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7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8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9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10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11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12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ompumelelosaule-mudau/Desktop/masters /chapter 4/"/>
    </mc:Choice>
  </mc:AlternateContent>
  <xr:revisionPtr revIDLastSave="0" documentId="13_ncr:1_{4667B3B1-5888-9F48-BED4-FE1A4ABC6459}" xr6:coauthVersionLast="47" xr6:coauthVersionMax="47" xr10:uidLastSave="{00000000-0000-0000-0000-000000000000}"/>
  <bookViews>
    <workbookView xWindow="2660" yWindow="500" windowWidth="26140" windowHeight="16260" tabRatio="752" firstSheet="8" activeTab="12" xr2:uid="{00000000-000D-0000-FFFF-FFFF00000000}"/>
  </bookViews>
  <sheets>
    <sheet name="Plate E 485" sheetId="1" r:id="rId1"/>
    <sheet name="Plate F 485" sheetId="3" r:id="rId2"/>
    <sheet name="Plate G 485" sheetId="5" r:id="rId3"/>
    <sheet name="Plate H 485" sheetId="7" r:id="rId4"/>
    <sheet name="Combined" sheetId="9" r:id="rId5"/>
    <sheet name="Plate A - 485" sheetId="11" r:id="rId6"/>
    <sheet name="Plate B - 485" sheetId="12" r:id="rId7"/>
    <sheet name="Plate C - 485" sheetId="13" r:id="rId8"/>
    <sheet name="Plate D - 485" sheetId="14" r:id="rId9"/>
    <sheet name="Combined)EC25_EC50" sheetId="10" r:id="rId10"/>
    <sheet name="Combined_EC50 X2_EC50X5" sheetId="15" r:id="rId11"/>
    <sheet name="All" sheetId="16" r:id="rId12"/>
    <sheet name="interactions" sheetId="17" r:id="rId13"/>
  </sheets>
  <externalReferences>
    <externalReference r:id="rId14"/>
    <externalReference r:id="rId1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51" i="17" l="1"/>
  <c r="AA49" i="17"/>
  <c r="Q43" i="17"/>
  <c r="W42" i="17"/>
  <c r="W43" i="17" s="1"/>
  <c r="V42" i="17"/>
  <c r="V43" i="17" s="1"/>
  <c r="U42" i="17"/>
  <c r="U43" i="17" s="1"/>
  <c r="T42" i="17"/>
  <c r="T43" i="17" s="1"/>
  <c r="S42" i="17"/>
  <c r="S43" i="17" s="1"/>
  <c r="R42" i="17"/>
  <c r="R43" i="17" s="1"/>
  <c r="Q42" i="17"/>
  <c r="H42" i="17"/>
  <c r="H43" i="17" s="1"/>
  <c r="G42" i="17"/>
  <c r="G43" i="17" s="1"/>
  <c r="F42" i="17"/>
  <c r="F43" i="17" s="1"/>
  <c r="E42" i="17"/>
  <c r="E43" i="17" s="1"/>
  <c r="D42" i="17"/>
  <c r="D43" i="17" s="1"/>
  <c r="C42" i="17"/>
  <c r="C43" i="17" s="1"/>
  <c r="B42" i="17"/>
  <c r="B43" i="17" s="1"/>
  <c r="AA41" i="17"/>
  <c r="Z41" i="17"/>
  <c r="W41" i="17"/>
  <c r="V41" i="17"/>
  <c r="U41" i="17"/>
  <c r="T41" i="17"/>
  <c r="S41" i="17"/>
  <c r="R41" i="17"/>
  <c r="Q41" i="17"/>
  <c r="K41" i="17"/>
  <c r="H41" i="17"/>
  <c r="G41" i="17"/>
  <c r="F41" i="17"/>
  <c r="E41" i="17"/>
  <c r="D41" i="17"/>
  <c r="C41" i="17"/>
  <c r="B41" i="17"/>
  <c r="AC38" i="17"/>
  <c r="AB38" i="17"/>
  <c r="AA38" i="17"/>
  <c r="Z38" i="17"/>
  <c r="N38" i="17"/>
  <c r="M38" i="17"/>
  <c r="L38" i="17"/>
  <c r="K38" i="17"/>
  <c r="AC37" i="17"/>
  <c r="AB37" i="17"/>
  <c r="AA37" i="17"/>
  <c r="Z37" i="17"/>
  <c r="N37" i="17"/>
  <c r="M37" i="17"/>
  <c r="L37" i="17"/>
  <c r="K37" i="17"/>
  <c r="AC36" i="17"/>
  <c r="AB36" i="17"/>
  <c r="AA36" i="17"/>
  <c r="Z36" i="17"/>
  <c r="N36" i="17"/>
  <c r="M36" i="17"/>
  <c r="L36" i="17"/>
  <c r="K36" i="17"/>
  <c r="AC35" i="17"/>
  <c r="AB35" i="17"/>
  <c r="AA35" i="17"/>
  <c r="Z35" i="17"/>
  <c r="N35" i="17"/>
  <c r="M35" i="17"/>
  <c r="L35" i="17"/>
  <c r="K35" i="17"/>
  <c r="AC34" i="17"/>
  <c r="AB34" i="17"/>
  <c r="AA34" i="17"/>
  <c r="Z34" i="17"/>
  <c r="N34" i="17"/>
  <c r="M34" i="17"/>
  <c r="L34" i="17"/>
  <c r="K34" i="17"/>
  <c r="AC33" i="17"/>
  <c r="AC53" i="17" s="1"/>
  <c r="AB33" i="17"/>
  <c r="AB52" i="17" s="1"/>
  <c r="AA33" i="17"/>
  <c r="AA42" i="17" s="1"/>
  <c r="AA43" i="17" s="1"/>
  <c r="Z33" i="17"/>
  <c r="Z42" i="17" s="1"/>
  <c r="Z43" i="17" s="1"/>
  <c r="N33" i="17"/>
  <c r="N53" i="17" s="1"/>
  <c r="M33" i="17"/>
  <c r="M41" i="17" s="1"/>
  <c r="L33" i="17"/>
  <c r="L41" i="17" s="1"/>
  <c r="K33" i="17"/>
  <c r="K42" i="17" s="1"/>
  <c r="K43" i="17" s="1"/>
  <c r="Z8" i="17"/>
  <c r="N10" i="17"/>
  <c r="AC10" i="17"/>
  <c r="AB10" i="17"/>
  <c r="AA10" i="17"/>
  <c r="Z10" i="17"/>
  <c r="AC9" i="17"/>
  <c r="AB9" i="17"/>
  <c r="AA9" i="17"/>
  <c r="Z9" i="17"/>
  <c r="Z19" i="17" s="1"/>
  <c r="AC8" i="17"/>
  <c r="AB8" i="17"/>
  <c r="AA8" i="17"/>
  <c r="AC7" i="17"/>
  <c r="AB7" i="17"/>
  <c r="AA7" i="17"/>
  <c r="Z7" i="17"/>
  <c r="AC6" i="17"/>
  <c r="AB6" i="17"/>
  <c r="AA6" i="17"/>
  <c r="Z6" i="17"/>
  <c r="AC5" i="17"/>
  <c r="AC21" i="17" s="1"/>
  <c r="AB5" i="17"/>
  <c r="AB21" i="17" s="1"/>
  <c r="AA5" i="17"/>
  <c r="AA21" i="17" s="1"/>
  <c r="Z5" i="17"/>
  <c r="Z21" i="17" s="1"/>
  <c r="L6" i="17"/>
  <c r="M6" i="17"/>
  <c r="N6" i="17"/>
  <c r="L7" i="17"/>
  <c r="M7" i="17"/>
  <c r="N7" i="17"/>
  <c r="L8" i="17"/>
  <c r="M8" i="17"/>
  <c r="N8" i="17"/>
  <c r="L9" i="17"/>
  <c r="M9" i="17"/>
  <c r="N9" i="17"/>
  <c r="L10" i="17"/>
  <c r="M10" i="17"/>
  <c r="N5" i="17"/>
  <c r="M5" i="17"/>
  <c r="M13" i="17" s="1"/>
  <c r="L5" i="17"/>
  <c r="K5" i="17"/>
  <c r="K19" i="17" s="1"/>
  <c r="K6" i="17"/>
  <c r="K7" i="17"/>
  <c r="K8" i="17"/>
  <c r="K14" i="17" s="1"/>
  <c r="K15" i="17" s="1"/>
  <c r="K9" i="17"/>
  <c r="K10" i="17"/>
  <c r="C13" i="17"/>
  <c r="D13" i="17"/>
  <c r="E13" i="17"/>
  <c r="F13" i="17"/>
  <c r="G13" i="17"/>
  <c r="H13" i="17"/>
  <c r="Q13" i="17"/>
  <c r="R13" i="17"/>
  <c r="S13" i="17"/>
  <c r="T13" i="17"/>
  <c r="U13" i="17"/>
  <c r="V13" i="17"/>
  <c r="W13" i="17"/>
  <c r="C14" i="17"/>
  <c r="C15" i="17" s="1"/>
  <c r="D14" i="17"/>
  <c r="E14" i="17"/>
  <c r="F14" i="17"/>
  <c r="F15" i="17" s="1"/>
  <c r="G14" i="17"/>
  <c r="G15" i="17" s="1"/>
  <c r="H14" i="17"/>
  <c r="Q14" i="17"/>
  <c r="R14" i="17"/>
  <c r="R15" i="17" s="1"/>
  <c r="S14" i="17"/>
  <c r="T14" i="17"/>
  <c r="T15" i="17" s="1"/>
  <c r="U14" i="17"/>
  <c r="U15" i="17" s="1"/>
  <c r="V14" i="17"/>
  <c r="V15" i="17" s="1"/>
  <c r="W14" i="17"/>
  <c r="D15" i="17"/>
  <c r="E15" i="17"/>
  <c r="H15" i="17"/>
  <c r="Q15" i="17"/>
  <c r="S15" i="17"/>
  <c r="W15" i="17"/>
  <c r="B14" i="17"/>
  <c r="B15" i="17" s="1"/>
  <c r="B13" i="17"/>
  <c r="AB25" i="17"/>
  <c r="AA47" i="17" l="1"/>
  <c r="AA52" i="17"/>
  <c r="AA48" i="17"/>
  <c r="AA53" i="17"/>
  <c r="L49" i="17"/>
  <c r="M42" i="17"/>
  <c r="M43" i="17" s="1"/>
  <c r="L48" i="17"/>
  <c r="L51" i="17"/>
  <c r="L53" i="17"/>
  <c r="L42" i="17"/>
  <c r="L43" i="17" s="1"/>
  <c r="L47" i="17"/>
  <c r="L52" i="17"/>
  <c r="N41" i="17"/>
  <c r="AB42" i="17"/>
  <c r="AB43" i="17" s="1"/>
  <c r="K47" i="17"/>
  <c r="Z47" i="17"/>
  <c r="K48" i="17"/>
  <c r="Z48" i="17"/>
  <c r="K49" i="17"/>
  <c r="Z49" i="17"/>
  <c r="K51" i="17"/>
  <c r="Z51" i="17"/>
  <c r="K52" i="17"/>
  <c r="Z52" i="17"/>
  <c r="K53" i="17"/>
  <c r="Z53" i="17"/>
  <c r="AB53" i="17"/>
  <c r="AC42" i="17"/>
  <c r="AC43" i="17" s="1"/>
  <c r="AB41" i="17"/>
  <c r="N42" i="17"/>
  <c r="N43" i="17" s="1"/>
  <c r="M47" i="17"/>
  <c r="AB47" i="17"/>
  <c r="M48" i="17"/>
  <c r="AB48" i="17"/>
  <c r="M49" i="17"/>
  <c r="AB49" i="17"/>
  <c r="M51" i="17"/>
  <c r="AB51" i="17"/>
  <c r="M52" i="17"/>
  <c r="M53" i="17"/>
  <c r="AC41" i="17"/>
  <c r="N47" i="17"/>
  <c r="AC47" i="17"/>
  <c r="N48" i="17"/>
  <c r="AC48" i="17"/>
  <c r="N49" i="17"/>
  <c r="AC49" i="17"/>
  <c r="N51" i="17"/>
  <c r="AC51" i="17"/>
  <c r="N52" i="17"/>
  <c r="AC52" i="17"/>
  <c r="Z20" i="17"/>
  <c r="AA13" i="17"/>
  <c r="AA14" i="17"/>
  <c r="AA15" i="17" s="1"/>
  <c r="AA19" i="17"/>
  <c r="AA20" i="17"/>
  <c r="M14" i="17"/>
  <c r="N13" i="17"/>
  <c r="AB13" i="17"/>
  <c r="AB14" i="17"/>
  <c r="AB15" i="17" s="1"/>
  <c r="AB19" i="17"/>
  <c r="AB20" i="17"/>
  <c r="Z13" i="17"/>
  <c r="Z14" i="17"/>
  <c r="Z15" i="17" s="1"/>
  <c r="AC13" i="17"/>
  <c r="AC14" i="17"/>
  <c r="AC15" i="17" s="1"/>
  <c r="AC19" i="17"/>
  <c r="AC20" i="17"/>
  <c r="M15" i="17"/>
  <c r="M25" i="17"/>
  <c r="L13" i="17"/>
  <c r="N14" i="17"/>
  <c r="N15" i="17" s="1"/>
  <c r="L14" i="17"/>
  <c r="L15" i="17" s="1"/>
  <c r="K21" i="17"/>
  <c r="K20" i="17"/>
  <c r="K13" i="17"/>
  <c r="AC24" i="17"/>
  <c r="Z23" i="17"/>
  <c r="Z25" i="17"/>
  <c r="Z24" i="17"/>
  <c r="AC23" i="17"/>
  <c r="AC25" i="17"/>
  <c r="K23" i="17"/>
  <c r="K25" i="17"/>
  <c r="N19" i="17"/>
  <c r="N20" i="17"/>
  <c r="N21" i="17"/>
  <c r="N23" i="17"/>
  <c r="N24" i="17"/>
  <c r="N25" i="17"/>
  <c r="K24" i="17"/>
  <c r="L19" i="17"/>
  <c r="L20" i="17"/>
  <c r="L21" i="17"/>
  <c r="L23" i="17"/>
  <c r="AA23" i="17"/>
  <c r="L24" i="17"/>
  <c r="AA24" i="17"/>
  <c r="L25" i="17"/>
  <c r="AA25" i="17"/>
  <c r="M19" i="17"/>
  <c r="M20" i="17"/>
  <c r="M21" i="17"/>
  <c r="M23" i="17"/>
  <c r="AB23" i="17"/>
  <c r="M24" i="17"/>
  <c r="AB24" i="17"/>
  <c r="B11" i="15"/>
  <c r="C11" i="15"/>
  <c r="D11" i="15"/>
  <c r="E11" i="15"/>
  <c r="F11" i="15"/>
  <c r="G11" i="15"/>
  <c r="H11" i="15"/>
  <c r="I11" i="15"/>
  <c r="J11" i="15"/>
  <c r="K11" i="15"/>
  <c r="L11" i="15"/>
  <c r="M11" i="15"/>
  <c r="N11" i="15"/>
  <c r="O11" i="15"/>
  <c r="P11" i="15"/>
  <c r="U11" i="15"/>
  <c r="V11" i="15"/>
  <c r="W11" i="15"/>
  <c r="X11" i="15"/>
  <c r="Y11" i="15"/>
  <c r="Z11" i="15"/>
  <c r="AA11" i="15"/>
  <c r="AB11" i="15"/>
  <c r="AC11" i="15"/>
  <c r="AD11" i="15"/>
  <c r="AE11" i="15"/>
  <c r="AF11" i="15"/>
  <c r="AG11" i="15"/>
  <c r="AH11" i="15"/>
  <c r="AI11" i="15"/>
  <c r="B12" i="15"/>
  <c r="B13" i="15" s="1"/>
  <c r="C12" i="15"/>
  <c r="C13" i="15" s="1"/>
  <c r="D12" i="15"/>
  <c r="D13" i="15" s="1"/>
  <c r="E12" i="15"/>
  <c r="E13" i="15" s="1"/>
  <c r="F12" i="15"/>
  <c r="F13" i="15" s="1"/>
  <c r="G12" i="15"/>
  <c r="G13" i="15" s="1"/>
  <c r="H12" i="15"/>
  <c r="H13" i="15" s="1"/>
  <c r="I12" i="15"/>
  <c r="I13" i="15" s="1"/>
  <c r="J12" i="15"/>
  <c r="J13" i="15" s="1"/>
  <c r="K12" i="15"/>
  <c r="K13" i="15" s="1"/>
  <c r="L12" i="15"/>
  <c r="L13" i="15" s="1"/>
  <c r="M12" i="15"/>
  <c r="M13" i="15" s="1"/>
  <c r="N12" i="15"/>
  <c r="N13" i="15" s="1"/>
  <c r="O12" i="15"/>
  <c r="O13" i="15" s="1"/>
  <c r="P12" i="15"/>
  <c r="P13" i="15" s="1"/>
  <c r="U12" i="15"/>
  <c r="U13" i="15" s="1"/>
  <c r="V12" i="15"/>
  <c r="V13" i="15" s="1"/>
  <c r="W12" i="15"/>
  <c r="W13" i="15" s="1"/>
  <c r="X12" i="15"/>
  <c r="X13" i="15" s="1"/>
  <c r="Y12" i="15"/>
  <c r="Y13" i="15" s="1"/>
  <c r="Z12" i="15"/>
  <c r="Z13" i="15" s="1"/>
  <c r="AA12" i="15"/>
  <c r="AA13" i="15" s="1"/>
  <c r="AB12" i="15"/>
  <c r="AB13" i="15" s="1"/>
  <c r="AC12" i="15"/>
  <c r="AC13" i="15" s="1"/>
  <c r="AD12" i="15"/>
  <c r="AD13" i="15" s="1"/>
  <c r="AE12" i="15"/>
  <c r="AE13" i="15" s="1"/>
  <c r="AF12" i="15"/>
  <c r="AF13" i="15" s="1"/>
  <c r="AG12" i="15"/>
  <c r="AG13" i="15" s="1"/>
  <c r="AH12" i="15"/>
  <c r="AH13" i="15" s="1"/>
  <c r="AI12" i="15"/>
  <c r="AI13" i="15" s="1"/>
  <c r="C8" i="14"/>
  <c r="D8" i="14"/>
  <c r="E8" i="14"/>
  <c r="F8" i="14"/>
  <c r="G8" i="14"/>
  <c r="H8" i="14"/>
  <c r="I8" i="14"/>
  <c r="J8" i="14"/>
  <c r="K8" i="14"/>
  <c r="L8" i="14"/>
  <c r="M8" i="14"/>
  <c r="N8" i="14"/>
  <c r="O8" i="14"/>
  <c r="P8" i="14"/>
  <c r="Q8" i="14"/>
  <c r="C9" i="14"/>
  <c r="C10" i="14" s="1"/>
  <c r="D9" i="14"/>
  <c r="E9" i="14"/>
  <c r="F9" i="14"/>
  <c r="G9" i="14"/>
  <c r="G10" i="14" s="1"/>
  <c r="H9" i="14"/>
  <c r="I9" i="14"/>
  <c r="J9" i="14"/>
  <c r="K9" i="14"/>
  <c r="K10" i="14" s="1"/>
  <c r="L9" i="14"/>
  <c r="M9" i="14"/>
  <c r="N9" i="14"/>
  <c r="O9" i="14"/>
  <c r="O10" i="14" s="1"/>
  <c r="P9" i="14"/>
  <c r="Q9" i="14"/>
  <c r="L10" i="14"/>
  <c r="C11" i="14"/>
  <c r="D11" i="14"/>
  <c r="E11" i="14"/>
  <c r="F11" i="14"/>
  <c r="G11" i="14"/>
  <c r="G15" i="14" s="1"/>
  <c r="H11" i="14"/>
  <c r="I11" i="14"/>
  <c r="J11" i="14"/>
  <c r="K11" i="14"/>
  <c r="L11" i="14"/>
  <c r="M11" i="14"/>
  <c r="N11" i="14"/>
  <c r="O11" i="14"/>
  <c r="P11" i="14"/>
  <c r="Q11" i="14"/>
  <c r="C12" i="14"/>
  <c r="D12" i="14"/>
  <c r="D14" i="14" s="1"/>
  <c r="E12" i="14"/>
  <c r="F12" i="14"/>
  <c r="G12" i="14"/>
  <c r="H12" i="14"/>
  <c r="I12" i="14"/>
  <c r="I15" i="14" s="1"/>
  <c r="J12" i="14"/>
  <c r="K12" i="14"/>
  <c r="L12" i="14"/>
  <c r="M12" i="14"/>
  <c r="N12" i="14"/>
  <c r="O12" i="14"/>
  <c r="P12" i="14"/>
  <c r="Q12" i="14"/>
  <c r="Q15" i="14" s="1"/>
  <c r="C13" i="14"/>
  <c r="D13" i="14"/>
  <c r="E13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U14" i="14"/>
  <c r="V14" i="14"/>
  <c r="W14" i="14"/>
  <c r="X14" i="14"/>
  <c r="Y14" i="14"/>
  <c r="Z14" i="14"/>
  <c r="AA14" i="14"/>
  <c r="AB14" i="14"/>
  <c r="M15" i="14"/>
  <c r="U15" i="14"/>
  <c r="V15" i="14"/>
  <c r="W15" i="14"/>
  <c r="X15" i="14"/>
  <c r="Y15" i="14"/>
  <c r="Z15" i="14"/>
  <c r="AA15" i="14"/>
  <c r="AB15" i="14"/>
  <c r="C28" i="14"/>
  <c r="E31" i="14" s="1"/>
  <c r="D28" i="14"/>
  <c r="E28" i="14"/>
  <c r="F28" i="14"/>
  <c r="G28" i="14"/>
  <c r="H28" i="14"/>
  <c r="I28" i="14"/>
  <c r="J28" i="14"/>
  <c r="K28" i="14"/>
  <c r="L28" i="14"/>
  <c r="M28" i="14"/>
  <c r="N28" i="14"/>
  <c r="O28" i="14"/>
  <c r="P28" i="14"/>
  <c r="Q28" i="14"/>
  <c r="C29" i="14"/>
  <c r="D29" i="14"/>
  <c r="E29" i="14"/>
  <c r="F29" i="14"/>
  <c r="G29" i="14"/>
  <c r="G30" i="14" s="1"/>
  <c r="H29" i="14"/>
  <c r="I29" i="14"/>
  <c r="J29" i="14"/>
  <c r="K29" i="14"/>
  <c r="L29" i="14"/>
  <c r="M29" i="14"/>
  <c r="N29" i="14"/>
  <c r="O29" i="14"/>
  <c r="O30" i="14" s="1"/>
  <c r="P29" i="14"/>
  <c r="Q29" i="14"/>
  <c r="D31" i="14"/>
  <c r="F31" i="14"/>
  <c r="H31" i="14"/>
  <c r="I31" i="14"/>
  <c r="L31" i="14"/>
  <c r="M31" i="14"/>
  <c r="N31" i="14"/>
  <c r="Q31" i="14"/>
  <c r="C32" i="14"/>
  <c r="E32" i="14"/>
  <c r="G32" i="14"/>
  <c r="I32" i="14"/>
  <c r="I35" i="14" s="1"/>
  <c r="J32" i="14"/>
  <c r="M32" i="14"/>
  <c r="N32" i="14"/>
  <c r="O32" i="14"/>
  <c r="C33" i="14"/>
  <c r="D33" i="14"/>
  <c r="F33" i="14"/>
  <c r="G33" i="14"/>
  <c r="H33" i="14"/>
  <c r="J33" i="14"/>
  <c r="K33" i="14"/>
  <c r="L33" i="14"/>
  <c r="N33" i="14"/>
  <c r="O33" i="14"/>
  <c r="P33" i="14"/>
  <c r="U35" i="14"/>
  <c r="V35" i="14"/>
  <c r="W35" i="14"/>
  <c r="X35" i="14"/>
  <c r="Y35" i="14"/>
  <c r="Z35" i="14"/>
  <c r="AA35" i="14"/>
  <c r="AB35" i="14"/>
  <c r="U36" i="14"/>
  <c r="V36" i="14"/>
  <c r="W36" i="14"/>
  <c r="X36" i="14"/>
  <c r="Y36" i="14"/>
  <c r="Z36" i="14"/>
  <c r="AA36" i="14"/>
  <c r="AB36" i="14"/>
  <c r="C8" i="13"/>
  <c r="D8" i="13"/>
  <c r="E8" i="13"/>
  <c r="F8" i="13"/>
  <c r="G8" i="13"/>
  <c r="H8" i="13"/>
  <c r="H10" i="13" s="1"/>
  <c r="I8" i="13"/>
  <c r="I10" i="13" s="1"/>
  <c r="J8" i="13"/>
  <c r="K8" i="13"/>
  <c r="L8" i="13"/>
  <c r="M8" i="13"/>
  <c r="M10" i="13" s="1"/>
  <c r="N8" i="13"/>
  <c r="O8" i="13"/>
  <c r="P8" i="13"/>
  <c r="P10" i="13" s="1"/>
  <c r="Q8" i="13"/>
  <c r="Q10" i="13" s="1"/>
  <c r="C9" i="13"/>
  <c r="C10" i="13" s="1"/>
  <c r="D9" i="13"/>
  <c r="E9" i="13"/>
  <c r="F9" i="13"/>
  <c r="G9" i="13"/>
  <c r="G10" i="13" s="1"/>
  <c r="H9" i="13"/>
  <c r="I9" i="13"/>
  <c r="J9" i="13"/>
  <c r="K9" i="13"/>
  <c r="K10" i="13" s="1"/>
  <c r="L9" i="13"/>
  <c r="M9" i="13"/>
  <c r="N9" i="13"/>
  <c r="O9" i="13"/>
  <c r="O10" i="13" s="1"/>
  <c r="P9" i="13"/>
  <c r="Q9" i="13"/>
  <c r="D10" i="13"/>
  <c r="L10" i="13"/>
  <c r="C11" i="13"/>
  <c r="D11" i="13"/>
  <c r="E11" i="13"/>
  <c r="G11" i="13"/>
  <c r="H11" i="13"/>
  <c r="I11" i="13"/>
  <c r="I14" i="13" s="1"/>
  <c r="I17" i="13" s="1"/>
  <c r="K11" i="13"/>
  <c r="L11" i="13"/>
  <c r="M11" i="13"/>
  <c r="O11" i="13"/>
  <c r="P11" i="13"/>
  <c r="Q11" i="13"/>
  <c r="D12" i="13"/>
  <c r="E12" i="13"/>
  <c r="F12" i="13"/>
  <c r="H12" i="13"/>
  <c r="I12" i="13"/>
  <c r="J12" i="13"/>
  <c r="L12" i="13"/>
  <c r="M12" i="13"/>
  <c r="N12" i="13"/>
  <c r="P12" i="13"/>
  <c r="Q12" i="13"/>
  <c r="C13" i="13"/>
  <c r="E13" i="13"/>
  <c r="F13" i="13"/>
  <c r="G13" i="13"/>
  <c r="I13" i="13"/>
  <c r="J13" i="13"/>
  <c r="K13" i="13"/>
  <c r="M13" i="13"/>
  <c r="N13" i="13"/>
  <c r="O13" i="13"/>
  <c r="Q13" i="13"/>
  <c r="U14" i="13"/>
  <c r="V14" i="13"/>
  <c r="W14" i="13"/>
  <c r="X14" i="13"/>
  <c r="Y14" i="13"/>
  <c r="Z14" i="13"/>
  <c r="AA14" i="13"/>
  <c r="AB14" i="13"/>
  <c r="H15" i="13"/>
  <c r="M15" i="13"/>
  <c r="U15" i="13"/>
  <c r="V15" i="13"/>
  <c r="W15" i="13"/>
  <c r="X15" i="13"/>
  <c r="Y15" i="13"/>
  <c r="Z15" i="13"/>
  <c r="AA15" i="13"/>
  <c r="AB15" i="13"/>
  <c r="C28" i="13"/>
  <c r="F31" i="13" s="1"/>
  <c r="D28" i="13"/>
  <c r="E28" i="13"/>
  <c r="F28" i="13"/>
  <c r="G28" i="13"/>
  <c r="H28" i="13"/>
  <c r="I28" i="13"/>
  <c r="J28" i="13"/>
  <c r="K28" i="13"/>
  <c r="L28" i="13"/>
  <c r="M28" i="13"/>
  <c r="N28" i="13"/>
  <c r="O28" i="13"/>
  <c r="P28" i="13"/>
  <c r="Q28" i="13"/>
  <c r="C29" i="13"/>
  <c r="D29" i="13"/>
  <c r="E29" i="13"/>
  <c r="F29" i="13"/>
  <c r="F30" i="13" s="1"/>
  <c r="G29" i="13"/>
  <c r="H29" i="13"/>
  <c r="I29" i="13"/>
  <c r="J29" i="13"/>
  <c r="K29" i="13"/>
  <c r="L29" i="13"/>
  <c r="M29" i="13"/>
  <c r="N29" i="13"/>
  <c r="N30" i="13" s="1"/>
  <c r="O29" i="13"/>
  <c r="P29" i="13"/>
  <c r="Q29" i="13"/>
  <c r="J30" i="13"/>
  <c r="D31" i="13"/>
  <c r="J31" i="13"/>
  <c r="O31" i="13"/>
  <c r="E32" i="13"/>
  <c r="K32" i="13"/>
  <c r="P32" i="13"/>
  <c r="F33" i="13"/>
  <c r="L33" i="13"/>
  <c r="Q33" i="13"/>
  <c r="U35" i="13"/>
  <c r="V35" i="13"/>
  <c r="W35" i="13"/>
  <c r="X35" i="13"/>
  <c r="Y35" i="13"/>
  <c r="Z35" i="13"/>
  <c r="AA35" i="13"/>
  <c r="AB35" i="13"/>
  <c r="U36" i="13"/>
  <c r="V36" i="13"/>
  <c r="W36" i="13"/>
  <c r="X36" i="13"/>
  <c r="Y36" i="13"/>
  <c r="Z36" i="13"/>
  <c r="AA36" i="13"/>
  <c r="AB36" i="13"/>
  <c r="C8" i="12"/>
  <c r="D8" i="12"/>
  <c r="D10" i="12" s="1"/>
  <c r="E8" i="12"/>
  <c r="F8" i="12"/>
  <c r="G8" i="12"/>
  <c r="H8" i="12"/>
  <c r="H10" i="12" s="1"/>
  <c r="I8" i="12"/>
  <c r="J8" i="12"/>
  <c r="K8" i="12"/>
  <c r="L8" i="12"/>
  <c r="M8" i="12"/>
  <c r="N8" i="12"/>
  <c r="O8" i="12"/>
  <c r="P8" i="12"/>
  <c r="P10" i="12" s="1"/>
  <c r="Q8" i="12"/>
  <c r="C9" i="12"/>
  <c r="C10" i="12" s="1"/>
  <c r="D9" i="12"/>
  <c r="E9" i="12"/>
  <c r="F9" i="12"/>
  <c r="G9" i="12"/>
  <c r="G10" i="12" s="1"/>
  <c r="H9" i="12"/>
  <c r="I9" i="12"/>
  <c r="J9" i="12"/>
  <c r="K9" i="12"/>
  <c r="K10" i="12" s="1"/>
  <c r="L9" i="12"/>
  <c r="M9" i="12"/>
  <c r="N9" i="12"/>
  <c r="O9" i="12"/>
  <c r="O10" i="12" s="1"/>
  <c r="P9" i="12"/>
  <c r="Q9" i="12"/>
  <c r="L10" i="12"/>
  <c r="C11" i="12"/>
  <c r="D11" i="12"/>
  <c r="E11" i="12"/>
  <c r="F11" i="12"/>
  <c r="G11" i="12"/>
  <c r="H11" i="12"/>
  <c r="I11" i="12"/>
  <c r="I15" i="12" s="1"/>
  <c r="J11" i="12"/>
  <c r="K11" i="12"/>
  <c r="L11" i="12"/>
  <c r="M11" i="12"/>
  <c r="N11" i="12"/>
  <c r="O11" i="12"/>
  <c r="P11" i="12"/>
  <c r="Q11" i="12"/>
  <c r="C12" i="12"/>
  <c r="D12" i="12"/>
  <c r="E12" i="12"/>
  <c r="F12" i="12"/>
  <c r="G12" i="12"/>
  <c r="G15" i="12" s="1"/>
  <c r="H12" i="12"/>
  <c r="I12" i="12"/>
  <c r="J12" i="12"/>
  <c r="K12" i="12"/>
  <c r="K15" i="12" s="1"/>
  <c r="L12" i="12"/>
  <c r="M12" i="12"/>
  <c r="N12" i="12"/>
  <c r="O12" i="12"/>
  <c r="O15" i="12" s="1"/>
  <c r="P12" i="12"/>
  <c r="Q12" i="12"/>
  <c r="C13" i="12"/>
  <c r="D13" i="12"/>
  <c r="E13" i="12"/>
  <c r="F13" i="12"/>
  <c r="G13" i="12"/>
  <c r="H13" i="12"/>
  <c r="I13" i="12"/>
  <c r="J13" i="12"/>
  <c r="K13" i="12"/>
  <c r="L13" i="12"/>
  <c r="M13" i="12"/>
  <c r="N13" i="12"/>
  <c r="O13" i="12"/>
  <c r="P13" i="12"/>
  <c r="Q13" i="12"/>
  <c r="U14" i="12"/>
  <c r="V14" i="12"/>
  <c r="W14" i="12"/>
  <c r="X14" i="12"/>
  <c r="Y14" i="12"/>
  <c r="Z14" i="12"/>
  <c r="AA14" i="12"/>
  <c r="AB14" i="12"/>
  <c r="U15" i="12"/>
  <c r="V15" i="12"/>
  <c r="W15" i="12"/>
  <c r="X15" i="12"/>
  <c r="Y15" i="12"/>
  <c r="Z15" i="12"/>
  <c r="AA15" i="12"/>
  <c r="AB15" i="12"/>
  <c r="C28" i="12"/>
  <c r="D28" i="12"/>
  <c r="E28" i="12"/>
  <c r="F28" i="12"/>
  <c r="G28" i="12"/>
  <c r="H28" i="12"/>
  <c r="I28" i="12"/>
  <c r="J28" i="12"/>
  <c r="K28" i="12"/>
  <c r="L28" i="12"/>
  <c r="M28" i="12"/>
  <c r="N28" i="12"/>
  <c r="N30" i="12" s="1"/>
  <c r="O28" i="12"/>
  <c r="P28" i="12"/>
  <c r="Q28" i="12"/>
  <c r="C29" i="12"/>
  <c r="D29" i="12"/>
  <c r="E29" i="12"/>
  <c r="E30" i="12" s="1"/>
  <c r="F29" i="12"/>
  <c r="G29" i="12"/>
  <c r="H29" i="12"/>
  <c r="I29" i="12"/>
  <c r="I30" i="12" s="1"/>
  <c r="J29" i="12"/>
  <c r="K29" i="12"/>
  <c r="L29" i="12"/>
  <c r="M29" i="12"/>
  <c r="M30" i="12" s="1"/>
  <c r="N29" i="12"/>
  <c r="O29" i="12"/>
  <c r="P29" i="12"/>
  <c r="Q29" i="12"/>
  <c r="Q30" i="12" s="1"/>
  <c r="F30" i="12"/>
  <c r="J30" i="12"/>
  <c r="D31" i="12"/>
  <c r="H31" i="12"/>
  <c r="E32" i="12"/>
  <c r="I32" i="12"/>
  <c r="F33" i="12"/>
  <c r="J33" i="12"/>
  <c r="U35" i="12"/>
  <c r="V35" i="12"/>
  <c r="W35" i="12"/>
  <c r="X35" i="12"/>
  <c r="Y35" i="12"/>
  <c r="Z35" i="12"/>
  <c r="AA35" i="12"/>
  <c r="AB35" i="12"/>
  <c r="U36" i="12"/>
  <c r="V36" i="12"/>
  <c r="W36" i="12"/>
  <c r="X36" i="12"/>
  <c r="Y36" i="12"/>
  <c r="Z36" i="12"/>
  <c r="AA36" i="12"/>
  <c r="AB36" i="12"/>
  <c r="C7" i="11"/>
  <c r="D7" i="11"/>
  <c r="E7" i="11"/>
  <c r="F7" i="11"/>
  <c r="G7" i="11"/>
  <c r="H7" i="11"/>
  <c r="H9" i="11" s="1"/>
  <c r="I7" i="11"/>
  <c r="J7" i="11"/>
  <c r="K7" i="11"/>
  <c r="L7" i="11"/>
  <c r="M7" i="11"/>
  <c r="M9" i="11" s="1"/>
  <c r="N7" i="11"/>
  <c r="O7" i="11"/>
  <c r="P7" i="11"/>
  <c r="Q7" i="11"/>
  <c r="C8" i="11"/>
  <c r="C9" i="11" s="1"/>
  <c r="D8" i="11"/>
  <c r="E8" i="11"/>
  <c r="F8" i="11"/>
  <c r="G8" i="11"/>
  <c r="G9" i="11" s="1"/>
  <c r="H8" i="11"/>
  <c r="I8" i="11"/>
  <c r="J8" i="11"/>
  <c r="K8" i="11"/>
  <c r="K9" i="11" s="1"/>
  <c r="L8" i="11"/>
  <c r="M8" i="11"/>
  <c r="N8" i="11"/>
  <c r="O8" i="11"/>
  <c r="O9" i="11" s="1"/>
  <c r="P8" i="11"/>
  <c r="Q8" i="11"/>
  <c r="E9" i="11"/>
  <c r="P9" i="11"/>
  <c r="C10" i="11"/>
  <c r="D10" i="11"/>
  <c r="E10" i="11"/>
  <c r="F10" i="11"/>
  <c r="G10" i="11"/>
  <c r="H10" i="11"/>
  <c r="H14" i="11" s="1"/>
  <c r="I10" i="11"/>
  <c r="I14" i="11" s="1"/>
  <c r="J10" i="11"/>
  <c r="K10" i="11"/>
  <c r="L10" i="11"/>
  <c r="L13" i="11" s="1"/>
  <c r="L16" i="11" s="1"/>
  <c r="M10" i="11"/>
  <c r="N10" i="11"/>
  <c r="O10" i="11"/>
  <c r="P10" i="11"/>
  <c r="P13" i="11" s="1"/>
  <c r="P16" i="11" s="1"/>
  <c r="Q10" i="11"/>
  <c r="C11" i="11"/>
  <c r="D11" i="11"/>
  <c r="E11" i="11"/>
  <c r="F11" i="11"/>
  <c r="G11" i="11"/>
  <c r="H11" i="11"/>
  <c r="I11" i="11"/>
  <c r="J11" i="11"/>
  <c r="J14" i="11" s="1"/>
  <c r="K11" i="11"/>
  <c r="L11" i="11"/>
  <c r="M11" i="11"/>
  <c r="N11" i="11"/>
  <c r="N14" i="11" s="1"/>
  <c r="O11" i="11"/>
  <c r="P11" i="11"/>
  <c r="Q11" i="11"/>
  <c r="C12" i="11"/>
  <c r="C14" i="11" s="1"/>
  <c r="D12" i="11"/>
  <c r="E12" i="11"/>
  <c r="F12" i="11"/>
  <c r="G12" i="11"/>
  <c r="G13" i="11" s="1"/>
  <c r="H12" i="11"/>
  <c r="I12" i="11"/>
  <c r="J12" i="11"/>
  <c r="K12" i="11"/>
  <c r="K13" i="11" s="1"/>
  <c r="L12" i="11"/>
  <c r="M12" i="11"/>
  <c r="N12" i="11"/>
  <c r="O12" i="11"/>
  <c r="O13" i="11" s="1"/>
  <c r="P12" i="11"/>
  <c r="Q12" i="11"/>
  <c r="D13" i="11"/>
  <c r="D16" i="11" s="1"/>
  <c r="U13" i="11"/>
  <c r="V13" i="11"/>
  <c r="W13" i="11"/>
  <c r="X13" i="11"/>
  <c r="Y13" i="11"/>
  <c r="Z13" i="11"/>
  <c r="AA13" i="11"/>
  <c r="AB13" i="11"/>
  <c r="D14" i="11"/>
  <c r="G14" i="11"/>
  <c r="K14" i="11"/>
  <c r="O14" i="11"/>
  <c r="U14" i="11"/>
  <c r="V14" i="11"/>
  <c r="W14" i="11"/>
  <c r="X14" i="11"/>
  <c r="Y14" i="11"/>
  <c r="Z14" i="11"/>
  <c r="AA14" i="11"/>
  <c r="AB14" i="11"/>
  <c r="C27" i="11"/>
  <c r="D27" i="11"/>
  <c r="E27" i="11"/>
  <c r="F27" i="11"/>
  <c r="G27" i="11"/>
  <c r="H27" i="11"/>
  <c r="I27" i="11"/>
  <c r="J27" i="11"/>
  <c r="K27" i="11"/>
  <c r="L27" i="11"/>
  <c r="M27" i="11"/>
  <c r="N27" i="11"/>
  <c r="O27" i="11"/>
  <c r="P27" i="11"/>
  <c r="Q27" i="11"/>
  <c r="C28" i="11"/>
  <c r="C29" i="11" s="1"/>
  <c r="D28" i="11"/>
  <c r="E28" i="11"/>
  <c r="F28" i="11"/>
  <c r="G28" i="11"/>
  <c r="H28" i="11"/>
  <c r="I28" i="11"/>
  <c r="J28" i="11"/>
  <c r="K28" i="11"/>
  <c r="L28" i="11"/>
  <c r="M28" i="11"/>
  <c r="N28" i="11"/>
  <c r="O28" i="11"/>
  <c r="O29" i="11" s="1"/>
  <c r="P28" i="11"/>
  <c r="Q28" i="11"/>
  <c r="J29" i="11"/>
  <c r="C30" i="11"/>
  <c r="D30" i="11"/>
  <c r="E30" i="11"/>
  <c r="F30" i="11"/>
  <c r="G30" i="11"/>
  <c r="H30" i="11"/>
  <c r="I30" i="11"/>
  <c r="I34" i="11" s="1"/>
  <c r="J30" i="11"/>
  <c r="K30" i="11"/>
  <c r="L30" i="11"/>
  <c r="M30" i="11"/>
  <c r="N30" i="11"/>
  <c r="O30" i="11"/>
  <c r="P30" i="11"/>
  <c r="Q30" i="11"/>
  <c r="Q34" i="11" s="1"/>
  <c r="C31" i="11"/>
  <c r="D31" i="11"/>
  <c r="E31" i="11"/>
  <c r="F31" i="11"/>
  <c r="G31" i="11"/>
  <c r="H31" i="11"/>
  <c r="I31" i="11"/>
  <c r="J31" i="11"/>
  <c r="J34" i="11" s="1"/>
  <c r="K31" i="11"/>
  <c r="L31" i="11"/>
  <c r="M31" i="11"/>
  <c r="N31" i="11"/>
  <c r="N33" i="11" s="1"/>
  <c r="N36" i="11" s="1"/>
  <c r="O31" i="11"/>
  <c r="P31" i="11"/>
  <c r="Q31" i="11"/>
  <c r="C32" i="11"/>
  <c r="D32" i="11"/>
  <c r="E32" i="11"/>
  <c r="F32" i="11"/>
  <c r="G32" i="11"/>
  <c r="H32" i="11"/>
  <c r="I32" i="11"/>
  <c r="J32" i="11"/>
  <c r="K32" i="11"/>
  <c r="L32" i="11"/>
  <c r="M32" i="11"/>
  <c r="N32" i="11"/>
  <c r="O32" i="11"/>
  <c r="P32" i="11"/>
  <c r="Q32" i="11"/>
  <c r="C34" i="11"/>
  <c r="N34" i="11"/>
  <c r="O34" i="11"/>
  <c r="U34" i="11"/>
  <c r="V34" i="11"/>
  <c r="W34" i="11"/>
  <c r="X34" i="11"/>
  <c r="Y34" i="11"/>
  <c r="Z34" i="11"/>
  <c r="AA34" i="11"/>
  <c r="AB34" i="11"/>
  <c r="U35" i="11"/>
  <c r="V35" i="11"/>
  <c r="W35" i="11"/>
  <c r="X35" i="11"/>
  <c r="Y35" i="11"/>
  <c r="Z35" i="11"/>
  <c r="AA35" i="11"/>
  <c r="AB35" i="11"/>
  <c r="C35" i="11" l="1"/>
  <c r="E31" i="12"/>
  <c r="E35" i="12" s="1"/>
  <c r="I31" i="12"/>
  <c r="M31" i="12"/>
  <c r="Q31" i="12"/>
  <c r="F32" i="12"/>
  <c r="J32" i="12"/>
  <c r="N32" i="12"/>
  <c r="C33" i="12"/>
  <c r="G33" i="12"/>
  <c r="K33" i="12"/>
  <c r="O33" i="12"/>
  <c r="K31" i="12"/>
  <c r="K35" i="12" s="1"/>
  <c r="D32" i="12"/>
  <c r="D35" i="12" s="1"/>
  <c r="L32" i="12"/>
  <c r="E33" i="12"/>
  <c r="M33" i="12"/>
  <c r="F31" i="12"/>
  <c r="J31" i="12"/>
  <c r="J34" i="12" s="1"/>
  <c r="J37" i="12" s="1"/>
  <c r="N31" i="12"/>
  <c r="N35" i="12" s="1"/>
  <c r="C32" i="12"/>
  <c r="G32" i="12"/>
  <c r="K32" i="12"/>
  <c r="O32" i="12"/>
  <c r="D33" i="12"/>
  <c r="H33" i="12"/>
  <c r="H34" i="12" s="1"/>
  <c r="H37" i="12" s="1"/>
  <c r="L33" i="12"/>
  <c r="P33" i="12"/>
  <c r="C31" i="12"/>
  <c r="C34" i="12" s="1"/>
  <c r="C37" i="12" s="1"/>
  <c r="G31" i="12"/>
  <c r="G35" i="12" s="1"/>
  <c r="O31" i="12"/>
  <c r="H32" i="12"/>
  <c r="P32" i="12"/>
  <c r="I33" i="12"/>
  <c r="I34" i="12" s="1"/>
  <c r="I37" i="12" s="1"/>
  <c r="Q33" i="12"/>
  <c r="M34" i="11"/>
  <c r="Q32" i="12"/>
  <c r="P31" i="12"/>
  <c r="P35" i="12" s="1"/>
  <c r="K30" i="12"/>
  <c r="C30" i="12"/>
  <c r="E10" i="13"/>
  <c r="I35" i="12"/>
  <c r="I36" i="12" s="1"/>
  <c r="D14" i="12"/>
  <c r="D17" i="12" s="1"/>
  <c r="D15" i="12"/>
  <c r="O35" i="11"/>
  <c r="Q9" i="11"/>
  <c r="I9" i="11"/>
  <c r="N33" i="12"/>
  <c r="N34" i="12" s="1"/>
  <c r="N37" i="12" s="1"/>
  <c r="M32" i="12"/>
  <c r="M35" i="12" s="1"/>
  <c r="L31" i="12"/>
  <c r="N29" i="11"/>
  <c r="M14" i="11"/>
  <c r="E14" i="11"/>
  <c r="O14" i="12"/>
  <c r="O17" i="12" s="1"/>
  <c r="Q10" i="12"/>
  <c r="I10" i="12"/>
  <c r="Q30" i="13"/>
  <c r="M33" i="11"/>
  <c r="M36" i="11" s="1"/>
  <c r="O37" i="11" s="1"/>
  <c r="E34" i="11"/>
  <c r="P34" i="11"/>
  <c r="L34" i="11"/>
  <c r="H34" i="11"/>
  <c r="D34" i="11"/>
  <c r="O33" i="11"/>
  <c r="O36" i="11" s="1"/>
  <c r="K33" i="11"/>
  <c r="K36" i="11" s="1"/>
  <c r="G33" i="11"/>
  <c r="G36" i="11" s="1"/>
  <c r="C33" i="11"/>
  <c r="C36" i="11" s="1"/>
  <c r="Q29" i="11"/>
  <c r="M29" i="11"/>
  <c r="I29" i="11"/>
  <c r="E29" i="11"/>
  <c r="P29" i="11"/>
  <c r="L29" i="11"/>
  <c r="H29" i="11"/>
  <c r="D29" i="11"/>
  <c r="L9" i="11"/>
  <c r="D9" i="11"/>
  <c r="Q15" i="12"/>
  <c r="M15" i="12"/>
  <c r="E15" i="12"/>
  <c r="P14" i="12"/>
  <c r="P17" i="12" s="1"/>
  <c r="L14" i="12"/>
  <c r="L17" i="12" s="1"/>
  <c r="P18" i="12" s="1"/>
  <c r="H15" i="12"/>
  <c r="P30" i="13"/>
  <c r="L30" i="13"/>
  <c r="H30" i="13"/>
  <c r="O30" i="13"/>
  <c r="K30" i="13"/>
  <c r="G30" i="13"/>
  <c r="Q32" i="14"/>
  <c r="Q35" i="14" s="1"/>
  <c r="K32" i="14"/>
  <c r="F32" i="14"/>
  <c r="P31" i="14"/>
  <c r="P35" i="14" s="1"/>
  <c r="J31" i="14"/>
  <c r="J35" i="14" s="1"/>
  <c r="Q30" i="14"/>
  <c r="M30" i="14"/>
  <c r="I30" i="14"/>
  <c r="E30" i="14"/>
  <c r="Q10" i="14"/>
  <c r="M10" i="14"/>
  <c r="I10" i="14"/>
  <c r="E10" i="14"/>
  <c r="P10" i="14"/>
  <c r="H10" i="14"/>
  <c r="D10" i="14"/>
  <c r="F29" i="11"/>
  <c r="Q14" i="11"/>
  <c r="O30" i="12"/>
  <c r="G30" i="12"/>
  <c r="M10" i="12"/>
  <c r="E10" i="12"/>
  <c r="M30" i="13"/>
  <c r="I30" i="13"/>
  <c r="E30" i="13"/>
  <c r="E15" i="13"/>
  <c r="O15" i="14"/>
  <c r="Q33" i="11"/>
  <c r="Q36" i="11" s="1"/>
  <c r="I33" i="11"/>
  <c r="I36" i="11" s="1"/>
  <c r="J33" i="11"/>
  <c r="J36" i="11" s="1"/>
  <c r="F33" i="11"/>
  <c r="F36" i="11" s="1"/>
  <c r="K29" i="11"/>
  <c r="G29" i="11"/>
  <c r="N9" i="11"/>
  <c r="J9" i="11"/>
  <c r="F9" i="11"/>
  <c r="P30" i="12"/>
  <c r="L30" i="12"/>
  <c r="H30" i="12"/>
  <c r="D30" i="12"/>
  <c r="K30" i="14"/>
  <c r="E15" i="14"/>
  <c r="P15" i="14"/>
  <c r="L15" i="14"/>
  <c r="H14" i="14"/>
  <c r="H17" i="14" s="1"/>
  <c r="D15" i="14"/>
  <c r="G34" i="11"/>
  <c r="L14" i="11"/>
  <c r="L15" i="11" s="1"/>
  <c r="L15" i="12"/>
  <c r="N10" i="12"/>
  <c r="J10" i="12"/>
  <c r="F10" i="12"/>
  <c r="N33" i="13"/>
  <c r="I33" i="13"/>
  <c r="D33" i="13"/>
  <c r="M32" i="13"/>
  <c r="H32" i="13"/>
  <c r="C32" i="13"/>
  <c r="L31" i="13"/>
  <c r="G31" i="13"/>
  <c r="C30" i="13"/>
  <c r="Q14" i="13"/>
  <c r="Q17" i="13" s="1"/>
  <c r="Q15" i="13"/>
  <c r="L15" i="13"/>
  <c r="N10" i="13"/>
  <c r="J10" i="13"/>
  <c r="F10" i="13"/>
  <c r="C31" i="14"/>
  <c r="G31" i="14"/>
  <c r="K31" i="14"/>
  <c r="O31" i="14"/>
  <c r="D32" i="14"/>
  <c r="D35" i="14" s="1"/>
  <c r="H32" i="14"/>
  <c r="H34" i="14" s="1"/>
  <c r="H37" i="14" s="1"/>
  <c r="L32" i="14"/>
  <c r="L35" i="14" s="1"/>
  <c r="P32" i="14"/>
  <c r="P34" i="14" s="1"/>
  <c r="E33" i="14"/>
  <c r="E34" i="14" s="1"/>
  <c r="E37" i="14" s="1"/>
  <c r="I38" i="14" s="1"/>
  <c r="I33" i="14"/>
  <c r="I34" i="14" s="1"/>
  <c r="I37" i="14" s="1"/>
  <c r="M33" i="14"/>
  <c r="Q33" i="14"/>
  <c r="P14" i="14"/>
  <c r="N10" i="14"/>
  <c r="J10" i="14"/>
  <c r="F10" i="14"/>
  <c r="I15" i="11"/>
  <c r="D16" i="14"/>
  <c r="K34" i="11"/>
  <c r="K35" i="11" s="1"/>
  <c r="F34" i="11"/>
  <c r="F35" i="11" s="1"/>
  <c r="P14" i="11"/>
  <c r="H13" i="11"/>
  <c r="H16" i="11" s="1"/>
  <c r="F14" i="11"/>
  <c r="Q13" i="11"/>
  <c r="Q16" i="11" s="1"/>
  <c r="M13" i="11"/>
  <c r="M16" i="11" s="1"/>
  <c r="I13" i="11"/>
  <c r="I16" i="11" s="1"/>
  <c r="E13" i="11"/>
  <c r="E16" i="11" s="1"/>
  <c r="G17" i="11" s="1"/>
  <c r="P15" i="12"/>
  <c r="H14" i="12"/>
  <c r="H17" i="12" s="1"/>
  <c r="K14" i="12"/>
  <c r="G14" i="12"/>
  <c r="G17" i="12" s="1"/>
  <c r="C15" i="12"/>
  <c r="N15" i="12"/>
  <c r="M33" i="13"/>
  <c r="H33" i="13"/>
  <c r="Q32" i="13"/>
  <c r="L32" i="13"/>
  <c r="L35" i="13" s="1"/>
  <c r="G32" i="13"/>
  <c r="P31" i="13"/>
  <c r="P35" i="13" s="1"/>
  <c r="K31" i="13"/>
  <c r="D30" i="13"/>
  <c r="E14" i="13"/>
  <c r="E17" i="13" s="1"/>
  <c r="N34" i="14"/>
  <c r="M35" i="14"/>
  <c r="L34" i="14"/>
  <c r="L37" i="14" s="1"/>
  <c r="C30" i="14"/>
  <c r="H15" i="14"/>
  <c r="L14" i="14"/>
  <c r="E31" i="13"/>
  <c r="E34" i="13" s="1"/>
  <c r="E37" i="13" s="1"/>
  <c r="I31" i="13"/>
  <c r="M31" i="13"/>
  <c r="M35" i="13" s="1"/>
  <c r="Q31" i="13"/>
  <c r="Q35" i="13" s="1"/>
  <c r="F32" i="13"/>
  <c r="F35" i="13" s="1"/>
  <c r="J32" i="13"/>
  <c r="J35" i="13" s="1"/>
  <c r="N32" i="13"/>
  <c r="C33" i="13"/>
  <c r="G33" i="13"/>
  <c r="K33" i="13"/>
  <c r="O33" i="13"/>
  <c r="Q34" i="12"/>
  <c r="Q37" i="12" s="1"/>
  <c r="M34" i="12"/>
  <c r="M37" i="12" s="1"/>
  <c r="L35" i="12"/>
  <c r="H35" i="12"/>
  <c r="O34" i="12"/>
  <c r="O37" i="12" s="1"/>
  <c r="K34" i="12"/>
  <c r="K37" i="12" s="1"/>
  <c r="O38" i="12" s="1"/>
  <c r="P33" i="13"/>
  <c r="J33" i="13"/>
  <c r="E33" i="13"/>
  <c r="O32" i="13"/>
  <c r="O34" i="13" s="1"/>
  <c r="O37" i="13" s="1"/>
  <c r="I32" i="13"/>
  <c r="D32" i="13"/>
  <c r="D35" i="13" s="1"/>
  <c r="N31" i="13"/>
  <c r="H31" i="13"/>
  <c r="C31" i="13"/>
  <c r="P15" i="13"/>
  <c r="I15" i="13"/>
  <c r="I16" i="13" s="1"/>
  <c r="M14" i="13"/>
  <c r="M17" i="13" s="1"/>
  <c r="F11" i="13"/>
  <c r="F15" i="13" s="1"/>
  <c r="F16" i="13" s="1"/>
  <c r="J11" i="13"/>
  <c r="J14" i="13" s="1"/>
  <c r="J17" i="13" s="1"/>
  <c r="N11" i="13"/>
  <c r="N15" i="13" s="1"/>
  <c r="C12" i="13"/>
  <c r="C15" i="13" s="1"/>
  <c r="G12" i="13"/>
  <c r="G15" i="13" s="1"/>
  <c r="K12" i="13"/>
  <c r="K15" i="13" s="1"/>
  <c r="O12" i="13"/>
  <c r="O15" i="13" s="1"/>
  <c r="D13" i="13"/>
  <c r="D15" i="13" s="1"/>
  <c r="H13" i="13"/>
  <c r="H14" i="13" s="1"/>
  <c r="H17" i="13" s="1"/>
  <c r="L13" i="13"/>
  <c r="L14" i="13" s="1"/>
  <c r="P13" i="13"/>
  <c r="P14" i="13" s="1"/>
  <c r="F34" i="14"/>
  <c r="F37" i="14" s="1"/>
  <c r="E35" i="14"/>
  <c r="N35" i="14"/>
  <c r="N36" i="14" s="1"/>
  <c r="P30" i="14"/>
  <c r="L30" i="14"/>
  <c r="H30" i="14"/>
  <c r="D30" i="14"/>
  <c r="D17" i="14"/>
  <c r="K15" i="14"/>
  <c r="K16" i="14" s="1"/>
  <c r="J15" i="12"/>
  <c r="F15" i="12"/>
  <c r="Q14" i="12"/>
  <c r="Q17" i="12" s="1"/>
  <c r="M14" i="12"/>
  <c r="M17" i="12" s="1"/>
  <c r="I14" i="12"/>
  <c r="I17" i="12" s="1"/>
  <c r="E14" i="12"/>
  <c r="E17" i="12" s="1"/>
  <c r="N30" i="14"/>
  <c r="J30" i="14"/>
  <c r="F30" i="14"/>
  <c r="O14" i="14"/>
  <c r="K14" i="14"/>
  <c r="K17" i="14" s="1"/>
  <c r="G14" i="14"/>
  <c r="G17" i="14" s="1"/>
  <c r="C15" i="14"/>
  <c r="N15" i="14"/>
  <c r="J15" i="14"/>
  <c r="F15" i="14"/>
  <c r="Q14" i="14"/>
  <c r="Q17" i="14" s="1"/>
  <c r="M14" i="14"/>
  <c r="M17" i="14" s="1"/>
  <c r="I14" i="14"/>
  <c r="I17" i="14" s="1"/>
  <c r="E14" i="14"/>
  <c r="E17" i="14" s="1"/>
  <c r="G18" i="14" s="1"/>
  <c r="N37" i="14"/>
  <c r="O17" i="14"/>
  <c r="O16" i="14"/>
  <c r="F35" i="14"/>
  <c r="F36" i="14" s="1"/>
  <c r="M34" i="14"/>
  <c r="M37" i="14" s="1"/>
  <c r="C14" i="14"/>
  <c r="C17" i="14" s="1"/>
  <c r="N14" i="14"/>
  <c r="N17" i="14" s="1"/>
  <c r="J14" i="14"/>
  <c r="J17" i="14" s="1"/>
  <c r="F14" i="14"/>
  <c r="F17" i="14" s="1"/>
  <c r="M16" i="13"/>
  <c r="L34" i="13"/>
  <c r="L37" i="13" s="1"/>
  <c r="N14" i="13"/>
  <c r="N17" i="13" s="1"/>
  <c r="F14" i="13"/>
  <c r="F17" i="13" s="1"/>
  <c r="I18" i="13" s="1"/>
  <c r="Q16" i="12"/>
  <c r="G18" i="12"/>
  <c r="K16" i="12"/>
  <c r="K17" i="12"/>
  <c r="C14" i="12"/>
  <c r="C17" i="12" s="1"/>
  <c r="N36" i="12"/>
  <c r="L34" i="12"/>
  <c r="L37" i="12" s="1"/>
  <c r="P38" i="12" s="1"/>
  <c r="P16" i="12"/>
  <c r="L16" i="12"/>
  <c r="H16" i="12"/>
  <c r="D16" i="12"/>
  <c r="N14" i="12"/>
  <c r="N17" i="12" s="1"/>
  <c r="J14" i="12"/>
  <c r="J17" i="12" s="1"/>
  <c r="F14" i="12"/>
  <c r="F17" i="12" s="1"/>
  <c r="J18" i="12" s="1"/>
  <c r="I35" i="11"/>
  <c r="M15" i="11"/>
  <c r="Q35" i="11"/>
  <c r="P17" i="11"/>
  <c r="O15" i="11"/>
  <c r="O16" i="11"/>
  <c r="K15" i="11"/>
  <c r="K16" i="11"/>
  <c r="G15" i="11"/>
  <c r="G16" i="11"/>
  <c r="E33" i="11"/>
  <c r="E36" i="11" s="1"/>
  <c r="I37" i="11" s="1"/>
  <c r="C13" i="11"/>
  <c r="C16" i="11" s="1"/>
  <c r="N35" i="11"/>
  <c r="J35" i="11"/>
  <c r="P33" i="11"/>
  <c r="P36" i="11" s="1"/>
  <c r="L33" i="11"/>
  <c r="L36" i="11" s="1"/>
  <c r="H33" i="11"/>
  <c r="H36" i="11" s="1"/>
  <c r="D33" i="11"/>
  <c r="D36" i="11" s="1"/>
  <c r="P15" i="11"/>
  <c r="H15" i="11"/>
  <c r="D15" i="11"/>
  <c r="N13" i="11"/>
  <c r="N16" i="11" s="1"/>
  <c r="J13" i="11"/>
  <c r="J16" i="11" s="1"/>
  <c r="F13" i="11"/>
  <c r="F16" i="11" s="1"/>
  <c r="J17" i="11" s="1"/>
  <c r="F35" i="12" l="1"/>
  <c r="F34" i="12"/>
  <c r="F37" i="12" s="1"/>
  <c r="H38" i="12" s="1"/>
  <c r="P34" i="12"/>
  <c r="P37" i="12" s="1"/>
  <c r="P34" i="13"/>
  <c r="P37" i="13" s="1"/>
  <c r="G16" i="14"/>
  <c r="K36" i="12"/>
  <c r="J34" i="14"/>
  <c r="J36" i="14" s="1"/>
  <c r="C35" i="12"/>
  <c r="E35" i="11"/>
  <c r="M35" i="11"/>
  <c r="D34" i="12"/>
  <c r="D37" i="12" s="1"/>
  <c r="E34" i="12"/>
  <c r="E37" i="12" s="1"/>
  <c r="M16" i="12"/>
  <c r="H16" i="13"/>
  <c r="C14" i="13"/>
  <c r="C17" i="13" s="1"/>
  <c r="M36" i="14"/>
  <c r="D34" i="14"/>
  <c r="D37" i="14" s="1"/>
  <c r="H38" i="14" s="1"/>
  <c r="O16" i="13"/>
  <c r="O14" i="13"/>
  <c r="O17" i="13" s="1"/>
  <c r="H34" i="13"/>
  <c r="H37" i="13" s="1"/>
  <c r="E16" i="13"/>
  <c r="O35" i="12"/>
  <c r="O36" i="12" s="1"/>
  <c r="O16" i="12"/>
  <c r="F34" i="13"/>
  <c r="F37" i="13" s="1"/>
  <c r="G35" i="11"/>
  <c r="Q35" i="12"/>
  <c r="Q36" i="12" s="1"/>
  <c r="G16" i="12"/>
  <c r="D34" i="13"/>
  <c r="D37" i="13" s="1"/>
  <c r="H38" i="13" s="1"/>
  <c r="Q34" i="14"/>
  <c r="Q37" i="14" s="1"/>
  <c r="E35" i="13"/>
  <c r="E36" i="13" s="1"/>
  <c r="G34" i="12"/>
  <c r="I35" i="13"/>
  <c r="H16" i="14"/>
  <c r="Q16" i="13"/>
  <c r="J35" i="12"/>
  <c r="J36" i="12" s="1"/>
  <c r="L17" i="13"/>
  <c r="P18" i="13" s="1"/>
  <c r="L16" i="13"/>
  <c r="G16" i="13"/>
  <c r="P37" i="14"/>
  <c r="P36" i="14"/>
  <c r="P17" i="13"/>
  <c r="P16" i="13"/>
  <c r="K14" i="13"/>
  <c r="G34" i="14"/>
  <c r="G37" i="14" s="1"/>
  <c r="G35" i="14"/>
  <c r="G36" i="14" s="1"/>
  <c r="G34" i="13"/>
  <c r="G37" i="13" s="1"/>
  <c r="G35" i="13"/>
  <c r="Q37" i="11"/>
  <c r="N35" i="13"/>
  <c r="N34" i="13"/>
  <c r="N37" i="13" s="1"/>
  <c r="L16" i="14"/>
  <c r="L17" i="14"/>
  <c r="N18" i="14" s="1"/>
  <c r="G14" i="13"/>
  <c r="G17" i="13" s="1"/>
  <c r="M34" i="13"/>
  <c r="J34" i="13"/>
  <c r="J37" i="13" s="1"/>
  <c r="P16" i="14"/>
  <c r="P17" i="14"/>
  <c r="D36" i="14"/>
  <c r="C35" i="14"/>
  <c r="C34" i="14"/>
  <c r="C37" i="14" s="1"/>
  <c r="Q34" i="13"/>
  <c r="M36" i="12"/>
  <c r="C15" i="11"/>
  <c r="Q15" i="11"/>
  <c r="C16" i="12"/>
  <c r="I38" i="13"/>
  <c r="J37" i="14"/>
  <c r="M16" i="14"/>
  <c r="O34" i="14"/>
  <c r="O37" i="14" s="1"/>
  <c r="O35" i="14"/>
  <c r="H35" i="14"/>
  <c r="H36" i="14" s="1"/>
  <c r="I34" i="13"/>
  <c r="E16" i="14"/>
  <c r="I16" i="14"/>
  <c r="D14" i="13"/>
  <c r="O35" i="13"/>
  <c r="O36" i="13" s="1"/>
  <c r="J15" i="13"/>
  <c r="J16" i="13" s="1"/>
  <c r="P37" i="11"/>
  <c r="J18" i="14"/>
  <c r="Q16" i="14"/>
  <c r="P18" i="14"/>
  <c r="C34" i="13"/>
  <c r="C37" i="13" s="1"/>
  <c r="C35" i="13"/>
  <c r="C36" i="13" s="1"/>
  <c r="K34" i="13"/>
  <c r="K37" i="13" s="1"/>
  <c r="K35" i="13"/>
  <c r="I16" i="12"/>
  <c r="L36" i="14"/>
  <c r="K35" i="14"/>
  <c r="K34" i="14"/>
  <c r="K37" i="14" s="1"/>
  <c r="N38" i="14" s="1"/>
  <c r="H35" i="13"/>
  <c r="C36" i="12"/>
  <c r="E16" i="12"/>
  <c r="E15" i="11"/>
  <c r="J16" i="14"/>
  <c r="N16" i="14"/>
  <c r="P38" i="14"/>
  <c r="Q36" i="14"/>
  <c r="H18" i="14"/>
  <c r="I18" i="14"/>
  <c r="C16" i="14"/>
  <c r="Q18" i="14"/>
  <c r="O18" i="14"/>
  <c r="J38" i="14"/>
  <c r="E36" i="14"/>
  <c r="F16" i="14"/>
  <c r="G38" i="14"/>
  <c r="I36" i="14"/>
  <c r="N16" i="13"/>
  <c r="H36" i="13"/>
  <c r="P36" i="13"/>
  <c r="G38" i="13"/>
  <c r="J38" i="13"/>
  <c r="D36" i="13"/>
  <c r="C16" i="13"/>
  <c r="L36" i="13"/>
  <c r="F16" i="12"/>
  <c r="H36" i="12"/>
  <c r="J16" i="12"/>
  <c r="H18" i="12"/>
  <c r="Q38" i="12"/>
  <c r="L36" i="12"/>
  <c r="I18" i="12"/>
  <c r="N16" i="12"/>
  <c r="O18" i="12"/>
  <c r="Q18" i="12"/>
  <c r="N18" i="12"/>
  <c r="E36" i="12"/>
  <c r="N38" i="12"/>
  <c r="P36" i="12"/>
  <c r="F15" i="11"/>
  <c r="H17" i="11"/>
  <c r="N37" i="11"/>
  <c r="I17" i="11"/>
  <c r="J15" i="11"/>
  <c r="H35" i="11"/>
  <c r="D35" i="11"/>
  <c r="G37" i="11"/>
  <c r="H37" i="11"/>
  <c r="J37" i="11"/>
  <c r="N15" i="11"/>
  <c r="O17" i="11"/>
  <c r="Q17" i="11"/>
  <c r="N17" i="11"/>
  <c r="L35" i="11"/>
  <c r="P35" i="11"/>
  <c r="K36" i="14" l="1"/>
  <c r="J38" i="12"/>
  <c r="F36" i="12"/>
  <c r="I38" i="12"/>
  <c r="F36" i="13"/>
  <c r="G38" i="12"/>
  <c r="Q38" i="14"/>
  <c r="O36" i="14"/>
  <c r="G37" i="12"/>
  <c r="G36" i="12"/>
  <c r="D36" i="12"/>
  <c r="D17" i="13"/>
  <c r="D16" i="13"/>
  <c r="Q36" i="13"/>
  <c r="Q37" i="13"/>
  <c r="N36" i="13"/>
  <c r="N38" i="13"/>
  <c r="I36" i="13"/>
  <c r="I37" i="13"/>
  <c r="M37" i="13"/>
  <c r="Q38" i="13" s="1"/>
  <c r="M36" i="13"/>
  <c r="O38" i="14"/>
  <c r="K36" i="13"/>
  <c r="C36" i="14"/>
  <c r="G36" i="13"/>
  <c r="K17" i="13"/>
  <c r="K16" i="13"/>
  <c r="J36" i="13"/>
  <c r="B12" i="10"/>
  <c r="AI13" i="10"/>
  <c r="AI14" i="10" s="1"/>
  <c r="AH13" i="10"/>
  <c r="AH14" i="10" s="1"/>
  <c r="AG13" i="10"/>
  <c r="AG14" i="10" s="1"/>
  <c r="AF13" i="10"/>
  <c r="AF14" i="10" s="1"/>
  <c r="AE13" i="10"/>
  <c r="AE14" i="10" s="1"/>
  <c r="AD13" i="10"/>
  <c r="AD14" i="10" s="1"/>
  <c r="AC13" i="10"/>
  <c r="AC14" i="10" s="1"/>
  <c r="AB13" i="10"/>
  <c r="AB14" i="10" s="1"/>
  <c r="AA13" i="10"/>
  <c r="AA14" i="10" s="1"/>
  <c r="Z13" i="10"/>
  <c r="Z14" i="10" s="1"/>
  <c r="Y13" i="10"/>
  <c r="Y14" i="10" s="1"/>
  <c r="X13" i="10"/>
  <c r="X14" i="10" s="1"/>
  <c r="W13" i="10"/>
  <c r="W14" i="10" s="1"/>
  <c r="V13" i="10"/>
  <c r="V14" i="10" s="1"/>
  <c r="U13" i="10"/>
  <c r="U14" i="10" s="1"/>
  <c r="P13" i="10"/>
  <c r="P14" i="10" s="1"/>
  <c r="O13" i="10"/>
  <c r="O14" i="10" s="1"/>
  <c r="N13" i="10"/>
  <c r="N14" i="10" s="1"/>
  <c r="M13" i="10"/>
  <c r="M14" i="10" s="1"/>
  <c r="L13" i="10"/>
  <c r="L14" i="10" s="1"/>
  <c r="K13" i="10"/>
  <c r="K14" i="10" s="1"/>
  <c r="J13" i="10"/>
  <c r="J14" i="10" s="1"/>
  <c r="I13" i="10"/>
  <c r="I14" i="10" s="1"/>
  <c r="H13" i="10"/>
  <c r="H14" i="10" s="1"/>
  <c r="G13" i="10"/>
  <c r="G14" i="10" s="1"/>
  <c r="F13" i="10"/>
  <c r="F14" i="10" s="1"/>
  <c r="E13" i="10"/>
  <c r="E14" i="10" s="1"/>
  <c r="D13" i="10"/>
  <c r="D14" i="10" s="1"/>
  <c r="C13" i="10"/>
  <c r="C14" i="10" s="1"/>
  <c r="B13" i="10"/>
  <c r="B14" i="10" s="1"/>
  <c r="AI12" i="10"/>
  <c r="AH12" i="10"/>
  <c r="AG12" i="10"/>
  <c r="AF12" i="10"/>
  <c r="AE12" i="10"/>
  <c r="AD12" i="10"/>
  <c r="AC12" i="10"/>
  <c r="AB12" i="10"/>
  <c r="AA12" i="10"/>
  <c r="Z12" i="10"/>
  <c r="Y12" i="10"/>
  <c r="X12" i="10"/>
  <c r="W12" i="10"/>
  <c r="V12" i="10"/>
  <c r="U12" i="10"/>
  <c r="P12" i="10"/>
  <c r="O12" i="10"/>
  <c r="N12" i="10"/>
  <c r="M12" i="10"/>
  <c r="L12" i="10"/>
  <c r="K12" i="10"/>
  <c r="J12" i="10"/>
  <c r="I12" i="10"/>
  <c r="H12" i="10"/>
  <c r="G12" i="10"/>
  <c r="F12" i="10"/>
  <c r="E12" i="10"/>
  <c r="D12" i="10"/>
  <c r="C12" i="10"/>
  <c r="N18" i="13" l="1"/>
  <c r="Q18" i="13"/>
  <c r="O18" i="13"/>
  <c r="O38" i="13"/>
  <c r="P38" i="13"/>
  <c r="G18" i="13"/>
  <c r="J18" i="13"/>
  <c r="H18" i="13"/>
  <c r="BT27" i="9"/>
  <c r="BT28" i="9" s="1"/>
  <c r="BS27" i="9"/>
  <c r="BS28" i="9" s="1"/>
  <c r="BR27" i="9"/>
  <c r="BR28" i="9" s="1"/>
  <c r="BQ27" i="9"/>
  <c r="BQ28" i="9" s="1"/>
  <c r="BP27" i="9"/>
  <c r="BP28" i="9" s="1"/>
  <c r="BO27" i="9"/>
  <c r="BO28" i="9" s="1"/>
  <c r="BN27" i="9"/>
  <c r="BN28" i="9" s="1"/>
  <c r="BM27" i="9"/>
  <c r="BM28" i="9" s="1"/>
  <c r="BL27" i="9"/>
  <c r="BL28" i="9" s="1"/>
  <c r="BK27" i="9"/>
  <c r="BK28" i="9" s="1"/>
  <c r="BJ27" i="9"/>
  <c r="BJ28" i="9" s="1"/>
  <c r="BI27" i="9"/>
  <c r="BI28" i="9" s="1"/>
  <c r="BH27" i="9"/>
  <c r="BH28" i="9" s="1"/>
  <c r="BG27" i="9"/>
  <c r="BG28" i="9" s="1"/>
  <c r="BF27" i="9"/>
  <c r="BF28" i="9" s="1"/>
  <c r="BB27" i="9"/>
  <c r="BB28" i="9" s="1"/>
  <c r="BA27" i="9"/>
  <c r="BA28" i="9" s="1"/>
  <c r="AZ27" i="9"/>
  <c r="AZ28" i="9" s="1"/>
  <c r="AY27" i="9"/>
  <c r="AY28" i="9" s="1"/>
  <c r="AX27" i="9"/>
  <c r="AX28" i="9" s="1"/>
  <c r="AW27" i="9"/>
  <c r="AW28" i="9" s="1"/>
  <c r="AV27" i="9"/>
  <c r="AV28" i="9" s="1"/>
  <c r="AU27" i="9"/>
  <c r="AU28" i="9" s="1"/>
  <c r="AT27" i="9"/>
  <c r="AT28" i="9" s="1"/>
  <c r="AS27" i="9"/>
  <c r="AS28" i="9" s="1"/>
  <c r="AR27" i="9"/>
  <c r="AR28" i="9" s="1"/>
  <c r="AQ27" i="9"/>
  <c r="AQ28" i="9" s="1"/>
  <c r="AP27" i="9"/>
  <c r="AP28" i="9" s="1"/>
  <c r="AO27" i="9"/>
  <c r="AO28" i="9" s="1"/>
  <c r="AN27" i="9"/>
  <c r="AN28" i="9" s="1"/>
  <c r="BT26" i="9"/>
  <c r="BS26" i="9"/>
  <c r="BR26" i="9"/>
  <c r="BQ26" i="9"/>
  <c r="BP26" i="9"/>
  <c r="BO26" i="9"/>
  <c r="BN26" i="9"/>
  <c r="BM26" i="9"/>
  <c r="BL26" i="9"/>
  <c r="BK26" i="9"/>
  <c r="BJ26" i="9"/>
  <c r="BI26" i="9"/>
  <c r="BH26" i="9"/>
  <c r="BG26" i="9"/>
  <c r="BF26" i="9"/>
  <c r="BB26" i="9"/>
  <c r="BA26" i="9"/>
  <c r="AZ26" i="9"/>
  <c r="AY26" i="9"/>
  <c r="AX26" i="9"/>
  <c r="AW26" i="9"/>
  <c r="AV26" i="9"/>
  <c r="AU26" i="9"/>
  <c r="AT26" i="9"/>
  <c r="AS26" i="9"/>
  <c r="AR26" i="9"/>
  <c r="AQ26" i="9"/>
  <c r="AP26" i="9"/>
  <c r="AO26" i="9"/>
  <c r="AN26" i="9"/>
  <c r="BT12" i="9"/>
  <c r="BT13" i="9" s="1"/>
  <c r="BS12" i="9"/>
  <c r="BS13" i="9" s="1"/>
  <c r="BR12" i="9"/>
  <c r="BR13" i="9" s="1"/>
  <c r="BQ12" i="9"/>
  <c r="BQ13" i="9" s="1"/>
  <c r="BP12" i="9"/>
  <c r="BP13" i="9" s="1"/>
  <c r="BO12" i="9"/>
  <c r="BO13" i="9" s="1"/>
  <c r="BN12" i="9"/>
  <c r="BN13" i="9" s="1"/>
  <c r="BM12" i="9"/>
  <c r="BM13" i="9" s="1"/>
  <c r="BL12" i="9"/>
  <c r="BL13" i="9" s="1"/>
  <c r="BK12" i="9"/>
  <c r="BK13" i="9" s="1"/>
  <c r="BJ12" i="9"/>
  <c r="BJ13" i="9" s="1"/>
  <c r="BI12" i="9"/>
  <c r="BI13" i="9" s="1"/>
  <c r="BH12" i="9"/>
  <c r="BH13" i="9" s="1"/>
  <c r="BG12" i="9"/>
  <c r="BG13" i="9" s="1"/>
  <c r="BF12" i="9"/>
  <c r="BF13" i="9" s="1"/>
  <c r="BB12" i="9"/>
  <c r="BB13" i="9" s="1"/>
  <c r="BA12" i="9"/>
  <c r="BA13" i="9" s="1"/>
  <c r="AZ12" i="9"/>
  <c r="AZ13" i="9" s="1"/>
  <c r="AY12" i="9"/>
  <c r="AY13" i="9" s="1"/>
  <c r="AX12" i="9"/>
  <c r="AX13" i="9" s="1"/>
  <c r="AW12" i="9"/>
  <c r="AW13" i="9" s="1"/>
  <c r="AV12" i="9"/>
  <c r="AV13" i="9" s="1"/>
  <c r="AU12" i="9"/>
  <c r="AU13" i="9" s="1"/>
  <c r="AT12" i="9"/>
  <c r="AT13" i="9" s="1"/>
  <c r="AS12" i="9"/>
  <c r="AS13" i="9" s="1"/>
  <c r="AR12" i="9"/>
  <c r="AR13" i="9" s="1"/>
  <c r="AQ12" i="9"/>
  <c r="AQ13" i="9" s="1"/>
  <c r="AP12" i="9"/>
  <c r="AP13" i="9" s="1"/>
  <c r="AO12" i="9"/>
  <c r="AO13" i="9" s="1"/>
  <c r="AN12" i="9"/>
  <c r="AN13" i="9" s="1"/>
  <c r="BT11" i="9"/>
  <c r="BS11" i="9"/>
  <c r="BR11" i="9"/>
  <c r="BQ11" i="9"/>
  <c r="BP11" i="9"/>
  <c r="BO11" i="9"/>
  <c r="BN11" i="9"/>
  <c r="BM11" i="9"/>
  <c r="BL11" i="9"/>
  <c r="BK11" i="9"/>
  <c r="BJ11" i="9"/>
  <c r="BI11" i="9"/>
  <c r="BH11" i="9"/>
  <c r="BG11" i="9"/>
  <c r="BF11" i="9"/>
  <c r="BB11" i="9"/>
  <c r="BA11" i="9"/>
  <c r="AZ11" i="9"/>
  <c r="AY11" i="9"/>
  <c r="AX11" i="9"/>
  <c r="AW11" i="9"/>
  <c r="AV11" i="9"/>
  <c r="AU11" i="9"/>
  <c r="AT11" i="9"/>
  <c r="AS11" i="9"/>
  <c r="AR11" i="9"/>
  <c r="AQ11" i="9"/>
  <c r="AP11" i="9"/>
  <c r="AO11" i="9"/>
  <c r="AN11" i="9"/>
  <c r="AH27" i="9"/>
  <c r="AH28" i="9" s="1"/>
  <c r="AG27" i="9"/>
  <c r="AG28" i="9" s="1"/>
  <c r="AF27" i="9"/>
  <c r="AF28" i="9" s="1"/>
  <c r="AE27" i="9"/>
  <c r="AE28" i="9" s="1"/>
  <c r="AD27" i="9"/>
  <c r="AD28" i="9" s="1"/>
  <c r="AC27" i="9"/>
  <c r="AC28" i="9" s="1"/>
  <c r="AB27" i="9"/>
  <c r="AB28" i="9" s="1"/>
  <c r="AA27" i="9"/>
  <c r="AA28" i="9" s="1"/>
  <c r="Z27" i="9"/>
  <c r="Z28" i="9" s="1"/>
  <c r="Y27" i="9"/>
  <c r="Y28" i="9" s="1"/>
  <c r="X27" i="9"/>
  <c r="X28" i="9" s="1"/>
  <c r="W27" i="9"/>
  <c r="W28" i="9" s="1"/>
  <c r="V27" i="9"/>
  <c r="V28" i="9" s="1"/>
  <c r="U27" i="9"/>
  <c r="U28" i="9" s="1"/>
  <c r="T27" i="9"/>
  <c r="T28" i="9" s="1"/>
  <c r="AH26" i="9"/>
  <c r="AG26" i="9"/>
  <c r="AF26" i="9"/>
  <c r="AE26" i="9"/>
  <c r="AD26" i="9"/>
  <c r="AC26" i="9"/>
  <c r="AB26" i="9"/>
  <c r="AA26" i="9"/>
  <c r="Z26" i="9"/>
  <c r="Y26" i="9"/>
  <c r="X26" i="9"/>
  <c r="W26" i="9"/>
  <c r="V26" i="9"/>
  <c r="U26" i="9"/>
  <c r="T26" i="9"/>
  <c r="AH12" i="9"/>
  <c r="AH13" i="9" s="1"/>
  <c r="AG12" i="9"/>
  <c r="AG13" i="9" s="1"/>
  <c r="AF12" i="9"/>
  <c r="AF13" i="9" s="1"/>
  <c r="AE12" i="9"/>
  <c r="AE13" i="9" s="1"/>
  <c r="AD12" i="9"/>
  <c r="AD13" i="9" s="1"/>
  <c r="AC12" i="9"/>
  <c r="AC13" i="9" s="1"/>
  <c r="AB12" i="9"/>
  <c r="AB13" i="9" s="1"/>
  <c r="AA12" i="9"/>
  <c r="AA13" i="9" s="1"/>
  <c r="Z12" i="9"/>
  <c r="Z13" i="9" s="1"/>
  <c r="Y12" i="9"/>
  <c r="Y13" i="9" s="1"/>
  <c r="X12" i="9"/>
  <c r="X13" i="9" s="1"/>
  <c r="W12" i="9"/>
  <c r="W13" i="9" s="1"/>
  <c r="V12" i="9"/>
  <c r="V13" i="9" s="1"/>
  <c r="U12" i="9"/>
  <c r="U13" i="9" s="1"/>
  <c r="T12" i="9"/>
  <c r="T13" i="9" s="1"/>
  <c r="AH11" i="9"/>
  <c r="AG11" i="9"/>
  <c r="AF11" i="9"/>
  <c r="AE11" i="9"/>
  <c r="AD11" i="9"/>
  <c r="AC11" i="9"/>
  <c r="AB11" i="9"/>
  <c r="AA11" i="9"/>
  <c r="Z11" i="9"/>
  <c r="Y11" i="9"/>
  <c r="X11" i="9"/>
  <c r="W11" i="9"/>
  <c r="V11" i="9"/>
  <c r="U11" i="9"/>
  <c r="T11" i="9"/>
  <c r="D26" i="9"/>
  <c r="H26" i="9"/>
  <c r="O26" i="9"/>
  <c r="N27" i="9"/>
  <c r="N28" i="9" s="1"/>
  <c r="M27" i="9"/>
  <c r="M28" i="9" s="1"/>
  <c r="J27" i="9"/>
  <c r="J28" i="9" s="1"/>
  <c r="G26" i="9"/>
  <c r="F27" i="9"/>
  <c r="F28" i="9" s="1"/>
  <c r="E27" i="9"/>
  <c r="E28" i="9" s="1"/>
  <c r="B26" i="9"/>
  <c r="P27" i="9"/>
  <c r="P28" i="9" s="1"/>
  <c r="L27" i="9"/>
  <c r="L28" i="9" s="1"/>
  <c r="K26" i="9"/>
  <c r="H27" i="9"/>
  <c r="H28" i="9" s="1"/>
  <c r="C26" i="9"/>
  <c r="I27" i="9"/>
  <c r="I28" i="9" s="1"/>
  <c r="P26" i="9"/>
  <c r="L26" i="9"/>
  <c r="J26" i="9"/>
  <c r="I26" i="9"/>
  <c r="E26" i="9"/>
  <c r="C12" i="9"/>
  <c r="C13" i="9" s="1"/>
  <c r="D12" i="9"/>
  <c r="D13" i="9" s="1"/>
  <c r="E12" i="9"/>
  <c r="E13" i="9" s="1"/>
  <c r="F12" i="9"/>
  <c r="F13" i="9" s="1"/>
  <c r="G12" i="9"/>
  <c r="G13" i="9" s="1"/>
  <c r="H12" i="9"/>
  <c r="H13" i="9" s="1"/>
  <c r="I12" i="9"/>
  <c r="I13" i="9" s="1"/>
  <c r="J12" i="9"/>
  <c r="J13" i="9" s="1"/>
  <c r="K12" i="9"/>
  <c r="K13" i="9" s="1"/>
  <c r="L12" i="9"/>
  <c r="L13" i="9" s="1"/>
  <c r="M12" i="9"/>
  <c r="M13" i="9" s="1"/>
  <c r="N12" i="9"/>
  <c r="N13" i="9" s="1"/>
  <c r="O12" i="9"/>
  <c r="O13" i="9" s="1"/>
  <c r="P12" i="9"/>
  <c r="P13" i="9" s="1"/>
  <c r="B12" i="9"/>
  <c r="B13" i="9" s="1"/>
  <c r="C11" i="9"/>
  <c r="D11" i="9"/>
  <c r="E11" i="9"/>
  <c r="F11" i="9"/>
  <c r="G11" i="9"/>
  <c r="H11" i="9"/>
  <c r="I11" i="9"/>
  <c r="J11" i="9"/>
  <c r="K11" i="9"/>
  <c r="L11" i="9"/>
  <c r="M11" i="9"/>
  <c r="N11" i="9"/>
  <c r="O11" i="9"/>
  <c r="P11" i="9"/>
  <c r="B11" i="9"/>
  <c r="AA37" i="7"/>
  <c r="Z37" i="7"/>
  <c r="Y37" i="7"/>
  <c r="X37" i="7"/>
  <c r="W37" i="7"/>
  <c r="V37" i="7"/>
  <c r="U37" i="7"/>
  <c r="T37" i="7"/>
  <c r="AA36" i="7"/>
  <c r="Z36" i="7"/>
  <c r="Y36" i="7"/>
  <c r="X36" i="7"/>
  <c r="W36" i="7"/>
  <c r="V36" i="7"/>
  <c r="U36" i="7"/>
  <c r="T36" i="7"/>
  <c r="L33" i="7"/>
  <c r="D33" i="7"/>
  <c r="B31" i="7"/>
  <c r="P30" i="7"/>
  <c r="O30" i="7"/>
  <c r="N30" i="7"/>
  <c r="N31" i="7" s="1"/>
  <c r="M30" i="7"/>
  <c r="M31" i="7" s="1"/>
  <c r="L30" i="7"/>
  <c r="K30" i="7"/>
  <c r="J30" i="7"/>
  <c r="J31" i="7" s="1"/>
  <c r="I30" i="7"/>
  <c r="I31" i="7" s="1"/>
  <c r="H30" i="7"/>
  <c r="G30" i="7"/>
  <c r="F30" i="7"/>
  <c r="F31" i="7" s="1"/>
  <c r="E30" i="7"/>
  <c r="E31" i="7" s="1"/>
  <c r="D30" i="7"/>
  <c r="C30" i="7"/>
  <c r="B30" i="7"/>
  <c r="P29" i="7"/>
  <c r="O29" i="7"/>
  <c r="O31" i="7" s="1"/>
  <c r="N29" i="7"/>
  <c r="M29" i="7"/>
  <c r="L29" i="7"/>
  <c r="K29" i="7"/>
  <c r="J29" i="7"/>
  <c r="I29" i="7"/>
  <c r="H29" i="7"/>
  <c r="G29" i="7"/>
  <c r="F29" i="7"/>
  <c r="E29" i="7"/>
  <c r="D29" i="7"/>
  <c r="C29" i="7"/>
  <c r="B29" i="7"/>
  <c r="P34" i="7" s="1"/>
  <c r="AA16" i="7"/>
  <c r="Z16" i="7"/>
  <c r="Y16" i="7"/>
  <c r="X16" i="7"/>
  <c r="W16" i="7"/>
  <c r="V16" i="7"/>
  <c r="U16" i="7"/>
  <c r="T16" i="7"/>
  <c r="AA15" i="7"/>
  <c r="Z15" i="7"/>
  <c r="Y15" i="7"/>
  <c r="X15" i="7"/>
  <c r="W15" i="7"/>
  <c r="V15" i="7"/>
  <c r="U15" i="7"/>
  <c r="T15" i="7"/>
  <c r="P10" i="7"/>
  <c r="P11" i="7" s="1"/>
  <c r="O10" i="7"/>
  <c r="N10" i="7"/>
  <c r="M10" i="7"/>
  <c r="L10" i="7"/>
  <c r="K10" i="7"/>
  <c r="J10" i="7"/>
  <c r="I10" i="7"/>
  <c r="H10" i="7"/>
  <c r="H11" i="7" s="1"/>
  <c r="G10" i="7"/>
  <c r="F10" i="7"/>
  <c r="E10" i="7"/>
  <c r="D10" i="7"/>
  <c r="D11" i="7" s="1"/>
  <c r="C10" i="7"/>
  <c r="B10" i="7"/>
  <c r="P9" i="7"/>
  <c r="O9" i="7"/>
  <c r="N9" i="7"/>
  <c r="M9" i="7"/>
  <c r="M11" i="7" s="1"/>
  <c r="L9" i="7"/>
  <c r="K9" i="7"/>
  <c r="J9" i="7"/>
  <c r="I9" i="7"/>
  <c r="H9" i="7"/>
  <c r="G9" i="7"/>
  <c r="F9" i="7"/>
  <c r="E9" i="7"/>
  <c r="E11" i="7" s="1"/>
  <c r="D9" i="7"/>
  <c r="C9" i="7"/>
  <c r="B9" i="7"/>
  <c r="N14" i="7" s="1"/>
  <c r="AA36" i="5"/>
  <c r="Z36" i="5"/>
  <c r="Y36" i="5"/>
  <c r="X36" i="5"/>
  <c r="W36" i="5"/>
  <c r="V36" i="5"/>
  <c r="U36" i="5"/>
  <c r="T36" i="5"/>
  <c r="AA35" i="5"/>
  <c r="Z35" i="5"/>
  <c r="Y35" i="5"/>
  <c r="X35" i="5"/>
  <c r="W35" i="5"/>
  <c r="V35" i="5"/>
  <c r="U35" i="5"/>
  <c r="T35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B29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B28" i="5"/>
  <c r="P33" i="5" s="1"/>
  <c r="AA15" i="5"/>
  <c r="Z15" i="5"/>
  <c r="Y15" i="5"/>
  <c r="X15" i="5"/>
  <c r="W15" i="5"/>
  <c r="V15" i="5"/>
  <c r="U15" i="5"/>
  <c r="T15" i="5"/>
  <c r="AA14" i="5"/>
  <c r="Z14" i="5"/>
  <c r="Y14" i="5"/>
  <c r="X14" i="5"/>
  <c r="W14" i="5"/>
  <c r="V14" i="5"/>
  <c r="U14" i="5"/>
  <c r="T14" i="5"/>
  <c r="C12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B9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B8" i="5"/>
  <c r="N13" i="5" s="1"/>
  <c r="D10" i="5" l="1"/>
  <c r="H10" i="5"/>
  <c r="L10" i="5"/>
  <c r="P10" i="5"/>
  <c r="C30" i="5"/>
  <c r="G30" i="5"/>
  <c r="K30" i="5"/>
  <c r="O30" i="5"/>
  <c r="L11" i="7"/>
  <c r="I11" i="7"/>
  <c r="C31" i="7"/>
  <c r="G31" i="7"/>
  <c r="K31" i="7"/>
  <c r="C32" i="7"/>
  <c r="E34" i="7"/>
  <c r="D13" i="5"/>
  <c r="E10" i="5"/>
  <c r="I10" i="5"/>
  <c r="M10" i="5"/>
  <c r="B11" i="5"/>
  <c r="K32" i="7"/>
  <c r="M34" i="7"/>
  <c r="O31" i="5"/>
  <c r="N33" i="5"/>
  <c r="F11" i="5"/>
  <c r="G12" i="5"/>
  <c r="H13" i="5"/>
  <c r="D30" i="5"/>
  <c r="H30" i="5"/>
  <c r="L30" i="5"/>
  <c r="P30" i="5"/>
  <c r="H31" i="5"/>
  <c r="P31" i="5"/>
  <c r="B33" i="5"/>
  <c r="F11" i="7"/>
  <c r="J11" i="7"/>
  <c r="N11" i="7"/>
  <c r="C11" i="7"/>
  <c r="G11" i="7"/>
  <c r="K11" i="7"/>
  <c r="O11" i="7"/>
  <c r="D32" i="7"/>
  <c r="L32" i="7"/>
  <c r="E33" i="7"/>
  <c r="M33" i="7"/>
  <c r="F34" i="7"/>
  <c r="N34" i="7"/>
  <c r="M32" i="5"/>
  <c r="B10" i="5"/>
  <c r="F10" i="5"/>
  <c r="J10" i="5"/>
  <c r="N10" i="5"/>
  <c r="J11" i="5"/>
  <c r="K12" i="5"/>
  <c r="L13" i="5"/>
  <c r="E30" i="5"/>
  <c r="I30" i="5"/>
  <c r="M30" i="5"/>
  <c r="C31" i="5"/>
  <c r="K31" i="5"/>
  <c r="E32" i="5"/>
  <c r="F33" i="5"/>
  <c r="G32" i="7"/>
  <c r="O32" i="7"/>
  <c r="H33" i="7"/>
  <c r="P33" i="7"/>
  <c r="I34" i="7"/>
  <c r="G31" i="5"/>
  <c r="C10" i="5"/>
  <c r="G10" i="5"/>
  <c r="K10" i="5"/>
  <c r="O10" i="5"/>
  <c r="N11" i="5"/>
  <c r="O12" i="5"/>
  <c r="P13" i="5"/>
  <c r="B30" i="5"/>
  <c r="F30" i="5"/>
  <c r="J30" i="5"/>
  <c r="N30" i="5"/>
  <c r="D31" i="5"/>
  <c r="L31" i="5"/>
  <c r="I32" i="5"/>
  <c r="J33" i="5"/>
  <c r="D31" i="7"/>
  <c r="H31" i="7"/>
  <c r="L31" i="7"/>
  <c r="P31" i="7"/>
  <c r="H32" i="7"/>
  <c r="H36" i="7" s="1"/>
  <c r="P32" i="7"/>
  <c r="I33" i="7"/>
  <c r="B34" i="7"/>
  <c r="J34" i="7"/>
  <c r="F26" i="9"/>
  <c r="B27" i="9"/>
  <c r="B28" i="9" s="1"/>
  <c r="D27" i="9"/>
  <c r="D28" i="9" s="1"/>
  <c r="M26" i="9"/>
  <c r="N26" i="9"/>
  <c r="C27" i="9"/>
  <c r="C28" i="9" s="1"/>
  <c r="G27" i="9"/>
  <c r="G28" i="9" s="1"/>
  <c r="K27" i="9"/>
  <c r="K28" i="9" s="1"/>
  <c r="O27" i="9"/>
  <c r="O28" i="9" s="1"/>
  <c r="P35" i="7"/>
  <c r="P38" i="7" s="1"/>
  <c r="B13" i="7"/>
  <c r="F13" i="7"/>
  <c r="N13" i="7"/>
  <c r="C14" i="7"/>
  <c r="G14" i="7"/>
  <c r="K14" i="7"/>
  <c r="M12" i="7"/>
  <c r="O14" i="7"/>
  <c r="J12" i="7"/>
  <c r="G13" i="7"/>
  <c r="D14" i="7"/>
  <c r="P14" i="7"/>
  <c r="L36" i="7"/>
  <c r="E12" i="7"/>
  <c r="B12" i="7"/>
  <c r="N12" i="7"/>
  <c r="K13" i="7"/>
  <c r="H14" i="7"/>
  <c r="B11" i="7"/>
  <c r="C12" i="7"/>
  <c r="G12" i="7"/>
  <c r="K12" i="7"/>
  <c r="O12" i="7"/>
  <c r="D13" i="7"/>
  <c r="H13" i="7"/>
  <c r="L13" i="7"/>
  <c r="P13" i="7"/>
  <c r="E14" i="7"/>
  <c r="I14" i="7"/>
  <c r="M14" i="7"/>
  <c r="E32" i="7"/>
  <c r="I32" i="7"/>
  <c r="M32" i="7"/>
  <c r="B33" i="7"/>
  <c r="F33" i="7"/>
  <c r="J33" i="7"/>
  <c r="N33" i="7"/>
  <c r="C34" i="7"/>
  <c r="G34" i="7"/>
  <c r="K34" i="7"/>
  <c r="O34" i="7"/>
  <c r="I12" i="7"/>
  <c r="J13" i="7"/>
  <c r="F12" i="7"/>
  <c r="C13" i="7"/>
  <c r="O13" i="7"/>
  <c r="L14" i="7"/>
  <c r="D12" i="7"/>
  <c r="H12" i="7"/>
  <c r="L12" i="7"/>
  <c r="P12" i="7"/>
  <c r="E13" i="7"/>
  <c r="I13" i="7"/>
  <c r="M13" i="7"/>
  <c r="B14" i="7"/>
  <c r="F14" i="7"/>
  <c r="J14" i="7"/>
  <c r="B32" i="7"/>
  <c r="F32" i="7"/>
  <c r="J32" i="7"/>
  <c r="N32" i="7"/>
  <c r="C33" i="7"/>
  <c r="C35" i="7" s="1"/>
  <c r="C38" i="7" s="1"/>
  <c r="G33" i="7"/>
  <c r="K33" i="7"/>
  <c r="K36" i="7" s="1"/>
  <c r="O33" i="7"/>
  <c r="O35" i="7" s="1"/>
  <c r="O38" i="7" s="1"/>
  <c r="D34" i="7"/>
  <c r="D36" i="7" s="1"/>
  <c r="H34" i="7"/>
  <c r="L34" i="7"/>
  <c r="L35" i="7" s="1"/>
  <c r="L38" i="7" s="1"/>
  <c r="O35" i="5"/>
  <c r="E11" i="5"/>
  <c r="I11" i="5"/>
  <c r="M11" i="5"/>
  <c r="B12" i="5"/>
  <c r="B15" i="5" s="1"/>
  <c r="F12" i="5"/>
  <c r="F15" i="5" s="1"/>
  <c r="J12" i="5"/>
  <c r="N12" i="5"/>
  <c r="N15" i="5" s="1"/>
  <c r="C13" i="5"/>
  <c r="G13" i="5"/>
  <c r="K13" i="5"/>
  <c r="O13" i="5"/>
  <c r="D32" i="5"/>
  <c r="D35" i="5" s="1"/>
  <c r="H32" i="5"/>
  <c r="L32" i="5"/>
  <c r="L35" i="5" s="1"/>
  <c r="P32" i="5"/>
  <c r="P35" i="5" s="1"/>
  <c r="E33" i="5"/>
  <c r="I33" i="5"/>
  <c r="M33" i="5"/>
  <c r="J15" i="5"/>
  <c r="C11" i="5"/>
  <c r="G11" i="5"/>
  <c r="K11" i="5"/>
  <c r="O11" i="5"/>
  <c r="D12" i="5"/>
  <c r="H12" i="5"/>
  <c r="L12" i="5"/>
  <c r="P12" i="5"/>
  <c r="E13" i="5"/>
  <c r="I13" i="5"/>
  <c r="M13" i="5"/>
  <c r="N14" i="5"/>
  <c r="N17" i="5" s="1"/>
  <c r="E31" i="5"/>
  <c r="I31" i="5"/>
  <c r="M31" i="5"/>
  <c r="B32" i="5"/>
  <c r="F32" i="5"/>
  <c r="J32" i="5"/>
  <c r="N32" i="5"/>
  <c r="C33" i="5"/>
  <c r="G33" i="5"/>
  <c r="K33" i="5"/>
  <c r="O33" i="5"/>
  <c r="P34" i="5"/>
  <c r="P37" i="5" s="1"/>
  <c r="D11" i="5"/>
  <c r="H11" i="5"/>
  <c r="L11" i="5"/>
  <c r="P11" i="5"/>
  <c r="E12" i="5"/>
  <c r="I12" i="5"/>
  <c r="M12" i="5"/>
  <c r="B13" i="5"/>
  <c r="F13" i="5"/>
  <c r="J13" i="5"/>
  <c r="B31" i="5"/>
  <c r="F31" i="5"/>
  <c r="J31" i="5"/>
  <c r="N31" i="5"/>
  <c r="C32" i="5"/>
  <c r="G32" i="5"/>
  <c r="K32" i="5"/>
  <c r="K34" i="5" s="1"/>
  <c r="K37" i="5" s="1"/>
  <c r="O32" i="5"/>
  <c r="D33" i="5"/>
  <c r="H33" i="5"/>
  <c r="L33" i="5"/>
  <c r="H35" i="7" l="1"/>
  <c r="H38" i="7" s="1"/>
  <c r="G35" i="7"/>
  <c r="G38" i="7" s="1"/>
  <c r="P36" i="7"/>
  <c r="P37" i="7" s="1"/>
  <c r="O36" i="5"/>
  <c r="O34" i="5"/>
  <c r="O37" i="5" s="1"/>
  <c r="B14" i="5"/>
  <c r="B17" i="5" s="1"/>
  <c r="P36" i="5"/>
  <c r="N16" i="5"/>
  <c r="L34" i="5"/>
  <c r="L37" i="5" s="1"/>
  <c r="L36" i="5"/>
  <c r="J14" i="5"/>
  <c r="J17" i="5" s="1"/>
  <c r="G34" i="5"/>
  <c r="G37" i="5" s="1"/>
  <c r="H34" i="5"/>
  <c r="H37" i="5" s="1"/>
  <c r="N36" i="7"/>
  <c r="N35" i="7"/>
  <c r="N38" i="7" s="1"/>
  <c r="H16" i="7"/>
  <c r="H15" i="7"/>
  <c r="H18" i="7" s="1"/>
  <c r="M35" i="7"/>
  <c r="M38" i="7" s="1"/>
  <c r="M36" i="7"/>
  <c r="M37" i="7" s="1"/>
  <c r="G15" i="7"/>
  <c r="G18" i="7" s="1"/>
  <c r="G16" i="7"/>
  <c r="G36" i="7"/>
  <c r="G37" i="7" s="1"/>
  <c r="J36" i="7"/>
  <c r="J35" i="7"/>
  <c r="J38" i="7" s="1"/>
  <c r="D16" i="7"/>
  <c r="D15" i="7"/>
  <c r="D18" i="7" s="1"/>
  <c r="F15" i="7"/>
  <c r="F18" i="7" s="1"/>
  <c r="F16" i="7"/>
  <c r="I35" i="7"/>
  <c r="I38" i="7" s="1"/>
  <c r="I36" i="7"/>
  <c r="I37" i="7" s="1"/>
  <c r="C15" i="7"/>
  <c r="C18" i="7" s="1"/>
  <c r="C16" i="7"/>
  <c r="N16" i="7"/>
  <c r="N15" i="7"/>
  <c r="N18" i="7" s="1"/>
  <c r="L37" i="7"/>
  <c r="M15" i="7"/>
  <c r="M18" i="7" s="1"/>
  <c r="M16" i="7"/>
  <c r="C36" i="7"/>
  <c r="C37" i="7" s="1"/>
  <c r="D35" i="7"/>
  <c r="D38" i="7" s="1"/>
  <c r="F36" i="7"/>
  <c r="F35" i="7"/>
  <c r="F38" i="7" s="1"/>
  <c r="P16" i="7"/>
  <c r="P15" i="7"/>
  <c r="P18" i="7" s="1"/>
  <c r="E35" i="7"/>
  <c r="E38" i="7" s="1"/>
  <c r="G39" i="7" s="1"/>
  <c r="E36" i="7"/>
  <c r="O15" i="7"/>
  <c r="O18" i="7" s="1"/>
  <c r="O16" i="7"/>
  <c r="B16" i="7"/>
  <c r="B15" i="7"/>
  <c r="B18" i="7" s="1"/>
  <c r="H37" i="7"/>
  <c r="O36" i="7"/>
  <c r="O37" i="7" s="1"/>
  <c r="K35" i="7"/>
  <c r="K38" i="7" s="1"/>
  <c r="O39" i="7" s="1"/>
  <c r="B36" i="7"/>
  <c r="B35" i="7"/>
  <c r="B38" i="7" s="1"/>
  <c r="L16" i="7"/>
  <c r="L15" i="7"/>
  <c r="L18" i="7" s="1"/>
  <c r="I15" i="7"/>
  <c r="I18" i="7" s="1"/>
  <c r="I16" i="7"/>
  <c r="I17" i="7" s="1"/>
  <c r="K15" i="7"/>
  <c r="K18" i="7" s="1"/>
  <c r="K16" i="7"/>
  <c r="E15" i="7"/>
  <c r="E18" i="7" s="1"/>
  <c r="E16" i="7"/>
  <c r="E17" i="7" s="1"/>
  <c r="J15" i="7"/>
  <c r="J18" i="7" s="1"/>
  <c r="J16" i="7"/>
  <c r="E15" i="5"/>
  <c r="E14" i="5"/>
  <c r="E17" i="5" s="1"/>
  <c r="F14" i="5"/>
  <c r="F17" i="5" s="1"/>
  <c r="C34" i="5"/>
  <c r="C37" i="5" s="1"/>
  <c r="B35" i="5"/>
  <c r="B34" i="5"/>
  <c r="B37" i="5" s="1"/>
  <c r="L15" i="5"/>
  <c r="L14" i="5"/>
  <c r="L17" i="5" s="1"/>
  <c r="N18" i="5" s="1"/>
  <c r="M34" i="5"/>
  <c r="M37" i="5" s="1"/>
  <c r="M35" i="5"/>
  <c r="O14" i="5"/>
  <c r="O17" i="5" s="1"/>
  <c r="O15" i="5"/>
  <c r="H35" i="5"/>
  <c r="H36" i="5" s="1"/>
  <c r="G35" i="5"/>
  <c r="D34" i="5"/>
  <c r="D37" i="5" s="1"/>
  <c r="K35" i="5"/>
  <c r="K36" i="5" s="1"/>
  <c r="F35" i="5"/>
  <c r="F34" i="5"/>
  <c r="F37" i="5" s="1"/>
  <c r="P15" i="5"/>
  <c r="P14" i="5"/>
  <c r="P17" i="5" s="1"/>
  <c r="C14" i="5"/>
  <c r="C17" i="5" s="1"/>
  <c r="C15" i="5"/>
  <c r="N35" i="5"/>
  <c r="N34" i="5"/>
  <c r="N37" i="5" s="1"/>
  <c r="H15" i="5"/>
  <c r="H14" i="5"/>
  <c r="H17" i="5" s="1"/>
  <c r="I34" i="5"/>
  <c r="I37" i="5" s="1"/>
  <c r="I35" i="5"/>
  <c r="K14" i="5"/>
  <c r="K17" i="5" s="1"/>
  <c r="K15" i="5"/>
  <c r="J16" i="5"/>
  <c r="M14" i="5"/>
  <c r="M17" i="5" s="1"/>
  <c r="M15" i="5"/>
  <c r="C35" i="5"/>
  <c r="O38" i="5"/>
  <c r="J35" i="5"/>
  <c r="J34" i="5"/>
  <c r="J37" i="5" s="1"/>
  <c r="D15" i="5"/>
  <c r="D14" i="5"/>
  <c r="D17" i="5" s="1"/>
  <c r="H18" i="5" s="1"/>
  <c r="E34" i="5"/>
  <c r="E37" i="5" s="1"/>
  <c r="E35" i="5"/>
  <c r="G14" i="5"/>
  <c r="G17" i="5" s="1"/>
  <c r="G15" i="5"/>
  <c r="I14" i="5"/>
  <c r="I17" i="5" s="1"/>
  <c r="I15" i="5"/>
  <c r="H16" i="5" l="1"/>
  <c r="F36" i="5"/>
  <c r="B36" i="5"/>
  <c r="G16" i="5"/>
  <c r="N36" i="5"/>
  <c r="P16" i="5"/>
  <c r="L16" i="5"/>
  <c r="O19" i="7"/>
  <c r="L17" i="7"/>
  <c r="O17" i="7"/>
  <c r="H39" i="7"/>
  <c r="J37" i="7"/>
  <c r="C36" i="5"/>
  <c r="G36" i="5"/>
  <c r="I16" i="5"/>
  <c r="E36" i="5"/>
  <c r="M16" i="5"/>
  <c r="O18" i="5"/>
  <c r="E16" i="5"/>
  <c r="E37" i="7"/>
  <c r="M17" i="7"/>
  <c r="N17" i="7"/>
  <c r="G17" i="7"/>
  <c r="B16" i="5"/>
  <c r="N19" i="7"/>
  <c r="P19" i="7"/>
  <c r="M19" i="7"/>
  <c r="G19" i="7"/>
  <c r="F19" i="7"/>
  <c r="I19" i="7"/>
  <c r="F39" i="7"/>
  <c r="B37" i="7"/>
  <c r="J17" i="7"/>
  <c r="K17" i="7"/>
  <c r="B17" i="7"/>
  <c r="F37" i="7"/>
  <c r="C17" i="7"/>
  <c r="F17" i="7"/>
  <c r="P39" i="7"/>
  <c r="N39" i="7"/>
  <c r="M39" i="7"/>
  <c r="H17" i="7"/>
  <c r="D37" i="7"/>
  <c r="P17" i="7"/>
  <c r="H19" i="7"/>
  <c r="N37" i="7"/>
  <c r="D17" i="7"/>
  <c r="K37" i="7"/>
  <c r="I39" i="7"/>
  <c r="H38" i="5"/>
  <c r="M18" i="5"/>
  <c r="D16" i="5"/>
  <c r="K16" i="5"/>
  <c r="C16" i="5"/>
  <c r="M36" i="5"/>
  <c r="P18" i="5"/>
  <c r="P38" i="5"/>
  <c r="M38" i="5"/>
  <c r="N38" i="5"/>
  <c r="G18" i="5"/>
  <c r="F18" i="5"/>
  <c r="I18" i="5"/>
  <c r="J36" i="5"/>
  <c r="I36" i="5"/>
  <c r="O16" i="5"/>
  <c r="I38" i="5"/>
  <c r="G38" i="5"/>
  <c r="F38" i="5"/>
  <c r="F16" i="5"/>
  <c r="D36" i="5"/>
  <c r="B8" i="3"/>
  <c r="E11" i="3" s="1"/>
  <c r="C8" i="3"/>
  <c r="D8" i="3"/>
  <c r="E8" i="3"/>
  <c r="F8" i="3"/>
  <c r="G8" i="3"/>
  <c r="H8" i="3"/>
  <c r="I8" i="3"/>
  <c r="J8" i="3"/>
  <c r="K8" i="3"/>
  <c r="L8" i="3"/>
  <c r="M8" i="3"/>
  <c r="N8" i="3"/>
  <c r="O8" i="3"/>
  <c r="P8" i="3"/>
  <c r="B9" i="3"/>
  <c r="C9" i="3"/>
  <c r="D9" i="3"/>
  <c r="D10" i="3" s="1"/>
  <c r="E9" i="3"/>
  <c r="F9" i="3"/>
  <c r="G9" i="3"/>
  <c r="G10" i="3" s="1"/>
  <c r="H9" i="3"/>
  <c r="H10" i="3" s="1"/>
  <c r="I9" i="3"/>
  <c r="J9" i="3"/>
  <c r="K9" i="3"/>
  <c r="L9" i="3"/>
  <c r="M9" i="3"/>
  <c r="N9" i="3"/>
  <c r="O9" i="3"/>
  <c r="P9" i="3"/>
  <c r="P10" i="3" s="1"/>
  <c r="L10" i="3"/>
  <c r="H11" i="3"/>
  <c r="L11" i="3"/>
  <c r="I12" i="3"/>
  <c r="M12" i="3"/>
  <c r="J13" i="3"/>
  <c r="N13" i="3"/>
  <c r="T14" i="3"/>
  <c r="U14" i="3"/>
  <c r="V14" i="3"/>
  <c r="W14" i="3"/>
  <c r="X14" i="3"/>
  <c r="Y14" i="3"/>
  <c r="Z14" i="3"/>
  <c r="AA14" i="3"/>
  <c r="T15" i="3"/>
  <c r="U15" i="3"/>
  <c r="V15" i="3"/>
  <c r="W15" i="3"/>
  <c r="X15" i="3"/>
  <c r="Y15" i="3"/>
  <c r="Z15" i="3"/>
  <c r="AA15" i="3"/>
  <c r="B28" i="3"/>
  <c r="C28" i="3"/>
  <c r="D28" i="3"/>
  <c r="E28" i="3"/>
  <c r="F28" i="3"/>
  <c r="G28" i="3"/>
  <c r="H28" i="3"/>
  <c r="I28" i="3"/>
  <c r="J28" i="3"/>
  <c r="K28" i="3"/>
  <c r="L28" i="3"/>
  <c r="M28" i="3"/>
  <c r="N28" i="3"/>
  <c r="O28" i="3"/>
  <c r="P28" i="3"/>
  <c r="B29" i="3"/>
  <c r="B30" i="3" s="1"/>
  <c r="C29" i="3"/>
  <c r="D29" i="3"/>
  <c r="E29" i="3"/>
  <c r="F29" i="3"/>
  <c r="G29" i="3"/>
  <c r="H29" i="3"/>
  <c r="I29" i="3"/>
  <c r="J29" i="3"/>
  <c r="J30" i="3" s="1"/>
  <c r="K29" i="3"/>
  <c r="L29" i="3"/>
  <c r="M29" i="3"/>
  <c r="N29" i="3"/>
  <c r="N30" i="3" s="1"/>
  <c r="O29" i="3"/>
  <c r="P29" i="3"/>
  <c r="F30" i="3"/>
  <c r="B31" i="3"/>
  <c r="C31" i="3"/>
  <c r="D31" i="3"/>
  <c r="E31" i="3"/>
  <c r="F31" i="3"/>
  <c r="G31" i="3"/>
  <c r="H31" i="3"/>
  <c r="I31" i="3"/>
  <c r="J31" i="3"/>
  <c r="K31" i="3"/>
  <c r="L31" i="3"/>
  <c r="M31" i="3"/>
  <c r="N31" i="3"/>
  <c r="O31" i="3"/>
  <c r="P31" i="3"/>
  <c r="P35" i="3" s="1"/>
  <c r="B32" i="3"/>
  <c r="C32" i="3"/>
  <c r="D32" i="3"/>
  <c r="E32" i="3"/>
  <c r="E35" i="3" s="1"/>
  <c r="F32" i="3"/>
  <c r="G32" i="3"/>
  <c r="H32" i="3"/>
  <c r="I32" i="3"/>
  <c r="I35" i="3" s="1"/>
  <c r="J32" i="3"/>
  <c r="K32" i="3"/>
  <c r="L32" i="3"/>
  <c r="M32" i="3"/>
  <c r="N32" i="3"/>
  <c r="O32" i="3"/>
  <c r="P32" i="3"/>
  <c r="B33" i="3"/>
  <c r="C33" i="3"/>
  <c r="D33" i="3"/>
  <c r="E33" i="3"/>
  <c r="F33" i="3"/>
  <c r="G33" i="3"/>
  <c r="H33" i="3"/>
  <c r="I33" i="3"/>
  <c r="J33" i="3"/>
  <c r="K33" i="3"/>
  <c r="L33" i="3"/>
  <c r="M33" i="3"/>
  <c r="N33" i="3"/>
  <c r="O33" i="3"/>
  <c r="P33" i="3"/>
  <c r="B35" i="3"/>
  <c r="J35" i="3"/>
  <c r="M35" i="3"/>
  <c r="N35" i="3"/>
  <c r="T35" i="3"/>
  <c r="U35" i="3"/>
  <c r="V35" i="3"/>
  <c r="W35" i="3"/>
  <c r="X35" i="3"/>
  <c r="Y35" i="3"/>
  <c r="Z35" i="3"/>
  <c r="AA35" i="3"/>
  <c r="T36" i="3"/>
  <c r="U36" i="3"/>
  <c r="V36" i="3"/>
  <c r="W36" i="3"/>
  <c r="X36" i="3"/>
  <c r="Y36" i="3"/>
  <c r="Z36" i="3"/>
  <c r="AA36" i="3"/>
  <c r="M34" i="3" l="1"/>
  <c r="M37" i="3" s="1"/>
  <c r="L35" i="3"/>
  <c r="M30" i="3"/>
  <c r="E30" i="3"/>
  <c r="K10" i="3"/>
  <c r="C10" i="3"/>
  <c r="N34" i="3"/>
  <c r="N37" i="3" s="1"/>
  <c r="J34" i="3"/>
  <c r="J37" i="3" s="1"/>
  <c r="P38" i="3" s="1"/>
  <c r="F34" i="3"/>
  <c r="F37" i="3" s="1"/>
  <c r="B34" i="3"/>
  <c r="B37" i="3" s="1"/>
  <c r="O30" i="3"/>
  <c r="K30" i="3"/>
  <c r="G30" i="3"/>
  <c r="C30" i="3"/>
  <c r="F13" i="3"/>
  <c r="E12" i="3"/>
  <c r="E14" i="3" s="1"/>
  <c r="E17" i="3" s="1"/>
  <c r="D11" i="3"/>
  <c r="M10" i="3"/>
  <c r="B36" i="3"/>
  <c r="E34" i="3"/>
  <c r="E37" i="3" s="1"/>
  <c r="I34" i="3"/>
  <c r="I37" i="3" s="1"/>
  <c r="H35" i="3"/>
  <c r="I30" i="3"/>
  <c r="O10" i="3"/>
  <c r="B13" i="3"/>
  <c r="P11" i="3"/>
  <c r="P15" i="3" s="1"/>
  <c r="P16" i="3" s="1"/>
  <c r="H14" i="3"/>
  <c r="H17" i="3" s="1"/>
  <c r="P34" i="3"/>
  <c r="H34" i="3"/>
  <c r="O35" i="3"/>
  <c r="C35" i="3"/>
  <c r="P30" i="3"/>
  <c r="L30" i="3"/>
  <c r="H30" i="3"/>
  <c r="D30" i="3"/>
  <c r="M13" i="3"/>
  <c r="I13" i="3"/>
  <c r="E13" i="3"/>
  <c r="P12" i="3"/>
  <c r="P14" i="3" s="1"/>
  <c r="P17" i="3" s="1"/>
  <c r="L12" i="3"/>
  <c r="H12" i="3"/>
  <c r="H15" i="3" s="1"/>
  <c r="D12" i="3"/>
  <c r="O11" i="3"/>
  <c r="K11" i="3"/>
  <c r="G11" i="3"/>
  <c r="C11" i="3"/>
  <c r="N10" i="3"/>
  <c r="J10" i="3"/>
  <c r="F10" i="3"/>
  <c r="B10" i="3"/>
  <c r="I10" i="3"/>
  <c r="E10" i="3"/>
  <c r="G35" i="3"/>
  <c r="L15" i="3"/>
  <c r="P13" i="3"/>
  <c r="L13" i="3"/>
  <c r="L14" i="3" s="1"/>
  <c r="L17" i="3" s="1"/>
  <c r="H13" i="3"/>
  <c r="D13" i="3"/>
  <c r="O12" i="3"/>
  <c r="K12" i="3"/>
  <c r="G12" i="3"/>
  <c r="C12" i="3"/>
  <c r="N11" i="3"/>
  <c r="J11" i="3"/>
  <c r="F11" i="3"/>
  <c r="B11" i="3"/>
  <c r="B15" i="3" s="1"/>
  <c r="L34" i="3"/>
  <c r="L36" i="3" s="1"/>
  <c r="D35" i="3"/>
  <c r="K35" i="3"/>
  <c r="F35" i="3"/>
  <c r="O13" i="3"/>
  <c r="K13" i="3"/>
  <c r="G13" i="3"/>
  <c r="C13" i="3"/>
  <c r="N12" i="3"/>
  <c r="J12" i="3"/>
  <c r="F12" i="3"/>
  <c r="F14" i="3" s="1"/>
  <c r="F17" i="3" s="1"/>
  <c r="B12" i="3"/>
  <c r="M11" i="3"/>
  <c r="M15" i="3" s="1"/>
  <c r="I11" i="3"/>
  <c r="I14" i="3" s="1"/>
  <c r="I17" i="3" s="1"/>
  <c r="P36" i="3"/>
  <c r="P37" i="3"/>
  <c r="H36" i="3"/>
  <c r="H37" i="3"/>
  <c r="F36" i="3"/>
  <c r="L37" i="3"/>
  <c r="D34" i="3"/>
  <c r="D37" i="3" s="1"/>
  <c r="H38" i="3" s="1"/>
  <c r="M36" i="3"/>
  <c r="I36" i="3"/>
  <c r="O34" i="3"/>
  <c r="O37" i="3" s="1"/>
  <c r="K34" i="3"/>
  <c r="K37" i="3" s="1"/>
  <c r="G34" i="3"/>
  <c r="G37" i="3" s="1"/>
  <c r="C34" i="3"/>
  <c r="C37" i="3" s="1"/>
  <c r="M14" i="3"/>
  <c r="M17" i="3" s="1"/>
  <c r="J36" i="3" l="1"/>
  <c r="E15" i="3"/>
  <c r="I15" i="3"/>
  <c r="I16" i="3" s="1"/>
  <c r="H16" i="3"/>
  <c r="E36" i="3"/>
  <c r="D15" i="3"/>
  <c r="N38" i="3"/>
  <c r="B14" i="3"/>
  <c r="B17" i="3" s="1"/>
  <c r="N15" i="3"/>
  <c r="N36" i="3"/>
  <c r="O38" i="3"/>
  <c r="D14" i="3"/>
  <c r="D17" i="3" s="1"/>
  <c r="L16" i="3"/>
  <c r="G15" i="3"/>
  <c r="G14" i="3"/>
  <c r="G17" i="3" s="1"/>
  <c r="C14" i="3"/>
  <c r="C17" i="3" s="1"/>
  <c r="F18" i="3" s="1"/>
  <c r="C15" i="3"/>
  <c r="K36" i="3"/>
  <c r="F15" i="3"/>
  <c r="F16" i="3" s="1"/>
  <c r="K14" i="3"/>
  <c r="K17" i="3" s="1"/>
  <c r="O18" i="3" s="1"/>
  <c r="K15" i="3"/>
  <c r="N14" i="3"/>
  <c r="N17" i="3" s="1"/>
  <c r="D36" i="3"/>
  <c r="J15" i="3"/>
  <c r="O14" i="3"/>
  <c r="O17" i="3" s="1"/>
  <c r="O15" i="3"/>
  <c r="O16" i="3" s="1"/>
  <c r="J14" i="3"/>
  <c r="J17" i="3" s="1"/>
  <c r="M18" i="3" s="1"/>
  <c r="M38" i="3"/>
  <c r="G36" i="3"/>
  <c r="H18" i="3"/>
  <c r="E16" i="3"/>
  <c r="F38" i="3"/>
  <c r="I38" i="3"/>
  <c r="G38" i="3"/>
  <c r="M16" i="3"/>
  <c r="C36" i="3"/>
  <c r="O36" i="3"/>
  <c r="B16" i="3" l="1"/>
  <c r="N18" i="3"/>
  <c r="I18" i="3"/>
  <c r="G18" i="3"/>
  <c r="G16" i="3"/>
  <c r="D16" i="3"/>
  <c r="P18" i="3"/>
  <c r="J16" i="3"/>
  <c r="K16" i="3"/>
  <c r="C16" i="3"/>
  <c r="N16" i="3"/>
  <c r="AB35" i="1"/>
  <c r="AA35" i="1"/>
  <c r="Z35" i="1"/>
  <c r="Y35" i="1"/>
  <c r="X35" i="1"/>
  <c r="W35" i="1"/>
  <c r="V35" i="1"/>
  <c r="U35" i="1"/>
  <c r="AB34" i="1"/>
  <c r="AA34" i="1"/>
  <c r="Z34" i="1"/>
  <c r="Y34" i="1"/>
  <c r="X34" i="1"/>
  <c r="W34" i="1"/>
  <c r="V34" i="1"/>
  <c r="U34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Q27" i="1"/>
  <c r="P27" i="1"/>
  <c r="O27" i="1"/>
  <c r="N27" i="1"/>
  <c r="M27" i="1"/>
  <c r="L27" i="1"/>
  <c r="K27" i="1"/>
  <c r="J27" i="1"/>
  <c r="J29" i="1" s="1"/>
  <c r="I27" i="1"/>
  <c r="H27" i="1"/>
  <c r="G27" i="1"/>
  <c r="F27" i="1"/>
  <c r="E27" i="1"/>
  <c r="D27" i="1"/>
  <c r="C27" i="1"/>
  <c r="P32" i="1" s="1"/>
  <c r="AB14" i="1"/>
  <c r="AA14" i="1"/>
  <c r="Z14" i="1"/>
  <c r="Y14" i="1"/>
  <c r="X14" i="1"/>
  <c r="W14" i="1"/>
  <c r="V14" i="1"/>
  <c r="U14" i="1"/>
  <c r="AB13" i="1"/>
  <c r="AA13" i="1"/>
  <c r="Z13" i="1"/>
  <c r="Y13" i="1"/>
  <c r="X13" i="1"/>
  <c r="W13" i="1"/>
  <c r="V13" i="1"/>
  <c r="U13" i="1"/>
  <c r="Q8" i="1"/>
  <c r="P8" i="1"/>
  <c r="P9" i="1" s="1"/>
  <c r="O8" i="1"/>
  <c r="N8" i="1"/>
  <c r="M8" i="1"/>
  <c r="L8" i="1"/>
  <c r="L9" i="1" s="1"/>
  <c r="K8" i="1"/>
  <c r="J8" i="1"/>
  <c r="I8" i="1"/>
  <c r="H8" i="1"/>
  <c r="H9" i="1" s="1"/>
  <c r="G8" i="1"/>
  <c r="F8" i="1"/>
  <c r="E8" i="1"/>
  <c r="D8" i="1"/>
  <c r="D9" i="1" s="1"/>
  <c r="C8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N12" i="1" s="1"/>
  <c r="F29" i="1" l="1"/>
  <c r="N29" i="1"/>
  <c r="K30" i="1"/>
  <c r="M32" i="1"/>
  <c r="C29" i="1"/>
  <c r="G29" i="1"/>
  <c r="K29" i="1"/>
  <c r="O29" i="1"/>
  <c r="L31" i="1"/>
  <c r="N11" i="1"/>
  <c r="E9" i="1"/>
  <c r="I9" i="1"/>
  <c r="M9" i="1"/>
  <c r="Q9" i="1"/>
  <c r="Q10" i="1"/>
  <c r="C12" i="1"/>
  <c r="D29" i="1"/>
  <c r="H29" i="1"/>
  <c r="L29" i="1"/>
  <c r="P29" i="1"/>
  <c r="O30" i="1"/>
  <c r="P31" i="1"/>
  <c r="Q32" i="1"/>
  <c r="M10" i="1"/>
  <c r="F9" i="1"/>
  <c r="J9" i="1"/>
  <c r="N9" i="1"/>
  <c r="E10" i="1"/>
  <c r="F11" i="1"/>
  <c r="G12" i="1"/>
  <c r="E29" i="1"/>
  <c r="I29" i="1"/>
  <c r="M29" i="1"/>
  <c r="Q29" i="1"/>
  <c r="C30" i="1"/>
  <c r="D31" i="1"/>
  <c r="E32" i="1"/>
  <c r="O12" i="1"/>
  <c r="C9" i="1"/>
  <c r="G9" i="1"/>
  <c r="K9" i="1"/>
  <c r="O9" i="1"/>
  <c r="I10" i="1"/>
  <c r="J11" i="1"/>
  <c r="K12" i="1"/>
  <c r="G30" i="1"/>
  <c r="H31" i="1"/>
  <c r="I32" i="1"/>
  <c r="F10" i="1"/>
  <c r="J10" i="1"/>
  <c r="N10" i="1"/>
  <c r="C11" i="1"/>
  <c r="G11" i="1"/>
  <c r="K11" i="1"/>
  <c r="O11" i="1"/>
  <c r="D12" i="1"/>
  <c r="H12" i="1"/>
  <c r="L12" i="1"/>
  <c r="P12" i="1"/>
  <c r="D30" i="1"/>
  <c r="H30" i="1"/>
  <c r="L30" i="1"/>
  <c r="P30" i="1"/>
  <c r="E31" i="1"/>
  <c r="I31" i="1"/>
  <c r="M31" i="1"/>
  <c r="Q31" i="1"/>
  <c r="F32" i="1"/>
  <c r="J32" i="1"/>
  <c r="N32" i="1"/>
  <c r="C10" i="1"/>
  <c r="G10" i="1"/>
  <c r="K10" i="1"/>
  <c r="O10" i="1"/>
  <c r="D11" i="1"/>
  <c r="H11" i="1"/>
  <c r="L11" i="1"/>
  <c r="P11" i="1"/>
  <c r="E12" i="1"/>
  <c r="I12" i="1"/>
  <c r="I13" i="1" s="1"/>
  <c r="I16" i="1" s="1"/>
  <c r="M12" i="1"/>
  <c r="Q12" i="1"/>
  <c r="E30" i="1"/>
  <c r="I30" i="1"/>
  <c r="M30" i="1"/>
  <c r="Q30" i="1"/>
  <c r="F31" i="1"/>
  <c r="J31" i="1"/>
  <c r="N31" i="1"/>
  <c r="C32" i="1"/>
  <c r="G32" i="1"/>
  <c r="K32" i="1"/>
  <c r="O32" i="1"/>
  <c r="D10" i="1"/>
  <c r="H10" i="1"/>
  <c r="L10" i="1"/>
  <c r="P10" i="1"/>
  <c r="E11" i="1"/>
  <c r="I11" i="1"/>
  <c r="I14" i="1" s="1"/>
  <c r="M11" i="1"/>
  <c r="M14" i="1" s="1"/>
  <c r="Q11" i="1"/>
  <c r="F12" i="1"/>
  <c r="J12" i="1"/>
  <c r="F30" i="1"/>
  <c r="J30" i="1"/>
  <c r="N30" i="1"/>
  <c r="C31" i="1"/>
  <c r="C33" i="1" s="1"/>
  <c r="C36" i="1" s="1"/>
  <c r="G31" i="1"/>
  <c r="G33" i="1" s="1"/>
  <c r="G36" i="1" s="1"/>
  <c r="K31" i="1"/>
  <c r="O31" i="1"/>
  <c r="D32" i="1"/>
  <c r="H32" i="1"/>
  <c r="L32" i="1"/>
  <c r="E13" i="1" l="1"/>
  <c r="E16" i="1" s="1"/>
  <c r="K33" i="1"/>
  <c r="K36" i="1" s="1"/>
  <c r="Q14" i="1"/>
  <c r="O33" i="1"/>
  <c r="O36" i="1" s="1"/>
  <c r="I15" i="1"/>
  <c r="L33" i="1"/>
  <c r="L36" i="1" s="1"/>
  <c r="L34" i="1"/>
  <c r="K34" i="1"/>
  <c r="K35" i="1" s="1"/>
  <c r="O34" i="1"/>
  <c r="G34" i="1"/>
  <c r="G35" i="1" s="1"/>
  <c r="H14" i="1"/>
  <c r="H13" i="1"/>
  <c r="H16" i="1" s="1"/>
  <c r="E33" i="1"/>
  <c r="E36" i="1" s="1"/>
  <c r="E34" i="1"/>
  <c r="E35" i="1" s="1"/>
  <c r="C13" i="1"/>
  <c r="C16" i="1" s="1"/>
  <c r="C14" i="1"/>
  <c r="C15" i="1" s="1"/>
  <c r="H33" i="1"/>
  <c r="H36" i="1" s="1"/>
  <c r="H34" i="1"/>
  <c r="H35" i="1" s="1"/>
  <c r="N13" i="1"/>
  <c r="N16" i="1" s="1"/>
  <c r="N14" i="1"/>
  <c r="N15" i="1" s="1"/>
  <c r="C34" i="1"/>
  <c r="C35" i="1" s="1"/>
  <c r="Q13" i="1"/>
  <c r="Q16" i="1" s="1"/>
  <c r="I33" i="1"/>
  <c r="I36" i="1" s="1"/>
  <c r="I34" i="1"/>
  <c r="I35" i="1" s="1"/>
  <c r="N34" i="1"/>
  <c r="N33" i="1"/>
  <c r="N36" i="1" s="1"/>
  <c r="D14" i="1"/>
  <c r="D13" i="1"/>
  <c r="D16" i="1" s="1"/>
  <c r="Q33" i="1"/>
  <c r="Q36" i="1" s="1"/>
  <c r="Q34" i="1"/>
  <c r="Q35" i="1" s="1"/>
  <c r="O13" i="1"/>
  <c r="O16" i="1" s="1"/>
  <c r="O14" i="1"/>
  <c r="O15" i="1" s="1"/>
  <c r="D33" i="1"/>
  <c r="D36" i="1" s="1"/>
  <c r="D34" i="1"/>
  <c r="D35" i="1" s="1"/>
  <c r="J13" i="1"/>
  <c r="J16" i="1" s="1"/>
  <c r="J14" i="1"/>
  <c r="J15" i="1" s="1"/>
  <c r="F34" i="1"/>
  <c r="F33" i="1"/>
  <c r="F36" i="1" s="1"/>
  <c r="L14" i="1"/>
  <c r="L13" i="1"/>
  <c r="L16" i="1" s="1"/>
  <c r="G13" i="1"/>
  <c r="G16" i="1" s="1"/>
  <c r="G14" i="1"/>
  <c r="G15" i="1" s="1"/>
  <c r="J34" i="1"/>
  <c r="J33" i="1"/>
  <c r="J36" i="1" s="1"/>
  <c r="P14" i="1"/>
  <c r="P13" i="1"/>
  <c r="P16" i="1" s="1"/>
  <c r="M33" i="1"/>
  <c r="M36" i="1" s="1"/>
  <c r="O37" i="1" s="1"/>
  <c r="M34" i="1"/>
  <c r="M35" i="1" s="1"/>
  <c r="K13" i="1"/>
  <c r="K16" i="1" s="1"/>
  <c r="K14" i="1"/>
  <c r="K15" i="1" s="1"/>
  <c r="P33" i="1"/>
  <c r="P36" i="1" s="1"/>
  <c r="P34" i="1"/>
  <c r="P35" i="1" s="1"/>
  <c r="M13" i="1"/>
  <c r="M16" i="1" s="1"/>
  <c r="F13" i="1"/>
  <c r="F16" i="1" s="1"/>
  <c r="I17" i="1" s="1"/>
  <c r="F14" i="1"/>
  <c r="E14" i="1"/>
  <c r="E15" i="1" s="1"/>
  <c r="P37" i="1" l="1"/>
  <c r="O35" i="1"/>
  <c r="P17" i="1"/>
  <c r="H15" i="1"/>
  <c r="N17" i="1"/>
  <c r="Q17" i="1"/>
  <c r="O17" i="1"/>
  <c r="P15" i="1"/>
  <c r="F35" i="1"/>
  <c r="J37" i="1"/>
  <c r="H37" i="1"/>
  <c r="G37" i="1"/>
  <c r="N35" i="1"/>
  <c r="I37" i="1"/>
  <c r="Q15" i="1"/>
  <c r="G17" i="1"/>
  <c r="H17" i="1"/>
  <c r="J17" i="1"/>
  <c r="N37" i="1"/>
  <c r="F15" i="1"/>
  <c r="J35" i="1"/>
  <c r="L15" i="1"/>
  <c r="D15" i="1"/>
  <c r="L35" i="1"/>
  <c r="Q37" i="1"/>
  <c r="M15" i="1"/>
</calcChain>
</file>

<file path=xl/sharedStrings.xml><?xml version="1.0" encoding="utf-8"?>
<sst xmlns="http://schemas.openxmlformats.org/spreadsheetml/2006/main" count="3350" uniqueCount="668">
  <si>
    <t>control</t>
  </si>
  <si>
    <t xml:space="preserve">EC50 </t>
  </si>
  <si>
    <t>EC25</t>
  </si>
  <si>
    <t>PLATE B</t>
  </si>
  <si>
    <t>cells</t>
  </si>
  <si>
    <t>3,4 DHB4</t>
  </si>
  <si>
    <t>4 HBA</t>
  </si>
  <si>
    <t>FA</t>
  </si>
  <si>
    <t>D+H</t>
  </si>
  <si>
    <t>D+F</t>
  </si>
  <si>
    <t>H+F</t>
  </si>
  <si>
    <t>D+H+F</t>
  </si>
  <si>
    <t>BEFORE WASH</t>
  </si>
  <si>
    <t xml:space="preserve">% lipid droplet inhibition </t>
  </si>
  <si>
    <t xml:space="preserve">observed </t>
  </si>
  <si>
    <t>expected</t>
  </si>
  <si>
    <t>Before wash</t>
  </si>
  <si>
    <t>Average</t>
  </si>
  <si>
    <t>STDEV</t>
  </si>
  <si>
    <t>%STDEV</t>
  </si>
  <si>
    <t>%lipid droplet</t>
  </si>
  <si>
    <t xml:space="preserve">% Lipid droplet </t>
  </si>
  <si>
    <t>observed</t>
  </si>
  <si>
    <t>% lipid droplet inhibition</t>
  </si>
  <si>
    <t>Expected % lipid doplet inhibition</t>
  </si>
  <si>
    <t>AFTER WASH</t>
  </si>
  <si>
    <t>After wash</t>
  </si>
  <si>
    <t>Prevention</t>
  </si>
  <si>
    <t xml:space="preserve">Treatment </t>
  </si>
  <si>
    <t xml:space="preserve">plate E </t>
  </si>
  <si>
    <t>Before wash 485</t>
  </si>
  <si>
    <t>plate F</t>
  </si>
  <si>
    <t xml:space="preserve">Average </t>
  </si>
  <si>
    <t>stdev</t>
  </si>
  <si>
    <t>sem</t>
  </si>
  <si>
    <t>After wash 485</t>
  </si>
  <si>
    <t>Before wash 544</t>
  </si>
  <si>
    <t>After wash 544</t>
  </si>
  <si>
    <t>BEFORE WASH 485</t>
  </si>
  <si>
    <t>AFTER WASH 485</t>
  </si>
  <si>
    <t>BEFORE WASH 544</t>
  </si>
  <si>
    <t>AFTER WASH 544</t>
  </si>
  <si>
    <t>Treatment</t>
  </si>
  <si>
    <t>Treatement</t>
  </si>
  <si>
    <t>plate G</t>
  </si>
  <si>
    <t>plate H</t>
  </si>
  <si>
    <t>EC50</t>
  </si>
  <si>
    <t>Control</t>
  </si>
  <si>
    <t>EC50 (x5)</t>
  </si>
  <si>
    <t>EC50 (x2)</t>
  </si>
  <si>
    <t xml:space="preserve">PLATE A </t>
  </si>
  <si>
    <t>PLATE D</t>
  </si>
  <si>
    <t>plate D</t>
  </si>
  <si>
    <t>plate B</t>
  </si>
  <si>
    <t>plate C</t>
  </si>
  <si>
    <t>plate A</t>
  </si>
  <si>
    <t>3,4 DHBA</t>
  </si>
  <si>
    <t>4HBA</t>
  </si>
  <si>
    <t>3,4 DHBA25</t>
  </si>
  <si>
    <t>4HBA25</t>
  </si>
  <si>
    <t>FA25</t>
  </si>
  <si>
    <t>D+H25</t>
  </si>
  <si>
    <t>D+F25</t>
  </si>
  <si>
    <t>H+F25</t>
  </si>
  <si>
    <t>D+H+F25</t>
  </si>
  <si>
    <t>EC50_observed</t>
  </si>
  <si>
    <t>Expected</t>
  </si>
  <si>
    <t>EC50(X2)_observed</t>
  </si>
  <si>
    <t>EC25_observed</t>
  </si>
  <si>
    <t>EC50(X5)_observed</t>
  </si>
  <si>
    <t>Table Analyzed</t>
  </si>
  <si>
    <t>ec50 ec25b prevention nile red</t>
  </si>
  <si>
    <t>Data sets analyzed</t>
  </si>
  <si>
    <t>A : CONTROL</t>
  </si>
  <si>
    <t>B : EC50 3,4DHBA</t>
  </si>
  <si>
    <t>C : EC50 4HBA</t>
  </si>
  <si>
    <t>D : EC50 FA</t>
  </si>
  <si>
    <t>E : EC50 D+F</t>
  </si>
  <si>
    <t>ANOVA summary</t>
  </si>
  <si>
    <t>F</t>
  </si>
  <si>
    <t>P value</t>
  </si>
  <si>
    <t>P value summary</t>
  </si>
  <si>
    <t>ns</t>
  </si>
  <si>
    <t>Significant diff. among means (P &lt; 0.05)?</t>
  </si>
  <si>
    <t>No</t>
  </si>
  <si>
    <t>R square</t>
  </si>
  <si>
    <t>Brown-Forsythe test</t>
  </si>
  <si>
    <t>F (DFn, DFd)</t>
  </si>
  <si>
    <t>2,913 (14, 75)</t>
  </si>
  <si>
    <t>**</t>
  </si>
  <si>
    <t>Are SDs significantly different (P &lt; 0.05)?</t>
  </si>
  <si>
    <t>Yes</t>
  </si>
  <si>
    <t>Bartlett's test</t>
  </si>
  <si>
    <t>Bartlett's statistic (corrected)</t>
  </si>
  <si>
    <t>*</t>
  </si>
  <si>
    <t>ANOVA table</t>
  </si>
  <si>
    <t>SS</t>
  </si>
  <si>
    <t>DF</t>
  </si>
  <si>
    <t>MS</t>
  </si>
  <si>
    <t>Treatment (between columns)</t>
  </si>
  <si>
    <t>F (14, 75) = 1,642</t>
  </si>
  <si>
    <t>P=0,0874</t>
  </si>
  <si>
    <t>Residual (within columns)</t>
  </si>
  <si>
    <t>Total</t>
  </si>
  <si>
    <t>Data summary</t>
  </si>
  <si>
    <t>Number of treatments (columns)</t>
  </si>
  <si>
    <t>Number of values (total)</t>
  </si>
  <si>
    <t>Number of families</t>
  </si>
  <si>
    <t>Number of comparisons per family</t>
  </si>
  <si>
    <t>Alpha</t>
  </si>
  <si>
    <t>Tukey's multiple comparisons test</t>
  </si>
  <si>
    <t>Mean Diff,</t>
  </si>
  <si>
    <t>95,00% CI of diff,</t>
  </si>
  <si>
    <t>Significant?</t>
  </si>
  <si>
    <t>Summary</t>
  </si>
  <si>
    <t>Adjusted P Value</t>
  </si>
  <si>
    <t>CONTROL vs. EC50 3,4DHBA</t>
  </si>
  <si>
    <t>-26,58 to 48,82</t>
  </si>
  <si>
    <t>A-B</t>
  </si>
  <si>
    <t>CONTROL vs. EC50 4HBA</t>
  </si>
  <si>
    <t>-14,85 to 60,55</t>
  </si>
  <si>
    <t>A-C</t>
  </si>
  <si>
    <t>CONTROL vs. EC50 FA</t>
  </si>
  <si>
    <t>-10,35 to 65,05</t>
  </si>
  <si>
    <t>A-D</t>
  </si>
  <si>
    <t>CONTROL vs. EC50 D+F</t>
  </si>
  <si>
    <t>-14,3 to 61,1</t>
  </si>
  <si>
    <t>A-E</t>
  </si>
  <si>
    <t>CONTROL vs. EC50 F+H</t>
  </si>
  <si>
    <t>-5,994 to 69,4</t>
  </si>
  <si>
    <t>A-F</t>
  </si>
  <si>
    <t>CONTROL vs. EC50 D+H</t>
  </si>
  <si>
    <t>-7,384 to 68,01</t>
  </si>
  <si>
    <t>A-G</t>
  </si>
  <si>
    <t>CONTROL vs. EC50 D+F+H</t>
  </si>
  <si>
    <t>-15,98 to 59,42</t>
  </si>
  <si>
    <t>A-H</t>
  </si>
  <si>
    <t>CONTROL vs. EC25 3,4DHBA</t>
  </si>
  <si>
    <t>-36,74 to 38,66</t>
  </si>
  <si>
    <t>&gt;0,9999</t>
  </si>
  <si>
    <t>A-I</t>
  </si>
  <si>
    <t>CONTROL vs. EC25 4HBA</t>
  </si>
  <si>
    <t>-19,93 to 55,46</t>
  </si>
  <si>
    <t>A-J</t>
  </si>
  <si>
    <t>CONTROL vs. EC25 FA</t>
  </si>
  <si>
    <t>-27,32 to 48,08</t>
  </si>
  <si>
    <t>A-K</t>
  </si>
  <si>
    <t>CONTROL vs. EC25 D+F</t>
  </si>
  <si>
    <t>-20,74 to 54,65</t>
  </si>
  <si>
    <t>A-L</t>
  </si>
  <si>
    <t>CONTROL vs. EC25 F+H</t>
  </si>
  <si>
    <t>-27,33 to 48,07</t>
  </si>
  <si>
    <t>A-M</t>
  </si>
  <si>
    <t>CONTROL vs. EC25 D+H</t>
  </si>
  <si>
    <t>-22,23 to 53,16</t>
  </si>
  <si>
    <t>A-N</t>
  </si>
  <si>
    <t>CONTROL vs. EC25 D+F+H</t>
  </si>
  <si>
    <t>-12,6 to 62,8</t>
  </si>
  <si>
    <t>A-O</t>
  </si>
  <si>
    <t>EC50 3,4DHBA vs. EC50 4HBA</t>
  </si>
  <si>
    <t>-25,97 to 49,43</t>
  </si>
  <si>
    <t>B-C</t>
  </si>
  <si>
    <t>EC50 3,4DHBA vs. EC50 FA</t>
  </si>
  <si>
    <t>-21,47 to 53,93</t>
  </si>
  <si>
    <t>B-D</t>
  </si>
  <si>
    <t>EC50 3,4DHBA vs. EC50 D+F</t>
  </si>
  <si>
    <t>-25,42 to 49,98</t>
  </si>
  <si>
    <t>B-E</t>
  </si>
  <si>
    <t>EC50 3,4DHBA vs. EC50 F+H</t>
  </si>
  <si>
    <t>-17,12 to 58,28</t>
  </si>
  <si>
    <t>B-F</t>
  </si>
  <si>
    <t>EC50 3,4DHBA vs. EC50 D+H</t>
  </si>
  <si>
    <t>-18,51 to 56,89</t>
  </si>
  <si>
    <t>B-G</t>
  </si>
  <si>
    <t>EC50 3,4DHBA vs. EC50 D+F+H</t>
  </si>
  <si>
    <t>-27,1 to 48,3</t>
  </si>
  <si>
    <t>B-H</t>
  </si>
  <si>
    <t>EC50 3,4DHBA vs. EC25 3,4DHBA</t>
  </si>
  <si>
    <t>-47,86 to 27,53</t>
  </si>
  <si>
    <t>B-I</t>
  </si>
  <si>
    <t>EC50 3,4DHBA vs. EC25 4HBA</t>
  </si>
  <si>
    <t>-31,06 to 44,34</t>
  </si>
  <si>
    <t>B-J</t>
  </si>
  <si>
    <t>EC50 3,4DHBA vs. EC25 FA</t>
  </si>
  <si>
    <t>-38,44 to 36,96</t>
  </si>
  <si>
    <t>B-K</t>
  </si>
  <si>
    <t>EC50 3,4DHBA vs. EC25 D+F</t>
  </si>
  <si>
    <t>-31,86 to 43,53</t>
  </si>
  <si>
    <t>B-L</t>
  </si>
  <si>
    <t>EC50 3,4DHBA vs. EC25 F+H</t>
  </si>
  <si>
    <t>-38,45 to 36,95</t>
  </si>
  <si>
    <t>B-M</t>
  </si>
  <si>
    <t>EC50 3,4DHBA vs. EC25 D+H</t>
  </si>
  <si>
    <t>-33,35 to 42,04</t>
  </si>
  <si>
    <t>B-N</t>
  </si>
  <si>
    <t>EC50 3,4DHBA vs. EC25 D+F+H</t>
  </si>
  <si>
    <t>-23,72 to 51,68</t>
  </si>
  <si>
    <t>B-O</t>
  </si>
  <si>
    <t>EC50 4HBA vs. EC50 FA</t>
  </si>
  <si>
    <t>-33,2 to 42,2</t>
  </si>
  <si>
    <t>C-D</t>
  </si>
  <si>
    <t>EC50 4HBA vs. EC50 D+F</t>
  </si>
  <si>
    <t>-37,15 to 38,25</t>
  </si>
  <si>
    <t>C-E</t>
  </si>
  <si>
    <t>EC50 4HBA vs. EC50 F+H</t>
  </si>
  <si>
    <t>-28,84 to 46,55</t>
  </si>
  <si>
    <t>C-F</t>
  </si>
  <si>
    <t>EC50 4HBA vs. EC50 D+H</t>
  </si>
  <si>
    <t>-30,23 to 45,16</t>
  </si>
  <si>
    <t>C-G</t>
  </si>
  <si>
    <t>EC50 4HBA vs. EC50 D+F+H</t>
  </si>
  <si>
    <t>-38,83 to 36,57</t>
  </si>
  <si>
    <t>C-H</t>
  </si>
  <si>
    <t>EC50 4HBA vs. EC25 3,4DHBA</t>
  </si>
  <si>
    <t>-59,59 to 15,81</t>
  </si>
  <si>
    <t>C-I</t>
  </si>
  <si>
    <t>EC50 4HBA vs. EC25 4HBA</t>
  </si>
  <si>
    <t>-42,78 to 32,61</t>
  </si>
  <si>
    <t>C-J</t>
  </si>
  <si>
    <t>EC50 4HBA vs. EC25 FA</t>
  </si>
  <si>
    <t>-50,17 to 25,23</t>
  </si>
  <si>
    <t>C-K</t>
  </si>
  <si>
    <t>EC50 4HBA vs. EC25 D+F</t>
  </si>
  <si>
    <t>-43,59 to 31,8</t>
  </si>
  <si>
    <t>C-L</t>
  </si>
  <si>
    <t>EC50 4HBA vs. EC25 F+H</t>
  </si>
  <si>
    <t>-50,18 to 25,22</t>
  </si>
  <si>
    <t>C-M</t>
  </si>
  <si>
    <t>EC50 4HBA vs. EC25 D+H</t>
  </si>
  <si>
    <t>-45,08 to 30,31</t>
  </si>
  <si>
    <t>C-N</t>
  </si>
  <si>
    <t>EC50 4HBA vs. EC25 D+F+H</t>
  </si>
  <si>
    <t>-35,45 to 39,95</t>
  </si>
  <si>
    <t>C-O</t>
  </si>
  <si>
    <t>EC50 FA vs. EC50 D+F</t>
  </si>
  <si>
    <t>-41,65 to 33,75</t>
  </si>
  <si>
    <t>D-E</t>
  </si>
  <si>
    <t>EC50 FA vs. EC50 F+H</t>
  </si>
  <si>
    <t>-33,35 to 42,05</t>
  </si>
  <si>
    <t>D-F</t>
  </si>
  <si>
    <t>EC50 FA vs. EC50 D+H</t>
  </si>
  <si>
    <t>-34,74 to 40,66</t>
  </si>
  <si>
    <t>D-G</t>
  </si>
  <si>
    <t>EC50 FA vs. EC50 D+F+H</t>
  </si>
  <si>
    <t>-43,33 to 32,07</t>
  </si>
  <si>
    <t>D-H</t>
  </si>
  <si>
    <t>EC50 FA vs. EC25 3,4DHBA</t>
  </si>
  <si>
    <t>-64,09 to 11,3</t>
  </si>
  <si>
    <t>D-I</t>
  </si>
  <si>
    <t>EC50 FA vs. EC25 4HBA</t>
  </si>
  <si>
    <t>-47,29 to 28,11</t>
  </si>
  <si>
    <t>D-J</t>
  </si>
  <si>
    <t>EC50 FA vs. EC25 FA</t>
  </si>
  <si>
    <t>-54,67 to 20,73</t>
  </si>
  <si>
    <t>D-K</t>
  </si>
  <si>
    <t>EC50 FA vs. EC25 D+F</t>
  </si>
  <si>
    <t>-48,09 to 27,3</t>
  </si>
  <si>
    <t>D-L</t>
  </si>
  <si>
    <t>EC50 FA vs. EC25 F+H</t>
  </si>
  <si>
    <t>-54,68 to 20,72</t>
  </si>
  <si>
    <t>D-M</t>
  </si>
  <si>
    <t>EC50 FA vs. EC25 D+H</t>
  </si>
  <si>
    <t>-49,58 to 25,81</t>
  </si>
  <si>
    <t>D-N</t>
  </si>
  <si>
    <t>EC50 FA vs. EC25 D+F+H</t>
  </si>
  <si>
    <t>-39,95 to 35,45</t>
  </si>
  <si>
    <t>D-O</t>
  </si>
  <si>
    <t>EC50 D+F vs. EC50 F+H</t>
  </si>
  <si>
    <t>-29,4 to 46</t>
  </si>
  <si>
    <t>E-F</t>
  </si>
  <si>
    <t>EC50 D+F vs. EC50 D+H</t>
  </si>
  <si>
    <t>-30,79 to 44,61</t>
  </si>
  <si>
    <t>E-G</t>
  </si>
  <si>
    <t>EC50 D+F vs. EC50 D+F+H</t>
  </si>
  <si>
    <t>-39,38 to 36,02</t>
  </si>
  <si>
    <t>E-H</t>
  </si>
  <si>
    <t>EC50 D+F vs. EC25 3,4DHBA</t>
  </si>
  <si>
    <t>-60,14 to 15,25</t>
  </si>
  <si>
    <t>E-I</t>
  </si>
  <si>
    <t>EC50 D+F vs. EC25 4HBA</t>
  </si>
  <si>
    <t>-43,34 to 32,06</t>
  </si>
  <si>
    <t>E-J</t>
  </si>
  <si>
    <t>EC50 D+F vs. EC25 FA</t>
  </si>
  <si>
    <t>-50,72 to 24,68</t>
  </si>
  <si>
    <t>E-K</t>
  </si>
  <si>
    <t>EC50 D+F vs. EC25 D+F</t>
  </si>
  <si>
    <t>-44,14 to 31,25</t>
  </si>
  <si>
    <t>E-L</t>
  </si>
  <si>
    <t>EC50 D+F vs. EC25 F+H</t>
  </si>
  <si>
    <t>-50,73 to 24,67</t>
  </si>
  <si>
    <t>E-M</t>
  </si>
  <si>
    <t>EC50 D+F vs. EC25 D+H</t>
  </si>
  <si>
    <t>-45,63 to 29,76</t>
  </si>
  <si>
    <t>E-N</t>
  </si>
  <si>
    <t>EC50 D+F vs. EC25 D+F+H</t>
  </si>
  <si>
    <t>-36 to 39,4</t>
  </si>
  <si>
    <t>E-O</t>
  </si>
  <si>
    <t>EC50 F+H vs. EC50 D+H</t>
  </si>
  <si>
    <t>-39,09 to 36,31</t>
  </si>
  <si>
    <t>F-G</t>
  </si>
  <si>
    <t>EC50 F+H vs. EC50 D+F+H</t>
  </si>
  <si>
    <t>-47,68 to 27,71</t>
  </si>
  <si>
    <t>F-H</t>
  </si>
  <si>
    <t>EC50 F+H vs. EC25 3,4DHBA</t>
  </si>
  <si>
    <t>-68,45 to 6,951</t>
  </si>
  <si>
    <t>F-I</t>
  </si>
  <si>
    <t>EC50 F+H vs. EC25 4HBA</t>
  </si>
  <si>
    <t>-51,64 to 23,76</t>
  </si>
  <si>
    <t>F-J</t>
  </si>
  <si>
    <t>EC50 F+H vs. EC25 FA</t>
  </si>
  <si>
    <t>-59,02 to 16,38</t>
  </si>
  <si>
    <t>F-K</t>
  </si>
  <si>
    <t>EC50 F+H vs. EC25 D+F</t>
  </si>
  <si>
    <t>-52,45 to 22,95</t>
  </si>
  <si>
    <t>F-L</t>
  </si>
  <si>
    <t>EC50 F+H vs. EC25 F+H</t>
  </si>
  <si>
    <t>-59,03 to 16,36</t>
  </si>
  <si>
    <t>F-M</t>
  </si>
  <si>
    <t>EC50 F+H vs. EC25 D+H</t>
  </si>
  <si>
    <t>-53,94 to 21,46</t>
  </si>
  <si>
    <t>F-N</t>
  </si>
  <si>
    <t>EC50 F+H vs. EC25 D+F+H</t>
  </si>
  <si>
    <t>-44,3 to 31,09</t>
  </si>
  <si>
    <t>F-O</t>
  </si>
  <si>
    <t>EC50 D+H vs. EC50 D+F+H</t>
  </si>
  <si>
    <t>-46,29 to 29,1</t>
  </si>
  <si>
    <t>G-H</t>
  </si>
  <si>
    <t>EC50 D+H vs. EC25 3,4DHBA</t>
  </si>
  <si>
    <t>-67,06 to 8,341</t>
  </si>
  <si>
    <t>G-I</t>
  </si>
  <si>
    <t>EC50 D+H vs. EC25 4HBA</t>
  </si>
  <si>
    <t>-50,25 to 25,15</t>
  </si>
  <si>
    <t>G-J</t>
  </si>
  <si>
    <t>EC50 D+H vs. EC25 FA</t>
  </si>
  <si>
    <t>-57,63 to 17,77</t>
  </si>
  <si>
    <t>G-K</t>
  </si>
  <si>
    <t>EC50 D+H vs. EC25 D+F</t>
  </si>
  <si>
    <t>-51,06 to 24,34</t>
  </si>
  <si>
    <t>G-L</t>
  </si>
  <si>
    <t>EC50 D+H vs. EC25 F+H</t>
  </si>
  <si>
    <t>-57,64 to 17,75</t>
  </si>
  <si>
    <t>G-M</t>
  </si>
  <si>
    <t>EC50 D+H vs. EC25 D+H</t>
  </si>
  <si>
    <t>-52,55 to 22,85</t>
  </si>
  <si>
    <t>G-N</t>
  </si>
  <si>
    <t>EC50 D+H vs. EC25 D+F+H</t>
  </si>
  <si>
    <t>-42,91 to 32,48</t>
  </si>
  <si>
    <t>G-O</t>
  </si>
  <si>
    <t>EC50 D+F+H vs. EC25 3,4DHBA</t>
  </si>
  <si>
    <t>-58,46 to 16,94</t>
  </si>
  <si>
    <t>H-I</t>
  </si>
  <si>
    <t>EC50 D+F+H vs. EC25 4HBA</t>
  </si>
  <si>
    <t>-41,65 to 33,74</t>
  </si>
  <si>
    <t>H-J</t>
  </si>
  <si>
    <t>EC50 D+F+H vs. EC25 FA</t>
  </si>
  <si>
    <t>-49,04 to 26,36</t>
  </si>
  <si>
    <t>H-K</t>
  </si>
  <si>
    <t>EC50 D+F+H vs. EC25 D+F</t>
  </si>
  <si>
    <t>-42,46 to 32,93</t>
  </si>
  <si>
    <t>H-L</t>
  </si>
  <si>
    <t>EC50 D+F+H vs. EC25 F+H</t>
  </si>
  <si>
    <t>-49,05 to 26,35</t>
  </si>
  <si>
    <t>H-M</t>
  </si>
  <si>
    <t>EC50 D+F+H vs. EC25 D+H</t>
  </si>
  <si>
    <t>-43,95 to 31,44</t>
  </si>
  <si>
    <t>H-N</t>
  </si>
  <si>
    <t>EC50 D+F+H vs. EC25 D+F+H</t>
  </si>
  <si>
    <t>-34,32 to 41,08</t>
  </si>
  <si>
    <t>H-O</t>
  </si>
  <si>
    <t>EC25 3,4DHBA vs. EC25 4HBA</t>
  </si>
  <si>
    <t>-20,89 to 54,51</t>
  </si>
  <si>
    <t>I-J</t>
  </si>
  <si>
    <t>EC25 3,4DHBA vs. EC25 FA</t>
  </si>
  <si>
    <t>-28,27 to 47,12</t>
  </si>
  <si>
    <t>I-K</t>
  </si>
  <si>
    <t>EC25 3,4DHBA vs. EC25 D+F</t>
  </si>
  <si>
    <t>-21,7 to 53,7</t>
  </si>
  <si>
    <t>I-L</t>
  </si>
  <si>
    <t>EC25 3,4DHBA vs. EC25 F+H</t>
  </si>
  <si>
    <t>-28,29 to 47,11</t>
  </si>
  <si>
    <t>I-M</t>
  </si>
  <si>
    <t>EC25 3,4DHBA vs. EC25 D+H</t>
  </si>
  <si>
    <t>-23,19 to 52,21</t>
  </si>
  <si>
    <t>I-N</t>
  </si>
  <si>
    <t>EC25 3,4DHBA vs. EC25 D+F+H</t>
  </si>
  <si>
    <t>-13,56 to 61,84</t>
  </si>
  <si>
    <t>I-O</t>
  </si>
  <si>
    <t>EC25 4HBA vs. EC25 FA</t>
  </si>
  <si>
    <t>-45,08 to 30,32</t>
  </si>
  <si>
    <t>J-K</t>
  </si>
  <si>
    <t>EC25 4HBA vs. EC25 D+F</t>
  </si>
  <si>
    <t>-38,51 to 36,89</t>
  </si>
  <si>
    <t>J-L</t>
  </si>
  <si>
    <t>EC25 4HBA vs. EC25 F+H</t>
  </si>
  <si>
    <t>-45,09 to 30,3</t>
  </si>
  <si>
    <t>J-M</t>
  </si>
  <si>
    <t>EC25 4HBA vs. EC25 D+H</t>
  </si>
  <si>
    <t>-40 to 35,4</t>
  </si>
  <si>
    <t>J-N</t>
  </si>
  <si>
    <t>EC25 4HBA vs. EC25 D+F+H</t>
  </si>
  <si>
    <t>-30,36 to 45,03</t>
  </si>
  <si>
    <t>J-O</t>
  </si>
  <si>
    <t>EC25 FA vs. EC25 D+F</t>
  </si>
  <si>
    <t>-31,13 to 44,27</t>
  </si>
  <si>
    <t>K-L</t>
  </si>
  <si>
    <t>EC25 FA vs. EC25 F+H</t>
  </si>
  <si>
    <t>-37,71 to 37,68</t>
  </si>
  <si>
    <t>K-M</t>
  </si>
  <si>
    <t>EC25 FA vs. EC25 D+H</t>
  </si>
  <si>
    <t>-32,62 to 42,78</t>
  </si>
  <si>
    <t>K-N</t>
  </si>
  <si>
    <t>EC25 FA vs. EC25 D+F+H</t>
  </si>
  <si>
    <t>-22,98 to 52,41</t>
  </si>
  <si>
    <t>K-O</t>
  </si>
  <si>
    <t>EC25 D+F vs. EC25 F+H</t>
  </si>
  <si>
    <t>-44,29 to 31,11</t>
  </si>
  <si>
    <t>L-M</t>
  </si>
  <si>
    <t>EC25 D+F vs. EC25 D+H</t>
  </si>
  <si>
    <t>-39,19 to 36,21</t>
  </si>
  <si>
    <t>L-N</t>
  </si>
  <si>
    <t>EC25 D+F vs. EC25 D+F+H</t>
  </si>
  <si>
    <t>-29,55 to 45,84</t>
  </si>
  <si>
    <t>L-O</t>
  </si>
  <si>
    <t>EC25 F+H vs. EC25 D+H</t>
  </si>
  <si>
    <t>-32,6 to 42,8</t>
  </si>
  <si>
    <t>M-N</t>
  </si>
  <si>
    <t>EC25 F+H vs. EC25 D+F+H</t>
  </si>
  <si>
    <t>-22,97 to 52,43</t>
  </si>
  <si>
    <t>M-O</t>
  </si>
  <si>
    <t>EC25 D+H vs. EC25 D+F+H</t>
  </si>
  <si>
    <t>-28,06 to 47,33</t>
  </si>
  <si>
    <t>N-O</t>
  </si>
  <si>
    <t>Test details</t>
  </si>
  <si>
    <t>Mean 1</t>
  </si>
  <si>
    <t>Mean 2</t>
  </si>
  <si>
    <t>SE of diff,</t>
  </si>
  <si>
    <t>n1</t>
  </si>
  <si>
    <t>n2</t>
  </si>
  <si>
    <t>q</t>
  </si>
  <si>
    <t>ec50(x2) ec50(x5) prevention</t>
  </si>
  <si>
    <t>A : control</t>
  </si>
  <si>
    <t>B : EC50 (X2) 3,4DHBA</t>
  </si>
  <si>
    <t>C : EC50(X2) 4HBA</t>
  </si>
  <si>
    <t>D : EC50(X2) FA</t>
  </si>
  <si>
    <t>E : EC50(X2) D+F</t>
  </si>
  <si>
    <t>&lt;0,0001</t>
  </si>
  <si>
    <t>****</t>
  </si>
  <si>
    <t>1,437 (14, 75)</t>
  </si>
  <si>
    <t>F (14, 75) = 8,415</t>
  </si>
  <si>
    <t>P&lt;0,0001</t>
  </si>
  <si>
    <t>control vs. EC50 (X2) 3,4DHBA</t>
  </si>
  <si>
    <t>-10,08 to 26,15</t>
  </si>
  <si>
    <t>control vs. EC50(X2) 4HBA</t>
  </si>
  <si>
    <t>-3,518 to 32,71</t>
  </si>
  <si>
    <t>control vs. EC50(X2) FA</t>
  </si>
  <si>
    <t>-3,73 to 32,5</t>
  </si>
  <si>
    <t>control vs. EC50(X2) D+F</t>
  </si>
  <si>
    <t>-3,283 to 32,95</t>
  </si>
  <si>
    <t>control vs. EC50 (X2) F+H</t>
  </si>
  <si>
    <t>14 to 50,23</t>
  </si>
  <si>
    <t>control vs. EC50 (X2) D+H</t>
  </si>
  <si>
    <t>16,11 to 52,34</t>
  </si>
  <si>
    <t>control vs. EC50 (X2) D+F+H</t>
  </si>
  <si>
    <t>10,32 to 46,55</t>
  </si>
  <si>
    <t>control vs. EC50 (X5) 3,4DHBA</t>
  </si>
  <si>
    <t>-10,06 to 26,17</t>
  </si>
  <si>
    <t>control vs. EC50 (X5) 4HBA</t>
  </si>
  <si>
    <t>-7,626 to 28,6</t>
  </si>
  <si>
    <t>control vs. EC50 (X5) FA</t>
  </si>
  <si>
    <t>-2,244 to 33,99</t>
  </si>
  <si>
    <t>control vs. EC50 (X5) D+F</t>
  </si>
  <si>
    <t>-1,093 to 35,14</t>
  </si>
  <si>
    <t>control vs. EC50 (X5) F+H</t>
  </si>
  <si>
    <t>16,43 to 52,66</t>
  </si>
  <si>
    <t>control vs. EC50 (X5) D+H</t>
  </si>
  <si>
    <t>9,257 to 45,49</t>
  </si>
  <si>
    <t>***</t>
  </si>
  <si>
    <t>control vs. EC50 (X5) D+F+H</t>
  </si>
  <si>
    <t>5,569 to 41,8</t>
  </si>
  <si>
    <t>EC50 (X2) 3,4DHBA vs. EC50(X2) 4HBA</t>
  </si>
  <si>
    <t>-11,56 to 24,67</t>
  </si>
  <si>
    <t>EC50 (X2) 3,4DHBA vs. EC50(X2) FA</t>
  </si>
  <si>
    <t>-11,77 to 24,46</t>
  </si>
  <si>
    <t>EC50 (X2) 3,4DHBA vs. EC50(X2) D+F</t>
  </si>
  <si>
    <t>-11,32 to 24,91</t>
  </si>
  <si>
    <t>EC50 (X2) 3,4DHBA vs. EC50 (X2) F+H</t>
  </si>
  <si>
    <t>5,964 to 42,19</t>
  </si>
  <si>
    <t>EC50 (X2) 3,4DHBA vs. EC50 (X2) D+H</t>
  </si>
  <si>
    <t>8,076 to 44,31</t>
  </si>
  <si>
    <t>EC50 (X2) 3,4DHBA vs. EC50 (X2) D+F+H</t>
  </si>
  <si>
    <t>2,28 to 38,51</t>
  </si>
  <si>
    <t>EC50 (X2) 3,4DHBA vs. EC50 (X5) 3,4DHBA</t>
  </si>
  <si>
    <t>-18,1 to 18,13</t>
  </si>
  <si>
    <t>EC50 (X2) 3,4DHBA vs. EC50 (X5) 4HBA</t>
  </si>
  <si>
    <t>-15,66 to 20,57</t>
  </si>
  <si>
    <t>EC50 (X2) 3,4DHBA vs. EC50 (X5) FA</t>
  </si>
  <si>
    <t>-10,28 to 25,95</t>
  </si>
  <si>
    <t>EC50 (X2) 3,4DHBA vs. EC50 (X5) D+F</t>
  </si>
  <si>
    <t>-9,132 to 27,1</t>
  </si>
  <si>
    <t>EC50 (X2) 3,4DHBA vs. EC50 (X5) F+H</t>
  </si>
  <si>
    <t>8,387 to 44,62</t>
  </si>
  <si>
    <t>EC50 (X2) 3,4DHBA vs. EC50 (X5) D+H</t>
  </si>
  <si>
    <t>1,218 to 37,45</t>
  </si>
  <si>
    <t>EC50 (X2) 3,4DHBA vs. EC50 (X5) D+F+H</t>
  </si>
  <si>
    <t>-2,469 to 33,76</t>
  </si>
  <si>
    <t>EC50(X2) 4HBA vs. EC50(X2) FA</t>
  </si>
  <si>
    <t>-18,33 to 17,9</t>
  </si>
  <si>
    <t>EC50(X2) 4HBA vs. EC50(X2) D+F</t>
  </si>
  <si>
    <t>-17,88 to 18,35</t>
  </si>
  <si>
    <t>EC50(X2) 4HBA vs. EC50 (X2) F+H</t>
  </si>
  <si>
    <t>-0,5937 to 35,64</t>
  </si>
  <si>
    <t>EC50(X2) 4HBA vs. EC50 (X2) D+H</t>
  </si>
  <si>
    <t>1,518 to 37,75</t>
  </si>
  <si>
    <t>EC50(X2) 4HBA vs. EC50 (X2) D+F+H</t>
  </si>
  <si>
    <t>-4,278 to 31,95</t>
  </si>
  <si>
    <t>EC50(X2) 4HBA vs. EC50 (X5) 3,4DHBA</t>
  </si>
  <si>
    <t>-24,66 to 11,57</t>
  </si>
  <si>
    <t>EC50(X2) 4HBA vs. EC50 (X5) 4HBA</t>
  </si>
  <si>
    <t>-22,22 to 14,01</t>
  </si>
  <si>
    <t>EC50(X2) 4HBA vs. EC50 (X5) FA</t>
  </si>
  <si>
    <t>-16,84 to 19,39</t>
  </si>
  <si>
    <t>EC50(X2) 4HBA vs. EC50 (X5) D+F</t>
  </si>
  <si>
    <t>-15,69 to 20,54</t>
  </si>
  <si>
    <t>EC50(X2) 4HBA vs. EC50 (X5) F+H</t>
  </si>
  <si>
    <t>1,829 to 38,06</t>
  </si>
  <si>
    <t>EC50(X2) 4HBA vs. EC50 (X5) D+H</t>
  </si>
  <si>
    <t>-5,34 to 30,89</t>
  </si>
  <si>
    <t>EC50(X2) 4HBA vs. EC50 (X5) D+F+H</t>
  </si>
  <si>
    <t>-9,027 to 27,2</t>
  </si>
  <si>
    <t>EC50(X2) FA vs. EC50(X2) D+F</t>
  </si>
  <si>
    <t>-17,67 to 18,56</t>
  </si>
  <si>
    <t>EC50(X2) FA vs. EC50 (X2) F+H</t>
  </si>
  <si>
    <t>-0,382 to 35,85</t>
  </si>
  <si>
    <t>EC50(X2) FA vs. EC50 (X2) D+H</t>
  </si>
  <si>
    <t>1,729 to 37,96</t>
  </si>
  <si>
    <t>EC50(X2) FA vs. EC50 (X2) D+F+H</t>
  </si>
  <si>
    <t>-4,067 to 32,16</t>
  </si>
  <si>
    <t>EC50(X2) FA vs. EC50 (X5) 3,4DHBA</t>
  </si>
  <si>
    <t>-24,45 to 11,78</t>
  </si>
  <si>
    <t>EC50(X2) FA vs. EC50 (X5) 4HBA</t>
  </si>
  <si>
    <t>-22,01 to 14,22</t>
  </si>
  <si>
    <t>EC50(X2) FA vs. EC50 (X5) FA</t>
  </si>
  <si>
    <t>-16,63 to 19,6</t>
  </si>
  <si>
    <t>EC50(X2) FA vs. EC50 (X5) D+F</t>
  </si>
  <si>
    <t>-15,48 to 20,75</t>
  </si>
  <si>
    <t>EC50(X2) FA vs. EC50 (X5) F+H</t>
  </si>
  <si>
    <t>2,04 to 38,27</t>
  </si>
  <si>
    <t>EC50(X2) FA vs. EC50 (X5) D+H</t>
  </si>
  <si>
    <t>-5,128 to 31,1</t>
  </si>
  <si>
    <t>EC50(X2) FA vs. EC50 (X5) D+F+H</t>
  </si>
  <si>
    <t>-8,816 to 27,41</t>
  </si>
  <si>
    <t>EC50(X2) D+F vs. EC50 (X2) F+H</t>
  </si>
  <si>
    <t>-0,8287 to 35,4</t>
  </si>
  <si>
    <t>EC50(X2) D+F vs. EC50 (X2) D+H</t>
  </si>
  <si>
    <t>1,283 to 37,51</t>
  </si>
  <si>
    <t>EC50(X2) D+F vs. EC50 (X2) D+F+H</t>
  </si>
  <si>
    <t>-4,513 to 31,72</t>
  </si>
  <si>
    <t>EC50(X2) D+F vs. EC50 (X5) 3,4DHBA</t>
  </si>
  <si>
    <t>-24,9 to 11,33</t>
  </si>
  <si>
    <t>EC50(X2) D+F vs. EC50 (X5) 4HBA</t>
  </si>
  <si>
    <t>-22,46 to 13,77</t>
  </si>
  <si>
    <t>EC50(X2) D+F vs. EC50 (X5) FA</t>
  </si>
  <si>
    <t>-17,08 to 19,15</t>
  </si>
  <si>
    <t>EC50(X2) D+F vs. EC50 (X5) D+F</t>
  </si>
  <si>
    <t>-15,92 to 20,31</t>
  </si>
  <si>
    <t>EC50(X2) D+F vs. EC50 (X5) F+H</t>
  </si>
  <si>
    <t>1,594 to 37,82</t>
  </si>
  <si>
    <t>EC50(X2) D+F vs. EC50 (X5) D+H</t>
  </si>
  <si>
    <t>-5,575 to 30,66</t>
  </si>
  <si>
    <t>EC50(X2) D+F vs. EC50 (X5) D+F+H</t>
  </si>
  <si>
    <t>-9,262 to 26,97</t>
  </si>
  <si>
    <t>EC50 (X2) F+H vs. EC50 (X2) D+H</t>
  </si>
  <si>
    <t>-16 to 20,23</t>
  </si>
  <si>
    <t>EC50 (X2) F+H vs. EC50 (X2) D+F+H</t>
  </si>
  <si>
    <t>-21,8 to 14,43</t>
  </si>
  <si>
    <t>EC50 (X2) F+H vs. EC50 (X5) 3,4DHBA</t>
  </si>
  <si>
    <t>-42,18 to -5,953</t>
  </si>
  <si>
    <t>EC50 (X2) F+H vs. EC50 (X5) 4HBA</t>
  </si>
  <si>
    <t>-39,74 to -3,513</t>
  </si>
  <si>
    <t>EC50 (X2) F+H vs. EC50 (X5) FA</t>
  </si>
  <si>
    <t>-34,36 to 1,868</t>
  </si>
  <si>
    <t>EC50 (X2) F+H vs. EC50 (X5) D+F</t>
  </si>
  <si>
    <t>-33,21 to 3,019</t>
  </si>
  <si>
    <t>EC50 (X2) F+H vs. EC50 (X5) F+H</t>
  </si>
  <si>
    <t>EC50 (X2) F+H vs. EC50 (X5) D+H</t>
  </si>
  <si>
    <t>-22,86 to 13,37</t>
  </si>
  <si>
    <t>EC50 (X2) F+H vs. EC50 (X5) D+F+H</t>
  </si>
  <si>
    <t>-26,55 to 9,681</t>
  </si>
  <si>
    <t>EC50 (X2) D+H vs. EC50 (X2) D+F+H</t>
  </si>
  <si>
    <t>-23,91 to 12,32</t>
  </si>
  <si>
    <t>EC50 (X2) D+H vs. EC50 (X5) 3,4DHBA</t>
  </si>
  <si>
    <t>-44,29 to -8,064</t>
  </si>
  <si>
    <t>EC50 (X2) D+H vs. EC50 (X5) 4HBA</t>
  </si>
  <si>
    <t>-41,85 to -5,625</t>
  </si>
  <si>
    <t>EC50 (X2) D+H vs. EC50 (X5) FA</t>
  </si>
  <si>
    <t>-36,47 to -0,2431</t>
  </si>
  <si>
    <t>EC50 (X2) D+H vs. EC50 (X5) D+F</t>
  </si>
  <si>
    <t>-35,32 to 0,9074</t>
  </si>
  <si>
    <t>EC50 (X2) D+H vs. EC50 (X5) F+H</t>
  </si>
  <si>
    <t>-17,8 to 18,43</t>
  </si>
  <si>
    <t>EC50 (X2) D+H vs. EC50 (X5) D+H</t>
  </si>
  <si>
    <t>-24,97 to 11,26</t>
  </si>
  <si>
    <t>EC50 (X2) D+H vs. EC50 (X5) D+F+H</t>
  </si>
  <si>
    <t>-28,66 to 7,57</t>
  </si>
  <si>
    <t>EC50 (X2) D+F+H vs. EC50 (X5) 3,4DHBA</t>
  </si>
  <si>
    <t>-38,5 to -2,268</t>
  </si>
  <si>
    <t>EC50 (X2) D+F+H vs. EC50 (X5) 4HBA</t>
  </si>
  <si>
    <t>-36,06 to 0,1712</t>
  </si>
  <si>
    <t>EC50 (X2) D+F+H vs. EC50 (X5) FA</t>
  </si>
  <si>
    <t>-30,68 to 5,553</t>
  </si>
  <si>
    <t>EC50 (X2) D+F+H vs. EC50 (X5) D+F</t>
  </si>
  <si>
    <t>-29,53 to 6,704</t>
  </si>
  <si>
    <t>EC50 (X2) D+F+H vs. EC50 (X5) F+H</t>
  </si>
  <si>
    <t>-12,01 to 24,22</t>
  </si>
  <si>
    <t>EC50 (X2) D+F+H vs. EC50 (X5) D+H</t>
  </si>
  <si>
    <t>-19,18 to 17,05</t>
  </si>
  <si>
    <t>EC50 (X2) D+F+H vs. EC50 (X5) D+F+H</t>
  </si>
  <si>
    <t>EC50 (X5) 3,4DHBA vs. EC50 (X5) 4HBA</t>
  </si>
  <si>
    <t>-15,68 to 20,55</t>
  </si>
  <si>
    <t>EC50 (X5) 3,4DHBA vs. EC50 (X5) FA</t>
  </si>
  <si>
    <t>-10,29 to 25,94</t>
  </si>
  <si>
    <t>EC50 (X5) 3,4DHBA vs. EC50 (X5) D+F</t>
  </si>
  <si>
    <t>-9,144 to 27,09</t>
  </si>
  <si>
    <t>EC50 (X5) 3,4DHBA vs. EC50 (X5) F+H</t>
  </si>
  <si>
    <t>8,375 to 44,6</t>
  </si>
  <si>
    <t>EC50 (X5) 3,4DHBA vs. EC50 (X5) D+H</t>
  </si>
  <si>
    <t>1,207 to 37,44</t>
  </si>
  <si>
    <t>EC50 (X5) 3,4DHBA vs. EC50 (X5) D+F+H</t>
  </si>
  <si>
    <t>-2,481 to 33,75</t>
  </si>
  <si>
    <t>EC50 (X5) 4HBA vs. EC50 (X5) FA</t>
  </si>
  <si>
    <t>-12,73 to 23,5</t>
  </si>
  <si>
    <t>EC50 (X5) 4HBA vs. EC50 (X5) D+F</t>
  </si>
  <si>
    <t>-11,58 to 24,65</t>
  </si>
  <si>
    <t>EC50 (X5) 4HBA vs. EC50 (X5) F+H</t>
  </si>
  <si>
    <t>5,936 to 42,17</t>
  </si>
  <si>
    <t>EC50 (X5) 4HBA vs. EC50 (X5) D+H</t>
  </si>
  <si>
    <t>-1,232 to 35</t>
  </si>
  <si>
    <t>EC50 (X5) 4HBA vs. EC50 (X5) D+F+H</t>
  </si>
  <si>
    <t>-4,92 to 31,31</t>
  </si>
  <si>
    <t>EC50 (X5) FA vs. EC50 (X5) D+F</t>
  </si>
  <si>
    <t>-16,96 to 19,27</t>
  </si>
  <si>
    <t>EC50 (X5) FA vs. EC50 (X5) F+H</t>
  </si>
  <si>
    <t>0,5539 to 36,78</t>
  </si>
  <si>
    <t>EC50 (X5) FA vs. EC50 (X5) D+H</t>
  </si>
  <si>
    <t>-6,614 to 29,62</t>
  </si>
  <si>
    <t>EC50 (X5) FA vs. EC50 (X5) D+F+H</t>
  </si>
  <si>
    <t>-10,3 to 25,93</t>
  </si>
  <si>
    <t>EC50 (X5) D+F vs. EC50 (X5) F+H</t>
  </si>
  <si>
    <t>-0,5967 to 35,63</t>
  </si>
  <si>
    <t>EC50 (X5) D+F vs. EC50 (X5) D+H</t>
  </si>
  <si>
    <t>-7,765 to 28,47</t>
  </si>
  <si>
    <t>EC50 (X5) D+F vs. EC50 (X5) D+F+H</t>
  </si>
  <si>
    <t>-11,45 to 24,78</t>
  </si>
  <si>
    <t>EC50 (X5) F+H vs. EC50 (X5) D+H</t>
  </si>
  <si>
    <t>-25,28 to 10,95</t>
  </si>
  <si>
    <t>EC50 (X5) F+H vs. EC50 (X5) D+F+H</t>
  </si>
  <si>
    <t>-28,97 to 7,259</t>
  </si>
  <si>
    <t>EC50 (X5) D+H vs. EC50 (X5) D+F+H</t>
  </si>
  <si>
    <t xml:space="preserve">control </t>
  </si>
  <si>
    <t xml:space="preserve">ec50 </t>
  </si>
  <si>
    <t>4-HBA</t>
  </si>
  <si>
    <t>EC50(X5)</t>
  </si>
  <si>
    <t>EC50(X2)</t>
  </si>
  <si>
    <t>3,4-DHBA</t>
  </si>
  <si>
    <t>3,4-DHBA + FA</t>
  </si>
  <si>
    <t>3,4-DHBA + 4-HBA</t>
  </si>
  <si>
    <t>4-HBA + FA</t>
  </si>
  <si>
    <t>3,4-DHBA + 4-HBA + 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</si>
</sst>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rgb="FF000000"/>
      <name val="Calibri"/>
      <family val="2"/>
    </font>
    <font>
      <sz val="11"/>
      <color theme="1"/>
      <name val="Calibri"/>
      <family val="2"/>
    </font>
    <font>
      <b/>
      <u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8"/>
      <color theme="1"/>
      <name val="Britannic Bold"/>
      <family val="2"/>
    </font>
    <font>
      <b/>
      <u/>
      <sz val="14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sz val="7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A6A6A6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1" xfId="0" applyBorder="1"/>
    <xf numFmtId="0" fontId="0" fillId="2" borderId="2" xfId="0" applyFill="1" applyBorder="1"/>
    <xf numFmtId="0" fontId="0" fillId="2" borderId="3" xfId="0" applyFill="1" applyBorder="1"/>
    <xf numFmtId="0" fontId="0" fillId="0" borderId="4" xfId="0" applyBorder="1"/>
    <xf numFmtId="0" fontId="0" fillId="2" borderId="0" xfId="0" applyFill="1"/>
    <xf numFmtId="0" fontId="0" fillId="2" borderId="5" xfId="0" applyFill="1" applyBorder="1"/>
    <xf numFmtId="0" fontId="2" fillId="0" borderId="0" xfId="0" applyFont="1"/>
    <xf numFmtId="0" fontId="3" fillId="0" borderId="5" xfId="0" applyFont="1" applyBorder="1"/>
    <xf numFmtId="0" fontId="3" fillId="0" borderId="0" xfId="0" applyFont="1"/>
    <xf numFmtId="0" fontId="3" fillId="3" borderId="6" xfId="0" applyFont="1" applyFill="1" applyBorder="1"/>
    <xf numFmtId="0" fontId="3" fillId="3" borderId="0" xfId="0" applyFont="1" applyFill="1"/>
    <xf numFmtId="0" fontId="3" fillId="3" borderId="5" xfId="0" applyFont="1" applyFill="1" applyBorder="1"/>
    <xf numFmtId="0" fontId="0" fillId="4" borderId="4" xfId="0" applyFill="1" applyBorder="1"/>
    <xf numFmtId="0" fontId="0" fillId="4" borderId="0" xfId="0" applyFill="1"/>
    <xf numFmtId="0" fontId="0" fillId="4" borderId="5" xfId="0" applyFill="1" applyBorder="1"/>
    <xf numFmtId="0" fontId="1" fillId="0" borderId="0" xfId="0" applyFont="1"/>
    <xf numFmtId="0" fontId="0" fillId="0" borderId="5" xfId="0" applyBorder="1"/>
    <xf numFmtId="0" fontId="4" fillId="0" borderId="0" xfId="0" applyFont="1"/>
    <xf numFmtId="0" fontId="0" fillId="5" borderId="1" xfId="0" applyFill="1" applyBorder="1"/>
    <xf numFmtId="0" fontId="0" fillId="5" borderId="2" xfId="0" applyFill="1" applyBorder="1"/>
    <xf numFmtId="0" fontId="0" fillId="5" borderId="3" xfId="0" applyFill="1" applyBorder="1"/>
    <xf numFmtId="0" fontId="0" fillId="6" borderId="6" xfId="0" applyFill="1" applyBorder="1"/>
    <xf numFmtId="0" fontId="0" fillId="6" borderId="0" xfId="0" applyFill="1"/>
    <xf numFmtId="0" fontId="0" fillId="6" borderId="5" xfId="0" applyFill="1" applyBorder="1"/>
    <xf numFmtId="0" fontId="0" fillId="7" borderId="0" xfId="0" applyFill="1"/>
    <xf numFmtId="0" fontId="0" fillId="7" borderId="5" xfId="0" applyFill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5" borderId="0" xfId="0" applyFill="1"/>
    <xf numFmtId="0" fontId="0" fillId="6" borderId="10" xfId="0" applyFill="1" applyBorder="1"/>
    <xf numFmtId="0" fontId="0" fillId="8" borderId="0" xfId="0" applyFill="1"/>
    <xf numFmtId="0" fontId="0" fillId="9" borderId="0" xfId="0" applyFill="1"/>
    <xf numFmtId="0" fontId="0" fillId="9" borderId="2" xfId="0" applyFill="1" applyBorder="1"/>
    <xf numFmtId="0" fontId="0" fillId="8" borderId="1" xfId="0" applyFill="1" applyBorder="1"/>
    <xf numFmtId="0" fontId="5" fillId="0" borderId="0" xfId="0" applyFont="1"/>
    <xf numFmtId="0" fontId="6" fillId="0" borderId="0" xfId="0" applyFont="1"/>
    <xf numFmtId="0" fontId="7" fillId="0" borderId="0" xfId="0" applyFont="1"/>
    <xf numFmtId="0" fontId="0" fillId="10" borderId="0" xfId="0" applyFill="1"/>
    <xf numFmtId="0" fontId="0" fillId="10" borderId="2" xfId="0" applyFill="1" applyBorder="1"/>
    <xf numFmtId="0" fontId="0" fillId="0" borderId="11" xfId="0" applyBorder="1"/>
    <xf numFmtId="0" fontId="0" fillId="0" borderId="12" xfId="0" applyBorder="1"/>
    <xf numFmtId="0" fontId="0" fillId="11" borderId="5" xfId="0" applyFill="1" applyBorder="1"/>
    <xf numFmtId="0" fontId="0" fillId="11" borderId="0" xfId="0" applyFill="1"/>
    <xf numFmtId="0" fontId="0" fillId="11" borderId="3" xfId="0" applyFill="1" applyBorder="1"/>
    <xf numFmtId="0" fontId="0" fillId="11" borderId="2" xfId="0" applyFill="1" applyBorder="1"/>
    <xf numFmtId="0" fontId="0" fillId="8" borderId="2" xfId="0" applyFill="1" applyBorder="1"/>
    <xf numFmtId="0" fontId="8" fillId="0" borderId="0" xfId="0" applyFont="1"/>
    <xf numFmtId="0" fontId="0" fillId="8" borderId="3" xfId="0" applyFill="1" applyBorder="1"/>
    <xf numFmtId="164" fontId="0" fillId="0" borderId="0" xfId="0" applyNumberFormat="1"/>
    <xf numFmtId="164" fontId="0" fillId="8" borderId="0" xfId="0" applyNumberFormat="1" applyFill="1"/>
    <xf numFmtId="164" fontId="9" fillId="8" borderId="0" xfId="0" applyNumberFormat="1" applyFont="1" applyFill="1"/>
    <xf numFmtId="0" fontId="10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0" fillId="6" borderId="0" xfId="0" applyFont="1" applyFill="1" applyAlignment="1">
      <alignment horizontal="left"/>
    </xf>
    <xf numFmtId="0" fontId="10" fillId="6" borderId="0" xfId="0" applyFont="1" applyFill="1"/>
  </cellXfs>
  <cellStyles count="1">
    <cellStyle name="Normal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% Lipid droplets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'Plate E 485'!$B$43</c:f>
              <c:strCache>
                <c:ptCount val="1"/>
                <c:pt idx="0">
                  <c:v>BEFORE WASH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multiLvlStrRef>
              <c:f>'Plate E 485'!$C$41:$R$42</c:f>
              <c:multiLvlStrCache>
                <c:ptCount val="16"/>
                <c:lvl>
                  <c:pt idx="0">
                    <c:v>cells</c:v>
                  </c:pt>
                  <c:pt idx="1">
                    <c:v>3,4 DHB4</c:v>
                  </c:pt>
                  <c:pt idx="2">
                    <c:v>4 HBA</c:v>
                  </c:pt>
                  <c:pt idx="3">
                    <c:v>FA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  <c:pt idx="9">
                    <c:v>3,4 DHB4</c:v>
                  </c:pt>
                  <c:pt idx="10">
                    <c:v>4 HBA</c:v>
                  </c:pt>
                  <c:pt idx="11">
                    <c:v>FA</c:v>
                  </c:pt>
                  <c:pt idx="12">
                    <c:v>D+H</c:v>
                  </c:pt>
                  <c:pt idx="13">
                    <c:v>D+F</c:v>
                  </c:pt>
                  <c:pt idx="14">
                    <c:v>H+F</c:v>
                  </c:pt>
                  <c:pt idx="15">
                    <c:v>D+H+F</c:v>
                  </c:pt>
                </c:lvl>
                <c:lvl>
                  <c:pt idx="0">
                    <c:v>control</c:v>
                  </c:pt>
                  <c:pt idx="1">
                    <c:v>EC50 </c:v>
                  </c:pt>
                  <c:pt idx="9">
                    <c:v>EC25</c:v>
                  </c:pt>
                </c:lvl>
              </c:multiLvlStrCache>
            </c:multiLvlStrRef>
          </c:cat>
          <c:val>
            <c:numRef>
              <c:f>'Plate E 485'!$C$43:$R$43</c:f>
              <c:numCache>
                <c:formatCode>General</c:formatCode>
                <c:ptCount val="16"/>
                <c:pt idx="0">
                  <c:v>100</c:v>
                </c:pt>
                <c:pt idx="1">
                  <c:v>80.623720018366143</c:v>
                </c:pt>
                <c:pt idx="2">
                  <c:v>66.018992923204735</c:v>
                </c:pt>
                <c:pt idx="3">
                  <c:v>56.704735112128212</c:v>
                </c:pt>
                <c:pt idx="4">
                  <c:v>73.75026419549738</c:v>
                </c:pt>
                <c:pt idx="5">
                  <c:v>67.657369414542771</c:v>
                </c:pt>
                <c:pt idx="6">
                  <c:v>60.958100416153457</c:v>
                </c:pt>
                <c:pt idx="7">
                  <c:v>60.105386672885885</c:v>
                </c:pt>
                <c:pt idx="9">
                  <c:v>92.120779249174618</c:v>
                </c:pt>
                <c:pt idx="10">
                  <c:v>70.052256047343803</c:v>
                </c:pt>
                <c:pt idx="11">
                  <c:v>74.041790261571762</c:v>
                </c:pt>
                <c:pt idx="12">
                  <c:v>92.751204367060453</c:v>
                </c:pt>
                <c:pt idx="13">
                  <c:v>101.91678388443906</c:v>
                </c:pt>
                <c:pt idx="14">
                  <c:v>67.18436837233709</c:v>
                </c:pt>
                <c:pt idx="15">
                  <c:v>63.183173115466182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CD-4095-A095-8108D9EC568F}"/>
            </c:ext>
          </c:extLst>
        </c:ser>
        <c:ser>
          <c:idx val="1"/>
          <c:order val="1"/>
          <c:tx>
            <c:strRef>
              <c:f>'Plate E 485'!$B$44</c:f>
              <c:strCache>
                <c:ptCount val="1"/>
                <c:pt idx="0">
                  <c:v>AFTER WASH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multiLvlStrRef>
              <c:f>'Plate E 485'!$C$41:$R$42</c:f>
              <c:multiLvlStrCache>
                <c:ptCount val="16"/>
                <c:lvl>
                  <c:pt idx="0">
                    <c:v>cells</c:v>
                  </c:pt>
                  <c:pt idx="1">
                    <c:v>3,4 DHB4</c:v>
                  </c:pt>
                  <c:pt idx="2">
                    <c:v>4 HBA</c:v>
                  </c:pt>
                  <c:pt idx="3">
                    <c:v>FA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  <c:pt idx="9">
                    <c:v>3,4 DHB4</c:v>
                  </c:pt>
                  <c:pt idx="10">
                    <c:v>4 HBA</c:v>
                  </c:pt>
                  <c:pt idx="11">
                    <c:v>FA</c:v>
                  </c:pt>
                  <c:pt idx="12">
                    <c:v>D+H</c:v>
                  </c:pt>
                  <c:pt idx="13">
                    <c:v>D+F</c:v>
                  </c:pt>
                  <c:pt idx="14">
                    <c:v>H+F</c:v>
                  </c:pt>
                  <c:pt idx="15">
                    <c:v>D+H+F</c:v>
                  </c:pt>
                </c:lvl>
                <c:lvl>
                  <c:pt idx="0">
                    <c:v>control</c:v>
                  </c:pt>
                  <c:pt idx="1">
                    <c:v>EC50 </c:v>
                  </c:pt>
                  <c:pt idx="9">
                    <c:v>EC25</c:v>
                  </c:pt>
                </c:lvl>
              </c:multiLvlStrCache>
            </c:multiLvlStrRef>
          </c:cat>
          <c:val>
            <c:numRef>
              <c:f>'Plate E 485'!$C$44:$R$44</c:f>
              <c:numCache>
                <c:formatCode>General</c:formatCode>
                <c:ptCount val="16"/>
                <c:pt idx="0">
                  <c:v>100</c:v>
                </c:pt>
                <c:pt idx="1">
                  <c:v>82.067534411053302</c:v>
                </c:pt>
                <c:pt idx="2">
                  <c:v>62.862599404875844</c:v>
                </c:pt>
                <c:pt idx="3">
                  <c:v>53.271007708771982</c:v>
                </c:pt>
                <c:pt idx="4">
                  <c:v>66.548192875911397</c:v>
                </c:pt>
                <c:pt idx="5">
                  <c:v>61.276036681921802</c:v>
                </c:pt>
                <c:pt idx="6">
                  <c:v>56.530269546000305</c:v>
                </c:pt>
                <c:pt idx="7">
                  <c:v>53.017818922164018</c:v>
                </c:pt>
                <c:pt idx="9">
                  <c:v>95.296430995179833</c:v>
                </c:pt>
                <c:pt idx="10">
                  <c:v>70.863278055231689</c:v>
                </c:pt>
                <c:pt idx="11">
                  <c:v>72.770459568099952</c:v>
                </c:pt>
                <c:pt idx="12">
                  <c:v>86.405676301181529</c:v>
                </c:pt>
                <c:pt idx="13">
                  <c:v>96.329197626463881</c:v>
                </c:pt>
                <c:pt idx="14">
                  <c:v>65.834739937703375</c:v>
                </c:pt>
                <c:pt idx="15">
                  <c:v>53.542902883393943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CD-4095-A095-8108D9EC56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83267056"/>
        <c:axId val="383269136"/>
        <c:axId val="0"/>
      </c:bar3DChart>
      <c:catAx>
        <c:axId val="383267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3269136"/>
        <c:crosses val="autoZero"/>
        <c:auto val="1"/>
        <c:lblAlgn val="ctr"/>
        <c:lblOffset val="100"/>
        <c:noMultiLvlLbl val="0"/>
      </c:catAx>
      <c:valAx>
        <c:axId val="383269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32670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% Lipi droplets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'Plate H 485'!$A$45</c:f>
              <c:strCache>
                <c:ptCount val="1"/>
                <c:pt idx="0">
                  <c:v>BEFORE WASH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multiLvlStrRef>
              <c:f>'Plate H 485'!$B$43:$Q$44</c:f>
              <c:multiLvlStrCache>
                <c:ptCount val="16"/>
                <c:lvl>
                  <c:pt idx="0">
                    <c:v>cells</c:v>
                  </c:pt>
                  <c:pt idx="1">
                    <c:v>3,4 DHB4</c:v>
                  </c:pt>
                  <c:pt idx="2">
                    <c:v>4 HBA</c:v>
                  </c:pt>
                  <c:pt idx="3">
                    <c:v>FA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  <c:pt idx="9">
                    <c:v>3,4 DHB4</c:v>
                  </c:pt>
                  <c:pt idx="10">
                    <c:v>4 HBA</c:v>
                  </c:pt>
                  <c:pt idx="11">
                    <c:v>FA</c:v>
                  </c:pt>
                  <c:pt idx="12">
                    <c:v>D+H</c:v>
                  </c:pt>
                  <c:pt idx="13">
                    <c:v>D+F</c:v>
                  </c:pt>
                  <c:pt idx="14">
                    <c:v>H+F</c:v>
                  </c:pt>
                  <c:pt idx="15">
                    <c:v>D+H+F</c:v>
                  </c:pt>
                </c:lvl>
                <c:lvl>
                  <c:pt idx="0">
                    <c:v>control</c:v>
                  </c:pt>
                  <c:pt idx="1">
                    <c:v>EC50 </c:v>
                  </c:pt>
                  <c:pt idx="9">
                    <c:v>EC25</c:v>
                  </c:pt>
                </c:lvl>
              </c:multiLvlStrCache>
            </c:multiLvlStrRef>
          </c:cat>
          <c:val>
            <c:numRef>
              <c:f>'Plate H 485'!$B$45:$Q$45</c:f>
              <c:numCache>
                <c:formatCode>General</c:formatCode>
                <c:ptCount val="16"/>
                <c:pt idx="0">
                  <c:v>100</c:v>
                </c:pt>
                <c:pt idx="1">
                  <c:v>81.101752530593743</c:v>
                </c:pt>
                <c:pt idx="2">
                  <c:v>77.684506723069944</c:v>
                </c:pt>
                <c:pt idx="3">
                  <c:v>53.273719595105</c:v>
                </c:pt>
                <c:pt idx="4">
                  <c:v>60.841894546003921</c:v>
                </c:pt>
                <c:pt idx="5">
                  <c:v>89.858739990935177</c:v>
                </c:pt>
                <c:pt idx="6">
                  <c:v>79.183033690889872</c:v>
                </c:pt>
                <c:pt idx="7">
                  <c:v>107.61066626378607</c:v>
                </c:pt>
                <c:pt idx="9">
                  <c:v>95.138049554313326</c:v>
                </c:pt>
                <c:pt idx="10">
                  <c:v>99.123734703127354</c:v>
                </c:pt>
                <c:pt idx="11">
                  <c:v>89.406443571536485</c:v>
                </c:pt>
                <c:pt idx="12">
                  <c:v>102.03108475600544</c:v>
                </c:pt>
                <c:pt idx="13">
                  <c:v>112.82293397794227</c:v>
                </c:pt>
                <c:pt idx="14">
                  <c:v>101.90361081734402</c:v>
                </c:pt>
                <c:pt idx="15">
                  <c:v>92.225978244447788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A3-479B-B036-61C511752592}"/>
            </c:ext>
          </c:extLst>
        </c:ser>
        <c:ser>
          <c:idx val="1"/>
          <c:order val="1"/>
          <c:tx>
            <c:strRef>
              <c:f>'Plate H 485'!$A$46</c:f>
              <c:strCache>
                <c:ptCount val="1"/>
                <c:pt idx="0">
                  <c:v>AFTER WASH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multiLvlStrRef>
              <c:f>'Plate H 485'!$B$43:$Q$44</c:f>
              <c:multiLvlStrCache>
                <c:ptCount val="16"/>
                <c:lvl>
                  <c:pt idx="0">
                    <c:v>cells</c:v>
                  </c:pt>
                  <c:pt idx="1">
                    <c:v>3,4 DHB4</c:v>
                  </c:pt>
                  <c:pt idx="2">
                    <c:v>4 HBA</c:v>
                  </c:pt>
                  <c:pt idx="3">
                    <c:v>FA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  <c:pt idx="9">
                    <c:v>3,4 DHB4</c:v>
                  </c:pt>
                  <c:pt idx="10">
                    <c:v>4 HBA</c:v>
                  </c:pt>
                  <c:pt idx="11">
                    <c:v>FA</c:v>
                  </c:pt>
                  <c:pt idx="12">
                    <c:v>D+H</c:v>
                  </c:pt>
                  <c:pt idx="13">
                    <c:v>D+F</c:v>
                  </c:pt>
                  <c:pt idx="14">
                    <c:v>H+F</c:v>
                  </c:pt>
                  <c:pt idx="15">
                    <c:v>D+H+F</c:v>
                  </c:pt>
                </c:lvl>
                <c:lvl>
                  <c:pt idx="0">
                    <c:v>control</c:v>
                  </c:pt>
                  <c:pt idx="1">
                    <c:v>EC50 </c:v>
                  </c:pt>
                  <c:pt idx="9">
                    <c:v>EC25</c:v>
                  </c:pt>
                </c:lvl>
              </c:multiLvlStrCache>
            </c:multiLvlStrRef>
          </c:cat>
          <c:val>
            <c:numRef>
              <c:f>'Plate H 485'!$B$46:$Q$46</c:f>
              <c:numCache>
                <c:formatCode>General</c:formatCode>
                <c:ptCount val="16"/>
                <c:pt idx="0">
                  <c:v>100</c:v>
                </c:pt>
                <c:pt idx="1">
                  <c:v>83.917680143164958</c:v>
                </c:pt>
                <c:pt idx="2">
                  <c:v>76.232302204691806</c:v>
                </c:pt>
                <c:pt idx="3">
                  <c:v>51.889996713049207</c:v>
                </c:pt>
                <c:pt idx="4">
                  <c:v>54.648600611129375</c:v>
                </c:pt>
                <c:pt idx="5">
                  <c:v>88.674628391950634</c:v>
                </c:pt>
                <c:pt idx="6">
                  <c:v>76.28525863433282</c:v>
                </c:pt>
                <c:pt idx="7">
                  <c:v>110.92302448169654</c:v>
                </c:pt>
                <c:pt idx="9">
                  <c:v>97.778264733452644</c:v>
                </c:pt>
                <c:pt idx="10">
                  <c:v>100.70486833935941</c:v>
                </c:pt>
                <c:pt idx="11">
                  <c:v>88.233933506202604</c:v>
                </c:pt>
                <c:pt idx="12">
                  <c:v>96.102528517341725</c:v>
                </c:pt>
                <c:pt idx="13">
                  <c:v>114.52649647565829</c:v>
                </c:pt>
                <c:pt idx="14">
                  <c:v>102.58269116053712</c:v>
                </c:pt>
                <c:pt idx="15">
                  <c:v>115.72440743581315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A3-479B-B036-61C5117525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5616432"/>
        <c:axId val="274707296"/>
        <c:axId val="0"/>
      </c:bar3DChart>
      <c:catAx>
        <c:axId val="185616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4707296"/>
        <c:crosses val="autoZero"/>
        <c:auto val="1"/>
        <c:lblAlgn val="ctr"/>
        <c:lblOffset val="100"/>
        <c:noMultiLvlLbl val="0"/>
      </c:catAx>
      <c:valAx>
        <c:axId val="274707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616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% Lipid droplets - Before wash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'Plate H 485'!$AC$12</c:f>
              <c:strCache>
                <c:ptCount val="1"/>
                <c:pt idx="0">
                  <c:v>observed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multiLvlStrRef>
              <c:f>'Plate H 485'!$AD$10:$AL$11</c:f>
              <c:multiLvlStrCache>
                <c:ptCount val="9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5">
                    <c:v>D+H</c:v>
                  </c:pt>
                  <c:pt idx="6">
                    <c:v>D+F</c:v>
                  </c:pt>
                  <c:pt idx="7">
                    <c:v>H+F</c:v>
                  </c:pt>
                  <c:pt idx="8">
                    <c:v>D+H+F</c:v>
                  </c:pt>
                </c:lvl>
                <c:lvl>
                  <c:pt idx="0">
                    <c:v>EC50 </c:v>
                  </c:pt>
                  <c:pt idx="5">
                    <c:v>EC25</c:v>
                  </c:pt>
                </c:lvl>
              </c:multiLvlStrCache>
            </c:multiLvlStrRef>
          </c:cat>
          <c:val>
            <c:numRef>
              <c:f>'Plate H 485'!$AD$12:$AL$12</c:f>
              <c:numCache>
                <c:formatCode>General</c:formatCode>
                <c:ptCount val="9"/>
                <c:pt idx="0">
                  <c:v>60.841894546003921</c:v>
                </c:pt>
                <c:pt idx="1">
                  <c:v>89.858739990935177</c:v>
                </c:pt>
                <c:pt idx="2">
                  <c:v>79.183033690889872</c:v>
                </c:pt>
                <c:pt idx="3">
                  <c:v>107.61066626378607</c:v>
                </c:pt>
                <c:pt idx="5">
                  <c:v>102.03108475600544</c:v>
                </c:pt>
                <c:pt idx="6">
                  <c:v>112.82293397794227</c:v>
                </c:pt>
                <c:pt idx="7">
                  <c:v>101.90361081734402</c:v>
                </c:pt>
                <c:pt idx="8">
                  <c:v>92.225978244447788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C8-45D1-9F13-D72C2B009FBB}"/>
            </c:ext>
          </c:extLst>
        </c:ser>
        <c:ser>
          <c:idx val="1"/>
          <c:order val="1"/>
          <c:tx>
            <c:strRef>
              <c:f>'Plate H 485'!$AC$13</c:f>
              <c:strCache>
                <c:ptCount val="1"/>
                <c:pt idx="0">
                  <c:v>expected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multiLvlStrRef>
              <c:f>'Plate H 485'!$AD$10:$AL$11</c:f>
              <c:multiLvlStrCache>
                <c:ptCount val="9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5">
                    <c:v>D+H</c:v>
                  </c:pt>
                  <c:pt idx="6">
                    <c:v>D+F</c:v>
                  </c:pt>
                  <c:pt idx="7">
                    <c:v>H+F</c:v>
                  </c:pt>
                  <c:pt idx="8">
                    <c:v>D+H+F</c:v>
                  </c:pt>
                </c:lvl>
                <c:lvl>
                  <c:pt idx="0">
                    <c:v>EC50 </c:v>
                  </c:pt>
                  <c:pt idx="5">
                    <c:v>EC25</c:v>
                  </c:pt>
                </c:lvl>
              </c:multiLvlStrCache>
            </c:multiLvlStrRef>
          </c:cat>
          <c:val>
            <c:numRef>
              <c:f>'Plate H 485'!$AD$13:$AL$13</c:f>
              <c:numCache>
                <c:formatCode>General</c:formatCode>
                <c:ptCount val="9"/>
                <c:pt idx="0">
                  <c:v>58.786259253663687</c:v>
                </c:pt>
                <c:pt idx="1">
                  <c:v>34.375472125698735</c:v>
                </c:pt>
                <c:pt idx="2">
                  <c:v>30.958226318174951</c:v>
                </c:pt>
                <c:pt idx="3">
                  <c:v>12.059978848768679</c:v>
                </c:pt>
                <c:pt idx="5">
                  <c:v>94.261784257440681</c:v>
                </c:pt>
                <c:pt idx="6">
                  <c:v>84.544493125849812</c:v>
                </c:pt>
                <c:pt idx="7">
                  <c:v>88.530178274663839</c:v>
                </c:pt>
                <c:pt idx="8">
                  <c:v>83.668227828977166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C8-45D1-9F13-D72C2B009F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88679984"/>
        <c:axId val="388677904"/>
        <c:axId val="0"/>
      </c:bar3DChart>
      <c:catAx>
        <c:axId val="388679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8677904"/>
        <c:crosses val="autoZero"/>
        <c:auto val="1"/>
        <c:lblAlgn val="ctr"/>
        <c:lblOffset val="100"/>
        <c:noMultiLvlLbl val="0"/>
      </c:catAx>
      <c:valAx>
        <c:axId val="38867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8679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% Lipid droplets - After wash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'Plate H 485'!$AC$32</c:f>
              <c:strCache>
                <c:ptCount val="1"/>
                <c:pt idx="0">
                  <c:v>observed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multiLvlStrRef>
              <c:f>'Plate H 485'!$AD$30:$AL$31</c:f>
              <c:multiLvlStrCache>
                <c:ptCount val="9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5">
                    <c:v>D+H</c:v>
                  </c:pt>
                  <c:pt idx="6">
                    <c:v>D+F</c:v>
                  </c:pt>
                  <c:pt idx="7">
                    <c:v>H+F</c:v>
                  </c:pt>
                  <c:pt idx="8">
                    <c:v>D+H+F</c:v>
                  </c:pt>
                </c:lvl>
                <c:lvl>
                  <c:pt idx="0">
                    <c:v>EC50 </c:v>
                  </c:pt>
                  <c:pt idx="5">
                    <c:v>EC25</c:v>
                  </c:pt>
                </c:lvl>
              </c:multiLvlStrCache>
            </c:multiLvlStrRef>
          </c:cat>
          <c:val>
            <c:numRef>
              <c:f>'Plate H 485'!$AD$32:$AL$32</c:f>
              <c:numCache>
                <c:formatCode>General</c:formatCode>
                <c:ptCount val="9"/>
                <c:pt idx="0">
                  <c:v>54.648600611129375</c:v>
                </c:pt>
                <c:pt idx="1">
                  <c:v>88.674628391950634</c:v>
                </c:pt>
                <c:pt idx="2">
                  <c:v>76.28525863433282</c:v>
                </c:pt>
                <c:pt idx="3">
                  <c:v>110.92302448169654</c:v>
                </c:pt>
                <c:pt idx="5">
                  <c:v>96.102528517341725</c:v>
                </c:pt>
                <c:pt idx="6">
                  <c:v>114.52649647565829</c:v>
                </c:pt>
                <c:pt idx="7">
                  <c:v>102.58269116053712</c:v>
                </c:pt>
                <c:pt idx="8">
                  <c:v>115.72440743581315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72-4949-9EBD-31C819FD5113}"/>
            </c:ext>
          </c:extLst>
        </c:ser>
        <c:ser>
          <c:idx val="1"/>
          <c:order val="1"/>
          <c:tx>
            <c:strRef>
              <c:f>'Plate H 485'!$AC$33</c:f>
              <c:strCache>
                <c:ptCount val="1"/>
                <c:pt idx="0">
                  <c:v>expected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multiLvlStrRef>
              <c:f>'Plate H 485'!$AD$30:$AL$31</c:f>
              <c:multiLvlStrCache>
                <c:ptCount val="9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5">
                    <c:v>D+H</c:v>
                  </c:pt>
                  <c:pt idx="6">
                    <c:v>D+F</c:v>
                  </c:pt>
                  <c:pt idx="7">
                    <c:v>H+F</c:v>
                  </c:pt>
                  <c:pt idx="8">
                    <c:v>D+H+F</c:v>
                  </c:pt>
                </c:lvl>
                <c:lvl>
                  <c:pt idx="0">
                    <c:v>EC50 </c:v>
                  </c:pt>
                  <c:pt idx="5">
                    <c:v>EC25</c:v>
                  </c:pt>
                </c:lvl>
              </c:multiLvlStrCache>
            </c:multiLvlStrRef>
          </c:cat>
          <c:val>
            <c:numRef>
              <c:f>'Plate H 485'!$AD$33:$AL$33</c:f>
              <c:numCache>
                <c:formatCode>General</c:formatCode>
                <c:ptCount val="9"/>
                <c:pt idx="0">
                  <c:v>60.149982347856763</c:v>
                </c:pt>
                <c:pt idx="1">
                  <c:v>35.807676856214158</c:v>
                </c:pt>
                <c:pt idx="2">
                  <c:v>28.122298917741006</c:v>
                </c:pt>
                <c:pt idx="3">
                  <c:v>12.039979060905978</c:v>
                </c:pt>
                <c:pt idx="5">
                  <c:v>98.483133072812052</c:v>
                </c:pt>
                <c:pt idx="6">
                  <c:v>86.012198239655248</c:v>
                </c:pt>
                <c:pt idx="7">
                  <c:v>88.938801845562011</c:v>
                </c:pt>
                <c:pt idx="8">
                  <c:v>86.717066579014656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72-4949-9EBD-31C819FD51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73879568"/>
        <c:axId val="273886224"/>
        <c:axId val="0"/>
      </c:bar3DChart>
      <c:catAx>
        <c:axId val="273879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3886224"/>
        <c:crosses val="autoZero"/>
        <c:auto val="1"/>
        <c:lblAlgn val="ctr"/>
        <c:lblOffset val="100"/>
        <c:noMultiLvlLbl val="0"/>
      </c:catAx>
      <c:valAx>
        <c:axId val="27388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3879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% Lipid droplets - Prevention ( 485/ 590)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Combined!$A$34</c:f>
              <c:strCache>
                <c:ptCount val="1"/>
                <c:pt idx="0">
                  <c:v>BEFORE WASH 485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multiLvlStrRef>
              <c:f>Combined!$B$32:$Q$33</c:f>
              <c:multiLvlStrCache>
                <c:ptCount val="16"/>
                <c:lvl>
                  <c:pt idx="0">
                    <c:v>cells</c:v>
                  </c:pt>
                  <c:pt idx="1">
                    <c:v>3,4 DHB4</c:v>
                  </c:pt>
                  <c:pt idx="2">
                    <c:v>4 HBA</c:v>
                  </c:pt>
                  <c:pt idx="3">
                    <c:v>FA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  <c:pt idx="9">
                    <c:v>3,4 DHB4</c:v>
                  </c:pt>
                  <c:pt idx="10">
                    <c:v>4 HBA</c:v>
                  </c:pt>
                  <c:pt idx="11">
                    <c:v>FA</c:v>
                  </c:pt>
                  <c:pt idx="12">
                    <c:v>D+H</c:v>
                  </c:pt>
                  <c:pt idx="13">
                    <c:v>D+F</c:v>
                  </c:pt>
                  <c:pt idx="14">
                    <c:v>H+F</c:v>
                  </c:pt>
                  <c:pt idx="15">
                    <c:v>D+H+F</c:v>
                  </c:pt>
                </c:lvl>
                <c:lvl>
                  <c:pt idx="0">
                    <c:v>control</c:v>
                  </c:pt>
                  <c:pt idx="1">
                    <c:v>EC50 </c:v>
                  </c:pt>
                  <c:pt idx="9">
                    <c:v>EC25</c:v>
                  </c:pt>
                </c:lvl>
              </c:multiLvlStrCache>
            </c:multiLvlStrRef>
          </c:cat>
          <c:val>
            <c:numRef>
              <c:f>Combined!$B$34:$Q$34</c:f>
              <c:numCache>
                <c:formatCode>General</c:formatCode>
                <c:ptCount val="16"/>
                <c:pt idx="0">
                  <c:v>100</c:v>
                </c:pt>
                <c:pt idx="1">
                  <c:v>85.277815280060693</c:v>
                </c:pt>
                <c:pt idx="2">
                  <c:v>74.097761570913306</c:v>
                </c:pt>
                <c:pt idx="3">
                  <c:v>71.280573098312757</c:v>
                </c:pt>
                <c:pt idx="4">
                  <c:v>80.000249841377084</c:v>
                </c:pt>
                <c:pt idx="5">
                  <c:v>70.878231226096901</c:v>
                </c:pt>
                <c:pt idx="6">
                  <c:v>71.788449065178568</c:v>
                </c:pt>
                <c:pt idx="7">
                  <c:v>83.423973759153782</c:v>
                </c:pt>
                <c:pt idx="9">
                  <c:v>94.945301395361767</c:v>
                </c:pt>
                <c:pt idx="10">
                  <c:v>80.500735769184203</c:v>
                </c:pt>
                <c:pt idx="11">
                  <c:v>88.956824655056778</c:v>
                </c:pt>
                <c:pt idx="12">
                  <c:v>87.782784320588291</c:v>
                </c:pt>
                <c:pt idx="13">
                  <c:v>92.939714438653581</c:v>
                </c:pt>
                <c:pt idx="14">
                  <c:v>85.834022870669443</c:v>
                </c:pt>
                <c:pt idx="15">
                  <c:v>84.743975968431855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88-4CE9-AB34-7F0BB5B25AC4}"/>
            </c:ext>
          </c:extLst>
        </c:ser>
        <c:ser>
          <c:idx val="1"/>
          <c:order val="1"/>
          <c:tx>
            <c:strRef>
              <c:f>Combined!$A$35</c:f>
              <c:strCache>
                <c:ptCount val="1"/>
                <c:pt idx="0">
                  <c:v>AFTER WASH 485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multiLvlStrRef>
              <c:f>Combined!$B$32:$Q$33</c:f>
              <c:multiLvlStrCache>
                <c:ptCount val="16"/>
                <c:lvl>
                  <c:pt idx="0">
                    <c:v>cells</c:v>
                  </c:pt>
                  <c:pt idx="1">
                    <c:v>3,4 DHB4</c:v>
                  </c:pt>
                  <c:pt idx="2">
                    <c:v>4 HBA</c:v>
                  </c:pt>
                  <c:pt idx="3">
                    <c:v>FA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  <c:pt idx="9">
                    <c:v>3,4 DHB4</c:v>
                  </c:pt>
                  <c:pt idx="10">
                    <c:v>4 HBA</c:v>
                  </c:pt>
                  <c:pt idx="11">
                    <c:v>FA</c:v>
                  </c:pt>
                  <c:pt idx="12">
                    <c:v>D+H</c:v>
                  </c:pt>
                  <c:pt idx="13">
                    <c:v>D+F</c:v>
                  </c:pt>
                  <c:pt idx="14">
                    <c:v>H+F</c:v>
                  </c:pt>
                  <c:pt idx="15">
                    <c:v>D+H+F</c:v>
                  </c:pt>
                </c:lvl>
                <c:lvl>
                  <c:pt idx="0">
                    <c:v>control</c:v>
                  </c:pt>
                  <c:pt idx="1">
                    <c:v>EC50 </c:v>
                  </c:pt>
                  <c:pt idx="9">
                    <c:v>EC25</c:v>
                  </c:pt>
                </c:lvl>
              </c:multiLvlStrCache>
            </c:multiLvlStrRef>
          </c:cat>
          <c:val>
            <c:numRef>
              <c:f>Combined!$B$35:$Q$35</c:f>
              <c:numCache>
                <c:formatCode>General</c:formatCode>
                <c:ptCount val="16"/>
                <c:pt idx="0">
                  <c:v>100</c:v>
                </c:pt>
                <c:pt idx="1">
                  <c:v>88.878287019878655</c:v>
                </c:pt>
                <c:pt idx="2">
                  <c:v>77.150205038444298</c:v>
                </c:pt>
                <c:pt idx="3">
                  <c:v>72.648489143522667</c:v>
                </c:pt>
                <c:pt idx="4">
                  <c:v>76.598481501898064</c:v>
                </c:pt>
                <c:pt idx="5">
                  <c:v>68.296157833266761</c:v>
                </c:pt>
                <c:pt idx="6">
                  <c:v>69.686124529405831</c:v>
                </c:pt>
                <c:pt idx="7">
                  <c:v>78.280712571692689</c:v>
                </c:pt>
                <c:pt idx="9">
                  <c:v>99.043092785005584</c:v>
                </c:pt>
                <c:pt idx="10">
                  <c:v>82.236122774263109</c:v>
                </c:pt>
                <c:pt idx="11">
                  <c:v>89.617591852541992</c:v>
                </c:pt>
                <c:pt idx="12">
                  <c:v>83.044378259892397</c:v>
                </c:pt>
                <c:pt idx="13">
                  <c:v>89.631474196565719</c:v>
                </c:pt>
                <c:pt idx="14">
                  <c:v>84.53469528307096</c:v>
                </c:pt>
                <c:pt idx="15">
                  <c:v>74.900896969393116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88-4CE9-AB34-7F0BB5B25A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98121840"/>
        <c:axId val="798178000"/>
        <c:axId val="0"/>
      </c:bar3DChart>
      <c:catAx>
        <c:axId val="798121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8178000"/>
        <c:crosses val="autoZero"/>
        <c:auto val="1"/>
        <c:lblAlgn val="ctr"/>
        <c:lblOffset val="100"/>
        <c:noMultiLvlLbl val="0"/>
      </c:catAx>
      <c:valAx>
        <c:axId val="798178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8121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% Lipid droplets - Prevention (544/ 590)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Combined!$S$34</c:f>
              <c:strCache>
                <c:ptCount val="1"/>
                <c:pt idx="0">
                  <c:v>BEFORE WASH 544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multiLvlStrRef>
              <c:f>Combined!$T$32:$AI$33</c:f>
              <c:multiLvlStrCache>
                <c:ptCount val="16"/>
                <c:lvl>
                  <c:pt idx="0">
                    <c:v>cells</c:v>
                  </c:pt>
                  <c:pt idx="1">
                    <c:v>3,4 DHB4</c:v>
                  </c:pt>
                  <c:pt idx="2">
                    <c:v>4 HBA</c:v>
                  </c:pt>
                  <c:pt idx="3">
                    <c:v>FA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  <c:pt idx="9">
                    <c:v>3,4 DHB4</c:v>
                  </c:pt>
                  <c:pt idx="10">
                    <c:v>4 HBA</c:v>
                  </c:pt>
                  <c:pt idx="11">
                    <c:v>FA</c:v>
                  </c:pt>
                  <c:pt idx="12">
                    <c:v>D+H</c:v>
                  </c:pt>
                  <c:pt idx="13">
                    <c:v>D+F</c:v>
                  </c:pt>
                  <c:pt idx="14">
                    <c:v>H+F</c:v>
                  </c:pt>
                  <c:pt idx="15">
                    <c:v>D+H+F</c:v>
                  </c:pt>
                </c:lvl>
                <c:lvl>
                  <c:pt idx="0">
                    <c:v>control</c:v>
                  </c:pt>
                  <c:pt idx="1">
                    <c:v>EC50 </c:v>
                  </c:pt>
                  <c:pt idx="9">
                    <c:v>EC25</c:v>
                  </c:pt>
                </c:lvl>
              </c:multiLvlStrCache>
            </c:multiLvlStrRef>
          </c:cat>
          <c:val>
            <c:numRef>
              <c:f>Combined!$T$34:$AI$34</c:f>
              <c:numCache>
                <c:formatCode>General</c:formatCode>
                <c:ptCount val="16"/>
                <c:pt idx="0">
                  <c:v>100</c:v>
                </c:pt>
                <c:pt idx="1">
                  <c:v>86.26160723343834</c:v>
                </c:pt>
                <c:pt idx="2">
                  <c:v>78.354702797953607</c:v>
                </c:pt>
                <c:pt idx="3">
                  <c:v>76.436332831343449</c:v>
                </c:pt>
                <c:pt idx="4">
                  <c:v>84.209014332774345</c:v>
                </c:pt>
                <c:pt idx="5">
                  <c:v>76.744016305899734</c:v>
                </c:pt>
                <c:pt idx="6">
                  <c:v>77.998210611837607</c:v>
                </c:pt>
                <c:pt idx="7">
                  <c:v>83.227181442323783</c:v>
                </c:pt>
                <c:pt idx="9">
                  <c:v>95.243465177440171</c:v>
                </c:pt>
                <c:pt idx="10">
                  <c:v>84.687126346572327</c:v>
                </c:pt>
                <c:pt idx="11">
                  <c:v>92.667849018164517</c:v>
                </c:pt>
                <c:pt idx="12">
                  <c:v>92.982446755767583</c:v>
                </c:pt>
                <c:pt idx="13">
                  <c:v>96.468974098845479</c:v>
                </c:pt>
                <c:pt idx="14">
                  <c:v>93.228167460248343</c:v>
                </c:pt>
                <c:pt idx="15">
                  <c:v>85.415545527891879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68-465F-8E05-8B4C5DEC2D10}"/>
            </c:ext>
          </c:extLst>
        </c:ser>
        <c:ser>
          <c:idx val="1"/>
          <c:order val="1"/>
          <c:tx>
            <c:strRef>
              <c:f>Combined!$S$35</c:f>
              <c:strCache>
                <c:ptCount val="1"/>
                <c:pt idx="0">
                  <c:v>AFTER WASH 544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  <a:sp3d/>
          </c:spPr>
          <c:invertIfNegative val="0"/>
          <c:cat>
            <c:multiLvlStrRef>
              <c:f>Combined!$T$32:$AI$33</c:f>
              <c:multiLvlStrCache>
                <c:ptCount val="16"/>
                <c:lvl>
                  <c:pt idx="0">
                    <c:v>cells</c:v>
                  </c:pt>
                  <c:pt idx="1">
                    <c:v>3,4 DHB4</c:v>
                  </c:pt>
                  <c:pt idx="2">
                    <c:v>4 HBA</c:v>
                  </c:pt>
                  <c:pt idx="3">
                    <c:v>FA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  <c:pt idx="9">
                    <c:v>3,4 DHB4</c:v>
                  </c:pt>
                  <c:pt idx="10">
                    <c:v>4 HBA</c:v>
                  </c:pt>
                  <c:pt idx="11">
                    <c:v>FA</c:v>
                  </c:pt>
                  <c:pt idx="12">
                    <c:v>D+H</c:v>
                  </c:pt>
                  <c:pt idx="13">
                    <c:v>D+F</c:v>
                  </c:pt>
                  <c:pt idx="14">
                    <c:v>H+F</c:v>
                  </c:pt>
                  <c:pt idx="15">
                    <c:v>D+H+F</c:v>
                  </c:pt>
                </c:lvl>
                <c:lvl>
                  <c:pt idx="0">
                    <c:v>control</c:v>
                  </c:pt>
                  <c:pt idx="1">
                    <c:v>EC50 </c:v>
                  </c:pt>
                  <c:pt idx="9">
                    <c:v>EC25</c:v>
                  </c:pt>
                </c:lvl>
              </c:multiLvlStrCache>
            </c:multiLvlStrRef>
          </c:cat>
          <c:val>
            <c:numRef>
              <c:f>Combined!$T$35:$AI$35</c:f>
              <c:numCache>
                <c:formatCode>General</c:formatCode>
                <c:ptCount val="16"/>
                <c:pt idx="0">
                  <c:v>100</c:v>
                </c:pt>
                <c:pt idx="1">
                  <c:v>88.502718624823046</c:v>
                </c:pt>
                <c:pt idx="2">
                  <c:v>79.214146869607646</c:v>
                </c:pt>
                <c:pt idx="3">
                  <c:v>75.106281492215729</c:v>
                </c:pt>
                <c:pt idx="4">
                  <c:v>78.835147122952193</c:v>
                </c:pt>
                <c:pt idx="5">
                  <c:v>69.959774909834479</c:v>
                </c:pt>
                <c:pt idx="6">
                  <c:v>71.483795321318851</c:v>
                </c:pt>
                <c:pt idx="7">
                  <c:v>82.413359303807937</c:v>
                </c:pt>
                <c:pt idx="9">
                  <c:v>99.18396087513014</c:v>
                </c:pt>
                <c:pt idx="10">
                  <c:v>84.339583249816528</c:v>
                </c:pt>
                <c:pt idx="11">
                  <c:v>92.199582728364007</c:v>
                </c:pt>
                <c:pt idx="12">
                  <c:v>85.271276889536679</c:v>
                </c:pt>
                <c:pt idx="13">
                  <c:v>90.404895899743209</c:v>
                </c:pt>
                <c:pt idx="14">
                  <c:v>86.239908860844182</c:v>
                </c:pt>
                <c:pt idx="15">
                  <c:v>80.289135631964015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68-465F-8E05-8B4C5DEC2D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98178416"/>
        <c:axId val="798177168"/>
        <c:axId val="0"/>
      </c:bar3DChart>
      <c:catAx>
        <c:axId val="798178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8177168"/>
        <c:crosses val="autoZero"/>
        <c:auto val="1"/>
        <c:lblAlgn val="ctr"/>
        <c:lblOffset val="100"/>
        <c:noMultiLvlLbl val="0"/>
      </c:catAx>
      <c:valAx>
        <c:axId val="798177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8178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% Lipid droplets - Treatment ( 465/590)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Combined!$AM$34</c:f>
              <c:strCache>
                <c:ptCount val="1"/>
                <c:pt idx="0">
                  <c:v>BEFORE WASH 485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multiLvlStrRef>
              <c:f>Combined!$AN$32:$BC$33</c:f>
              <c:multiLvlStrCache>
                <c:ptCount val="16"/>
                <c:lvl>
                  <c:pt idx="0">
                    <c:v>cells</c:v>
                  </c:pt>
                  <c:pt idx="1">
                    <c:v>3,4 DHB4</c:v>
                  </c:pt>
                  <c:pt idx="2">
                    <c:v>4 HBA</c:v>
                  </c:pt>
                  <c:pt idx="3">
                    <c:v>FA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  <c:pt idx="9">
                    <c:v>3,4 DHB4</c:v>
                  </c:pt>
                  <c:pt idx="10">
                    <c:v>4 HBA</c:v>
                  </c:pt>
                  <c:pt idx="11">
                    <c:v>FA</c:v>
                  </c:pt>
                  <c:pt idx="12">
                    <c:v>D+H</c:v>
                  </c:pt>
                  <c:pt idx="13">
                    <c:v>D+F</c:v>
                  </c:pt>
                  <c:pt idx="14">
                    <c:v>H+F</c:v>
                  </c:pt>
                  <c:pt idx="15">
                    <c:v>D+H+F</c:v>
                  </c:pt>
                </c:lvl>
                <c:lvl>
                  <c:pt idx="0">
                    <c:v>control</c:v>
                  </c:pt>
                  <c:pt idx="1">
                    <c:v>EC50 </c:v>
                  </c:pt>
                  <c:pt idx="9">
                    <c:v>EC25</c:v>
                  </c:pt>
                </c:lvl>
              </c:multiLvlStrCache>
            </c:multiLvlStrRef>
          </c:cat>
          <c:val>
            <c:numRef>
              <c:f>Combined!$AN$34:$BC$34</c:f>
              <c:numCache>
                <c:formatCode>General</c:formatCode>
                <c:ptCount val="16"/>
                <c:pt idx="0">
                  <c:v>99.999999999999986</c:v>
                </c:pt>
                <c:pt idx="1">
                  <c:v>68.872038394337906</c:v>
                </c:pt>
                <c:pt idx="2">
                  <c:v>70.539939279965196</c:v>
                </c:pt>
                <c:pt idx="3">
                  <c:v>58.911453632879329</c:v>
                </c:pt>
                <c:pt idx="4">
                  <c:v>52.86660684716508</c:v>
                </c:pt>
                <c:pt idx="5">
                  <c:v>68.510929008489228</c:v>
                </c:pt>
                <c:pt idx="6">
                  <c:v>65.797827716396711</c:v>
                </c:pt>
                <c:pt idx="7">
                  <c:v>82.039779909450232</c:v>
                </c:pt>
                <c:pt idx="9">
                  <c:v>81.464694026173049</c:v>
                </c:pt>
                <c:pt idx="10">
                  <c:v>87.902235855974695</c:v>
                </c:pt>
                <c:pt idx="11">
                  <c:v>78.31294537162718</c:v>
                </c:pt>
                <c:pt idx="12">
                  <c:v>84.136865037942371</c:v>
                </c:pt>
                <c:pt idx="13">
                  <c:v>85.689006279625232</c:v>
                </c:pt>
                <c:pt idx="14">
                  <c:v>88.290647436234579</c:v>
                </c:pt>
                <c:pt idx="15">
                  <c:v>80.963243893359859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1E-4070-8015-2D88978FB7BA}"/>
            </c:ext>
          </c:extLst>
        </c:ser>
        <c:ser>
          <c:idx val="1"/>
          <c:order val="1"/>
          <c:tx>
            <c:strRef>
              <c:f>Combined!$AM$35</c:f>
              <c:strCache>
                <c:ptCount val="1"/>
                <c:pt idx="0">
                  <c:v>AFTER WASH 485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multiLvlStrRef>
              <c:f>Combined!$AN$32:$BC$33</c:f>
              <c:multiLvlStrCache>
                <c:ptCount val="16"/>
                <c:lvl>
                  <c:pt idx="0">
                    <c:v>cells</c:v>
                  </c:pt>
                  <c:pt idx="1">
                    <c:v>3,4 DHB4</c:v>
                  </c:pt>
                  <c:pt idx="2">
                    <c:v>4 HBA</c:v>
                  </c:pt>
                  <c:pt idx="3">
                    <c:v>FA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  <c:pt idx="9">
                    <c:v>3,4 DHB4</c:v>
                  </c:pt>
                  <c:pt idx="10">
                    <c:v>4 HBA</c:v>
                  </c:pt>
                  <c:pt idx="11">
                    <c:v>FA</c:v>
                  </c:pt>
                  <c:pt idx="12">
                    <c:v>D+H</c:v>
                  </c:pt>
                  <c:pt idx="13">
                    <c:v>D+F</c:v>
                  </c:pt>
                  <c:pt idx="14">
                    <c:v>H+F</c:v>
                  </c:pt>
                  <c:pt idx="15">
                    <c:v>D+H+F</c:v>
                  </c:pt>
                </c:lvl>
                <c:lvl>
                  <c:pt idx="0">
                    <c:v>control</c:v>
                  </c:pt>
                  <c:pt idx="1">
                    <c:v>EC50 </c:v>
                  </c:pt>
                  <c:pt idx="9">
                    <c:v>EC25</c:v>
                  </c:pt>
                </c:lvl>
              </c:multiLvlStrCache>
            </c:multiLvlStrRef>
          </c:cat>
          <c:val>
            <c:numRef>
              <c:f>Combined!$AN$35:$BC$35</c:f>
              <c:numCache>
                <c:formatCode>General</c:formatCode>
                <c:ptCount val="16"/>
                <c:pt idx="0">
                  <c:v>100</c:v>
                </c:pt>
                <c:pt idx="1">
                  <c:v>69.705416913904685</c:v>
                </c:pt>
                <c:pt idx="2">
                  <c:v>68.75110445122246</c:v>
                </c:pt>
                <c:pt idx="3">
                  <c:v>58.50117077461141</c:v>
                </c:pt>
                <c:pt idx="4">
                  <c:v>49.415850720122073</c:v>
                </c:pt>
                <c:pt idx="5">
                  <c:v>68.017965465409702</c:v>
                </c:pt>
                <c:pt idx="6">
                  <c:v>63.583270968697754</c:v>
                </c:pt>
                <c:pt idx="7">
                  <c:v>81.389274919090767</c:v>
                </c:pt>
                <c:pt idx="9">
                  <c:v>82.002413230963597</c:v>
                </c:pt>
                <c:pt idx="10">
                  <c:v>87.743105662472715</c:v>
                </c:pt>
                <c:pt idx="11">
                  <c:v>76.62290280263349</c:v>
                </c:pt>
                <c:pt idx="12">
                  <c:v>80.041740817179047</c:v>
                </c:pt>
                <c:pt idx="13">
                  <c:v>85.736749626843277</c:v>
                </c:pt>
                <c:pt idx="14">
                  <c:v>87.398198765554881</c:v>
                </c:pt>
                <c:pt idx="15">
                  <c:v>94.350982115409366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1E-4070-8015-2D88978FB7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54151568"/>
        <c:axId val="954145328"/>
        <c:axId val="0"/>
      </c:bar3DChart>
      <c:catAx>
        <c:axId val="954151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4145328"/>
        <c:crosses val="autoZero"/>
        <c:auto val="1"/>
        <c:lblAlgn val="ctr"/>
        <c:lblOffset val="100"/>
        <c:noMultiLvlLbl val="0"/>
      </c:catAx>
      <c:valAx>
        <c:axId val="954145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4151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% Lipid droplets - Treatment ( 544/590)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Combined!$BE$34</c:f>
              <c:strCache>
                <c:ptCount val="1"/>
                <c:pt idx="0">
                  <c:v>BEFORE WASH 544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multiLvlStrRef>
              <c:f>Combined!$BF$32:$BU$33</c:f>
              <c:multiLvlStrCache>
                <c:ptCount val="16"/>
                <c:lvl>
                  <c:pt idx="0">
                    <c:v>cells</c:v>
                  </c:pt>
                  <c:pt idx="1">
                    <c:v>3,4 DHB4</c:v>
                  </c:pt>
                  <c:pt idx="2">
                    <c:v>4 HBA</c:v>
                  </c:pt>
                  <c:pt idx="3">
                    <c:v>FA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  <c:pt idx="9">
                    <c:v>3,4 DHB4</c:v>
                  </c:pt>
                  <c:pt idx="10">
                    <c:v>4 HBA</c:v>
                  </c:pt>
                  <c:pt idx="11">
                    <c:v>FA</c:v>
                  </c:pt>
                  <c:pt idx="12">
                    <c:v>D+H</c:v>
                  </c:pt>
                  <c:pt idx="13">
                    <c:v>D+F</c:v>
                  </c:pt>
                  <c:pt idx="14">
                    <c:v>H+F</c:v>
                  </c:pt>
                  <c:pt idx="15">
                    <c:v>D+H+F</c:v>
                  </c:pt>
                </c:lvl>
                <c:lvl>
                  <c:pt idx="0">
                    <c:v>control</c:v>
                  </c:pt>
                  <c:pt idx="1">
                    <c:v>EC50 </c:v>
                  </c:pt>
                  <c:pt idx="9">
                    <c:v>EC25</c:v>
                  </c:pt>
                </c:lvl>
              </c:multiLvlStrCache>
            </c:multiLvlStrRef>
          </c:cat>
          <c:val>
            <c:numRef>
              <c:f>Combined!$BF$34:$BU$34</c:f>
              <c:numCache>
                <c:formatCode>General</c:formatCode>
                <c:ptCount val="16"/>
                <c:pt idx="0">
                  <c:v>99.999999999999986</c:v>
                </c:pt>
                <c:pt idx="1">
                  <c:v>72.14179541687021</c:v>
                </c:pt>
                <c:pt idx="2">
                  <c:v>74.121969235993973</c:v>
                </c:pt>
                <c:pt idx="3">
                  <c:v>62.606288379682958</c:v>
                </c:pt>
                <c:pt idx="4">
                  <c:v>56.824293852360633</c:v>
                </c:pt>
                <c:pt idx="5">
                  <c:v>72.867757249317961</c:v>
                </c:pt>
                <c:pt idx="6">
                  <c:v>69.642287600672688</c:v>
                </c:pt>
                <c:pt idx="7">
                  <c:v>85.540800811931717</c:v>
                </c:pt>
                <c:pt idx="9">
                  <c:v>84.653469039993226</c:v>
                </c:pt>
                <c:pt idx="10">
                  <c:v>89.739037196935911</c:v>
                </c:pt>
                <c:pt idx="11">
                  <c:v>80.588032442519122</c:v>
                </c:pt>
                <c:pt idx="12">
                  <c:v>86.769765612688914</c:v>
                </c:pt>
                <c:pt idx="13">
                  <c:v>89.284935098058455</c:v>
                </c:pt>
                <c:pt idx="14">
                  <c:v>91.329538465507326</c:v>
                </c:pt>
                <c:pt idx="15">
                  <c:v>86.16263617864378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3D-4AC3-A9BA-B3C8496AD559}"/>
            </c:ext>
          </c:extLst>
        </c:ser>
        <c:ser>
          <c:idx val="1"/>
          <c:order val="1"/>
          <c:tx>
            <c:strRef>
              <c:f>Combined!$BE$35</c:f>
              <c:strCache>
                <c:ptCount val="1"/>
                <c:pt idx="0">
                  <c:v>AFTER WASH 544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  <a:sp3d/>
          </c:spPr>
          <c:invertIfNegative val="0"/>
          <c:cat>
            <c:multiLvlStrRef>
              <c:f>Combined!$BF$32:$BU$33</c:f>
              <c:multiLvlStrCache>
                <c:ptCount val="16"/>
                <c:lvl>
                  <c:pt idx="0">
                    <c:v>cells</c:v>
                  </c:pt>
                  <c:pt idx="1">
                    <c:v>3,4 DHB4</c:v>
                  </c:pt>
                  <c:pt idx="2">
                    <c:v>4 HBA</c:v>
                  </c:pt>
                  <c:pt idx="3">
                    <c:v>FA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  <c:pt idx="9">
                    <c:v>3,4 DHB4</c:v>
                  </c:pt>
                  <c:pt idx="10">
                    <c:v>4 HBA</c:v>
                  </c:pt>
                  <c:pt idx="11">
                    <c:v>FA</c:v>
                  </c:pt>
                  <c:pt idx="12">
                    <c:v>D+H</c:v>
                  </c:pt>
                  <c:pt idx="13">
                    <c:v>D+F</c:v>
                  </c:pt>
                  <c:pt idx="14">
                    <c:v>H+F</c:v>
                  </c:pt>
                  <c:pt idx="15">
                    <c:v>D+H+F</c:v>
                  </c:pt>
                </c:lvl>
                <c:lvl>
                  <c:pt idx="0">
                    <c:v>control</c:v>
                  </c:pt>
                  <c:pt idx="1">
                    <c:v>EC50 </c:v>
                  </c:pt>
                  <c:pt idx="9">
                    <c:v>EC25</c:v>
                  </c:pt>
                </c:lvl>
              </c:multiLvlStrCache>
            </c:multiLvlStrRef>
          </c:cat>
          <c:val>
            <c:numRef>
              <c:f>Combined!$BF$35:$BU$35</c:f>
              <c:numCache>
                <c:formatCode>General</c:formatCode>
                <c:ptCount val="16"/>
                <c:pt idx="0">
                  <c:v>100</c:v>
                </c:pt>
                <c:pt idx="1">
                  <c:v>72.860492319880635</c:v>
                </c:pt>
                <c:pt idx="2">
                  <c:v>71.994259144324502</c:v>
                </c:pt>
                <c:pt idx="3">
                  <c:v>61.286724122379901</c:v>
                </c:pt>
                <c:pt idx="4">
                  <c:v>52.373188722376604</c:v>
                </c:pt>
                <c:pt idx="5">
                  <c:v>70.947502333397765</c:v>
                </c:pt>
                <c:pt idx="6">
                  <c:v>66.02581302949956</c:v>
                </c:pt>
                <c:pt idx="7">
                  <c:v>86.791827232094832</c:v>
                </c:pt>
                <c:pt idx="9">
                  <c:v>85.112746372996938</c:v>
                </c:pt>
                <c:pt idx="10">
                  <c:v>88.635051895453159</c:v>
                </c:pt>
                <c:pt idx="11">
                  <c:v>78.354791118974433</c:v>
                </c:pt>
                <c:pt idx="12">
                  <c:v>82.215684871658581</c:v>
                </c:pt>
                <c:pt idx="13">
                  <c:v>88.402561732549586</c:v>
                </c:pt>
                <c:pt idx="14">
                  <c:v>89.202771718453491</c:v>
                </c:pt>
                <c:pt idx="15">
                  <c:v>92.108942751442797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3D-4AC3-A9BA-B3C8496AD5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63140688"/>
        <c:axId val="963136944"/>
        <c:axId val="0"/>
      </c:bar3DChart>
      <c:catAx>
        <c:axId val="963140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3136944"/>
        <c:crosses val="autoZero"/>
        <c:auto val="1"/>
        <c:lblAlgn val="ctr"/>
        <c:lblOffset val="100"/>
        <c:noMultiLvlLbl val="0"/>
      </c:catAx>
      <c:valAx>
        <c:axId val="963136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3140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%</a:t>
            </a:r>
            <a:r>
              <a:rPr lang="en-ZA" baseline="0"/>
              <a:t> Lipid dropl</a:t>
            </a:r>
            <a:r>
              <a:rPr lang="en-ZA"/>
              <a:t>ets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'Plate A - 485'!$B$43</c:f>
              <c:strCache>
                <c:ptCount val="1"/>
                <c:pt idx="0">
                  <c:v>BEFORE WASH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multiLvlStrRef>
              <c:f>'Plate A - 485'!$C$41:$R$42</c:f>
              <c:multiLvlStrCache>
                <c:ptCount val="16"/>
                <c:lvl>
                  <c:pt idx="0">
                    <c:v>cells</c:v>
                  </c:pt>
                  <c:pt idx="1">
                    <c:v>3,4 DHB4</c:v>
                  </c:pt>
                  <c:pt idx="2">
                    <c:v>4 HBA</c:v>
                  </c:pt>
                  <c:pt idx="3">
                    <c:v>FA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  <c:pt idx="9">
                    <c:v>3,4 DHB4</c:v>
                  </c:pt>
                  <c:pt idx="10">
                    <c:v>4 HBA</c:v>
                  </c:pt>
                  <c:pt idx="11">
                    <c:v>FA</c:v>
                  </c:pt>
                  <c:pt idx="12">
                    <c:v>D+H</c:v>
                  </c:pt>
                  <c:pt idx="13">
                    <c:v>D+F</c:v>
                  </c:pt>
                  <c:pt idx="14">
                    <c:v>H+F</c:v>
                  </c:pt>
                  <c:pt idx="15">
                    <c:v>D+H+F</c:v>
                  </c:pt>
                </c:lvl>
                <c:lvl>
                  <c:pt idx="0">
                    <c:v>control</c:v>
                  </c:pt>
                  <c:pt idx="1">
                    <c:v>EC50 (x2)</c:v>
                  </c:pt>
                  <c:pt idx="9">
                    <c:v>EC50 (x5)</c:v>
                  </c:pt>
                </c:lvl>
              </c:multiLvlStrCache>
            </c:multiLvlStrRef>
          </c:cat>
          <c:val>
            <c:numRef>
              <c:f>'Plate A - 485'!$C$43:$R$43</c:f>
              <c:numCache>
                <c:formatCode>General</c:formatCode>
                <c:ptCount val="16"/>
                <c:pt idx="0">
                  <c:v>100</c:v>
                </c:pt>
                <c:pt idx="1">
                  <c:v>95.073489301920191</c:v>
                </c:pt>
                <c:pt idx="2">
                  <c:v>85.026649966630416</c:v>
                </c:pt>
                <c:pt idx="3">
                  <c:v>90.598915716623537</c:v>
                </c:pt>
                <c:pt idx="4">
                  <c:v>91.137400462603196</c:v>
                </c:pt>
                <c:pt idx="5">
                  <c:v>77.998921202036911</c:v>
                </c:pt>
                <c:pt idx="6">
                  <c:v>73.765096314716445</c:v>
                </c:pt>
                <c:pt idx="7">
                  <c:v>83.641887835486358</c:v>
                </c:pt>
                <c:pt idx="9">
                  <c:v>94.24366815687064</c:v>
                </c:pt>
                <c:pt idx="10">
                  <c:v>95.499523073781859</c:v>
                </c:pt>
                <c:pt idx="11">
                  <c:v>90.555032409650678</c:v>
                </c:pt>
                <c:pt idx="12">
                  <c:v>80.96348238420444</c:v>
                </c:pt>
                <c:pt idx="13">
                  <c:v>58.472068579856945</c:v>
                </c:pt>
                <c:pt idx="14">
                  <c:v>70.892263433929728</c:v>
                </c:pt>
                <c:pt idx="15">
                  <c:v>71.269233230634214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DC-412A-BDC8-E77AB6EBB311}"/>
            </c:ext>
          </c:extLst>
        </c:ser>
        <c:ser>
          <c:idx val="1"/>
          <c:order val="1"/>
          <c:tx>
            <c:strRef>
              <c:f>'Plate A - 485'!$B$44</c:f>
              <c:strCache>
                <c:ptCount val="1"/>
                <c:pt idx="0">
                  <c:v>AFTER WASH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multiLvlStrRef>
              <c:f>'Plate A - 485'!$C$41:$R$42</c:f>
              <c:multiLvlStrCache>
                <c:ptCount val="16"/>
                <c:lvl>
                  <c:pt idx="0">
                    <c:v>cells</c:v>
                  </c:pt>
                  <c:pt idx="1">
                    <c:v>3,4 DHB4</c:v>
                  </c:pt>
                  <c:pt idx="2">
                    <c:v>4 HBA</c:v>
                  </c:pt>
                  <c:pt idx="3">
                    <c:v>FA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  <c:pt idx="9">
                    <c:v>3,4 DHB4</c:v>
                  </c:pt>
                  <c:pt idx="10">
                    <c:v>4 HBA</c:v>
                  </c:pt>
                  <c:pt idx="11">
                    <c:v>FA</c:v>
                  </c:pt>
                  <c:pt idx="12">
                    <c:v>D+H</c:v>
                  </c:pt>
                  <c:pt idx="13">
                    <c:v>D+F</c:v>
                  </c:pt>
                  <c:pt idx="14">
                    <c:v>H+F</c:v>
                  </c:pt>
                  <c:pt idx="15">
                    <c:v>D+H+F</c:v>
                  </c:pt>
                </c:lvl>
                <c:lvl>
                  <c:pt idx="0">
                    <c:v>control</c:v>
                  </c:pt>
                  <c:pt idx="1">
                    <c:v>EC50 (x2)</c:v>
                  </c:pt>
                  <c:pt idx="9">
                    <c:v>EC50 (x5)</c:v>
                  </c:pt>
                </c:lvl>
              </c:multiLvlStrCache>
            </c:multiLvlStrRef>
          </c:cat>
          <c:val>
            <c:numRef>
              <c:f>'Plate A - 485'!$C$44:$R$44</c:f>
              <c:numCache>
                <c:formatCode>General</c:formatCode>
                <c:ptCount val="16"/>
                <c:pt idx="0">
                  <c:v>100</c:v>
                </c:pt>
                <c:pt idx="1">
                  <c:v>91.992948235512458</c:v>
                </c:pt>
                <c:pt idx="2">
                  <c:v>82.364196830829826</c:v>
                </c:pt>
                <c:pt idx="3">
                  <c:v>89.451220140829108</c:v>
                </c:pt>
                <c:pt idx="4">
                  <c:v>89.402146458137892</c:v>
                </c:pt>
                <c:pt idx="5">
                  <c:v>75.931214367454672</c:v>
                </c:pt>
                <c:pt idx="6">
                  <c:v>71.575615740693024</c:v>
                </c:pt>
                <c:pt idx="7">
                  <c:v>79.990927554460455</c:v>
                </c:pt>
                <c:pt idx="9">
                  <c:v>93.041434271163041</c:v>
                </c:pt>
                <c:pt idx="10">
                  <c:v>92.932564924688393</c:v>
                </c:pt>
                <c:pt idx="11">
                  <c:v>89.347299401012421</c:v>
                </c:pt>
                <c:pt idx="12">
                  <c:v>83.024011051888209</c:v>
                </c:pt>
                <c:pt idx="13">
                  <c:v>62.956586286173803</c:v>
                </c:pt>
                <c:pt idx="14">
                  <c:v>74.78499335030979</c:v>
                </c:pt>
                <c:pt idx="15">
                  <c:v>73.194841077559104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2DC-412A-BDC8-E77AB6EBB3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75529056"/>
        <c:axId val="675525728"/>
        <c:axId val="0"/>
      </c:bar3DChart>
      <c:catAx>
        <c:axId val="675529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5525728"/>
        <c:crosses val="autoZero"/>
        <c:auto val="1"/>
        <c:lblAlgn val="ctr"/>
        <c:lblOffset val="100"/>
        <c:noMultiLvlLbl val="0"/>
      </c:catAx>
      <c:valAx>
        <c:axId val="675525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55290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%</a:t>
            </a:r>
            <a:r>
              <a:rPr lang="en-ZA" baseline="0"/>
              <a:t> Lipid dropl</a:t>
            </a:r>
            <a:r>
              <a:rPr lang="en-ZA"/>
              <a:t>ets - Before wash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'Plate A - 485'!$AD$10</c:f>
              <c:strCache>
                <c:ptCount val="1"/>
                <c:pt idx="0">
                  <c:v>observed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multiLvlStrRef>
              <c:f>'Plate A - 485'!$AE$8:$AM$9</c:f>
              <c:multiLvlStrCache>
                <c:ptCount val="9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5">
                    <c:v>D+H</c:v>
                  </c:pt>
                  <c:pt idx="6">
                    <c:v>D+F</c:v>
                  </c:pt>
                  <c:pt idx="7">
                    <c:v>H+F</c:v>
                  </c:pt>
                  <c:pt idx="8">
                    <c:v>D+H+F</c:v>
                  </c:pt>
                </c:lvl>
                <c:lvl>
                  <c:pt idx="0">
                    <c:v>EC50 (x2)</c:v>
                  </c:pt>
                  <c:pt idx="5">
                    <c:v>EC50 (x5)</c:v>
                  </c:pt>
                </c:lvl>
              </c:multiLvlStrCache>
            </c:multiLvlStrRef>
          </c:cat>
          <c:val>
            <c:numRef>
              <c:f>'Plate A - 485'!$AE$10:$AM$10</c:f>
              <c:numCache>
                <c:formatCode>General</c:formatCode>
                <c:ptCount val="9"/>
                <c:pt idx="0">
                  <c:v>91.137400462603196</c:v>
                </c:pt>
                <c:pt idx="1">
                  <c:v>77.998921202036911</c:v>
                </c:pt>
                <c:pt idx="2">
                  <c:v>73.765096314716445</c:v>
                </c:pt>
                <c:pt idx="3">
                  <c:v>83.641887835486358</c:v>
                </c:pt>
                <c:pt idx="5">
                  <c:v>80.96348238420444</c:v>
                </c:pt>
                <c:pt idx="6">
                  <c:v>58.472068579856945</c:v>
                </c:pt>
                <c:pt idx="7">
                  <c:v>70.892263433929728</c:v>
                </c:pt>
                <c:pt idx="8">
                  <c:v>71.269233230634214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00-4237-B92F-158974F6EAC1}"/>
            </c:ext>
          </c:extLst>
        </c:ser>
        <c:ser>
          <c:idx val="1"/>
          <c:order val="1"/>
          <c:tx>
            <c:strRef>
              <c:f>'Plate A - 485'!$AD$11</c:f>
              <c:strCache>
                <c:ptCount val="1"/>
                <c:pt idx="0">
                  <c:v>expected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multiLvlStrRef>
              <c:f>'Plate A - 485'!$AE$8:$AM$9</c:f>
              <c:multiLvlStrCache>
                <c:ptCount val="9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5">
                    <c:v>D+H</c:v>
                  </c:pt>
                  <c:pt idx="6">
                    <c:v>D+F</c:v>
                  </c:pt>
                  <c:pt idx="7">
                    <c:v>H+F</c:v>
                  </c:pt>
                  <c:pt idx="8">
                    <c:v>D+H+F</c:v>
                  </c:pt>
                </c:lvl>
                <c:lvl>
                  <c:pt idx="0">
                    <c:v>EC50 (x2)</c:v>
                  </c:pt>
                  <c:pt idx="5">
                    <c:v>EC50 (x5)</c:v>
                  </c:pt>
                </c:lvl>
              </c:multiLvlStrCache>
            </c:multiLvlStrRef>
          </c:cat>
          <c:val>
            <c:numRef>
              <c:f>'Plate A - 485'!$AE$11:$AM$11</c:f>
              <c:numCache>
                <c:formatCode>General</c:formatCode>
                <c:ptCount val="9"/>
                <c:pt idx="0">
                  <c:v>80.100139268550606</c:v>
                </c:pt>
                <c:pt idx="1">
                  <c:v>85.672405018543728</c:v>
                </c:pt>
                <c:pt idx="2">
                  <c:v>75.625565683253953</c:v>
                </c:pt>
                <c:pt idx="3">
                  <c:v>70.699054985174143</c:v>
                </c:pt>
                <c:pt idx="5">
                  <c:v>89.743191230652499</c:v>
                </c:pt>
                <c:pt idx="6">
                  <c:v>84.798700566521319</c:v>
                </c:pt>
                <c:pt idx="7">
                  <c:v>86.054555483432537</c:v>
                </c:pt>
                <c:pt idx="8">
                  <c:v>80.298223640303178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00-4237-B92F-158974F6EA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75524896"/>
        <c:axId val="675521152"/>
        <c:axId val="0"/>
      </c:bar3DChart>
      <c:catAx>
        <c:axId val="675524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5521152"/>
        <c:crosses val="autoZero"/>
        <c:auto val="1"/>
        <c:lblAlgn val="ctr"/>
        <c:lblOffset val="100"/>
        <c:noMultiLvlLbl val="0"/>
      </c:catAx>
      <c:valAx>
        <c:axId val="675521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5524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%</a:t>
            </a:r>
            <a:r>
              <a:rPr lang="en-ZA" baseline="0"/>
              <a:t> Lipid dropl</a:t>
            </a:r>
            <a:r>
              <a:rPr lang="en-ZA"/>
              <a:t>ets - After wash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'Plate A - 485'!$AD$30</c:f>
              <c:strCache>
                <c:ptCount val="1"/>
                <c:pt idx="0">
                  <c:v>observed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multiLvlStrRef>
              <c:f>'Plate A - 485'!$AE$28:$AM$29</c:f>
              <c:multiLvlStrCache>
                <c:ptCount val="9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5">
                    <c:v>D+H</c:v>
                  </c:pt>
                  <c:pt idx="6">
                    <c:v>D+F</c:v>
                  </c:pt>
                  <c:pt idx="7">
                    <c:v>H+F</c:v>
                  </c:pt>
                  <c:pt idx="8">
                    <c:v>D+H+F</c:v>
                  </c:pt>
                </c:lvl>
                <c:lvl>
                  <c:pt idx="0">
                    <c:v>EC50 (x2)</c:v>
                  </c:pt>
                  <c:pt idx="5">
                    <c:v>EC50 (x5)</c:v>
                  </c:pt>
                </c:lvl>
              </c:multiLvlStrCache>
            </c:multiLvlStrRef>
          </c:cat>
          <c:val>
            <c:numRef>
              <c:f>'Plate A - 485'!$AE$30:$AM$30</c:f>
              <c:numCache>
                <c:formatCode>General</c:formatCode>
                <c:ptCount val="9"/>
                <c:pt idx="0">
                  <c:v>89.402146458137892</c:v>
                </c:pt>
                <c:pt idx="1">
                  <c:v>75.931214367454672</c:v>
                </c:pt>
                <c:pt idx="2">
                  <c:v>71.575615740693024</c:v>
                </c:pt>
                <c:pt idx="3">
                  <c:v>79.990927554460455</c:v>
                </c:pt>
                <c:pt idx="5">
                  <c:v>83.024011051888209</c:v>
                </c:pt>
                <c:pt idx="6">
                  <c:v>62.956586286173803</c:v>
                </c:pt>
                <c:pt idx="7">
                  <c:v>74.78499335030979</c:v>
                </c:pt>
                <c:pt idx="8">
                  <c:v>73.194841077559104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78-4DE6-80E3-3E09333AAF89}"/>
            </c:ext>
          </c:extLst>
        </c:ser>
        <c:ser>
          <c:idx val="1"/>
          <c:order val="1"/>
          <c:tx>
            <c:strRef>
              <c:f>'Plate A - 485'!$AD$31</c:f>
              <c:strCache>
                <c:ptCount val="1"/>
                <c:pt idx="0">
                  <c:v>expected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multiLvlStrRef>
              <c:f>'Plate A - 485'!$AE$28:$AM$29</c:f>
              <c:multiLvlStrCache>
                <c:ptCount val="9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5">
                    <c:v>D+H</c:v>
                  </c:pt>
                  <c:pt idx="6">
                    <c:v>D+F</c:v>
                  </c:pt>
                  <c:pt idx="7">
                    <c:v>H+F</c:v>
                  </c:pt>
                  <c:pt idx="8">
                    <c:v>D+H+F</c:v>
                  </c:pt>
                </c:lvl>
                <c:lvl>
                  <c:pt idx="0">
                    <c:v>EC50 (x2)</c:v>
                  </c:pt>
                  <c:pt idx="5">
                    <c:v>EC50 (x5)</c:v>
                  </c:pt>
                </c:lvl>
              </c:multiLvlStrCache>
            </c:multiLvlStrRef>
          </c:cat>
          <c:val>
            <c:numRef>
              <c:f>'Plate A - 485'!$AE$31:$AM$31</c:f>
              <c:numCache>
                <c:formatCode>General</c:formatCode>
                <c:ptCount val="9"/>
                <c:pt idx="0">
                  <c:v>74.357145066342284</c:v>
                </c:pt>
                <c:pt idx="1">
                  <c:v>81.444168376341565</c:v>
                </c:pt>
                <c:pt idx="2">
                  <c:v>71.815416971658934</c:v>
                </c:pt>
                <c:pt idx="3">
                  <c:v>63.808365207171391</c:v>
                </c:pt>
                <c:pt idx="5">
                  <c:v>85.973999195851434</c:v>
                </c:pt>
                <c:pt idx="6">
                  <c:v>82.388733672175462</c:v>
                </c:pt>
                <c:pt idx="7">
                  <c:v>82.279864325700814</c:v>
                </c:pt>
                <c:pt idx="8">
                  <c:v>75.321298596863855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78-4DE6-80E3-3E09333AAF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97955760"/>
        <c:axId val="697936208"/>
        <c:axId val="0"/>
      </c:bar3DChart>
      <c:catAx>
        <c:axId val="697955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7936208"/>
        <c:crosses val="autoZero"/>
        <c:auto val="1"/>
        <c:lblAlgn val="ctr"/>
        <c:lblOffset val="100"/>
        <c:noMultiLvlLbl val="0"/>
      </c:catAx>
      <c:valAx>
        <c:axId val="697936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7955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% Lipid droplets - Before wash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'Plate E 485'!$AD$10</c:f>
              <c:strCache>
                <c:ptCount val="1"/>
                <c:pt idx="0">
                  <c:v>observed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multiLvlStrRef>
              <c:f>'Plate E 485'!$AE$8:$AM$9</c:f>
              <c:multiLvlStrCache>
                <c:ptCount val="9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5">
                    <c:v>D+H</c:v>
                  </c:pt>
                  <c:pt idx="6">
                    <c:v>D+F</c:v>
                  </c:pt>
                  <c:pt idx="7">
                    <c:v>H+F</c:v>
                  </c:pt>
                  <c:pt idx="8">
                    <c:v>D+H+F</c:v>
                  </c:pt>
                </c:lvl>
                <c:lvl>
                  <c:pt idx="0">
                    <c:v>EC50 </c:v>
                  </c:pt>
                  <c:pt idx="5">
                    <c:v>EC25</c:v>
                  </c:pt>
                </c:lvl>
              </c:multiLvlStrCache>
            </c:multiLvlStrRef>
          </c:cat>
          <c:val>
            <c:numRef>
              <c:f>'Plate E 485'!$AE$10:$AM$10</c:f>
              <c:numCache>
                <c:formatCode>General</c:formatCode>
                <c:ptCount val="9"/>
                <c:pt idx="0">
                  <c:v>73.75026419549738</c:v>
                </c:pt>
                <c:pt idx="1">
                  <c:v>67.657369414542771</c:v>
                </c:pt>
                <c:pt idx="2">
                  <c:v>60.958100416153457</c:v>
                </c:pt>
                <c:pt idx="3">
                  <c:v>60.105386672885885</c:v>
                </c:pt>
                <c:pt idx="5">
                  <c:v>92.751204367060453</c:v>
                </c:pt>
                <c:pt idx="6">
                  <c:v>101.91678388443906</c:v>
                </c:pt>
                <c:pt idx="7">
                  <c:v>67.18436837233709</c:v>
                </c:pt>
                <c:pt idx="8">
                  <c:v>63.183173115466182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9E-4575-B5ED-5C218AF5EC0B}"/>
            </c:ext>
          </c:extLst>
        </c:ser>
        <c:ser>
          <c:idx val="1"/>
          <c:order val="1"/>
          <c:tx>
            <c:strRef>
              <c:f>'Plate E 485'!$AD$11</c:f>
              <c:strCache>
                <c:ptCount val="1"/>
                <c:pt idx="0">
                  <c:v>expected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multiLvlStrRef>
              <c:f>'Plate E 485'!$AE$8:$AM$9</c:f>
              <c:multiLvlStrCache>
                <c:ptCount val="9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5">
                    <c:v>D+H</c:v>
                  </c:pt>
                  <c:pt idx="6">
                    <c:v>D+F</c:v>
                  </c:pt>
                  <c:pt idx="7">
                    <c:v>H+F</c:v>
                  </c:pt>
                  <c:pt idx="8">
                    <c:v>D+H+F</c:v>
                  </c:pt>
                </c:lvl>
                <c:lvl>
                  <c:pt idx="0">
                    <c:v>EC50 </c:v>
                  </c:pt>
                  <c:pt idx="5">
                    <c:v>EC25</c:v>
                  </c:pt>
                </c:lvl>
              </c:multiLvlStrCache>
            </c:multiLvlStrRef>
          </c:cat>
          <c:val>
            <c:numRef>
              <c:f>'Plate E 485'!$AE$11:$AM$11</c:f>
              <c:numCache>
                <c:formatCode>General</c:formatCode>
                <c:ptCount val="9"/>
                <c:pt idx="0">
                  <c:v>46.642712941570878</c:v>
                </c:pt>
                <c:pt idx="1">
                  <c:v>37.328455130494355</c:v>
                </c:pt>
                <c:pt idx="2">
                  <c:v>22.723728035332954</c:v>
                </c:pt>
                <c:pt idx="3">
                  <c:v>3.3474480536990825</c:v>
                </c:pt>
                <c:pt idx="5">
                  <c:v>62.173035296518435</c:v>
                </c:pt>
                <c:pt idx="6">
                  <c:v>66.16256951074638</c:v>
                </c:pt>
                <c:pt idx="7">
                  <c:v>44.09404630891558</c:v>
                </c:pt>
                <c:pt idx="8">
                  <c:v>36.214825558090197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89E-4575-B5ED-5C218AF5EC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5614352"/>
        <c:axId val="185613520"/>
        <c:axId val="0"/>
      </c:bar3DChart>
      <c:catAx>
        <c:axId val="185614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613520"/>
        <c:crosses val="autoZero"/>
        <c:auto val="1"/>
        <c:lblAlgn val="ctr"/>
        <c:lblOffset val="100"/>
        <c:noMultiLvlLbl val="0"/>
      </c:catAx>
      <c:valAx>
        <c:axId val="185613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614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% Lipid droplets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'Plate B - 485'!$B$44</c:f>
              <c:strCache>
                <c:ptCount val="1"/>
                <c:pt idx="0">
                  <c:v>BEFORE WASH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multiLvlStrRef>
              <c:f>'Plate B - 485'!$C$42:$R$43</c:f>
              <c:multiLvlStrCache>
                <c:ptCount val="16"/>
                <c:lvl>
                  <c:pt idx="0">
                    <c:v>cells</c:v>
                  </c:pt>
                  <c:pt idx="1">
                    <c:v>3,4 DHB4</c:v>
                  </c:pt>
                  <c:pt idx="2">
                    <c:v>4 HBA</c:v>
                  </c:pt>
                  <c:pt idx="3">
                    <c:v>FA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  <c:pt idx="9">
                    <c:v>3,4 DHB4</c:v>
                  </c:pt>
                  <c:pt idx="10">
                    <c:v>4 HBA</c:v>
                  </c:pt>
                  <c:pt idx="11">
                    <c:v>FA</c:v>
                  </c:pt>
                  <c:pt idx="12">
                    <c:v>D+H</c:v>
                  </c:pt>
                  <c:pt idx="13">
                    <c:v>D+F</c:v>
                  </c:pt>
                  <c:pt idx="14">
                    <c:v>H+F</c:v>
                  </c:pt>
                  <c:pt idx="15">
                    <c:v>D+H+F</c:v>
                  </c:pt>
                </c:lvl>
                <c:lvl>
                  <c:pt idx="0">
                    <c:v>control</c:v>
                  </c:pt>
                  <c:pt idx="1">
                    <c:v>EC50 (x2)</c:v>
                  </c:pt>
                  <c:pt idx="9">
                    <c:v>EC50 (x5)</c:v>
                  </c:pt>
                </c:lvl>
              </c:multiLvlStrCache>
            </c:multiLvlStrRef>
          </c:cat>
          <c:val>
            <c:numRef>
              <c:f>'Plate B - 485'!$C$44:$R$44</c:f>
              <c:numCache>
                <c:formatCode>General</c:formatCode>
                <c:ptCount val="16"/>
                <c:pt idx="0">
                  <c:v>100</c:v>
                </c:pt>
                <c:pt idx="1">
                  <c:v>93.873255139811775</c:v>
                </c:pt>
                <c:pt idx="2">
                  <c:v>89.853097266199882</c:v>
                </c:pt>
                <c:pt idx="3">
                  <c:v>85.853632430986025</c:v>
                </c:pt>
                <c:pt idx="4">
                  <c:v>85.417651518530079</c:v>
                </c:pt>
                <c:pt idx="5">
                  <c:v>69.365383757748731</c:v>
                </c:pt>
                <c:pt idx="6">
                  <c:v>68.648798109084424</c:v>
                </c:pt>
                <c:pt idx="7">
                  <c:v>67.998751282165628</c:v>
                </c:pt>
                <c:pt idx="9">
                  <c:v>92.056549079070578</c:v>
                </c:pt>
                <c:pt idx="10">
                  <c:v>87.66998171520315</c:v>
                </c:pt>
                <c:pt idx="11">
                  <c:v>80.977567676046917</c:v>
                </c:pt>
                <c:pt idx="12">
                  <c:v>86.44284886054497</c:v>
                </c:pt>
                <c:pt idx="13">
                  <c:v>73.392141997056584</c:v>
                </c:pt>
                <c:pt idx="14">
                  <c:v>76.051375819471062</c:v>
                </c:pt>
                <c:pt idx="15">
                  <c:v>82.865450653346997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C1-4D8B-BC62-8388D6947A65}"/>
            </c:ext>
          </c:extLst>
        </c:ser>
        <c:ser>
          <c:idx val="1"/>
          <c:order val="1"/>
          <c:tx>
            <c:strRef>
              <c:f>'Plate B - 485'!$B$45</c:f>
              <c:strCache>
                <c:ptCount val="1"/>
                <c:pt idx="0">
                  <c:v>AFTER WASH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multiLvlStrRef>
              <c:f>'Plate B - 485'!$C$42:$R$43</c:f>
              <c:multiLvlStrCache>
                <c:ptCount val="16"/>
                <c:lvl>
                  <c:pt idx="0">
                    <c:v>cells</c:v>
                  </c:pt>
                  <c:pt idx="1">
                    <c:v>3,4 DHB4</c:v>
                  </c:pt>
                  <c:pt idx="2">
                    <c:v>4 HBA</c:v>
                  </c:pt>
                  <c:pt idx="3">
                    <c:v>FA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  <c:pt idx="9">
                    <c:v>3,4 DHB4</c:v>
                  </c:pt>
                  <c:pt idx="10">
                    <c:v>4 HBA</c:v>
                  </c:pt>
                  <c:pt idx="11">
                    <c:v>FA</c:v>
                  </c:pt>
                  <c:pt idx="12">
                    <c:v>D+H</c:v>
                  </c:pt>
                  <c:pt idx="13">
                    <c:v>D+F</c:v>
                  </c:pt>
                  <c:pt idx="14">
                    <c:v>H+F</c:v>
                  </c:pt>
                  <c:pt idx="15">
                    <c:v>D+H+F</c:v>
                  </c:pt>
                </c:lvl>
                <c:lvl>
                  <c:pt idx="0">
                    <c:v>control</c:v>
                  </c:pt>
                  <c:pt idx="1">
                    <c:v>EC50 (x2)</c:v>
                  </c:pt>
                  <c:pt idx="9">
                    <c:v>EC50 (x5)</c:v>
                  </c:pt>
                </c:lvl>
              </c:multiLvlStrCache>
            </c:multiLvlStrRef>
          </c:cat>
          <c:val>
            <c:numRef>
              <c:f>'Plate B - 485'!$C$45:$R$45</c:f>
              <c:numCache>
                <c:formatCode>General</c:formatCode>
                <c:ptCount val="16"/>
                <c:pt idx="0">
                  <c:v>100</c:v>
                </c:pt>
                <c:pt idx="1">
                  <c:v>91.930049531296262</c:v>
                </c:pt>
                <c:pt idx="2">
                  <c:v>88.442697539418873</c:v>
                </c:pt>
                <c:pt idx="3">
                  <c:v>81.778949108273196</c:v>
                </c:pt>
                <c:pt idx="4">
                  <c:v>80.934719313572884</c:v>
                </c:pt>
                <c:pt idx="5">
                  <c:v>59.83297037022237</c:v>
                </c:pt>
                <c:pt idx="6">
                  <c:v>59.965562399080206</c:v>
                </c:pt>
                <c:pt idx="7">
                  <c:v>63.14250373709725</c:v>
                </c:pt>
                <c:pt idx="9">
                  <c:v>90.857870426710221</c:v>
                </c:pt>
                <c:pt idx="10">
                  <c:v>86.088553311985422</c:v>
                </c:pt>
                <c:pt idx="11">
                  <c:v>78.910057196205329</c:v>
                </c:pt>
                <c:pt idx="12">
                  <c:v>82.932318126420128</c:v>
                </c:pt>
                <c:pt idx="13">
                  <c:v>67.963041334202742</c:v>
                </c:pt>
                <c:pt idx="14">
                  <c:v>70.471028641694559</c:v>
                </c:pt>
                <c:pt idx="15">
                  <c:v>79.43661102039556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C1-4D8B-BC62-8388D6947A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04359472"/>
        <c:axId val="604369040"/>
        <c:axId val="0"/>
      </c:bar3DChart>
      <c:catAx>
        <c:axId val="604359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4369040"/>
        <c:crosses val="autoZero"/>
        <c:auto val="1"/>
        <c:lblAlgn val="ctr"/>
        <c:lblOffset val="100"/>
        <c:noMultiLvlLbl val="0"/>
      </c:catAx>
      <c:valAx>
        <c:axId val="604369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4359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% Lipid droplets - Before wash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'Plate B - 485'!$AD$11</c:f>
              <c:strCache>
                <c:ptCount val="1"/>
                <c:pt idx="0">
                  <c:v>observed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multiLvlStrRef>
              <c:f>'Plate B - 485'!$AE$9:$AM$10</c:f>
              <c:multiLvlStrCache>
                <c:ptCount val="9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5">
                    <c:v>D+H</c:v>
                  </c:pt>
                  <c:pt idx="6">
                    <c:v>D+F</c:v>
                  </c:pt>
                  <c:pt idx="7">
                    <c:v>H+F</c:v>
                  </c:pt>
                  <c:pt idx="8">
                    <c:v>D+H+F</c:v>
                  </c:pt>
                </c:lvl>
                <c:lvl>
                  <c:pt idx="0">
                    <c:v>EC50 (x2)</c:v>
                  </c:pt>
                  <c:pt idx="5">
                    <c:v>EC50 (x5)</c:v>
                  </c:pt>
                </c:lvl>
              </c:multiLvlStrCache>
            </c:multiLvlStrRef>
          </c:cat>
          <c:val>
            <c:numRef>
              <c:f>'Plate B - 485'!$AE$11:$AM$11</c:f>
              <c:numCache>
                <c:formatCode>General</c:formatCode>
                <c:ptCount val="9"/>
                <c:pt idx="0">
                  <c:v>85.417651518530079</c:v>
                </c:pt>
                <c:pt idx="1">
                  <c:v>69.365383757748731</c:v>
                </c:pt>
                <c:pt idx="2">
                  <c:v>68.648798109084424</c:v>
                </c:pt>
                <c:pt idx="3">
                  <c:v>67.998751282165628</c:v>
                </c:pt>
                <c:pt idx="5">
                  <c:v>86.44284886054497</c:v>
                </c:pt>
                <c:pt idx="6">
                  <c:v>73.392141997056584</c:v>
                </c:pt>
                <c:pt idx="7">
                  <c:v>76.051375819471062</c:v>
                </c:pt>
                <c:pt idx="8">
                  <c:v>82.865450653346997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95-43B7-8B17-08E2114E9D13}"/>
            </c:ext>
          </c:extLst>
        </c:ser>
        <c:ser>
          <c:idx val="1"/>
          <c:order val="1"/>
          <c:tx>
            <c:strRef>
              <c:f>'Plate B - 485'!$AD$12</c:f>
              <c:strCache>
                <c:ptCount val="1"/>
                <c:pt idx="0">
                  <c:v>expected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multiLvlStrRef>
              <c:f>'Plate B - 485'!$AE$9:$AM$10</c:f>
              <c:multiLvlStrCache>
                <c:ptCount val="9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5">
                    <c:v>D+H</c:v>
                  </c:pt>
                  <c:pt idx="6">
                    <c:v>D+F</c:v>
                  </c:pt>
                  <c:pt idx="7">
                    <c:v>H+F</c:v>
                  </c:pt>
                  <c:pt idx="8">
                    <c:v>D+H+F</c:v>
                  </c:pt>
                </c:lvl>
                <c:lvl>
                  <c:pt idx="0">
                    <c:v>EC50 (x2)</c:v>
                  </c:pt>
                  <c:pt idx="5">
                    <c:v>EC50 (x5)</c:v>
                  </c:pt>
                </c:lvl>
              </c:multiLvlStrCache>
            </c:multiLvlStrRef>
          </c:cat>
          <c:val>
            <c:numRef>
              <c:f>'Plate B - 485'!$AE$12:$AM$12</c:f>
              <c:numCache>
                <c:formatCode>General</c:formatCode>
                <c:ptCount val="9"/>
                <c:pt idx="0">
                  <c:v>83.726352406011657</c:v>
                </c:pt>
                <c:pt idx="1">
                  <c:v>79.7268875707978</c:v>
                </c:pt>
                <c:pt idx="2">
                  <c:v>75.706729697185907</c:v>
                </c:pt>
                <c:pt idx="3">
                  <c:v>69.579984836997681</c:v>
                </c:pt>
                <c:pt idx="5">
                  <c:v>79.726530794273728</c:v>
                </c:pt>
                <c:pt idx="6">
                  <c:v>73.034116755117495</c:v>
                </c:pt>
                <c:pt idx="7">
                  <c:v>68.647549391250067</c:v>
                </c:pt>
                <c:pt idx="8">
                  <c:v>60.704098470320645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95-43B7-8B17-08E2114E9D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07340464"/>
        <c:axId val="607339632"/>
        <c:axId val="0"/>
      </c:bar3DChart>
      <c:catAx>
        <c:axId val="607340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339632"/>
        <c:crosses val="autoZero"/>
        <c:auto val="1"/>
        <c:lblAlgn val="ctr"/>
        <c:lblOffset val="100"/>
        <c:noMultiLvlLbl val="0"/>
      </c:catAx>
      <c:valAx>
        <c:axId val="607339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340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% Lipid droplets - After wash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'Plate B - 485'!$AD$31</c:f>
              <c:strCache>
                <c:ptCount val="1"/>
                <c:pt idx="0">
                  <c:v>observed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multiLvlStrRef>
              <c:f>'Plate B - 485'!$AE$29:$AM$30</c:f>
              <c:multiLvlStrCache>
                <c:ptCount val="9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5">
                    <c:v>D+H</c:v>
                  </c:pt>
                  <c:pt idx="6">
                    <c:v>D+F</c:v>
                  </c:pt>
                  <c:pt idx="7">
                    <c:v>H+F</c:v>
                  </c:pt>
                  <c:pt idx="8">
                    <c:v>D+H+F</c:v>
                  </c:pt>
                </c:lvl>
                <c:lvl>
                  <c:pt idx="0">
                    <c:v>EC50 (x2)</c:v>
                  </c:pt>
                  <c:pt idx="5">
                    <c:v>EC50 (x5)</c:v>
                  </c:pt>
                </c:lvl>
              </c:multiLvlStrCache>
            </c:multiLvlStrRef>
          </c:cat>
          <c:val>
            <c:numRef>
              <c:f>'Plate B - 485'!$AE$31:$AM$31</c:f>
              <c:numCache>
                <c:formatCode>General</c:formatCode>
                <c:ptCount val="9"/>
                <c:pt idx="0">
                  <c:v>89.402146458137892</c:v>
                </c:pt>
                <c:pt idx="1">
                  <c:v>75.931214367454672</c:v>
                </c:pt>
                <c:pt idx="2">
                  <c:v>71.575615740693024</c:v>
                </c:pt>
                <c:pt idx="3">
                  <c:v>79.990927554460455</c:v>
                </c:pt>
                <c:pt idx="5">
                  <c:v>83.024011051888209</c:v>
                </c:pt>
                <c:pt idx="6">
                  <c:v>62.956586286173803</c:v>
                </c:pt>
                <c:pt idx="7">
                  <c:v>74.78499335030979</c:v>
                </c:pt>
                <c:pt idx="8">
                  <c:v>73.194841077559104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5C-416C-B360-17319CE42D9F}"/>
            </c:ext>
          </c:extLst>
        </c:ser>
        <c:ser>
          <c:idx val="1"/>
          <c:order val="1"/>
          <c:tx>
            <c:strRef>
              <c:f>'Plate B - 485'!$AD$32</c:f>
              <c:strCache>
                <c:ptCount val="1"/>
                <c:pt idx="0">
                  <c:v>expected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multiLvlStrRef>
              <c:f>'Plate B - 485'!$AE$29:$AM$30</c:f>
              <c:multiLvlStrCache>
                <c:ptCount val="9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5">
                    <c:v>D+H</c:v>
                  </c:pt>
                  <c:pt idx="6">
                    <c:v>D+F</c:v>
                  </c:pt>
                  <c:pt idx="7">
                    <c:v>H+F</c:v>
                  </c:pt>
                  <c:pt idx="8">
                    <c:v>D+H+F</c:v>
                  </c:pt>
                </c:lvl>
                <c:lvl>
                  <c:pt idx="0">
                    <c:v>EC50 (x2)</c:v>
                  </c:pt>
                  <c:pt idx="5">
                    <c:v>EC50 (x5)</c:v>
                  </c:pt>
                </c:lvl>
              </c:multiLvlStrCache>
            </c:multiLvlStrRef>
          </c:cat>
          <c:val>
            <c:numRef>
              <c:f>'Plate B - 485'!$AE$32:$AM$32</c:f>
              <c:numCache>
                <c:formatCode>General</c:formatCode>
                <c:ptCount val="9"/>
                <c:pt idx="0">
                  <c:v>74.357145066342284</c:v>
                </c:pt>
                <c:pt idx="1">
                  <c:v>81.444168376341565</c:v>
                </c:pt>
                <c:pt idx="2">
                  <c:v>71.815416971658934</c:v>
                </c:pt>
                <c:pt idx="3">
                  <c:v>63.808365207171391</c:v>
                </c:pt>
                <c:pt idx="5">
                  <c:v>85.973999195851434</c:v>
                </c:pt>
                <c:pt idx="6">
                  <c:v>82.388733672175462</c:v>
                </c:pt>
                <c:pt idx="7">
                  <c:v>82.279864325700814</c:v>
                </c:pt>
                <c:pt idx="8">
                  <c:v>75.321298596863855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5C-416C-B360-17319CE42D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75484544"/>
        <c:axId val="675478304"/>
        <c:axId val="0"/>
      </c:bar3DChart>
      <c:catAx>
        <c:axId val="675484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5478304"/>
        <c:crosses val="autoZero"/>
        <c:auto val="1"/>
        <c:lblAlgn val="ctr"/>
        <c:lblOffset val="100"/>
        <c:noMultiLvlLbl val="0"/>
      </c:catAx>
      <c:valAx>
        <c:axId val="675478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5484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% Lipid droplets - Before wash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'[1]Plate C 485'!$AD$11</c:f>
              <c:strCache>
                <c:ptCount val="1"/>
                <c:pt idx="0">
                  <c:v>observed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multiLvlStrRef>
              <c:f>'[1]Plate C 485'!$AE$9:$AM$10</c:f>
              <c:multiLvlStrCache>
                <c:ptCount val="9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5">
                    <c:v>D+H</c:v>
                  </c:pt>
                  <c:pt idx="6">
                    <c:v>D+F</c:v>
                  </c:pt>
                  <c:pt idx="7">
                    <c:v>H+F</c:v>
                  </c:pt>
                  <c:pt idx="8">
                    <c:v>D+H+F</c:v>
                  </c:pt>
                </c:lvl>
                <c:lvl>
                  <c:pt idx="0">
                    <c:v>EC50 (x2)</c:v>
                  </c:pt>
                  <c:pt idx="5">
                    <c:v>EC50 (x5)</c:v>
                  </c:pt>
                </c:lvl>
              </c:multiLvlStrCache>
            </c:multiLvlStrRef>
          </c:cat>
          <c:val>
            <c:numRef>
              <c:f>'[1]Plate C 485'!$AE$11:$AM$11</c:f>
              <c:numCache>
                <c:formatCode>General</c:formatCode>
                <c:ptCount val="9"/>
                <c:pt idx="0">
                  <c:v>81.396007943093153</c:v>
                </c:pt>
                <c:pt idx="1">
                  <c:v>84.151105227338419</c:v>
                </c:pt>
                <c:pt idx="2">
                  <c:v>82.007961738903461</c:v>
                </c:pt>
                <c:pt idx="3">
                  <c:v>80.284161360394549</c:v>
                </c:pt>
                <c:pt idx="5">
                  <c:v>86.046260126977629</c:v>
                </c:pt>
                <c:pt idx="6">
                  <c:v>82.386470637591714</c:v>
                </c:pt>
                <c:pt idx="7">
                  <c:v>79.222844783382911</c:v>
                </c:pt>
                <c:pt idx="8">
                  <c:v>80.24836150396689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48-4939-8509-8F23D80A6595}"/>
            </c:ext>
          </c:extLst>
        </c:ser>
        <c:ser>
          <c:idx val="1"/>
          <c:order val="1"/>
          <c:tx>
            <c:strRef>
              <c:f>'[1]Plate C 485'!$AD$12</c:f>
              <c:strCache>
                <c:ptCount val="1"/>
                <c:pt idx="0">
                  <c:v>expected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multiLvlStrRef>
              <c:f>'[1]Plate C 485'!$AE$9:$AM$10</c:f>
              <c:multiLvlStrCache>
                <c:ptCount val="9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5">
                    <c:v>D+H</c:v>
                  </c:pt>
                  <c:pt idx="6">
                    <c:v>D+F</c:v>
                  </c:pt>
                  <c:pt idx="7">
                    <c:v>H+F</c:v>
                  </c:pt>
                  <c:pt idx="8">
                    <c:v>D+H+F</c:v>
                  </c:pt>
                </c:lvl>
                <c:lvl>
                  <c:pt idx="0">
                    <c:v>EC50 (x2)</c:v>
                  </c:pt>
                  <c:pt idx="5">
                    <c:v>EC50 (x5)</c:v>
                  </c:pt>
                </c:lvl>
              </c:multiLvlStrCache>
            </c:multiLvlStrRef>
          </c:cat>
          <c:val>
            <c:numRef>
              <c:f>'[1]Plate C 485'!$AE$12:$AM$12</c:f>
              <c:numCache>
                <c:formatCode>General</c:formatCode>
                <c:ptCount val="9"/>
                <c:pt idx="0">
                  <c:v>80.586222649002934</c:v>
                </c:pt>
                <c:pt idx="1">
                  <c:v>77.596934637293387</c:v>
                </c:pt>
                <c:pt idx="2">
                  <c:v>84.764923599004348</c:v>
                </c:pt>
                <c:pt idx="3">
                  <c:v>71.474040442650335</c:v>
                </c:pt>
                <c:pt idx="5">
                  <c:v>83.142556147040452</c:v>
                </c:pt>
                <c:pt idx="6">
                  <c:v>89.485283835059633</c:v>
                </c:pt>
                <c:pt idx="7">
                  <c:v>83.733626693267951</c:v>
                </c:pt>
                <c:pt idx="8">
                  <c:v>78.180733337684018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48-4939-8509-8F23D80A65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97172864"/>
        <c:axId val="697164960"/>
        <c:axId val="0"/>
      </c:bar3DChart>
      <c:catAx>
        <c:axId val="697172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7164960"/>
        <c:crosses val="autoZero"/>
        <c:auto val="1"/>
        <c:lblAlgn val="ctr"/>
        <c:lblOffset val="100"/>
        <c:noMultiLvlLbl val="0"/>
      </c:catAx>
      <c:valAx>
        <c:axId val="697164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7172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% Lipid droplets - After wash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'[1]Plate C 485'!$AD$31</c:f>
              <c:strCache>
                <c:ptCount val="1"/>
                <c:pt idx="0">
                  <c:v>observed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multiLvlStrRef>
              <c:f>'[1]Plate C 485'!$AE$29:$AM$30</c:f>
              <c:multiLvlStrCache>
                <c:ptCount val="9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5">
                    <c:v>D+H</c:v>
                  </c:pt>
                  <c:pt idx="6">
                    <c:v>D+F</c:v>
                  </c:pt>
                  <c:pt idx="7">
                    <c:v>H+F</c:v>
                  </c:pt>
                  <c:pt idx="8">
                    <c:v>D+H+F</c:v>
                  </c:pt>
                </c:lvl>
                <c:lvl>
                  <c:pt idx="0">
                    <c:v>EC50 (x2)</c:v>
                  </c:pt>
                  <c:pt idx="5">
                    <c:v>EC50 (x5)</c:v>
                  </c:pt>
                </c:lvl>
              </c:multiLvlStrCache>
            </c:multiLvlStrRef>
          </c:cat>
          <c:val>
            <c:numRef>
              <c:f>'[1]Plate C 485'!$AE$31:$AM$31</c:f>
              <c:numCache>
                <c:formatCode>General</c:formatCode>
                <c:ptCount val="9"/>
                <c:pt idx="0">
                  <c:v>89.402146458137892</c:v>
                </c:pt>
                <c:pt idx="1">
                  <c:v>75.931214367454672</c:v>
                </c:pt>
                <c:pt idx="2">
                  <c:v>71.575615740693024</c:v>
                </c:pt>
                <c:pt idx="3">
                  <c:v>79.990927554460455</c:v>
                </c:pt>
                <c:pt idx="5">
                  <c:v>83.024011051888209</c:v>
                </c:pt>
                <c:pt idx="6">
                  <c:v>62.956586286173803</c:v>
                </c:pt>
                <c:pt idx="7">
                  <c:v>74.78499335030979</c:v>
                </c:pt>
                <c:pt idx="8">
                  <c:v>73.194841077559104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81-4E88-B262-3331E13D5C48}"/>
            </c:ext>
          </c:extLst>
        </c:ser>
        <c:ser>
          <c:idx val="1"/>
          <c:order val="1"/>
          <c:tx>
            <c:strRef>
              <c:f>'[1]Plate C 485'!$AD$32</c:f>
              <c:strCache>
                <c:ptCount val="1"/>
                <c:pt idx="0">
                  <c:v>expected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multiLvlStrRef>
              <c:f>'[1]Plate C 485'!$AE$29:$AM$30</c:f>
              <c:multiLvlStrCache>
                <c:ptCount val="9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5">
                    <c:v>D+H</c:v>
                  </c:pt>
                  <c:pt idx="6">
                    <c:v>D+F</c:v>
                  </c:pt>
                  <c:pt idx="7">
                    <c:v>H+F</c:v>
                  </c:pt>
                  <c:pt idx="8">
                    <c:v>D+H+F</c:v>
                  </c:pt>
                </c:lvl>
                <c:lvl>
                  <c:pt idx="0">
                    <c:v>EC50 (x2)</c:v>
                  </c:pt>
                  <c:pt idx="5">
                    <c:v>EC50 (x5)</c:v>
                  </c:pt>
                </c:lvl>
              </c:multiLvlStrCache>
            </c:multiLvlStrRef>
          </c:cat>
          <c:val>
            <c:numRef>
              <c:f>'[1]Plate C 485'!$AE$32:$AM$32</c:f>
              <c:numCache>
                <c:formatCode>General</c:formatCode>
                <c:ptCount val="9"/>
                <c:pt idx="0">
                  <c:v>74.357145066342284</c:v>
                </c:pt>
                <c:pt idx="1">
                  <c:v>81.444168376341565</c:v>
                </c:pt>
                <c:pt idx="2">
                  <c:v>71.815416971658934</c:v>
                </c:pt>
                <c:pt idx="3">
                  <c:v>63.808365207171391</c:v>
                </c:pt>
                <c:pt idx="5">
                  <c:v>85.973999195851434</c:v>
                </c:pt>
                <c:pt idx="6">
                  <c:v>82.388733672175462</c:v>
                </c:pt>
                <c:pt idx="7">
                  <c:v>82.279864325700814</c:v>
                </c:pt>
                <c:pt idx="8">
                  <c:v>75.321298596863855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81-4E88-B262-3331E13D5C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17320720"/>
        <c:axId val="617344432"/>
        <c:axId val="0"/>
      </c:bar3DChart>
      <c:catAx>
        <c:axId val="617320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7344432"/>
        <c:crosses val="autoZero"/>
        <c:auto val="1"/>
        <c:lblAlgn val="ctr"/>
        <c:lblOffset val="100"/>
        <c:noMultiLvlLbl val="0"/>
      </c:catAx>
      <c:valAx>
        <c:axId val="617344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7320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% Lipid droplets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'Plate C - 485'!$B$44</c:f>
              <c:strCache>
                <c:ptCount val="1"/>
                <c:pt idx="0">
                  <c:v>BEFORE WASH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multiLvlStrRef>
              <c:f>'Plate C - 485'!$C$42:$R$43</c:f>
              <c:multiLvlStrCache>
                <c:ptCount val="16"/>
                <c:lvl>
                  <c:pt idx="0">
                    <c:v>cells</c:v>
                  </c:pt>
                  <c:pt idx="1">
                    <c:v>3,4 DHB4</c:v>
                  </c:pt>
                  <c:pt idx="2">
                    <c:v>4 HBA</c:v>
                  </c:pt>
                  <c:pt idx="3">
                    <c:v>FA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  <c:pt idx="9">
                    <c:v>3,4 DHB4</c:v>
                  </c:pt>
                  <c:pt idx="10">
                    <c:v>4 HBA</c:v>
                  </c:pt>
                  <c:pt idx="11">
                    <c:v>FA</c:v>
                  </c:pt>
                  <c:pt idx="12">
                    <c:v>D+H</c:v>
                  </c:pt>
                  <c:pt idx="13">
                    <c:v>D+F</c:v>
                  </c:pt>
                  <c:pt idx="14">
                    <c:v>H+F</c:v>
                  </c:pt>
                  <c:pt idx="15">
                    <c:v>D+H+F</c:v>
                  </c:pt>
                </c:lvl>
                <c:lvl>
                  <c:pt idx="0">
                    <c:v>control</c:v>
                  </c:pt>
                  <c:pt idx="1">
                    <c:v>EC50 (x2)</c:v>
                  </c:pt>
                  <c:pt idx="9">
                    <c:v>EC50 (x5)</c:v>
                  </c:pt>
                </c:lvl>
              </c:multiLvlStrCache>
            </c:multiLvlStrRef>
          </c:cat>
          <c:val>
            <c:numRef>
              <c:f>'Plate C - 485'!$C$44:$R$44</c:f>
              <c:numCache>
                <c:formatCode>General</c:formatCode>
                <c:ptCount val="16"/>
                <c:pt idx="0">
                  <c:v>100</c:v>
                </c:pt>
                <c:pt idx="1">
                  <c:v>86.709116843645987</c:v>
                </c:pt>
                <c:pt idx="2">
                  <c:v>93.877105805356948</c:v>
                </c:pt>
                <c:pt idx="3">
                  <c:v>90.8878177936474</c:v>
                </c:pt>
                <c:pt idx="4">
                  <c:v>81.396007943093153</c:v>
                </c:pt>
                <c:pt idx="5">
                  <c:v>84.151105227338419</c:v>
                </c:pt>
                <c:pt idx="6">
                  <c:v>82.007961738903461</c:v>
                </c:pt>
                <c:pt idx="7">
                  <c:v>80.284161360394549</c:v>
                </c:pt>
                <c:pt idx="9">
                  <c:v>94.447106644416067</c:v>
                </c:pt>
                <c:pt idx="10">
                  <c:v>88.695449502624385</c:v>
                </c:pt>
                <c:pt idx="11">
                  <c:v>95.038177190643566</c:v>
                </c:pt>
                <c:pt idx="12">
                  <c:v>86.046260126977629</c:v>
                </c:pt>
                <c:pt idx="13">
                  <c:v>82.386470637591714</c:v>
                </c:pt>
                <c:pt idx="14">
                  <c:v>79.222844783382911</c:v>
                </c:pt>
                <c:pt idx="15">
                  <c:v>80.24836150396689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67-4DE1-A708-2607E2D155E8}"/>
            </c:ext>
          </c:extLst>
        </c:ser>
        <c:ser>
          <c:idx val="1"/>
          <c:order val="1"/>
          <c:tx>
            <c:strRef>
              <c:f>'Plate C - 485'!$B$45</c:f>
              <c:strCache>
                <c:ptCount val="1"/>
                <c:pt idx="0">
                  <c:v>AFTER WASH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multiLvlStrRef>
              <c:f>'Plate C - 485'!$C$42:$R$43</c:f>
              <c:multiLvlStrCache>
                <c:ptCount val="16"/>
                <c:lvl>
                  <c:pt idx="0">
                    <c:v>cells</c:v>
                  </c:pt>
                  <c:pt idx="1">
                    <c:v>3,4 DHB4</c:v>
                  </c:pt>
                  <c:pt idx="2">
                    <c:v>4 HBA</c:v>
                  </c:pt>
                  <c:pt idx="3">
                    <c:v>FA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  <c:pt idx="9">
                    <c:v>3,4 DHB4</c:v>
                  </c:pt>
                  <c:pt idx="10">
                    <c:v>4 HBA</c:v>
                  </c:pt>
                  <c:pt idx="11">
                    <c:v>FA</c:v>
                  </c:pt>
                  <c:pt idx="12">
                    <c:v>D+H</c:v>
                  </c:pt>
                  <c:pt idx="13">
                    <c:v>D+F</c:v>
                  </c:pt>
                  <c:pt idx="14">
                    <c:v>H+F</c:v>
                  </c:pt>
                  <c:pt idx="15">
                    <c:v>D+H+F</c:v>
                  </c:pt>
                </c:lvl>
                <c:lvl>
                  <c:pt idx="0">
                    <c:v>control</c:v>
                  </c:pt>
                  <c:pt idx="1">
                    <c:v>EC50 (x2)</c:v>
                  </c:pt>
                  <c:pt idx="9">
                    <c:v>EC50 (x5)</c:v>
                  </c:pt>
                </c:lvl>
              </c:multiLvlStrCache>
            </c:multiLvlStrRef>
          </c:cat>
          <c:val>
            <c:numRef>
              <c:f>'Plate C - 485'!$C$45:$R$45</c:f>
              <c:numCache>
                <c:formatCode>General</c:formatCode>
                <c:ptCount val="16"/>
                <c:pt idx="0">
                  <c:v>100</c:v>
                </c:pt>
                <c:pt idx="1">
                  <c:v>83.049680329505108</c:v>
                </c:pt>
                <c:pt idx="2">
                  <c:v>88.503949409465761</c:v>
                </c:pt>
                <c:pt idx="3">
                  <c:v>85.8823033857052</c:v>
                </c:pt>
                <c:pt idx="4">
                  <c:v>78.724101745139009</c:v>
                </c:pt>
                <c:pt idx="5">
                  <c:v>83.372006351287737</c:v>
                </c:pt>
                <c:pt idx="6">
                  <c:v>81.789495468206013</c:v>
                </c:pt>
                <c:pt idx="7">
                  <c:v>78.049964196172013</c:v>
                </c:pt>
                <c:pt idx="9">
                  <c:v>93.676915779507013</c:v>
                </c:pt>
                <c:pt idx="10">
                  <c:v>87.86424214009827</c:v>
                </c:pt>
                <c:pt idx="11">
                  <c:v>95.531389243467856</c:v>
                </c:pt>
                <c:pt idx="12">
                  <c:v>87.391008935390118</c:v>
                </c:pt>
                <c:pt idx="13">
                  <c:v>84.368286782252298</c:v>
                </c:pt>
                <c:pt idx="14">
                  <c:v>80.275662004538205</c:v>
                </c:pt>
                <c:pt idx="15">
                  <c:v>79.741443251390479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67-4DE1-A708-2607E2D155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76989296"/>
        <c:axId val="476984304"/>
        <c:axId val="0"/>
      </c:bar3DChart>
      <c:catAx>
        <c:axId val="47698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984304"/>
        <c:crosses val="autoZero"/>
        <c:auto val="1"/>
        <c:lblAlgn val="ctr"/>
        <c:lblOffset val="100"/>
        <c:noMultiLvlLbl val="0"/>
      </c:catAx>
      <c:valAx>
        <c:axId val="476984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989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% Lipid droplets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'Plate D - 485'!$B$44</c:f>
              <c:strCache>
                <c:ptCount val="1"/>
                <c:pt idx="0">
                  <c:v>BEFORE WASH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multiLvlStrRef>
              <c:f>'Plate D - 485'!$C$42:$R$43</c:f>
              <c:multiLvlStrCache>
                <c:ptCount val="16"/>
                <c:lvl>
                  <c:pt idx="0">
                    <c:v>cells</c:v>
                  </c:pt>
                  <c:pt idx="1">
                    <c:v>3,4 DHB4</c:v>
                  </c:pt>
                  <c:pt idx="2">
                    <c:v>4 HBA</c:v>
                  </c:pt>
                  <c:pt idx="3">
                    <c:v>FA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  <c:pt idx="9">
                    <c:v>3,4 DHB4</c:v>
                  </c:pt>
                  <c:pt idx="10">
                    <c:v>4 HBA</c:v>
                  </c:pt>
                  <c:pt idx="11">
                    <c:v>FA</c:v>
                  </c:pt>
                  <c:pt idx="12">
                    <c:v>D+H</c:v>
                  </c:pt>
                  <c:pt idx="13">
                    <c:v>D+F</c:v>
                  </c:pt>
                  <c:pt idx="14">
                    <c:v>H+F</c:v>
                  </c:pt>
                  <c:pt idx="15">
                    <c:v>D+H+F</c:v>
                  </c:pt>
                </c:lvl>
                <c:lvl>
                  <c:pt idx="0">
                    <c:v>control</c:v>
                  </c:pt>
                  <c:pt idx="1">
                    <c:v>EC50 (x2)</c:v>
                  </c:pt>
                  <c:pt idx="9">
                    <c:v>EC50 (x5)</c:v>
                  </c:pt>
                </c:lvl>
              </c:multiLvlStrCache>
            </c:multiLvlStrRef>
          </c:cat>
          <c:val>
            <c:numRef>
              <c:f>'Plate D - 485'!$C$44:$R$44</c:f>
              <c:numCache>
                <c:formatCode>General</c:formatCode>
                <c:ptCount val="16"/>
                <c:pt idx="0">
                  <c:v>100</c:v>
                </c:pt>
                <c:pt idx="1">
                  <c:v>81.189326703477789</c:v>
                </c:pt>
                <c:pt idx="2">
                  <c:v>82.512021431393521</c:v>
                </c:pt>
                <c:pt idx="3">
                  <c:v>82.303103890221919</c:v>
                </c:pt>
                <c:pt idx="4">
                  <c:v>85.938924383028336</c:v>
                </c:pt>
                <c:pt idx="5">
                  <c:v>84.362213677931635</c:v>
                </c:pt>
                <c:pt idx="6">
                  <c:v>75.191041985873014</c:v>
                </c:pt>
                <c:pt idx="7">
                  <c:v>77.894442677767827</c:v>
                </c:pt>
                <c:pt idx="9">
                  <c:v>80.918736087421593</c:v>
                </c:pt>
                <c:pt idx="10">
                  <c:v>85.814421863105053</c:v>
                </c:pt>
                <c:pt idx="11">
                  <c:v>80.1715282395228</c:v>
                </c:pt>
                <c:pt idx="12">
                  <c:v>79.596619544582879</c:v>
                </c:pt>
                <c:pt idx="13">
                  <c:v>83.460823142821354</c:v>
                </c:pt>
                <c:pt idx="14">
                  <c:v>77.784394784770598</c:v>
                </c:pt>
                <c:pt idx="15">
                  <c:v>75.715455850751155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71-4E34-BC6C-D76B1C6BFE14}"/>
            </c:ext>
          </c:extLst>
        </c:ser>
        <c:ser>
          <c:idx val="1"/>
          <c:order val="1"/>
          <c:tx>
            <c:strRef>
              <c:f>'Plate D - 485'!$B$45</c:f>
              <c:strCache>
                <c:ptCount val="1"/>
                <c:pt idx="0">
                  <c:v>AFTER WASH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multiLvlStrRef>
              <c:f>'Plate D - 485'!$C$42:$R$43</c:f>
              <c:multiLvlStrCache>
                <c:ptCount val="16"/>
                <c:lvl>
                  <c:pt idx="0">
                    <c:v>cells</c:v>
                  </c:pt>
                  <c:pt idx="1">
                    <c:v>3,4 DHB4</c:v>
                  </c:pt>
                  <c:pt idx="2">
                    <c:v>4 HBA</c:v>
                  </c:pt>
                  <c:pt idx="3">
                    <c:v>FA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  <c:pt idx="9">
                    <c:v>3,4 DHB4</c:v>
                  </c:pt>
                  <c:pt idx="10">
                    <c:v>4 HBA</c:v>
                  </c:pt>
                  <c:pt idx="11">
                    <c:v>FA</c:v>
                  </c:pt>
                  <c:pt idx="12">
                    <c:v>D+H</c:v>
                  </c:pt>
                  <c:pt idx="13">
                    <c:v>D+F</c:v>
                  </c:pt>
                  <c:pt idx="14">
                    <c:v>H+F</c:v>
                  </c:pt>
                  <c:pt idx="15">
                    <c:v>D+H+F</c:v>
                  </c:pt>
                </c:lvl>
                <c:lvl>
                  <c:pt idx="0">
                    <c:v>control</c:v>
                  </c:pt>
                  <c:pt idx="1">
                    <c:v>EC50 (x2)</c:v>
                  </c:pt>
                  <c:pt idx="9">
                    <c:v>EC50 (x5)</c:v>
                  </c:pt>
                </c:lvl>
              </c:multiLvlStrCache>
            </c:multiLvlStrRef>
          </c:cat>
          <c:val>
            <c:numRef>
              <c:f>'Plate D - 485'!$C$45:$R$45</c:f>
              <c:numCache>
                <c:formatCode>General</c:formatCode>
                <c:ptCount val="16"/>
                <c:pt idx="0">
                  <c:v>100</c:v>
                </c:pt>
                <c:pt idx="1">
                  <c:v>81.274068539026288</c:v>
                </c:pt>
                <c:pt idx="2">
                  <c:v>82.060412884293939</c:v>
                </c:pt>
                <c:pt idx="3">
                  <c:v>83.819909437105096</c:v>
                </c:pt>
                <c:pt idx="4">
                  <c:v>86.609378922235393</c:v>
                </c:pt>
                <c:pt idx="5">
                  <c:v>86.296281161400046</c:v>
                </c:pt>
                <c:pt idx="6">
                  <c:v>76.796322998577537</c:v>
                </c:pt>
                <c:pt idx="7">
                  <c:v>76.518640894965344</c:v>
                </c:pt>
                <c:pt idx="9">
                  <c:v>79.660515628618199</c:v>
                </c:pt>
                <c:pt idx="10">
                  <c:v>86.222336382582498</c:v>
                </c:pt>
                <c:pt idx="11">
                  <c:v>80.83526465420114</c:v>
                </c:pt>
                <c:pt idx="12">
                  <c:v>80.005526399258997</c:v>
                </c:pt>
                <c:pt idx="13">
                  <c:v>85.466932089504326</c:v>
                </c:pt>
                <c:pt idx="14">
                  <c:v>77.852371195006</c:v>
                </c:pt>
                <c:pt idx="15">
                  <c:v>75.469987176418627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71-4E34-BC6C-D76B1C6BFE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17321552"/>
        <c:axId val="617322800"/>
        <c:axId val="0"/>
      </c:bar3DChart>
      <c:catAx>
        <c:axId val="617321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7322800"/>
        <c:crosses val="autoZero"/>
        <c:auto val="1"/>
        <c:lblAlgn val="ctr"/>
        <c:lblOffset val="100"/>
        <c:noMultiLvlLbl val="0"/>
      </c:catAx>
      <c:valAx>
        <c:axId val="61732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7321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% Lipid droplets - Before wash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'Plate D - 485'!$AD$11</c:f>
              <c:strCache>
                <c:ptCount val="1"/>
                <c:pt idx="0">
                  <c:v>observed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multiLvlStrRef>
              <c:f>'Plate D - 485'!$AE$9:$AM$10</c:f>
              <c:multiLvlStrCache>
                <c:ptCount val="9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5">
                    <c:v>D+H</c:v>
                  </c:pt>
                  <c:pt idx="6">
                    <c:v>D+F</c:v>
                  </c:pt>
                  <c:pt idx="7">
                    <c:v>H+F</c:v>
                  </c:pt>
                  <c:pt idx="8">
                    <c:v>D+H+F</c:v>
                  </c:pt>
                </c:lvl>
                <c:lvl>
                  <c:pt idx="0">
                    <c:v>EC50 (x2)</c:v>
                  </c:pt>
                  <c:pt idx="5">
                    <c:v>EC50 (x5)</c:v>
                  </c:pt>
                </c:lvl>
              </c:multiLvlStrCache>
            </c:multiLvlStrRef>
          </c:cat>
          <c:val>
            <c:numRef>
              <c:f>'Plate D - 485'!$AE$11:$AM$11</c:f>
              <c:numCache>
                <c:formatCode>General</c:formatCode>
                <c:ptCount val="9"/>
                <c:pt idx="0">
                  <c:v>85.938924383028336</c:v>
                </c:pt>
                <c:pt idx="1">
                  <c:v>84.362213677931635</c:v>
                </c:pt>
                <c:pt idx="2">
                  <c:v>75.191041985873014</c:v>
                </c:pt>
                <c:pt idx="3">
                  <c:v>77.894442677767827</c:v>
                </c:pt>
                <c:pt idx="5">
                  <c:v>79.596619544582879</c:v>
                </c:pt>
                <c:pt idx="6">
                  <c:v>83.460823142821354</c:v>
                </c:pt>
                <c:pt idx="7">
                  <c:v>77.784394784770598</c:v>
                </c:pt>
                <c:pt idx="8">
                  <c:v>75.715455850751155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44-44B0-83F3-3F896D3E2DD0}"/>
            </c:ext>
          </c:extLst>
        </c:ser>
        <c:ser>
          <c:idx val="1"/>
          <c:order val="1"/>
          <c:tx>
            <c:strRef>
              <c:f>'Plate D - 485'!$AD$12</c:f>
              <c:strCache>
                <c:ptCount val="1"/>
                <c:pt idx="0">
                  <c:v>expected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multiLvlStrRef>
              <c:f>'Plate D - 485'!$AE$9:$AM$10</c:f>
              <c:multiLvlStrCache>
                <c:ptCount val="9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5">
                    <c:v>D+H</c:v>
                  </c:pt>
                  <c:pt idx="6">
                    <c:v>D+F</c:v>
                  </c:pt>
                  <c:pt idx="7">
                    <c:v>H+F</c:v>
                  </c:pt>
                  <c:pt idx="8">
                    <c:v>D+H+F</c:v>
                  </c:pt>
                </c:lvl>
                <c:lvl>
                  <c:pt idx="0">
                    <c:v>EC50 (x2)</c:v>
                  </c:pt>
                  <c:pt idx="5">
                    <c:v>EC50 (x5)</c:v>
                  </c:pt>
                </c:lvl>
              </c:multiLvlStrCache>
            </c:multiLvlStrRef>
          </c:cat>
          <c:val>
            <c:numRef>
              <c:f>'Plate D - 485'!$AE$12:$AM$12</c:f>
              <c:numCache>
                <c:formatCode>General</c:formatCode>
                <c:ptCount val="9"/>
                <c:pt idx="0">
                  <c:v>63.70134813487131</c:v>
                </c:pt>
                <c:pt idx="1">
                  <c:v>63.492430593699709</c:v>
                </c:pt>
                <c:pt idx="2">
                  <c:v>64.81512532161544</c:v>
                </c:pt>
                <c:pt idx="3">
                  <c:v>46.004452025093229</c:v>
                </c:pt>
                <c:pt idx="5">
                  <c:v>66.733157950526646</c:v>
                </c:pt>
                <c:pt idx="6">
                  <c:v>61.090264326944393</c:v>
                </c:pt>
                <c:pt idx="7">
                  <c:v>65.985950102627854</c:v>
                </c:pt>
                <c:pt idx="8">
                  <c:v>46.904686190049446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44-44B0-83F3-3F896D3E2D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97880880"/>
        <c:axId val="697894192"/>
        <c:axId val="0"/>
      </c:bar3DChart>
      <c:catAx>
        <c:axId val="697880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7894192"/>
        <c:crosses val="autoZero"/>
        <c:auto val="1"/>
        <c:lblAlgn val="ctr"/>
        <c:lblOffset val="100"/>
        <c:noMultiLvlLbl val="0"/>
      </c:catAx>
      <c:valAx>
        <c:axId val="697894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7880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% Lipid droplets - After wash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'Plate D - 485'!$AD$31</c:f>
              <c:strCache>
                <c:ptCount val="1"/>
                <c:pt idx="0">
                  <c:v>observed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multiLvlStrRef>
              <c:f>'Plate D - 485'!$AE$29:$AM$30</c:f>
              <c:multiLvlStrCache>
                <c:ptCount val="9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5">
                    <c:v>D+H</c:v>
                  </c:pt>
                  <c:pt idx="6">
                    <c:v>D+F</c:v>
                  </c:pt>
                  <c:pt idx="7">
                    <c:v>H+F</c:v>
                  </c:pt>
                  <c:pt idx="8">
                    <c:v>D+H+F</c:v>
                  </c:pt>
                </c:lvl>
                <c:lvl>
                  <c:pt idx="0">
                    <c:v>EC50 (x2)</c:v>
                  </c:pt>
                  <c:pt idx="5">
                    <c:v>EC50 (x5)</c:v>
                  </c:pt>
                </c:lvl>
              </c:multiLvlStrCache>
            </c:multiLvlStrRef>
          </c:cat>
          <c:val>
            <c:numRef>
              <c:f>'Plate D - 485'!$AE$31:$AM$31</c:f>
              <c:numCache>
                <c:formatCode>General</c:formatCode>
                <c:ptCount val="9"/>
                <c:pt idx="0">
                  <c:v>86.609378922235393</c:v>
                </c:pt>
                <c:pt idx="1">
                  <c:v>86.296281161400046</c:v>
                </c:pt>
                <c:pt idx="2">
                  <c:v>76.796322998577537</c:v>
                </c:pt>
                <c:pt idx="3">
                  <c:v>76.518640894965344</c:v>
                </c:pt>
                <c:pt idx="5">
                  <c:v>80.005526399258997</c:v>
                </c:pt>
                <c:pt idx="6">
                  <c:v>85.466932089504326</c:v>
                </c:pt>
                <c:pt idx="7">
                  <c:v>77.852371195006</c:v>
                </c:pt>
                <c:pt idx="8">
                  <c:v>75.469987176418627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7B-4508-ABCF-7F6DBC0ABDBF}"/>
            </c:ext>
          </c:extLst>
        </c:ser>
        <c:ser>
          <c:idx val="1"/>
          <c:order val="1"/>
          <c:tx>
            <c:strRef>
              <c:f>'Plate D - 485'!$AD$32</c:f>
              <c:strCache>
                <c:ptCount val="1"/>
                <c:pt idx="0">
                  <c:v>expected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multiLvlStrRef>
              <c:f>'Plate D - 485'!$AE$29:$AM$30</c:f>
              <c:multiLvlStrCache>
                <c:ptCount val="9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5">
                    <c:v>D+H</c:v>
                  </c:pt>
                  <c:pt idx="6">
                    <c:v>D+F</c:v>
                  </c:pt>
                  <c:pt idx="7">
                    <c:v>H+F</c:v>
                  </c:pt>
                  <c:pt idx="8">
                    <c:v>D+H+F</c:v>
                  </c:pt>
                </c:lvl>
                <c:lvl>
                  <c:pt idx="0">
                    <c:v>EC50 (x2)</c:v>
                  </c:pt>
                  <c:pt idx="5">
                    <c:v>EC50 (x5)</c:v>
                  </c:pt>
                </c:lvl>
              </c:multiLvlStrCache>
            </c:multiLvlStrRef>
          </c:cat>
          <c:val>
            <c:numRef>
              <c:f>'Plate D - 485'!$AE$32:$AM$32</c:f>
              <c:numCache>
                <c:formatCode>General</c:formatCode>
                <c:ptCount val="9"/>
                <c:pt idx="0">
                  <c:v>63.334481423320227</c:v>
                </c:pt>
                <c:pt idx="1">
                  <c:v>65.093977976131384</c:v>
                </c:pt>
                <c:pt idx="2">
                  <c:v>65.880322321399035</c:v>
                </c:pt>
                <c:pt idx="3">
                  <c:v>47.154390860425323</c:v>
                </c:pt>
                <c:pt idx="5">
                  <c:v>65.882852011200697</c:v>
                </c:pt>
                <c:pt idx="6">
                  <c:v>60.495780282819339</c:v>
                </c:pt>
                <c:pt idx="7">
                  <c:v>67.057601036783637</c:v>
                </c:pt>
                <c:pt idx="8">
                  <c:v>46.718116665401837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7B-4508-ABCF-7F6DBC0ABD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82838480"/>
        <c:axId val="682846384"/>
        <c:axId val="0"/>
      </c:bar3DChart>
      <c:catAx>
        <c:axId val="682838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2846384"/>
        <c:crosses val="autoZero"/>
        <c:auto val="1"/>
        <c:lblAlgn val="ctr"/>
        <c:lblOffset val="100"/>
        <c:noMultiLvlLbl val="0"/>
      </c:catAx>
      <c:valAx>
        <c:axId val="682846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2838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'Combined)EC25_EC50'!$A$20</c:f>
              <c:strCache>
                <c:ptCount val="1"/>
                <c:pt idx="0">
                  <c:v>Prevention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'Combined)EC25_EC50'!$B$18:$P$19</c:f>
              <c:multiLvlStrCache>
                <c:ptCount val="15"/>
                <c:lvl>
                  <c:pt idx="1">
                    <c:v>3,4 DHB4</c:v>
                  </c:pt>
                  <c:pt idx="2">
                    <c:v>4 HBA</c:v>
                  </c:pt>
                  <c:pt idx="3">
                    <c:v>FA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  <c:pt idx="8">
                    <c:v>3,4 DHB4</c:v>
                  </c:pt>
                  <c:pt idx="9">
                    <c:v>4 HBA</c:v>
                  </c:pt>
                  <c:pt idx="10">
                    <c:v>FA</c:v>
                  </c:pt>
                  <c:pt idx="11">
                    <c:v>D+H</c:v>
                  </c:pt>
                  <c:pt idx="12">
                    <c:v>D+F</c:v>
                  </c:pt>
                  <c:pt idx="13">
                    <c:v>H+F</c:v>
                  </c:pt>
                  <c:pt idx="14">
                    <c:v>D+H+F</c:v>
                  </c:pt>
                </c:lvl>
                <c:lvl>
                  <c:pt idx="0">
                    <c:v>control</c:v>
                  </c:pt>
                  <c:pt idx="1">
                    <c:v>EC25</c:v>
                  </c:pt>
                  <c:pt idx="8">
                    <c:v>EC50 </c:v>
                  </c:pt>
                </c:lvl>
              </c:multiLvlStrCache>
            </c:multiLvlStrRef>
          </c:cat>
          <c:val>
            <c:numRef>
              <c:f>'Combined)EC25_EC50'!$B$20:$P$20</c:f>
              <c:numCache>
                <c:formatCode>General</c:formatCode>
                <c:ptCount val="15"/>
                <c:pt idx="0">
                  <c:v>100</c:v>
                </c:pt>
                <c:pt idx="1">
                  <c:v>99.043092785005584</c:v>
                </c:pt>
                <c:pt idx="2">
                  <c:v>82.236122774263109</c:v>
                </c:pt>
                <c:pt idx="3">
                  <c:v>89.617591852541992</c:v>
                </c:pt>
                <c:pt idx="4">
                  <c:v>83.044378259892397</c:v>
                </c:pt>
                <c:pt idx="5">
                  <c:v>89.631474196565719</c:v>
                </c:pt>
                <c:pt idx="6">
                  <c:v>84.53469528307096</c:v>
                </c:pt>
                <c:pt idx="7">
                  <c:v>74.900896969393116</c:v>
                </c:pt>
                <c:pt idx="8">
                  <c:v>88.878287019878655</c:v>
                </c:pt>
                <c:pt idx="9">
                  <c:v>77.150205038444298</c:v>
                </c:pt>
                <c:pt idx="10">
                  <c:v>72.648489143522667</c:v>
                </c:pt>
                <c:pt idx="11">
                  <c:v>76.598481501898064</c:v>
                </c:pt>
                <c:pt idx="12">
                  <c:v>68.296157833266761</c:v>
                </c:pt>
                <c:pt idx="13">
                  <c:v>69.686124529405831</c:v>
                </c:pt>
                <c:pt idx="14">
                  <c:v>78.280712571692689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B2-431D-A88C-6E1E041B9845}"/>
            </c:ext>
          </c:extLst>
        </c:ser>
        <c:ser>
          <c:idx val="1"/>
          <c:order val="1"/>
          <c:tx>
            <c:strRef>
              <c:f>'Combined)EC25_EC50'!$A$21</c:f>
              <c:strCache>
                <c:ptCount val="1"/>
                <c:pt idx="0">
                  <c:v>Treatment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'Combined)EC25_EC50'!$B$18:$P$19</c:f>
              <c:multiLvlStrCache>
                <c:ptCount val="15"/>
                <c:lvl>
                  <c:pt idx="1">
                    <c:v>3,4 DHB4</c:v>
                  </c:pt>
                  <c:pt idx="2">
                    <c:v>4 HBA</c:v>
                  </c:pt>
                  <c:pt idx="3">
                    <c:v>FA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  <c:pt idx="8">
                    <c:v>3,4 DHB4</c:v>
                  </c:pt>
                  <c:pt idx="9">
                    <c:v>4 HBA</c:v>
                  </c:pt>
                  <c:pt idx="10">
                    <c:v>FA</c:v>
                  </c:pt>
                  <c:pt idx="11">
                    <c:v>D+H</c:v>
                  </c:pt>
                  <c:pt idx="12">
                    <c:v>D+F</c:v>
                  </c:pt>
                  <c:pt idx="13">
                    <c:v>H+F</c:v>
                  </c:pt>
                  <c:pt idx="14">
                    <c:v>D+H+F</c:v>
                  </c:pt>
                </c:lvl>
                <c:lvl>
                  <c:pt idx="0">
                    <c:v>control</c:v>
                  </c:pt>
                  <c:pt idx="1">
                    <c:v>EC25</c:v>
                  </c:pt>
                  <c:pt idx="8">
                    <c:v>EC50 </c:v>
                  </c:pt>
                </c:lvl>
              </c:multiLvlStrCache>
            </c:multiLvlStrRef>
          </c:cat>
          <c:val>
            <c:numRef>
              <c:f>'Combined)EC25_EC50'!$B$21:$P$21</c:f>
              <c:numCache>
                <c:formatCode>General</c:formatCode>
                <c:ptCount val="15"/>
                <c:pt idx="0">
                  <c:v>100</c:v>
                </c:pt>
                <c:pt idx="1">
                  <c:v>82.002413230963597</c:v>
                </c:pt>
                <c:pt idx="2">
                  <c:v>87.743105662472715</c:v>
                </c:pt>
                <c:pt idx="3">
                  <c:v>76.62290280263349</c:v>
                </c:pt>
                <c:pt idx="4">
                  <c:v>80.041740817179047</c:v>
                </c:pt>
                <c:pt idx="5">
                  <c:v>85.736749626843277</c:v>
                </c:pt>
                <c:pt idx="6">
                  <c:v>87.398198765554881</c:v>
                </c:pt>
                <c:pt idx="7">
                  <c:v>94.350982115409366</c:v>
                </c:pt>
                <c:pt idx="8">
                  <c:v>69.705416913904685</c:v>
                </c:pt>
                <c:pt idx="9">
                  <c:v>68.75110445122246</c:v>
                </c:pt>
                <c:pt idx="10">
                  <c:v>58.50117077461141</c:v>
                </c:pt>
                <c:pt idx="11">
                  <c:v>49.415850720122073</c:v>
                </c:pt>
                <c:pt idx="12">
                  <c:v>68.017965465409702</c:v>
                </c:pt>
                <c:pt idx="13">
                  <c:v>63.583270968697754</c:v>
                </c:pt>
                <c:pt idx="14">
                  <c:v>81.389274919090767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B2-431D-A88C-6E1E041B98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0679288"/>
        <c:axId val="470681256"/>
      </c:barChart>
      <c:catAx>
        <c:axId val="47067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681256"/>
        <c:crosses val="autoZero"/>
        <c:auto val="1"/>
        <c:lblAlgn val="ctr"/>
        <c:lblOffset val="100"/>
        <c:noMultiLvlLbl val="0"/>
      </c:catAx>
      <c:valAx>
        <c:axId val="470681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67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% Lipid droplets - After wash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'Plate E 485'!$AD$30</c:f>
              <c:strCache>
                <c:ptCount val="1"/>
                <c:pt idx="0">
                  <c:v>observed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multiLvlStrRef>
              <c:f>'Plate E 485'!$AE$28:$AM$29</c:f>
              <c:multiLvlStrCache>
                <c:ptCount val="9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5">
                    <c:v>D+H</c:v>
                  </c:pt>
                  <c:pt idx="6">
                    <c:v>D+F</c:v>
                  </c:pt>
                  <c:pt idx="7">
                    <c:v>H+F</c:v>
                  </c:pt>
                  <c:pt idx="8">
                    <c:v>D+H+F</c:v>
                  </c:pt>
                </c:lvl>
                <c:lvl>
                  <c:pt idx="0">
                    <c:v>EC50 </c:v>
                  </c:pt>
                  <c:pt idx="5">
                    <c:v>EC25</c:v>
                  </c:pt>
                </c:lvl>
              </c:multiLvlStrCache>
            </c:multiLvlStrRef>
          </c:cat>
          <c:val>
            <c:numRef>
              <c:f>'Plate E 485'!$AE$30:$AM$30</c:f>
              <c:numCache>
                <c:formatCode>General</c:formatCode>
                <c:ptCount val="9"/>
                <c:pt idx="0">
                  <c:v>66.548192875911397</c:v>
                </c:pt>
                <c:pt idx="1">
                  <c:v>61.276036681921802</c:v>
                </c:pt>
                <c:pt idx="2">
                  <c:v>56.530269546000305</c:v>
                </c:pt>
                <c:pt idx="3">
                  <c:v>53.017818922164018</c:v>
                </c:pt>
                <c:pt idx="5">
                  <c:v>86.405676301181529</c:v>
                </c:pt>
                <c:pt idx="6">
                  <c:v>96.329197626463881</c:v>
                </c:pt>
                <c:pt idx="7">
                  <c:v>65.834739937703375</c:v>
                </c:pt>
                <c:pt idx="8">
                  <c:v>53.542902883393943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F3-41FC-8034-496362FFCFBC}"/>
            </c:ext>
          </c:extLst>
        </c:ser>
        <c:ser>
          <c:idx val="1"/>
          <c:order val="1"/>
          <c:tx>
            <c:strRef>
              <c:f>'Plate E 485'!$AD$31</c:f>
              <c:strCache>
                <c:ptCount val="1"/>
                <c:pt idx="0">
                  <c:v>expected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multiLvlStrRef>
              <c:f>'Plate E 485'!$AE$28:$AM$29</c:f>
              <c:multiLvlStrCache>
                <c:ptCount val="9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5">
                    <c:v>D+H</c:v>
                  </c:pt>
                  <c:pt idx="6">
                    <c:v>D+F</c:v>
                  </c:pt>
                  <c:pt idx="7">
                    <c:v>H+F</c:v>
                  </c:pt>
                  <c:pt idx="8">
                    <c:v>D+H+F</c:v>
                  </c:pt>
                </c:lvl>
                <c:lvl>
                  <c:pt idx="0">
                    <c:v>EC50 </c:v>
                  </c:pt>
                  <c:pt idx="5">
                    <c:v>EC25</c:v>
                  </c:pt>
                </c:lvl>
              </c:multiLvlStrCache>
            </c:multiLvlStrRef>
          </c:cat>
          <c:val>
            <c:numRef>
              <c:f>'Plate E 485'!$AE$31:$AM$31</c:f>
              <c:numCache>
                <c:formatCode>General</c:formatCode>
                <c:ptCount val="9"/>
                <c:pt idx="0">
                  <c:v>44.930133815929146</c:v>
                </c:pt>
                <c:pt idx="1">
                  <c:v>35.338542119825291</c:v>
                </c:pt>
                <c:pt idx="2">
                  <c:v>16.133607113647827</c:v>
                </c:pt>
                <c:pt idx="3">
                  <c:v>-1.7988584752988714</c:v>
                </c:pt>
                <c:pt idx="5">
                  <c:v>66.159709050411522</c:v>
                </c:pt>
                <c:pt idx="6">
                  <c:v>68.066890563279784</c:v>
                </c:pt>
                <c:pt idx="7">
                  <c:v>43.633737623331641</c:v>
                </c:pt>
                <c:pt idx="8">
                  <c:v>38.930168618511473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F3-41FC-8034-496362FFCF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8506688"/>
        <c:axId val="389451872"/>
        <c:axId val="0"/>
      </c:bar3DChart>
      <c:catAx>
        <c:axId val="188506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451872"/>
        <c:crosses val="autoZero"/>
        <c:auto val="1"/>
        <c:lblAlgn val="ctr"/>
        <c:lblOffset val="100"/>
        <c:noMultiLvlLbl val="0"/>
      </c:catAx>
      <c:valAx>
        <c:axId val="389451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506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'Combined)EC25_EC50'!$A$31</c:f>
              <c:strCache>
                <c:ptCount val="1"/>
                <c:pt idx="0">
                  <c:v>EC25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'Combined)EC25_EC50'!$B$29:$P$30</c:f>
              <c:multiLvlStrCache>
                <c:ptCount val="15"/>
                <c:lvl>
                  <c:pt idx="0">
                    <c:v>Control</c:v>
                  </c:pt>
                  <c:pt idx="1">
                    <c:v>3,4 DHB4</c:v>
                  </c:pt>
                  <c:pt idx="2">
                    <c:v>4 HBA</c:v>
                  </c:pt>
                  <c:pt idx="3">
                    <c:v>FA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  <c:pt idx="8">
                    <c:v>3,4 DHB4</c:v>
                  </c:pt>
                  <c:pt idx="9">
                    <c:v>4 HBA</c:v>
                  </c:pt>
                  <c:pt idx="10">
                    <c:v>FA</c:v>
                  </c:pt>
                  <c:pt idx="11">
                    <c:v>D+H</c:v>
                  </c:pt>
                  <c:pt idx="12">
                    <c:v>D+F</c:v>
                  </c:pt>
                  <c:pt idx="13">
                    <c:v>H+F</c:v>
                  </c:pt>
                  <c:pt idx="14">
                    <c:v>D+H+F</c:v>
                  </c:pt>
                </c:lvl>
                <c:lvl>
                  <c:pt idx="0">
                    <c:v>Prevention</c:v>
                  </c:pt>
                  <c:pt idx="8">
                    <c:v>Treatment</c:v>
                  </c:pt>
                </c:lvl>
              </c:multiLvlStrCache>
            </c:multiLvlStrRef>
          </c:cat>
          <c:val>
            <c:numRef>
              <c:f>'Combined)EC25_EC50'!$B$31:$P$31</c:f>
              <c:numCache>
                <c:formatCode>General</c:formatCode>
                <c:ptCount val="15"/>
                <c:pt idx="0">
                  <c:v>100</c:v>
                </c:pt>
                <c:pt idx="1">
                  <c:v>99.043092785005584</c:v>
                </c:pt>
                <c:pt idx="2">
                  <c:v>82.236122774263109</c:v>
                </c:pt>
                <c:pt idx="3">
                  <c:v>89.617591852541992</c:v>
                </c:pt>
                <c:pt idx="4">
                  <c:v>83.044378259892397</c:v>
                </c:pt>
                <c:pt idx="5">
                  <c:v>89.631474196565719</c:v>
                </c:pt>
                <c:pt idx="6">
                  <c:v>84.53469528307096</c:v>
                </c:pt>
                <c:pt idx="7">
                  <c:v>74.900896969393116</c:v>
                </c:pt>
                <c:pt idx="8">
                  <c:v>82.002413230963597</c:v>
                </c:pt>
                <c:pt idx="9">
                  <c:v>87.743105662472715</c:v>
                </c:pt>
                <c:pt idx="10">
                  <c:v>76.62290280263349</c:v>
                </c:pt>
                <c:pt idx="11">
                  <c:v>80.041740817179047</c:v>
                </c:pt>
                <c:pt idx="12">
                  <c:v>85.736749626843277</c:v>
                </c:pt>
                <c:pt idx="13">
                  <c:v>87.398198765554881</c:v>
                </c:pt>
                <c:pt idx="14">
                  <c:v>94.350982115409366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E6-4937-AA42-FE8F3189DF3F}"/>
            </c:ext>
          </c:extLst>
        </c:ser>
        <c:ser>
          <c:idx val="1"/>
          <c:order val="1"/>
          <c:tx>
            <c:strRef>
              <c:f>'Combined)EC25_EC50'!$A$32</c:f>
              <c:strCache>
                <c:ptCount val="1"/>
                <c:pt idx="0">
                  <c:v>EC50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'Combined)EC25_EC50'!$B$29:$P$30</c:f>
              <c:multiLvlStrCache>
                <c:ptCount val="15"/>
                <c:lvl>
                  <c:pt idx="0">
                    <c:v>Control</c:v>
                  </c:pt>
                  <c:pt idx="1">
                    <c:v>3,4 DHB4</c:v>
                  </c:pt>
                  <c:pt idx="2">
                    <c:v>4 HBA</c:v>
                  </c:pt>
                  <c:pt idx="3">
                    <c:v>FA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  <c:pt idx="8">
                    <c:v>3,4 DHB4</c:v>
                  </c:pt>
                  <c:pt idx="9">
                    <c:v>4 HBA</c:v>
                  </c:pt>
                  <c:pt idx="10">
                    <c:v>FA</c:v>
                  </c:pt>
                  <c:pt idx="11">
                    <c:v>D+H</c:v>
                  </c:pt>
                  <c:pt idx="12">
                    <c:v>D+F</c:v>
                  </c:pt>
                  <c:pt idx="13">
                    <c:v>H+F</c:v>
                  </c:pt>
                  <c:pt idx="14">
                    <c:v>D+H+F</c:v>
                  </c:pt>
                </c:lvl>
                <c:lvl>
                  <c:pt idx="0">
                    <c:v>Prevention</c:v>
                  </c:pt>
                  <c:pt idx="8">
                    <c:v>Treatment</c:v>
                  </c:pt>
                </c:lvl>
              </c:multiLvlStrCache>
            </c:multiLvlStrRef>
          </c:cat>
          <c:val>
            <c:numRef>
              <c:f>'Combined)EC25_EC50'!$B$32:$P$32</c:f>
              <c:numCache>
                <c:formatCode>General</c:formatCode>
                <c:ptCount val="15"/>
                <c:pt idx="1">
                  <c:v>88.878287019878655</c:v>
                </c:pt>
                <c:pt idx="2">
                  <c:v>77.150205038444298</c:v>
                </c:pt>
                <c:pt idx="3">
                  <c:v>72.648489143522667</c:v>
                </c:pt>
                <c:pt idx="4">
                  <c:v>76.598481501898064</c:v>
                </c:pt>
                <c:pt idx="5">
                  <c:v>68.296157833266761</c:v>
                </c:pt>
                <c:pt idx="6">
                  <c:v>69.686124529405831</c:v>
                </c:pt>
                <c:pt idx="7">
                  <c:v>78.280712571692689</c:v>
                </c:pt>
                <c:pt idx="8">
                  <c:v>69.705416913904685</c:v>
                </c:pt>
                <c:pt idx="9">
                  <c:v>68.75110445122246</c:v>
                </c:pt>
                <c:pt idx="10">
                  <c:v>58.50117077461141</c:v>
                </c:pt>
                <c:pt idx="11">
                  <c:v>49.415850720122073</c:v>
                </c:pt>
                <c:pt idx="12">
                  <c:v>68.017965465409702</c:v>
                </c:pt>
                <c:pt idx="13">
                  <c:v>63.583270968697754</c:v>
                </c:pt>
                <c:pt idx="14">
                  <c:v>81.389274919090767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E6-4937-AA42-FE8F3189DF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0804912"/>
        <c:axId val="470806224"/>
      </c:barChart>
      <c:catAx>
        <c:axId val="470804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806224"/>
        <c:crosses val="autoZero"/>
        <c:auto val="1"/>
        <c:lblAlgn val="ctr"/>
        <c:lblOffset val="100"/>
        <c:noMultiLvlLbl val="0"/>
      </c:catAx>
      <c:valAx>
        <c:axId val="47080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804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%</a:t>
            </a:r>
            <a:r>
              <a:rPr lang="en-ZA" baseline="0"/>
              <a:t> </a:t>
            </a:r>
            <a:r>
              <a:rPr lang="en-ZA"/>
              <a:t>Lipid droplet formation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'Combined_EC50 X2_EC50X5'!$A$26</c:f>
              <c:strCache>
                <c:ptCount val="1"/>
                <c:pt idx="0">
                  <c:v>Prevention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multiLvlStrRef>
              <c:f>'Combined_EC50 X2_EC50X5'!$B$24:$Q$25</c:f>
              <c:multiLvlStrCache>
                <c:ptCount val="16"/>
                <c:lvl>
                  <c:pt idx="0">
                    <c:v>cells</c:v>
                  </c:pt>
                  <c:pt idx="1">
                    <c:v>3,4 DHB4</c:v>
                  </c:pt>
                  <c:pt idx="2">
                    <c:v>4 HBA</c:v>
                  </c:pt>
                  <c:pt idx="3">
                    <c:v>FA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  <c:pt idx="9">
                    <c:v>3,4 DHB4</c:v>
                  </c:pt>
                  <c:pt idx="10">
                    <c:v>4 HBA</c:v>
                  </c:pt>
                  <c:pt idx="11">
                    <c:v>FA</c:v>
                  </c:pt>
                  <c:pt idx="12">
                    <c:v>D+H</c:v>
                  </c:pt>
                  <c:pt idx="13">
                    <c:v>D+F</c:v>
                  </c:pt>
                  <c:pt idx="14">
                    <c:v>H+F</c:v>
                  </c:pt>
                  <c:pt idx="15">
                    <c:v>D+H+F</c:v>
                  </c:pt>
                </c:lvl>
                <c:lvl>
                  <c:pt idx="0">
                    <c:v>control</c:v>
                  </c:pt>
                  <c:pt idx="1">
                    <c:v>EC50 (x2)</c:v>
                  </c:pt>
                  <c:pt idx="9">
                    <c:v>EC50 (x5)</c:v>
                  </c:pt>
                </c:lvl>
              </c:multiLvlStrCache>
            </c:multiLvlStrRef>
          </c:cat>
          <c:val>
            <c:numRef>
              <c:f>'Combined_EC50 X2_EC50X5'!$B$26:$Q$26</c:f>
              <c:numCache>
                <c:formatCode>General</c:formatCode>
                <c:ptCount val="16"/>
                <c:pt idx="0">
                  <c:v>100</c:v>
                </c:pt>
                <c:pt idx="1">
                  <c:v>91.96149888340436</c:v>
                </c:pt>
                <c:pt idx="2">
                  <c:v>85.403447185124364</c:v>
                </c:pt>
                <c:pt idx="3">
                  <c:v>85.615084624551159</c:v>
                </c:pt>
                <c:pt idx="4">
                  <c:v>85.168432885855381</c:v>
                </c:pt>
                <c:pt idx="5">
                  <c:v>67.882092368838514</c:v>
                </c:pt>
                <c:pt idx="6">
                  <c:v>65.770589069886611</c:v>
                </c:pt>
                <c:pt idx="7">
                  <c:v>71.566715645778842</c:v>
                </c:pt>
                <c:pt idx="9">
                  <c:v>91.949652348936638</c:v>
                </c:pt>
                <c:pt idx="10">
                  <c:v>89.5105591183369</c:v>
                </c:pt>
                <c:pt idx="11">
                  <c:v>84.128678298608875</c:v>
                </c:pt>
                <c:pt idx="12">
                  <c:v>82.978164589154176</c:v>
                </c:pt>
                <c:pt idx="13">
                  <c:v>65.45981381018828</c:v>
                </c:pt>
                <c:pt idx="14">
                  <c:v>72.628010996002175</c:v>
                </c:pt>
                <c:pt idx="15">
                  <c:v>76.315726048977325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DE-493B-A180-B4F5F4119B8C}"/>
            </c:ext>
          </c:extLst>
        </c:ser>
        <c:ser>
          <c:idx val="1"/>
          <c:order val="1"/>
          <c:tx>
            <c:strRef>
              <c:f>'Combined_EC50 X2_EC50X5'!$A$27</c:f>
              <c:strCache>
                <c:ptCount val="1"/>
                <c:pt idx="0">
                  <c:v>Treatment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multiLvlStrRef>
              <c:f>'Combined_EC50 X2_EC50X5'!$B$24:$Q$25</c:f>
              <c:multiLvlStrCache>
                <c:ptCount val="16"/>
                <c:lvl>
                  <c:pt idx="0">
                    <c:v>cells</c:v>
                  </c:pt>
                  <c:pt idx="1">
                    <c:v>3,4 DHB4</c:v>
                  </c:pt>
                  <c:pt idx="2">
                    <c:v>4 HBA</c:v>
                  </c:pt>
                  <c:pt idx="3">
                    <c:v>FA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  <c:pt idx="9">
                    <c:v>3,4 DHB4</c:v>
                  </c:pt>
                  <c:pt idx="10">
                    <c:v>4 HBA</c:v>
                  </c:pt>
                  <c:pt idx="11">
                    <c:v>FA</c:v>
                  </c:pt>
                  <c:pt idx="12">
                    <c:v>D+H</c:v>
                  </c:pt>
                  <c:pt idx="13">
                    <c:v>D+F</c:v>
                  </c:pt>
                  <c:pt idx="14">
                    <c:v>H+F</c:v>
                  </c:pt>
                  <c:pt idx="15">
                    <c:v>D+H+F</c:v>
                  </c:pt>
                </c:lvl>
                <c:lvl>
                  <c:pt idx="0">
                    <c:v>control</c:v>
                  </c:pt>
                  <c:pt idx="1">
                    <c:v>EC50 (x2)</c:v>
                  </c:pt>
                  <c:pt idx="9">
                    <c:v>EC50 (x5)</c:v>
                  </c:pt>
                </c:lvl>
              </c:multiLvlStrCache>
            </c:multiLvlStrRef>
          </c:cat>
          <c:val>
            <c:numRef>
              <c:f>'Combined_EC50 X2_EC50X5'!$B$27:$Q$27</c:f>
              <c:numCache>
                <c:formatCode>General</c:formatCode>
                <c:ptCount val="16"/>
                <c:pt idx="0">
                  <c:v>100</c:v>
                </c:pt>
                <c:pt idx="1">
                  <c:v>82.161874434265698</c:v>
                </c:pt>
                <c:pt idx="2">
                  <c:v>85.28218114687985</c:v>
                </c:pt>
                <c:pt idx="3">
                  <c:v>84.851106411405155</c:v>
                </c:pt>
                <c:pt idx="4">
                  <c:v>82.666740333687201</c:v>
                </c:pt>
                <c:pt idx="5">
                  <c:v>84.834143756343892</c:v>
                </c:pt>
                <c:pt idx="6">
                  <c:v>79.292909233391768</c:v>
                </c:pt>
                <c:pt idx="7">
                  <c:v>77.284302545568679</c:v>
                </c:pt>
                <c:pt idx="9">
                  <c:v>86.668715704062606</c:v>
                </c:pt>
                <c:pt idx="10">
                  <c:v>87.043289261340377</c:v>
                </c:pt>
                <c:pt idx="11">
                  <c:v>88.183326948834477</c:v>
                </c:pt>
                <c:pt idx="12">
                  <c:v>83.698267667324558</c:v>
                </c:pt>
                <c:pt idx="13">
                  <c:v>84.917609435878305</c:v>
                </c:pt>
                <c:pt idx="14">
                  <c:v>79.064016599772103</c:v>
                </c:pt>
                <c:pt idx="15">
                  <c:v>77.605715213904546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DE-493B-A180-B4F5F4119B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20171567"/>
        <c:axId val="1616130623"/>
        <c:axId val="0"/>
      </c:bar3DChart>
      <c:catAx>
        <c:axId val="16201715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6130623"/>
        <c:crosses val="autoZero"/>
        <c:auto val="1"/>
        <c:lblAlgn val="ctr"/>
        <c:lblOffset val="100"/>
        <c:noMultiLvlLbl val="0"/>
      </c:catAx>
      <c:valAx>
        <c:axId val="16161306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01715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All!$A$5</c:f>
              <c:strCache>
                <c:ptCount val="1"/>
                <c:pt idx="0">
                  <c:v>EC25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0-E8C4-43A2-8F53-5DE8F56B3036}"/>
              </c:ext>
            </c:extLst>
          </c:dPt>
          <c:dLbls>
            <c:delete val="1"/>
          </c:dLbls>
          <c:errBars>
            <c:errBarType val="both"/>
            <c:errValType val="cust"/>
            <c:noEndCap val="0"/>
            <c:plus>
              <c:numRef>
                <c:f>All!$B$10:$K$10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2.1943461899516064</c:v>
                  </c:pt>
                  <c:pt idx="2">
                    <c:v>5.8224454761469593</c:v>
                  </c:pt>
                  <c:pt idx="3">
                    <c:v>8.3810171453087374</c:v>
                  </c:pt>
                  <c:pt idx="5">
                    <c:v>5.208032672163915</c:v>
                  </c:pt>
                  <c:pt idx="6">
                    <c:v>5.4820089498832809</c:v>
                  </c:pt>
                  <c:pt idx="7">
                    <c:v>9.1912978234094318</c:v>
                  </c:pt>
                  <c:pt idx="9">
                    <c:v>9.7002582604307399</c:v>
                  </c:pt>
                </c:numCache>
              </c:numRef>
            </c:plus>
            <c:minus>
              <c:numRef>
                <c:f>All!$B$10:$K$10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2.1943461899516064</c:v>
                  </c:pt>
                  <c:pt idx="2">
                    <c:v>5.8224454761469593</c:v>
                  </c:pt>
                  <c:pt idx="3">
                    <c:v>8.3810171453087374</c:v>
                  </c:pt>
                  <c:pt idx="5">
                    <c:v>5.208032672163915</c:v>
                  </c:pt>
                  <c:pt idx="6">
                    <c:v>5.4820089498832809</c:v>
                  </c:pt>
                  <c:pt idx="7">
                    <c:v>9.1912978234094318</c:v>
                  </c:pt>
                  <c:pt idx="9">
                    <c:v>9.7002582604307399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All!$B$3:$I$4</c:f>
              <c:multiLvlStrCache>
                <c:ptCount val="8"/>
                <c:lvl>
                  <c:pt idx="0">
                    <c:v>Control</c:v>
                  </c:pt>
                  <c:pt idx="1">
                    <c:v>3,4-DHBA</c:v>
                  </c:pt>
                  <c:pt idx="2">
                    <c:v>4-HBA</c:v>
                  </c:pt>
                  <c:pt idx="3">
                    <c:v>FA</c:v>
                  </c:pt>
                  <c:pt idx="5">
                    <c:v>3,4-DHBA + 4-HBA</c:v>
                  </c:pt>
                  <c:pt idx="6">
                    <c:v>3,4-DHBA + FA</c:v>
                  </c:pt>
                  <c:pt idx="7">
                    <c:v>4-HBA + FA</c:v>
                  </c:pt>
                </c:lvl>
                <c:lvl>
                  <c:pt idx="0">
                    <c:v>Prevention</c:v>
                  </c:pt>
                </c:lvl>
              </c:multiLvlStrCache>
            </c:multiLvlStrRef>
          </c:cat>
          <c:val>
            <c:numRef>
              <c:f>All!$B$5:$K$5</c:f>
              <c:numCache>
                <c:formatCode>General</c:formatCode>
                <c:ptCount val="10"/>
                <c:pt idx="0">
                  <c:v>100</c:v>
                </c:pt>
                <c:pt idx="1">
                  <c:v>99.043092785005584</c:v>
                </c:pt>
                <c:pt idx="2">
                  <c:v>82.236122774263109</c:v>
                </c:pt>
                <c:pt idx="3">
                  <c:v>89.617591852541992</c:v>
                </c:pt>
                <c:pt idx="5">
                  <c:v>83.044378259892397</c:v>
                </c:pt>
                <c:pt idx="6">
                  <c:v>89.631474196565719</c:v>
                </c:pt>
                <c:pt idx="7">
                  <c:v>84.53469528307096</c:v>
                </c:pt>
                <c:pt idx="9">
                  <c:v>74.900896969393116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F9-4C72-B3A4-6823C5BB56A6}"/>
            </c:ext>
          </c:extLst>
        </c:ser>
        <c:ser>
          <c:idx val="1"/>
          <c:order val="1"/>
          <c:tx>
            <c:strRef>
              <c:f>All!$A$6</c:f>
              <c:strCache>
                <c:ptCount val="1"/>
                <c:pt idx="0">
                  <c:v>EC50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C0B-C24E-B87B-9D806FF27E4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C0B-C24E-B87B-9D806FF27E4A}"/>
                </c:ext>
              </c:extLst>
            </c:dLbl>
            <c:dLbl>
              <c:idx val="3"/>
              <c:layout>
                <c:manualLayout>
                  <c:x val="0"/>
                  <c:y val="-6.167184489773811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**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5167793648868986E-2"/>
                      <c:h val="3.7916418027528202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9-7C0B-C24E-B87B-9D806FF27E4A}"/>
                </c:ext>
              </c:extLst>
            </c:dLbl>
            <c:dLbl>
              <c:idx val="5"/>
              <c:layout>
                <c:manualLayout>
                  <c:x val="-7.5133968016881498E-17"/>
                  <c:y val="-5.692785682868137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B-7C0B-C24E-B87B-9D806FF27E4A}"/>
                </c:ext>
              </c:extLst>
            </c:dLbl>
            <c:dLbl>
              <c:idx val="6"/>
              <c:layout>
                <c:manualLayout>
                  <c:x val="7.5133968016881498E-17"/>
                  <c:y val="-5.218386875962459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E-7C0B-C24E-B87B-9D806FF27E4A}"/>
                </c:ext>
              </c:extLst>
            </c:dLbl>
            <c:dLbl>
              <c:idx val="7"/>
              <c:layout>
                <c:manualLayout>
                  <c:x val="0"/>
                  <c:y val="-4.981187472509620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**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1-7C0B-C24E-B87B-9D806FF27E4A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7C0B-C24E-B87B-9D806FF27E4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All!$B$11:$K$11</c:f>
                <c:numCache>
                  <c:formatCode>General</c:formatCode>
                  <c:ptCount val="10"/>
                  <c:pt idx="1">
                    <c:v>3.9857385993662202</c:v>
                  </c:pt>
                  <c:pt idx="2">
                    <c:v>7.2252520037289623</c:v>
                  </c:pt>
                  <c:pt idx="3">
                    <c:v>11.178105938227784</c:v>
                  </c:pt>
                  <c:pt idx="5">
                    <c:v>7.8819312256686755</c:v>
                  </c:pt>
                  <c:pt idx="6">
                    <c:v>7.7035285043121782</c:v>
                  </c:pt>
                  <c:pt idx="7">
                    <c:v>8.6737556374206477</c:v>
                  </c:pt>
                  <c:pt idx="9">
                    <c:v>11.310558480007932</c:v>
                  </c:pt>
                </c:numCache>
              </c:numRef>
            </c:plus>
            <c:minus>
              <c:numRef>
                <c:f>All!$B$11:$K$11</c:f>
                <c:numCache>
                  <c:formatCode>General</c:formatCode>
                  <c:ptCount val="10"/>
                  <c:pt idx="1">
                    <c:v>3.9857385993662202</c:v>
                  </c:pt>
                  <c:pt idx="2">
                    <c:v>7.2252520037289623</c:v>
                  </c:pt>
                  <c:pt idx="3">
                    <c:v>11.178105938227784</c:v>
                  </c:pt>
                  <c:pt idx="5">
                    <c:v>7.8819312256686755</c:v>
                  </c:pt>
                  <c:pt idx="6">
                    <c:v>7.7035285043121782</c:v>
                  </c:pt>
                  <c:pt idx="7">
                    <c:v>8.6737556374206477</c:v>
                  </c:pt>
                  <c:pt idx="9">
                    <c:v>11.310558480007932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All!$B$3:$I$4</c:f>
              <c:multiLvlStrCache>
                <c:ptCount val="8"/>
                <c:lvl>
                  <c:pt idx="0">
                    <c:v>Control</c:v>
                  </c:pt>
                  <c:pt idx="1">
                    <c:v>3,4-DHBA</c:v>
                  </c:pt>
                  <c:pt idx="2">
                    <c:v>4-HBA</c:v>
                  </c:pt>
                  <c:pt idx="3">
                    <c:v>FA</c:v>
                  </c:pt>
                  <c:pt idx="5">
                    <c:v>3,4-DHBA + 4-HBA</c:v>
                  </c:pt>
                  <c:pt idx="6">
                    <c:v>3,4-DHBA + FA</c:v>
                  </c:pt>
                  <c:pt idx="7">
                    <c:v>4-HBA + FA</c:v>
                  </c:pt>
                </c:lvl>
                <c:lvl>
                  <c:pt idx="0">
                    <c:v>Prevention</c:v>
                  </c:pt>
                </c:lvl>
              </c:multiLvlStrCache>
            </c:multiLvlStrRef>
          </c:cat>
          <c:val>
            <c:numRef>
              <c:f>All!$B$6:$K$6</c:f>
              <c:numCache>
                <c:formatCode>General</c:formatCode>
                <c:ptCount val="10"/>
                <c:pt idx="1">
                  <c:v>88.878287019878655</c:v>
                </c:pt>
                <c:pt idx="2">
                  <c:v>77.150205038444298</c:v>
                </c:pt>
                <c:pt idx="3">
                  <c:v>72.648489143522667</c:v>
                </c:pt>
                <c:pt idx="5">
                  <c:v>76.598481501898064</c:v>
                </c:pt>
                <c:pt idx="6">
                  <c:v>68.296157833266761</c:v>
                </c:pt>
                <c:pt idx="7">
                  <c:v>69.686124529405831</c:v>
                </c:pt>
                <c:pt idx="9">
                  <c:v>78.280712571692689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F9-4C72-B3A4-6823C5BB56A6}"/>
            </c:ext>
          </c:extLst>
        </c:ser>
        <c:ser>
          <c:idx val="2"/>
          <c:order val="2"/>
          <c:tx>
            <c:strRef>
              <c:f>All!$A$7</c:f>
              <c:strCache>
                <c:ptCount val="1"/>
                <c:pt idx="0">
                  <c:v>EC50(X2)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7C0B-C24E-B87B-9D806FF27E4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**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7C0B-C24E-B87B-9D806FF27E4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**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7C0B-C24E-B87B-9D806FF27E4A}"/>
                </c:ext>
              </c:extLst>
            </c:dLbl>
            <c:dLbl>
              <c:idx val="5"/>
              <c:layout>
                <c:manualLayout>
                  <c:x val="0"/>
                  <c:y val="-3.083592244886907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****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C-7C0B-C24E-B87B-9D806FF27E4A}"/>
                </c:ext>
              </c:extLst>
            </c:dLbl>
            <c:dLbl>
              <c:idx val="6"/>
              <c:layout>
                <c:manualLayout>
                  <c:x val="-7.5133968016881498E-17"/>
                  <c:y val="-3.320791648339744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****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F-7C0B-C24E-B87B-9D806FF27E4A}"/>
                </c:ext>
              </c:extLst>
            </c:dLbl>
            <c:dLbl>
              <c:idx val="7"/>
              <c:layout>
                <c:manualLayout>
                  <c:x val="0"/>
                  <c:y val="-4.032389858698261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****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2-7C0B-C24E-B87B-9D806FF27E4A}"/>
                </c:ext>
              </c:extLst>
            </c:dLbl>
            <c:dLbl>
              <c:idx val="9"/>
              <c:layout>
                <c:manualLayout>
                  <c:x val="-1.0160306434842076E-3"/>
                  <c:y val="-1.36751842246520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****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5-7C0B-C24E-B87B-9D806FF27E4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All!$B$12:$U$12</c:f>
                <c:numCache>
                  <c:formatCode>General</c:formatCode>
                  <c:ptCount val="20"/>
                  <c:pt idx="1">
                    <c:v>1.7583686102135676</c:v>
                  </c:pt>
                  <c:pt idx="2">
                    <c:v>1.8152357532102161</c:v>
                  </c:pt>
                  <c:pt idx="3">
                    <c:v>2.2762687690287864</c:v>
                  </c:pt>
                  <c:pt idx="5">
                    <c:v>2.3169952915464052</c:v>
                  </c:pt>
                  <c:pt idx="6">
                    <c:v>5.0381021279606548</c:v>
                  </c:pt>
                  <c:pt idx="7">
                    <c:v>3.3243158378899991</c:v>
                  </c:pt>
                  <c:pt idx="9">
                    <c:v>3.8430767561331827</c:v>
                  </c:pt>
                  <c:pt idx="13">
                    <c:v>4.1013249863363619</c:v>
                  </c:pt>
                  <c:pt idx="14">
                    <c:v>2.1079390737048604</c:v>
                  </c:pt>
                  <c:pt idx="15">
                    <c:v>2.4172890912592546</c:v>
                  </c:pt>
                  <c:pt idx="16">
                    <c:v>2.5473864077835593</c:v>
                  </c:pt>
                  <c:pt idx="17">
                    <c:v>1.6192489469352103</c:v>
                  </c:pt>
                  <c:pt idx="18">
                    <c:v>2.8116676526464777</c:v>
                  </c:pt>
                  <c:pt idx="19">
                    <c:v>0.76614194849256656</c:v>
                  </c:pt>
                </c:numCache>
              </c:numRef>
            </c:plus>
            <c:minus>
              <c:numRef>
                <c:f>All!$B$12:$U$12</c:f>
                <c:numCache>
                  <c:formatCode>General</c:formatCode>
                  <c:ptCount val="20"/>
                  <c:pt idx="1">
                    <c:v>1.7583686102135676</c:v>
                  </c:pt>
                  <c:pt idx="2">
                    <c:v>1.8152357532102161</c:v>
                  </c:pt>
                  <c:pt idx="3">
                    <c:v>2.2762687690287864</c:v>
                  </c:pt>
                  <c:pt idx="5">
                    <c:v>2.3169952915464052</c:v>
                  </c:pt>
                  <c:pt idx="6">
                    <c:v>5.0381021279606548</c:v>
                  </c:pt>
                  <c:pt idx="7">
                    <c:v>3.3243158378899991</c:v>
                  </c:pt>
                  <c:pt idx="9">
                    <c:v>3.8430767561331827</c:v>
                  </c:pt>
                  <c:pt idx="13">
                    <c:v>4.1013249863363619</c:v>
                  </c:pt>
                  <c:pt idx="14">
                    <c:v>2.1079390737048604</c:v>
                  </c:pt>
                  <c:pt idx="15">
                    <c:v>2.4172890912592546</c:v>
                  </c:pt>
                  <c:pt idx="16">
                    <c:v>2.5473864077835593</c:v>
                  </c:pt>
                  <c:pt idx="17">
                    <c:v>1.6192489469352103</c:v>
                  </c:pt>
                  <c:pt idx="18">
                    <c:v>2.8116676526464777</c:v>
                  </c:pt>
                  <c:pt idx="19">
                    <c:v>0.76614194849256656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All!$B$3:$I$4</c:f>
              <c:multiLvlStrCache>
                <c:ptCount val="8"/>
                <c:lvl>
                  <c:pt idx="0">
                    <c:v>Control</c:v>
                  </c:pt>
                  <c:pt idx="1">
                    <c:v>3,4-DHBA</c:v>
                  </c:pt>
                  <c:pt idx="2">
                    <c:v>4-HBA</c:v>
                  </c:pt>
                  <c:pt idx="3">
                    <c:v>FA</c:v>
                  </c:pt>
                  <c:pt idx="5">
                    <c:v>3,4-DHBA + 4-HBA</c:v>
                  </c:pt>
                  <c:pt idx="6">
                    <c:v>3,4-DHBA + FA</c:v>
                  </c:pt>
                  <c:pt idx="7">
                    <c:v>4-HBA + FA</c:v>
                  </c:pt>
                </c:lvl>
                <c:lvl>
                  <c:pt idx="0">
                    <c:v>Prevention</c:v>
                  </c:pt>
                </c:lvl>
              </c:multiLvlStrCache>
            </c:multiLvlStrRef>
          </c:cat>
          <c:val>
            <c:numRef>
              <c:f>All!$B$7:$K$7</c:f>
              <c:numCache>
                <c:formatCode>General</c:formatCode>
                <c:ptCount val="10"/>
                <c:pt idx="1">
                  <c:v>91.96149888340436</c:v>
                </c:pt>
                <c:pt idx="2">
                  <c:v>85.403447185124364</c:v>
                </c:pt>
                <c:pt idx="3">
                  <c:v>85.615084624551159</c:v>
                </c:pt>
                <c:pt idx="5">
                  <c:v>85.168432885855381</c:v>
                </c:pt>
                <c:pt idx="6">
                  <c:v>67.882092368838514</c:v>
                </c:pt>
                <c:pt idx="7">
                  <c:v>65.770589069886611</c:v>
                </c:pt>
                <c:pt idx="9">
                  <c:v>71.566715645778842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F9-4C72-B3A4-6823C5BB56A6}"/>
            </c:ext>
          </c:extLst>
        </c:ser>
        <c:ser>
          <c:idx val="3"/>
          <c:order val="3"/>
          <c:tx>
            <c:strRef>
              <c:f>All!$A$8</c:f>
              <c:strCache>
                <c:ptCount val="1"/>
                <c:pt idx="0">
                  <c:v>EC50(X5)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C0B-C24E-B87B-9D806FF27E4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C0B-C24E-B87B-9D806FF27E4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7C0B-C24E-B87B-9D806FF27E4A}"/>
                </c:ext>
              </c:extLst>
            </c:dLbl>
            <c:dLbl>
              <c:idx val="5"/>
              <c:layout>
                <c:manualLayout>
                  <c:x val="-1.6644259598991079E-5"/>
                  <c:y val="-2.116795297385909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****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D-7C0B-C24E-B87B-9D806FF27E4A}"/>
                </c:ext>
              </c:extLst>
            </c:dLbl>
            <c:dLbl>
              <c:idx val="6"/>
              <c:layout>
                <c:manualLayout>
                  <c:x val="-7.5133968016881498E-17"/>
                  <c:y val="-2.846392841434066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****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0-7C0B-C24E-B87B-9D806FF27E4A}"/>
                </c:ext>
              </c:extLst>
            </c:dLbl>
            <c:dLbl>
              <c:idx val="7"/>
              <c:layout>
                <c:manualLayout>
                  <c:x val="0"/>
                  <c:y val="-3.795190455245426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****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3-7C0B-C24E-B87B-9D806FF27E4A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****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6-7C0B-C24E-B87B-9D806FF27E4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All!$B$13:$U$13</c:f>
                <c:numCache>
                  <c:formatCode>General</c:formatCode>
                  <c:ptCount val="20"/>
                  <c:pt idx="1">
                    <c:v>2.9214691767686474</c:v>
                  </c:pt>
                  <c:pt idx="2">
                    <c:v>3.6643286766097316</c:v>
                  </c:pt>
                  <c:pt idx="3">
                    <c:v>2.879767769192362</c:v>
                  </c:pt>
                  <c:pt idx="5">
                    <c:v>4.4605207177708976</c:v>
                  </c:pt>
                  <c:pt idx="6">
                    <c:v>6.0447214632118422</c:v>
                  </c:pt>
                  <c:pt idx="7">
                    <c:v>6.5113487119055504</c:v>
                  </c:pt>
                  <c:pt idx="9">
                    <c:v>1.5235598700747139</c:v>
                  </c:pt>
                  <c:pt idx="13">
                    <c:v>3.6073067445575688</c:v>
                  </c:pt>
                  <c:pt idx="14">
                    <c:v>3.2291634749729594</c:v>
                  </c:pt>
                  <c:pt idx="15">
                    <c:v>3.941864465815156</c:v>
                  </c:pt>
                  <c:pt idx="16">
                    <c:v>2.4931126771578977</c:v>
                  </c:pt>
                  <c:pt idx="17">
                    <c:v>2.2300150713065685</c:v>
                  </c:pt>
                  <c:pt idx="18">
                    <c:v>2.9115214700971634</c:v>
                  </c:pt>
                  <c:pt idx="19">
                    <c:v>1.0582891461129649</c:v>
                  </c:pt>
                </c:numCache>
              </c:numRef>
            </c:plus>
            <c:minus>
              <c:numRef>
                <c:f>All!$B$13:$U$13</c:f>
                <c:numCache>
                  <c:formatCode>General</c:formatCode>
                  <c:ptCount val="20"/>
                  <c:pt idx="1">
                    <c:v>2.9214691767686474</c:v>
                  </c:pt>
                  <c:pt idx="2">
                    <c:v>3.6643286766097316</c:v>
                  </c:pt>
                  <c:pt idx="3">
                    <c:v>2.879767769192362</c:v>
                  </c:pt>
                  <c:pt idx="5">
                    <c:v>4.4605207177708976</c:v>
                  </c:pt>
                  <c:pt idx="6">
                    <c:v>6.0447214632118422</c:v>
                  </c:pt>
                  <c:pt idx="7">
                    <c:v>6.5113487119055504</c:v>
                  </c:pt>
                  <c:pt idx="9">
                    <c:v>1.5235598700747139</c:v>
                  </c:pt>
                  <c:pt idx="13">
                    <c:v>3.6073067445575688</c:v>
                  </c:pt>
                  <c:pt idx="14">
                    <c:v>3.2291634749729594</c:v>
                  </c:pt>
                  <c:pt idx="15">
                    <c:v>3.941864465815156</c:v>
                  </c:pt>
                  <c:pt idx="16">
                    <c:v>2.4931126771578977</c:v>
                  </c:pt>
                  <c:pt idx="17">
                    <c:v>2.2300150713065685</c:v>
                  </c:pt>
                  <c:pt idx="18">
                    <c:v>2.9115214700971634</c:v>
                  </c:pt>
                  <c:pt idx="19">
                    <c:v>1.0582891461129649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All!$B$3:$I$4</c:f>
              <c:multiLvlStrCache>
                <c:ptCount val="8"/>
                <c:lvl>
                  <c:pt idx="0">
                    <c:v>Control</c:v>
                  </c:pt>
                  <c:pt idx="1">
                    <c:v>3,4-DHBA</c:v>
                  </c:pt>
                  <c:pt idx="2">
                    <c:v>4-HBA</c:v>
                  </c:pt>
                  <c:pt idx="3">
                    <c:v>FA</c:v>
                  </c:pt>
                  <c:pt idx="5">
                    <c:v>3,4-DHBA + 4-HBA</c:v>
                  </c:pt>
                  <c:pt idx="6">
                    <c:v>3,4-DHBA + FA</c:v>
                  </c:pt>
                  <c:pt idx="7">
                    <c:v>4-HBA + FA</c:v>
                  </c:pt>
                </c:lvl>
                <c:lvl>
                  <c:pt idx="0">
                    <c:v>Prevention</c:v>
                  </c:pt>
                </c:lvl>
              </c:multiLvlStrCache>
            </c:multiLvlStrRef>
          </c:cat>
          <c:val>
            <c:numRef>
              <c:f>All!$B$8:$K$8</c:f>
              <c:numCache>
                <c:formatCode>General</c:formatCode>
                <c:ptCount val="10"/>
                <c:pt idx="1">
                  <c:v>91.949652348936638</c:v>
                </c:pt>
                <c:pt idx="2">
                  <c:v>89.5105591183369</c:v>
                </c:pt>
                <c:pt idx="3">
                  <c:v>84.128678298608875</c:v>
                </c:pt>
                <c:pt idx="5">
                  <c:v>82.978164589154176</c:v>
                </c:pt>
                <c:pt idx="6">
                  <c:v>65.45981381018828</c:v>
                </c:pt>
                <c:pt idx="7">
                  <c:v>72.628010996002175</c:v>
                </c:pt>
                <c:pt idx="9">
                  <c:v>76.315726048977325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F9-4C72-B3A4-6823C5BB56A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70804912"/>
        <c:axId val="470806224"/>
      </c:barChart>
      <c:catAx>
        <c:axId val="470804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806224"/>
        <c:crosses val="autoZero"/>
        <c:auto val="1"/>
        <c:lblAlgn val="ctr"/>
        <c:lblOffset val="100"/>
        <c:noMultiLvlLbl val="0"/>
      </c:catAx>
      <c:valAx>
        <c:axId val="4708062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000" b="0" i="0" u="none" strike="noStrike" kern="1200" spc="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% Lipid droplet formation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804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586719523339061E-2"/>
          <c:y val="4.5634762615437349E-2"/>
          <c:w val="0.94177161277391774"/>
          <c:h val="0.811303768305437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[2]All!$A$5</c:f>
              <c:strCache>
                <c:ptCount val="1"/>
                <c:pt idx="0">
                  <c:v>EC25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[2]All!$B$3:$I$4</c:f>
              <c:multiLvlStrCache>
                <c:ptCount val="8"/>
                <c:lvl>
                  <c:pt idx="0">
                    <c:v>Control</c:v>
                  </c:pt>
                  <c:pt idx="1">
                    <c:v>3,4 DHB4</c:v>
                  </c:pt>
                  <c:pt idx="2">
                    <c:v>4 HBA</c:v>
                  </c:pt>
                  <c:pt idx="3">
                    <c:v>FA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</c:lvl>
                <c:lvl>
                  <c:pt idx="0">
                    <c:v>Prevention</c:v>
                  </c:pt>
                </c:lvl>
              </c:multiLvlStrCache>
            </c:multiLvlStrRef>
          </c:cat>
          <c:val>
            <c:numRef>
              <c:f>[2]All!$B$5:$I$5</c:f>
              <c:numCache>
                <c:formatCode>General</c:formatCode>
                <c:ptCount val="8"/>
                <c:pt idx="0">
                  <c:v>100</c:v>
                </c:pt>
                <c:pt idx="1">
                  <c:v>99.043092785005584</c:v>
                </c:pt>
                <c:pt idx="2">
                  <c:v>82.236122774263109</c:v>
                </c:pt>
                <c:pt idx="3">
                  <c:v>89.617591852541992</c:v>
                </c:pt>
                <c:pt idx="4">
                  <c:v>83.044378259892397</c:v>
                </c:pt>
                <c:pt idx="5">
                  <c:v>89.631474196565719</c:v>
                </c:pt>
                <c:pt idx="6">
                  <c:v>84.53469528307096</c:v>
                </c:pt>
                <c:pt idx="7">
                  <c:v>74.900896969393116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93-47BD-AE5B-97EC1A285948}"/>
            </c:ext>
          </c:extLst>
        </c:ser>
        <c:ser>
          <c:idx val="1"/>
          <c:order val="1"/>
          <c:tx>
            <c:strRef>
              <c:f>[2]All!$A$6</c:f>
              <c:strCache>
                <c:ptCount val="1"/>
                <c:pt idx="0">
                  <c:v>EC50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[2]All!$B$3:$I$4</c:f>
              <c:multiLvlStrCache>
                <c:ptCount val="8"/>
                <c:lvl>
                  <c:pt idx="0">
                    <c:v>Control</c:v>
                  </c:pt>
                  <c:pt idx="1">
                    <c:v>3,4 DHB4</c:v>
                  </c:pt>
                  <c:pt idx="2">
                    <c:v>4 HBA</c:v>
                  </c:pt>
                  <c:pt idx="3">
                    <c:v>FA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</c:lvl>
                <c:lvl>
                  <c:pt idx="0">
                    <c:v>Prevention</c:v>
                  </c:pt>
                </c:lvl>
              </c:multiLvlStrCache>
            </c:multiLvlStrRef>
          </c:cat>
          <c:val>
            <c:numRef>
              <c:f>[2]All!$B$6:$I$6</c:f>
              <c:numCache>
                <c:formatCode>General</c:formatCode>
                <c:ptCount val="8"/>
                <c:pt idx="1">
                  <c:v>88.878287019878655</c:v>
                </c:pt>
                <c:pt idx="2">
                  <c:v>77.150205038444298</c:v>
                </c:pt>
                <c:pt idx="3">
                  <c:v>72.648489143522667</c:v>
                </c:pt>
                <c:pt idx="4">
                  <c:v>76.598481501898064</c:v>
                </c:pt>
                <c:pt idx="5">
                  <c:v>68.296157833266761</c:v>
                </c:pt>
                <c:pt idx="6">
                  <c:v>69.686124529405831</c:v>
                </c:pt>
                <c:pt idx="7">
                  <c:v>78.280712571692689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093-47BD-AE5B-97EC1A285948}"/>
            </c:ext>
          </c:extLst>
        </c:ser>
        <c:ser>
          <c:idx val="2"/>
          <c:order val="2"/>
          <c:tx>
            <c:strRef>
              <c:f>[2]All!$A$7</c:f>
              <c:strCache>
                <c:ptCount val="1"/>
                <c:pt idx="0">
                  <c:v>EC50 X2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C093-47BD-AE5B-97EC1A28594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>
                  <c15:layout>
                    <c:manualLayout>
                      <c:w val="3.9078168425147608E-3"/>
                      <c:h val="4.935983401639741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B-C093-47BD-AE5B-97EC1A28594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093-47BD-AE5B-97EC1A28594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093-47BD-AE5B-97EC1A285948}"/>
                </c:ext>
              </c:extLst>
            </c:dLbl>
            <c:dLbl>
              <c:idx val="4"/>
              <c:layout>
                <c:manualLayout>
                  <c:x val="-8.8558309342326059E-17"/>
                  <c:y val="-2.5868314797429754E-2"/>
                </c:manualLayout>
              </c:layout>
              <c:tx>
                <c:rich>
                  <a:bodyPr/>
                  <a:lstStyle/>
                  <a:p>
                    <a:fld id="{2D250F7E-BA84-E846-A753-90D7339198EF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C093-47BD-AE5B-97EC1A285948}"/>
                </c:ext>
              </c:extLst>
            </c:dLbl>
            <c:dLbl>
              <c:idx val="5"/>
              <c:layout>
                <c:manualLayout>
                  <c:x val="0"/>
                  <c:y val="-1.5520988878457872E-2"/>
                </c:manualLayout>
              </c:layout>
              <c:tx>
                <c:rich>
                  <a:bodyPr/>
                  <a:lstStyle/>
                  <a:p>
                    <a:fld id="{E46E53D7-6660-0342-9FC1-0F220228FA51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C093-47BD-AE5B-97EC1A285948}"/>
                </c:ext>
              </c:extLst>
            </c:dLbl>
            <c:dLbl>
              <c:idx val="6"/>
              <c:layout>
                <c:manualLayout>
                  <c:x val="-8.8558309342326059E-17"/>
                  <c:y val="-3.104197775691565E-2"/>
                </c:manualLayout>
              </c:layout>
              <c:tx>
                <c:rich>
                  <a:bodyPr/>
                  <a:lstStyle/>
                  <a:p>
                    <a:fld id="{2A369EA8-86A5-CB45-BF70-D4CF86E9F0D2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C093-47BD-AE5B-97EC1A285948}"/>
                </c:ext>
              </c:extLst>
            </c:dLbl>
            <c:dLbl>
              <c:idx val="7"/>
              <c:layout>
                <c:manualLayout>
                  <c:x val="0"/>
                  <c:y val="-9.0539101791004446E-3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37BC19D0-9197-9146-B7B9-332E865D26EB}" type="CELLRANGE">
                      <a:rPr lang="en-US"/>
                      <a:pPr>
                        <a:defRPr/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2.8886444051199594E-2"/>
                      <c:h val="6.4632086365137176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C093-47BD-AE5B-97EC1A28594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[2]All!$B$3:$I$4</c:f>
              <c:multiLvlStrCache>
                <c:ptCount val="8"/>
                <c:lvl>
                  <c:pt idx="0">
                    <c:v>Control</c:v>
                  </c:pt>
                  <c:pt idx="1">
                    <c:v>3,4 DHB4</c:v>
                  </c:pt>
                  <c:pt idx="2">
                    <c:v>4 HBA</c:v>
                  </c:pt>
                  <c:pt idx="3">
                    <c:v>FA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</c:lvl>
                <c:lvl>
                  <c:pt idx="0">
                    <c:v>Prevention</c:v>
                  </c:pt>
                </c:lvl>
              </c:multiLvlStrCache>
            </c:multiLvlStrRef>
          </c:cat>
          <c:val>
            <c:numRef>
              <c:f>[2]All!$B$7:$I$7</c:f>
              <c:numCache>
                <c:formatCode>General</c:formatCode>
                <c:ptCount val="8"/>
                <c:pt idx="1">
                  <c:v>91.96149888340436</c:v>
                </c:pt>
                <c:pt idx="2">
                  <c:v>85.403447185124364</c:v>
                </c:pt>
                <c:pt idx="3">
                  <c:v>85.615084624551159</c:v>
                </c:pt>
                <c:pt idx="4">
                  <c:v>85.168432885855381</c:v>
                </c:pt>
                <c:pt idx="5">
                  <c:v>67.882092368838514</c:v>
                </c:pt>
                <c:pt idx="6">
                  <c:v>65.770589069886611</c:v>
                </c:pt>
                <c:pt idx="7">
                  <c:v>71.566715645778842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[2]All!$AK$16:$AR$16</c15:f>
                <c15:dlblRangeCache>
                  <c:ptCount val="8"/>
                  <c:pt idx="1">
                    <c:v>*</c:v>
                  </c:pt>
                  <c:pt idx="2">
                    <c:v>**</c:v>
                  </c:pt>
                  <c:pt idx="3">
                    <c:v>**</c:v>
                  </c:pt>
                  <c:pt idx="4">
                    <c:v>****</c:v>
                  </c:pt>
                  <c:pt idx="5">
                    <c:v>***</c:v>
                  </c:pt>
                  <c:pt idx="6">
                    <c:v>****</c:v>
                  </c:pt>
                  <c:pt idx="7">
                    <c:v>****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2-C093-47BD-AE5B-97EC1A285948}"/>
            </c:ext>
          </c:extLst>
        </c:ser>
        <c:ser>
          <c:idx val="3"/>
          <c:order val="3"/>
          <c:tx>
            <c:strRef>
              <c:f>[2]All!$A$8</c:f>
              <c:strCache>
                <c:ptCount val="1"/>
                <c:pt idx="0">
                  <c:v>EC50X5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C093-47BD-AE5B-97EC1A28594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4822366-1095-994F-882C-61BB4D2512F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C093-47BD-AE5B-97EC1A28594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BB3305D0-A4BC-134B-847E-DFEF56A3240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C093-47BD-AE5B-97EC1A28594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ACB5C49C-A97C-9441-AE9E-F5C32C13E66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C093-47BD-AE5B-97EC1A285948}"/>
                </c:ext>
              </c:extLst>
            </c:dLbl>
            <c:dLbl>
              <c:idx val="4"/>
              <c:layout>
                <c:manualLayout>
                  <c:x val="0"/>
                  <c:y val="-1.0347325918971931E-2"/>
                </c:manualLayout>
              </c:layout>
              <c:tx>
                <c:rich>
                  <a:bodyPr/>
                  <a:lstStyle/>
                  <a:p>
                    <a:fld id="{B5D0ECB3-878A-6545-9094-174E5C61FD9C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C093-47BD-AE5B-97EC1A285948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BBBF85C0-7169-BD4C-A1B3-7A826A07E51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C093-47BD-AE5B-97EC1A285948}"/>
                </c:ext>
              </c:extLst>
            </c:dLbl>
            <c:dLbl>
              <c:idx val="6"/>
              <c:layout>
                <c:manualLayout>
                  <c:x val="-1.7711661868465212E-16"/>
                  <c:y val="-1.5520988878457825E-2"/>
                </c:manualLayout>
              </c:layout>
              <c:tx>
                <c:rich>
                  <a:bodyPr/>
                  <a:lstStyle/>
                  <a:p>
                    <a:fld id="{A965F03F-5F74-FA41-B373-54066D145499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C093-47BD-AE5B-97EC1A285948}"/>
                </c:ext>
              </c:extLst>
            </c:dLbl>
            <c:dLbl>
              <c:idx val="7"/>
              <c:layout>
                <c:manualLayout>
                  <c:x val="1.2076272596653578E-3"/>
                  <c:y val="-1.8107820358200796E-2"/>
                </c:manualLayout>
              </c:layout>
              <c:tx>
                <c:rich>
                  <a:bodyPr/>
                  <a:lstStyle/>
                  <a:p>
                    <a:fld id="{587CC10C-DB2F-6741-88C2-11D70264E663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C093-47BD-AE5B-97EC1A28594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[2]All!$B$3:$I$4</c:f>
              <c:multiLvlStrCache>
                <c:ptCount val="8"/>
                <c:lvl>
                  <c:pt idx="0">
                    <c:v>Control</c:v>
                  </c:pt>
                  <c:pt idx="1">
                    <c:v>3,4 DHB4</c:v>
                  </c:pt>
                  <c:pt idx="2">
                    <c:v>4 HBA</c:v>
                  </c:pt>
                  <c:pt idx="3">
                    <c:v>FA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</c:lvl>
                <c:lvl>
                  <c:pt idx="0">
                    <c:v>Prevention</c:v>
                  </c:pt>
                </c:lvl>
              </c:multiLvlStrCache>
            </c:multiLvlStrRef>
          </c:cat>
          <c:val>
            <c:numRef>
              <c:f>[2]All!$B$8:$I$8</c:f>
              <c:numCache>
                <c:formatCode>General</c:formatCode>
                <c:ptCount val="8"/>
                <c:pt idx="1">
                  <c:v>91.949652348936638</c:v>
                </c:pt>
                <c:pt idx="2">
                  <c:v>89.5105591183369</c:v>
                </c:pt>
                <c:pt idx="3">
                  <c:v>84.128678298608875</c:v>
                </c:pt>
                <c:pt idx="4">
                  <c:v>82.978164589154176</c:v>
                </c:pt>
                <c:pt idx="5">
                  <c:v>65.45981381018828</c:v>
                </c:pt>
                <c:pt idx="6">
                  <c:v>72.628010996002175</c:v>
                </c:pt>
                <c:pt idx="7">
                  <c:v>76.315726048977325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[2]All!$AK$17:$AR$17</c15:f>
                <c15:dlblRangeCache>
                  <c:ptCount val="8"/>
                  <c:pt idx="3">
                    <c:v>*</c:v>
                  </c:pt>
                  <c:pt idx="4">
                    <c:v>****</c:v>
                  </c:pt>
                  <c:pt idx="5">
                    <c:v>***</c:v>
                  </c:pt>
                  <c:pt idx="6">
                    <c:v>****</c:v>
                  </c:pt>
                  <c:pt idx="7">
                    <c:v>****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B-C093-47BD-AE5B-97EC1A2859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57188063"/>
        <c:axId val="557187647"/>
      </c:barChart>
      <c:catAx>
        <c:axId val="557188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187647"/>
        <c:crosses val="autoZero"/>
        <c:auto val="1"/>
        <c:lblAlgn val="ctr"/>
        <c:lblOffset val="100"/>
        <c:noMultiLvlLbl val="0"/>
      </c:catAx>
      <c:valAx>
        <c:axId val="5571876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%</a:t>
                </a:r>
                <a:r>
                  <a:rPr lang="en-ZA" baseline="0"/>
                  <a:t> Lipid Formation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1880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04302046014094E-2"/>
          <c:y val="2.1659295643581454E-2"/>
          <c:w val="0.92407196315072737"/>
          <c:h val="0.801049483273143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All!$A$5</c:f>
              <c:strCache>
                <c:ptCount val="1"/>
                <c:pt idx="0">
                  <c:v>EC25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dk1">
                  <a:tint val="885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760B-0E43-99C0-5A3BEA7BCB85}"/>
              </c:ext>
            </c:extLst>
          </c:dPt>
          <c:dLbls>
            <c:delete val="1"/>
          </c:dLbls>
          <c:errBars>
            <c:errBarType val="both"/>
            <c:errValType val="cust"/>
            <c:noEndCap val="0"/>
            <c:plus>
              <c:numRef>
                <c:f>All!$B$10:$K$10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2.1943461899516064</c:v>
                  </c:pt>
                  <c:pt idx="2">
                    <c:v>5.8224454761469593</c:v>
                  </c:pt>
                  <c:pt idx="3">
                    <c:v>8.3810171453087374</c:v>
                  </c:pt>
                  <c:pt idx="5">
                    <c:v>5.208032672163915</c:v>
                  </c:pt>
                  <c:pt idx="6">
                    <c:v>5.4820089498832809</c:v>
                  </c:pt>
                  <c:pt idx="7">
                    <c:v>9.1912978234094318</c:v>
                  </c:pt>
                  <c:pt idx="9">
                    <c:v>9.7002582604307399</c:v>
                  </c:pt>
                </c:numCache>
              </c:numRef>
            </c:plus>
            <c:minus>
              <c:numRef>
                <c:f>All!$B$10:$K$10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2.1943461899516064</c:v>
                  </c:pt>
                  <c:pt idx="2">
                    <c:v>5.8224454761469593</c:v>
                  </c:pt>
                  <c:pt idx="3">
                    <c:v>8.3810171453087374</c:v>
                  </c:pt>
                  <c:pt idx="5">
                    <c:v>5.208032672163915</c:v>
                  </c:pt>
                  <c:pt idx="6">
                    <c:v>5.4820089498832809</c:v>
                  </c:pt>
                  <c:pt idx="7">
                    <c:v>9.1912978234094318</c:v>
                  </c:pt>
                  <c:pt idx="9">
                    <c:v>9.7002582604307399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All!$B$3:$K$4</c:f>
              <c:multiLvlStrCache>
                <c:ptCount val="10"/>
                <c:lvl>
                  <c:pt idx="0">
                    <c:v>Control</c:v>
                  </c:pt>
                  <c:pt idx="1">
                    <c:v>3,4-DHBA</c:v>
                  </c:pt>
                  <c:pt idx="2">
                    <c:v>4-HBA</c:v>
                  </c:pt>
                  <c:pt idx="3">
                    <c:v>FA</c:v>
                  </c:pt>
                  <c:pt idx="5">
                    <c:v>3,4-DHBA + 4-HBA</c:v>
                  </c:pt>
                  <c:pt idx="6">
                    <c:v>3,4-DHBA + FA</c:v>
                  </c:pt>
                  <c:pt idx="7">
                    <c:v>4-HBA + FA</c:v>
                  </c:pt>
                  <c:pt idx="9">
                    <c:v>3,4-DHBA + 4-HBA + FA</c:v>
                  </c:pt>
                </c:lvl>
                <c:lvl>
                  <c:pt idx="0">
                    <c:v>Prevention</c:v>
                  </c:pt>
                </c:lvl>
              </c:multiLvlStrCache>
            </c:multiLvlStrRef>
          </c:cat>
          <c:val>
            <c:numRef>
              <c:f>All!$B$5:$K$5</c:f>
              <c:numCache>
                <c:formatCode>General</c:formatCode>
                <c:ptCount val="10"/>
                <c:pt idx="0">
                  <c:v>100</c:v>
                </c:pt>
                <c:pt idx="1">
                  <c:v>99.043092785005584</c:v>
                </c:pt>
                <c:pt idx="2">
                  <c:v>82.236122774263109</c:v>
                </c:pt>
                <c:pt idx="3">
                  <c:v>89.617591852541992</c:v>
                </c:pt>
                <c:pt idx="5">
                  <c:v>83.044378259892397</c:v>
                </c:pt>
                <c:pt idx="6">
                  <c:v>89.631474196565719</c:v>
                </c:pt>
                <c:pt idx="7">
                  <c:v>84.53469528307096</c:v>
                </c:pt>
                <c:pt idx="9">
                  <c:v>74.900896969393116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0B-0E43-99C0-5A3BEA7BCB85}"/>
            </c:ext>
          </c:extLst>
        </c:ser>
        <c:ser>
          <c:idx val="1"/>
          <c:order val="1"/>
          <c:tx>
            <c:strRef>
              <c:f>All!$A$6</c:f>
              <c:strCache>
                <c:ptCount val="1"/>
                <c:pt idx="0">
                  <c:v>EC50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elete val="1"/>
          </c:dLbls>
          <c:errBars>
            <c:errBarType val="both"/>
            <c:errValType val="cust"/>
            <c:noEndCap val="0"/>
            <c:plus>
              <c:numRef>
                <c:f>All!$B$11:$K$11</c:f>
                <c:numCache>
                  <c:formatCode>General</c:formatCode>
                  <c:ptCount val="10"/>
                  <c:pt idx="1">
                    <c:v>3.9857385993662202</c:v>
                  </c:pt>
                  <c:pt idx="2">
                    <c:v>7.2252520037289623</c:v>
                  </c:pt>
                  <c:pt idx="3">
                    <c:v>11.178105938227784</c:v>
                  </c:pt>
                  <c:pt idx="5">
                    <c:v>7.8819312256686755</c:v>
                  </c:pt>
                  <c:pt idx="6">
                    <c:v>7.7035285043121782</c:v>
                  </c:pt>
                  <c:pt idx="7">
                    <c:v>8.6737556374206477</c:v>
                  </c:pt>
                  <c:pt idx="9">
                    <c:v>11.310558480007932</c:v>
                  </c:pt>
                </c:numCache>
              </c:numRef>
            </c:plus>
            <c:minus>
              <c:numRef>
                <c:f>All!$B$11:$K$11</c:f>
                <c:numCache>
                  <c:formatCode>General</c:formatCode>
                  <c:ptCount val="10"/>
                  <c:pt idx="1">
                    <c:v>3.9857385993662202</c:v>
                  </c:pt>
                  <c:pt idx="2">
                    <c:v>7.2252520037289623</c:v>
                  </c:pt>
                  <c:pt idx="3">
                    <c:v>11.178105938227784</c:v>
                  </c:pt>
                  <c:pt idx="5">
                    <c:v>7.8819312256686755</c:v>
                  </c:pt>
                  <c:pt idx="6">
                    <c:v>7.7035285043121782</c:v>
                  </c:pt>
                  <c:pt idx="7">
                    <c:v>8.6737556374206477</c:v>
                  </c:pt>
                  <c:pt idx="9">
                    <c:v>11.310558480007932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All!$B$3:$K$4</c:f>
              <c:multiLvlStrCache>
                <c:ptCount val="10"/>
                <c:lvl>
                  <c:pt idx="0">
                    <c:v>Control</c:v>
                  </c:pt>
                  <c:pt idx="1">
                    <c:v>3,4-DHBA</c:v>
                  </c:pt>
                  <c:pt idx="2">
                    <c:v>4-HBA</c:v>
                  </c:pt>
                  <c:pt idx="3">
                    <c:v>FA</c:v>
                  </c:pt>
                  <c:pt idx="5">
                    <c:v>3,4-DHBA + 4-HBA</c:v>
                  </c:pt>
                  <c:pt idx="6">
                    <c:v>3,4-DHBA + FA</c:v>
                  </c:pt>
                  <c:pt idx="7">
                    <c:v>4-HBA + FA</c:v>
                  </c:pt>
                  <c:pt idx="9">
                    <c:v>3,4-DHBA + 4-HBA + FA</c:v>
                  </c:pt>
                </c:lvl>
                <c:lvl>
                  <c:pt idx="0">
                    <c:v>Prevention</c:v>
                  </c:pt>
                </c:lvl>
              </c:multiLvlStrCache>
            </c:multiLvlStrRef>
          </c:cat>
          <c:val>
            <c:numRef>
              <c:f>All!$B$6:$K$6</c:f>
              <c:numCache>
                <c:formatCode>General</c:formatCode>
                <c:ptCount val="10"/>
                <c:pt idx="1">
                  <c:v>88.878287019878655</c:v>
                </c:pt>
                <c:pt idx="2">
                  <c:v>77.150205038444298</c:v>
                </c:pt>
                <c:pt idx="3">
                  <c:v>72.648489143522667</c:v>
                </c:pt>
                <c:pt idx="5">
                  <c:v>76.598481501898064</c:v>
                </c:pt>
                <c:pt idx="6">
                  <c:v>68.296157833266761</c:v>
                </c:pt>
                <c:pt idx="7">
                  <c:v>69.686124529405831</c:v>
                </c:pt>
                <c:pt idx="9">
                  <c:v>78.280712571692689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0B-0E43-99C0-5A3BEA7BCB85}"/>
            </c:ext>
          </c:extLst>
        </c:ser>
        <c:ser>
          <c:idx val="2"/>
          <c:order val="2"/>
          <c:tx>
            <c:strRef>
              <c:f>All!$A$7</c:f>
              <c:strCache>
                <c:ptCount val="1"/>
                <c:pt idx="0">
                  <c:v>EC50(X2)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60B-0E43-99C0-5A3BEA7BCB8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60B-0E43-99C0-5A3BEA7BCB8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760B-0E43-99C0-5A3BEA7BCB85}"/>
                </c:ext>
              </c:extLst>
            </c:dLbl>
            <c:dLbl>
              <c:idx val="5"/>
              <c:layout>
                <c:manualLayout>
                  <c:x val="0"/>
                  <c:y val="-4.51002148080222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0-760B-0E43-99C0-5A3BEA7BCB85}"/>
                </c:ext>
              </c:extLst>
            </c:dLbl>
            <c:dLbl>
              <c:idx val="6"/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***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1.8829074175694554E-2"/>
                      <c:h val="5.2357727546784312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12-760B-0E43-99C0-5A3BEA7BCB85}"/>
                </c:ext>
              </c:extLst>
            </c:dLbl>
            <c:dLbl>
              <c:idx val="7"/>
              <c:layout>
                <c:manualLayout>
                  <c:x val="1.0636462281852206E-16"/>
                  <c:y val="-2.5423725420562933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3-760B-0E43-99C0-5A3BEA7BCB85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7-760B-0E43-99C0-5A3BEA7BCB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All!$C$12:$K$12</c:f>
                <c:numCache>
                  <c:formatCode>General</c:formatCode>
                  <c:ptCount val="9"/>
                  <c:pt idx="0">
                    <c:v>1.7583686102135676</c:v>
                  </c:pt>
                  <c:pt idx="1">
                    <c:v>1.8152357532102161</c:v>
                  </c:pt>
                  <c:pt idx="2">
                    <c:v>2.2762687690287864</c:v>
                  </c:pt>
                  <c:pt idx="4">
                    <c:v>2.3169952915464052</c:v>
                  </c:pt>
                  <c:pt idx="5">
                    <c:v>5.0381021279606548</c:v>
                  </c:pt>
                  <c:pt idx="6">
                    <c:v>3.3243158378899991</c:v>
                  </c:pt>
                  <c:pt idx="8">
                    <c:v>3.8430767561331827</c:v>
                  </c:pt>
                </c:numCache>
              </c:numRef>
            </c:plus>
            <c:minus>
              <c:numRef>
                <c:f>All!$C$12:$K$12</c:f>
                <c:numCache>
                  <c:formatCode>General</c:formatCode>
                  <c:ptCount val="9"/>
                  <c:pt idx="0">
                    <c:v>1.7583686102135676</c:v>
                  </c:pt>
                  <c:pt idx="1">
                    <c:v>1.8152357532102161</c:v>
                  </c:pt>
                  <c:pt idx="2">
                    <c:v>2.2762687690287864</c:v>
                  </c:pt>
                  <c:pt idx="4">
                    <c:v>2.3169952915464052</c:v>
                  </c:pt>
                  <c:pt idx="5">
                    <c:v>5.0381021279606548</c:v>
                  </c:pt>
                  <c:pt idx="6">
                    <c:v>3.3243158378899991</c:v>
                  </c:pt>
                  <c:pt idx="8">
                    <c:v>3.8430767561331827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All!$B$3:$K$4</c:f>
              <c:multiLvlStrCache>
                <c:ptCount val="10"/>
                <c:lvl>
                  <c:pt idx="0">
                    <c:v>Control</c:v>
                  </c:pt>
                  <c:pt idx="1">
                    <c:v>3,4-DHBA</c:v>
                  </c:pt>
                  <c:pt idx="2">
                    <c:v>4-HBA</c:v>
                  </c:pt>
                  <c:pt idx="3">
                    <c:v>FA</c:v>
                  </c:pt>
                  <c:pt idx="5">
                    <c:v>3,4-DHBA + 4-HBA</c:v>
                  </c:pt>
                  <c:pt idx="6">
                    <c:v>3,4-DHBA + FA</c:v>
                  </c:pt>
                  <c:pt idx="7">
                    <c:v>4-HBA + FA</c:v>
                  </c:pt>
                  <c:pt idx="9">
                    <c:v>3,4-DHBA + 4-HBA + FA</c:v>
                  </c:pt>
                </c:lvl>
                <c:lvl>
                  <c:pt idx="0">
                    <c:v>Prevention</c:v>
                  </c:pt>
                </c:lvl>
              </c:multiLvlStrCache>
            </c:multiLvlStrRef>
          </c:cat>
          <c:val>
            <c:numRef>
              <c:f>All!$B$7:$K$7</c:f>
              <c:numCache>
                <c:formatCode>General</c:formatCode>
                <c:ptCount val="10"/>
                <c:pt idx="1">
                  <c:v>91.96149888340436</c:v>
                </c:pt>
                <c:pt idx="2">
                  <c:v>85.403447185124364</c:v>
                </c:pt>
                <c:pt idx="3">
                  <c:v>85.615084624551159</c:v>
                </c:pt>
                <c:pt idx="5">
                  <c:v>85.168432885855381</c:v>
                </c:pt>
                <c:pt idx="6">
                  <c:v>67.882092368838514</c:v>
                </c:pt>
                <c:pt idx="7">
                  <c:v>65.770589069886611</c:v>
                </c:pt>
                <c:pt idx="9">
                  <c:v>71.566715645778842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60B-0E43-99C0-5A3BEA7BCB85}"/>
            </c:ext>
          </c:extLst>
        </c:ser>
        <c:ser>
          <c:idx val="3"/>
          <c:order val="3"/>
          <c:tx>
            <c:strRef>
              <c:f>All!$A$8</c:f>
              <c:strCache>
                <c:ptCount val="1"/>
                <c:pt idx="0">
                  <c:v>EC50(X5)</c:v>
                </c:pt>
              </c:strCache>
            </c:strRef>
          </c:tx>
          <c:spPr>
            <a:solidFill>
              <a:schemeClr val="dk1">
                <a:tint val="985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60B-0E43-99C0-5A3BEA7BCB8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60B-0E43-99C0-5A3BEA7BCB8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B-760B-0E43-99C0-5A3BEA7BCB85}"/>
                </c:ext>
              </c:extLst>
            </c:dLbl>
            <c:dLbl>
              <c:idx val="5"/>
              <c:layout>
                <c:manualLayout>
                  <c:x val="-1.0636462281852206E-16"/>
                  <c:y val="-2.756132022403309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F-760B-0E43-99C0-5A3BEA7BCB85}"/>
                </c:ext>
              </c:extLst>
            </c:dLbl>
            <c:dLbl>
              <c:idx val="6"/>
              <c:layout>
                <c:manualLayout>
                  <c:x val="0"/>
                  <c:y val="-3.050847050467500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1-760B-0E43-99C0-5A3BEA7BCB85}"/>
                </c:ext>
              </c:extLst>
            </c:dLbl>
            <c:dLbl>
              <c:idx val="7"/>
              <c:layout>
                <c:manualLayout>
                  <c:x val="-1.0636462281852206E-16"/>
                  <c:y val="-3.305084304673121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4-760B-0E43-99C0-5A3BEA7BCB85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8-760B-0E43-99C0-5A3BEA7BCB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All!$B$13:$K$13</c:f>
                <c:numCache>
                  <c:formatCode>General</c:formatCode>
                  <c:ptCount val="10"/>
                  <c:pt idx="1">
                    <c:v>2.9214691767686474</c:v>
                  </c:pt>
                  <c:pt idx="2">
                    <c:v>3.6643286766097316</c:v>
                  </c:pt>
                  <c:pt idx="3">
                    <c:v>2.879767769192362</c:v>
                  </c:pt>
                  <c:pt idx="5">
                    <c:v>4.4605207177708976</c:v>
                  </c:pt>
                  <c:pt idx="6">
                    <c:v>6.0447214632118422</c:v>
                  </c:pt>
                  <c:pt idx="7">
                    <c:v>6.5113487119055504</c:v>
                  </c:pt>
                  <c:pt idx="9">
                    <c:v>1.5235598700747139</c:v>
                  </c:pt>
                </c:numCache>
              </c:numRef>
            </c:plus>
            <c:minus>
              <c:numRef>
                <c:f>All!$B$13:$K$13</c:f>
                <c:numCache>
                  <c:formatCode>General</c:formatCode>
                  <c:ptCount val="10"/>
                  <c:pt idx="1">
                    <c:v>2.9214691767686474</c:v>
                  </c:pt>
                  <c:pt idx="2">
                    <c:v>3.6643286766097316</c:v>
                  </c:pt>
                  <c:pt idx="3">
                    <c:v>2.879767769192362</c:v>
                  </c:pt>
                  <c:pt idx="5">
                    <c:v>4.4605207177708976</c:v>
                  </c:pt>
                  <c:pt idx="6">
                    <c:v>6.0447214632118422</c:v>
                  </c:pt>
                  <c:pt idx="7">
                    <c:v>6.5113487119055504</c:v>
                  </c:pt>
                  <c:pt idx="9">
                    <c:v>1.5235598700747139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All!$B$3:$K$4</c:f>
              <c:multiLvlStrCache>
                <c:ptCount val="10"/>
                <c:lvl>
                  <c:pt idx="0">
                    <c:v>Control</c:v>
                  </c:pt>
                  <c:pt idx="1">
                    <c:v>3,4-DHBA</c:v>
                  </c:pt>
                  <c:pt idx="2">
                    <c:v>4-HBA</c:v>
                  </c:pt>
                  <c:pt idx="3">
                    <c:v>FA</c:v>
                  </c:pt>
                  <c:pt idx="5">
                    <c:v>3,4-DHBA + 4-HBA</c:v>
                  </c:pt>
                  <c:pt idx="6">
                    <c:v>3,4-DHBA + FA</c:v>
                  </c:pt>
                  <c:pt idx="7">
                    <c:v>4-HBA + FA</c:v>
                  </c:pt>
                  <c:pt idx="9">
                    <c:v>3,4-DHBA + 4-HBA + FA</c:v>
                  </c:pt>
                </c:lvl>
                <c:lvl>
                  <c:pt idx="0">
                    <c:v>Prevention</c:v>
                  </c:pt>
                </c:lvl>
              </c:multiLvlStrCache>
            </c:multiLvlStrRef>
          </c:cat>
          <c:val>
            <c:numRef>
              <c:f>All!$B$8:$K$8</c:f>
              <c:numCache>
                <c:formatCode>General</c:formatCode>
                <c:ptCount val="10"/>
                <c:pt idx="1">
                  <c:v>91.949652348936638</c:v>
                </c:pt>
                <c:pt idx="2">
                  <c:v>89.5105591183369</c:v>
                </c:pt>
                <c:pt idx="3">
                  <c:v>84.128678298608875</c:v>
                </c:pt>
                <c:pt idx="5">
                  <c:v>82.978164589154176</c:v>
                </c:pt>
                <c:pt idx="6">
                  <c:v>65.45981381018828</c:v>
                </c:pt>
                <c:pt idx="7">
                  <c:v>72.628010996002175</c:v>
                </c:pt>
                <c:pt idx="9">
                  <c:v>76.315726048977325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60B-0E43-99C0-5A3BEA7BCB8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77755280"/>
        <c:axId val="377757280"/>
      </c:barChart>
      <c:catAx>
        <c:axId val="377755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7757280"/>
        <c:crosses val="autoZero"/>
        <c:auto val="1"/>
        <c:lblAlgn val="ctr"/>
        <c:lblOffset val="100"/>
        <c:noMultiLvlLbl val="0"/>
      </c:catAx>
      <c:valAx>
        <c:axId val="3777572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 sz="1000" b="0" i="0" u="none" strike="noStrike" kern="1200" spc="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% Lipid droplet formation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7755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% Lipid droplets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'Plate F 485'!$A$44</c:f>
              <c:strCache>
                <c:ptCount val="1"/>
                <c:pt idx="0">
                  <c:v>BEFORE WASH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multiLvlStrRef>
              <c:f>'Plate F 485'!$B$42:$Q$43</c:f>
              <c:multiLvlStrCache>
                <c:ptCount val="16"/>
                <c:lvl>
                  <c:pt idx="0">
                    <c:v>cells</c:v>
                  </c:pt>
                  <c:pt idx="1">
                    <c:v>3,4 DHB4</c:v>
                  </c:pt>
                  <c:pt idx="2">
                    <c:v>4 HBA</c:v>
                  </c:pt>
                  <c:pt idx="3">
                    <c:v>FA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  <c:pt idx="9">
                    <c:v>3,4 DHB4</c:v>
                  </c:pt>
                  <c:pt idx="10">
                    <c:v>4 HBA</c:v>
                  </c:pt>
                  <c:pt idx="11">
                    <c:v>FA</c:v>
                  </c:pt>
                  <c:pt idx="12">
                    <c:v>D+H</c:v>
                  </c:pt>
                  <c:pt idx="13">
                    <c:v>D+F</c:v>
                  </c:pt>
                  <c:pt idx="14">
                    <c:v>H+F</c:v>
                  </c:pt>
                  <c:pt idx="15">
                    <c:v>D+H+F</c:v>
                  </c:pt>
                </c:lvl>
                <c:lvl>
                  <c:pt idx="0">
                    <c:v>control</c:v>
                  </c:pt>
                  <c:pt idx="1">
                    <c:v>EC50 </c:v>
                  </c:pt>
                  <c:pt idx="9">
                    <c:v>EC25</c:v>
                  </c:pt>
                </c:lvl>
              </c:multiLvlStrCache>
            </c:multiLvlStrRef>
          </c:cat>
          <c:val>
            <c:numRef>
              <c:f>'Plate F 485'!$B$44:$Q$44</c:f>
              <c:numCache>
                <c:formatCode>General</c:formatCode>
                <c:ptCount val="16"/>
                <c:pt idx="0">
                  <c:v>100</c:v>
                </c:pt>
                <c:pt idx="1">
                  <c:v>89.931910541755258</c:v>
                </c:pt>
                <c:pt idx="2">
                  <c:v>82.176530218621892</c:v>
                </c:pt>
                <c:pt idx="3">
                  <c:v>85.85641108449731</c:v>
                </c:pt>
                <c:pt idx="4">
                  <c:v>86.250235487256774</c:v>
                </c:pt>
                <c:pt idx="5">
                  <c:v>74.099093037651031</c:v>
                </c:pt>
                <c:pt idx="6">
                  <c:v>82.618797714203694</c:v>
                </c:pt>
                <c:pt idx="7">
                  <c:v>106.74256084542169</c:v>
                </c:pt>
                <c:pt idx="9">
                  <c:v>97.769823541548931</c:v>
                </c:pt>
                <c:pt idx="10">
                  <c:v>90.949215491024574</c:v>
                </c:pt>
                <c:pt idx="11">
                  <c:v>103.87185904854179</c:v>
                </c:pt>
                <c:pt idx="12">
                  <c:v>82.814364274116144</c:v>
                </c:pt>
                <c:pt idx="13">
                  <c:v>83.962644992868093</c:v>
                </c:pt>
                <c:pt idx="14">
                  <c:v>104.4836773690018</c:v>
                </c:pt>
                <c:pt idx="15">
                  <c:v>106.30477882139751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28-4B83-8A38-2508B869C5B0}"/>
            </c:ext>
          </c:extLst>
        </c:ser>
        <c:ser>
          <c:idx val="1"/>
          <c:order val="1"/>
          <c:tx>
            <c:strRef>
              <c:f>'Plate F 485'!$A$45</c:f>
              <c:strCache>
                <c:ptCount val="1"/>
                <c:pt idx="0">
                  <c:v>AFTER WASH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multiLvlStrRef>
              <c:f>'Plate F 485'!$B$42:$Q$43</c:f>
              <c:multiLvlStrCache>
                <c:ptCount val="16"/>
                <c:lvl>
                  <c:pt idx="0">
                    <c:v>cells</c:v>
                  </c:pt>
                  <c:pt idx="1">
                    <c:v>3,4 DHB4</c:v>
                  </c:pt>
                  <c:pt idx="2">
                    <c:v>4 HBA</c:v>
                  </c:pt>
                  <c:pt idx="3">
                    <c:v>FA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  <c:pt idx="9">
                    <c:v>3,4 DHB4</c:v>
                  </c:pt>
                  <c:pt idx="10">
                    <c:v>4 HBA</c:v>
                  </c:pt>
                  <c:pt idx="11">
                    <c:v>FA</c:v>
                  </c:pt>
                  <c:pt idx="12">
                    <c:v>D+H</c:v>
                  </c:pt>
                  <c:pt idx="13">
                    <c:v>D+F</c:v>
                  </c:pt>
                  <c:pt idx="14">
                    <c:v>H+F</c:v>
                  </c:pt>
                  <c:pt idx="15">
                    <c:v>D+H+F</c:v>
                  </c:pt>
                </c:lvl>
                <c:lvl>
                  <c:pt idx="0">
                    <c:v>control</c:v>
                  </c:pt>
                  <c:pt idx="1">
                    <c:v>EC50 </c:v>
                  </c:pt>
                  <c:pt idx="9">
                    <c:v>EC25</c:v>
                  </c:pt>
                </c:lvl>
              </c:multiLvlStrCache>
            </c:multiLvlStrRef>
          </c:cat>
          <c:val>
            <c:numRef>
              <c:f>'Plate F 485'!$B$45:$Q$45</c:f>
              <c:numCache>
                <c:formatCode>General</c:formatCode>
                <c:ptCount val="16"/>
                <c:pt idx="0">
                  <c:v>100</c:v>
                </c:pt>
                <c:pt idx="1">
                  <c:v>95.689039628704037</c:v>
                </c:pt>
                <c:pt idx="2">
                  <c:v>91.437810672012745</c:v>
                </c:pt>
                <c:pt idx="3">
                  <c:v>92.025970578273316</c:v>
                </c:pt>
                <c:pt idx="4">
                  <c:v>86.648770127884731</c:v>
                </c:pt>
                <c:pt idx="5">
                  <c:v>75.316278984611714</c:v>
                </c:pt>
                <c:pt idx="6">
                  <c:v>82.841979512811349</c:v>
                </c:pt>
                <c:pt idx="7">
                  <c:v>103.54360622122135</c:v>
                </c:pt>
                <c:pt idx="9">
                  <c:v>102.78975457483132</c:v>
                </c:pt>
                <c:pt idx="10">
                  <c:v>93.608967493294529</c:v>
                </c:pt>
                <c:pt idx="11">
                  <c:v>106.46472413698405</c:v>
                </c:pt>
                <c:pt idx="12">
                  <c:v>79.683080218603251</c:v>
                </c:pt>
                <c:pt idx="13">
                  <c:v>82.933750766667586</c:v>
                </c:pt>
                <c:pt idx="14">
                  <c:v>103.23465062843856</c:v>
                </c:pt>
                <c:pt idx="15">
                  <c:v>96.258891055392311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28-4B83-8A38-2508B869C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23080576"/>
        <c:axId val="623068928"/>
        <c:axId val="0"/>
      </c:bar3DChart>
      <c:catAx>
        <c:axId val="623080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3068928"/>
        <c:crosses val="autoZero"/>
        <c:auto val="1"/>
        <c:lblAlgn val="ctr"/>
        <c:lblOffset val="100"/>
        <c:noMultiLvlLbl val="0"/>
      </c:catAx>
      <c:valAx>
        <c:axId val="623068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3080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% Lipid</a:t>
            </a:r>
            <a:r>
              <a:rPr lang="en-ZA" baseline="0"/>
              <a:t> droplets - Before wash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'Plate F 485'!$AC$11</c:f>
              <c:strCache>
                <c:ptCount val="1"/>
                <c:pt idx="0">
                  <c:v>observed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multiLvlStrRef>
              <c:f>'Plate F 485'!$AD$9:$AL$10</c:f>
              <c:multiLvlStrCache>
                <c:ptCount val="9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5">
                    <c:v>D+H</c:v>
                  </c:pt>
                  <c:pt idx="6">
                    <c:v>D+F</c:v>
                  </c:pt>
                  <c:pt idx="7">
                    <c:v>H+F</c:v>
                  </c:pt>
                  <c:pt idx="8">
                    <c:v>D+H+F</c:v>
                  </c:pt>
                </c:lvl>
                <c:lvl>
                  <c:pt idx="0">
                    <c:v>EC50 </c:v>
                  </c:pt>
                  <c:pt idx="5">
                    <c:v>EC25</c:v>
                  </c:pt>
                </c:lvl>
              </c:multiLvlStrCache>
            </c:multiLvlStrRef>
          </c:cat>
          <c:val>
            <c:numRef>
              <c:f>'Plate F 485'!$AD$11:$AL$11</c:f>
              <c:numCache>
                <c:formatCode>General</c:formatCode>
                <c:ptCount val="9"/>
                <c:pt idx="0">
                  <c:v>86.250235487256774</c:v>
                </c:pt>
                <c:pt idx="1">
                  <c:v>74.099093037651031</c:v>
                </c:pt>
                <c:pt idx="2">
                  <c:v>82.618797714203694</c:v>
                </c:pt>
                <c:pt idx="3">
                  <c:v>106.74256084542169</c:v>
                </c:pt>
                <c:pt idx="5">
                  <c:v>82.814364274116144</c:v>
                </c:pt>
                <c:pt idx="6">
                  <c:v>83.962644992868093</c:v>
                </c:pt>
                <c:pt idx="7">
                  <c:v>104.4836773690018</c:v>
                </c:pt>
                <c:pt idx="8">
                  <c:v>106.30477882139751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12-4C72-8A1F-B3F069B8C2C9}"/>
            </c:ext>
          </c:extLst>
        </c:ser>
        <c:ser>
          <c:idx val="1"/>
          <c:order val="1"/>
          <c:tx>
            <c:strRef>
              <c:f>'Plate F 485'!$AC$12</c:f>
              <c:strCache>
                <c:ptCount val="1"/>
                <c:pt idx="0">
                  <c:v>expected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multiLvlStrRef>
              <c:f>'Plate F 485'!$AD$9:$AL$10</c:f>
              <c:multiLvlStrCache>
                <c:ptCount val="9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5">
                    <c:v>D+H</c:v>
                  </c:pt>
                  <c:pt idx="6">
                    <c:v>D+F</c:v>
                  </c:pt>
                  <c:pt idx="7">
                    <c:v>H+F</c:v>
                  </c:pt>
                  <c:pt idx="8">
                    <c:v>D+H+F</c:v>
                  </c:pt>
                </c:lvl>
                <c:lvl>
                  <c:pt idx="0">
                    <c:v>EC50 </c:v>
                  </c:pt>
                  <c:pt idx="5">
                    <c:v>EC25</c:v>
                  </c:pt>
                </c:lvl>
              </c:multiLvlStrCache>
            </c:multiLvlStrRef>
          </c:cat>
          <c:val>
            <c:numRef>
              <c:f>'Plate F 485'!$AD$12:$AL$12</c:f>
              <c:numCache>
                <c:formatCode>General</c:formatCode>
                <c:ptCount val="9"/>
                <c:pt idx="0">
                  <c:v>72.10844076037715</c:v>
                </c:pt>
                <c:pt idx="1">
                  <c:v>75.788321626252568</c:v>
                </c:pt>
                <c:pt idx="2">
                  <c:v>68.032941303119202</c:v>
                </c:pt>
                <c:pt idx="3">
                  <c:v>57.96485184487446</c:v>
                </c:pt>
                <c:pt idx="5">
                  <c:v>88.719039032573505</c:v>
                </c:pt>
                <c:pt idx="6">
                  <c:v>101.64168259009072</c:v>
                </c:pt>
                <c:pt idx="7">
                  <c:v>94.821074539566368</c:v>
                </c:pt>
                <c:pt idx="8">
                  <c:v>92.590898081115299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12-4C72-8A1F-B3F069B8C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23080992"/>
        <c:axId val="623068512"/>
        <c:axId val="0"/>
      </c:bar3DChart>
      <c:catAx>
        <c:axId val="623080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3068512"/>
        <c:crosses val="autoZero"/>
        <c:auto val="1"/>
        <c:lblAlgn val="ctr"/>
        <c:lblOffset val="100"/>
        <c:noMultiLvlLbl val="0"/>
      </c:catAx>
      <c:valAx>
        <c:axId val="623068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3080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% Lipid droplets - After wash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'Plate F 485'!$AC$31</c:f>
              <c:strCache>
                <c:ptCount val="1"/>
                <c:pt idx="0">
                  <c:v>observed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multiLvlStrRef>
              <c:f>'Plate F 485'!$AD$29:$AL$30</c:f>
              <c:multiLvlStrCache>
                <c:ptCount val="9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5">
                    <c:v>D+H</c:v>
                  </c:pt>
                  <c:pt idx="6">
                    <c:v>D+F</c:v>
                  </c:pt>
                  <c:pt idx="7">
                    <c:v>H+F</c:v>
                  </c:pt>
                  <c:pt idx="8">
                    <c:v>D+H+F</c:v>
                  </c:pt>
                </c:lvl>
                <c:lvl>
                  <c:pt idx="0">
                    <c:v>EC50 </c:v>
                  </c:pt>
                  <c:pt idx="5">
                    <c:v>EC25</c:v>
                  </c:pt>
                </c:lvl>
              </c:multiLvlStrCache>
            </c:multiLvlStrRef>
          </c:cat>
          <c:val>
            <c:numRef>
              <c:f>'Plate F 485'!$AD$31:$AL$31</c:f>
              <c:numCache>
                <c:formatCode>General</c:formatCode>
                <c:ptCount val="9"/>
                <c:pt idx="0">
                  <c:v>86.648770127884731</c:v>
                </c:pt>
                <c:pt idx="1">
                  <c:v>75.316278984611714</c:v>
                </c:pt>
                <c:pt idx="2">
                  <c:v>82.841979512811349</c:v>
                </c:pt>
                <c:pt idx="3">
                  <c:v>103.54360622122135</c:v>
                </c:pt>
                <c:pt idx="5">
                  <c:v>79.683080218603251</c:v>
                </c:pt>
                <c:pt idx="6">
                  <c:v>82.933750766667586</c:v>
                </c:pt>
                <c:pt idx="7">
                  <c:v>103.23465062843856</c:v>
                </c:pt>
                <c:pt idx="8">
                  <c:v>96.258891055392311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AA-479A-921B-B2BBA4E7F324}"/>
            </c:ext>
          </c:extLst>
        </c:ser>
        <c:ser>
          <c:idx val="1"/>
          <c:order val="1"/>
          <c:tx>
            <c:strRef>
              <c:f>'Plate F 485'!$AC$32</c:f>
              <c:strCache>
                <c:ptCount val="1"/>
                <c:pt idx="0">
                  <c:v>expected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multiLvlStrRef>
              <c:f>'Plate F 485'!$AD$29:$AL$30</c:f>
              <c:multiLvlStrCache>
                <c:ptCount val="9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5">
                    <c:v>D+H</c:v>
                  </c:pt>
                  <c:pt idx="6">
                    <c:v>D+F</c:v>
                  </c:pt>
                  <c:pt idx="7">
                    <c:v>H+F</c:v>
                  </c:pt>
                  <c:pt idx="8">
                    <c:v>D+H+F</c:v>
                  </c:pt>
                </c:lvl>
                <c:lvl>
                  <c:pt idx="0">
                    <c:v>EC50 </c:v>
                  </c:pt>
                  <c:pt idx="5">
                    <c:v>EC25</c:v>
                  </c:pt>
                </c:lvl>
              </c:multiLvlStrCache>
            </c:multiLvlStrRef>
          </c:cat>
          <c:val>
            <c:numRef>
              <c:f>'Plate F 485'!$AD$32:$AL$32</c:f>
              <c:numCache>
                <c:formatCode>General</c:formatCode>
                <c:ptCount val="9"/>
                <c:pt idx="0">
                  <c:v>87.126850300716782</c:v>
                </c:pt>
                <c:pt idx="1">
                  <c:v>87.715010206977354</c:v>
                </c:pt>
                <c:pt idx="2">
                  <c:v>83.463781250286061</c:v>
                </c:pt>
                <c:pt idx="3">
                  <c:v>79.152820878990099</c:v>
                </c:pt>
                <c:pt idx="5">
                  <c:v>96.398722068125849</c:v>
                </c:pt>
                <c:pt idx="6">
                  <c:v>109.25447871181537</c:v>
                </c:pt>
                <c:pt idx="7">
                  <c:v>100.07369163027857</c:v>
                </c:pt>
                <c:pt idx="8">
                  <c:v>102.8634462051099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AA-479A-921B-B2BBA4E7F3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88680400"/>
        <c:axId val="388681232"/>
        <c:axId val="0"/>
      </c:bar3DChart>
      <c:catAx>
        <c:axId val="388680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8681232"/>
        <c:crosses val="autoZero"/>
        <c:auto val="1"/>
        <c:lblAlgn val="ctr"/>
        <c:lblOffset val="100"/>
        <c:noMultiLvlLbl val="0"/>
      </c:catAx>
      <c:valAx>
        <c:axId val="388681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8680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% Lipid</a:t>
            </a:r>
            <a:r>
              <a:rPr lang="en-ZA" baseline="0"/>
              <a:t> droplets 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'Plate G 485'!$A$44</c:f>
              <c:strCache>
                <c:ptCount val="1"/>
                <c:pt idx="0">
                  <c:v>BEFORE WASH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multiLvlStrRef>
              <c:f>'Plate G 485'!$B$42:$Q$43</c:f>
              <c:multiLvlStrCache>
                <c:ptCount val="16"/>
                <c:lvl>
                  <c:pt idx="0">
                    <c:v>cells</c:v>
                  </c:pt>
                  <c:pt idx="1">
                    <c:v>3,4 DHB4</c:v>
                  </c:pt>
                  <c:pt idx="2">
                    <c:v>4 HBA</c:v>
                  </c:pt>
                  <c:pt idx="3">
                    <c:v>FA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  <c:pt idx="9">
                    <c:v>3,4 DHB4</c:v>
                  </c:pt>
                  <c:pt idx="10">
                    <c:v>4 HBA</c:v>
                  </c:pt>
                  <c:pt idx="11">
                    <c:v>FA</c:v>
                  </c:pt>
                  <c:pt idx="12">
                    <c:v>D+H</c:v>
                  </c:pt>
                  <c:pt idx="13">
                    <c:v>D+F</c:v>
                  </c:pt>
                  <c:pt idx="14">
                    <c:v>H+F</c:v>
                  </c:pt>
                  <c:pt idx="15">
                    <c:v>D+H+F</c:v>
                  </c:pt>
                </c:lvl>
                <c:lvl>
                  <c:pt idx="0">
                    <c:v>control</c:v>
                  </c:pt>
                  <c:pt idx="1">
                    <c:v>EC50 </c:v>
                  </c:pt>
                  <c:pt idx="9">
                    <c:v>EC25</c:v>
                  </c:pt>
                </c:lvl>
              </c:multiLvlStrCache>
            </c:multiLvlStrRef>
          </c:cat>
          <c:val>
            <c:numRef>
              <c:f>'Plate G 485'!$B$44:$Q$44</c:f>
              <c:numCache>
                <c:formatCode>General</c:formatCode>
                <c:ptCount val="16"/>
                <c:pt idx="0">
                  <c:v>100</c:v>
                </c:pt>
                <c:pt idx="1">
                  <c:v>56.642324258082084</c:v>
                </c:pt>
                <c:pt idx="2">
                  <c:v>63.39537183686047</c:v>
                </c:pt>
                <c:pt idx="3">
                  <c:v>64.549187670653652</c:v>
                </c:pt>
                <c:pt idx="4">
                  <c:v>44.891319148326239</c:v>
                </c:pt>
                <c:pt idx="5">
                  <c:v>47.163118026043271</c:v>
                </c:pt>
                <c:pt idx="6">
                  <c:v>52.412621741903571</c:v>
                </c:pt>
                <c:pt idx="7">
                  <c:v>56.468893555114413</c:v>
                </c:pt>
                <c:pt idx="9">
                  <c:v>67.791338498032772</c:v>
                </c:pt>
                <c:pt idx="10">
                  <c:v>76.680737008822021</c:v>
                </c:pt>
                <c:pt idx="11">
                  <c:v>67.219447171717889</c:v>
                </c:pt>
                <c:pt idx="12">
                  <c:v>66.242645319879315</c:v>
                </c:pt>
                <c:pt idx="13">
                  <c:v>58.55507858130818</c:v>
                </c:pt>
                <c:pt idx="14">
                  <c:v>74.677684055125169</c:v>
                </c:pt>
                <c:pt idx="15">
                  <c:v>69.700509542271945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21-497A-9DC7-645637570701}"/>
            </c:ext>
          </c:extLst>
        </c:ser>
        <c:ser>
          <c:idx val="1"/>
          <c:order val="1"/>
          <c:tx>
            <c:strRef>
              <c:f>'Plate G 485'!$A$45</c:f>
              <c:strCache>
                <c:ptCount val="1"/>
                <c:pt idx="0">
                  <c:v>AFTER WASH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multiLvlStrRef>
              <c:f>'Plate G 485'!$B$42:$Q$43</c:f>
              <c:multiLvlStrCache>
                <c:ptCount val="16"/>
                <c:lvl>
                  <c:pt idx="0">
                    <c:v>cells</c:v>
                  </c:pt>
                  <c:pt idx="1">
                    <c:v>3,4 DHB4</c:v>
                  </c:pt>
                  <c:pt idx="2">
                    <c:v>4 HBA</c:v>
                  </c:pt>
                  <c:pt idx="3">
                    <c:v>FA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  <c:pt idx="9">
                    <c:v>3,4 DHB4</c:v>
                  </c:pt>
                  <c:pt idx="10">
                    <c:v>4 HBA</c:v>
                  </c:pt>
                  <c:pt idx="11">
                    <c:v>FA</c:v>
                  </c:pt>
                  <c:pt idx="12">
                    <c:v>D+H</c:v>
                  </c:pt>
                  <c:pt idx="13">
                    <c:v>D+F</c:v>
                  </c:pt>
                  <c:pt idx="14">
                    <c:v>H+F</c:v>
                  </c:pt>
                  <c:pt idx="15">
                    <c:v>D+H+F</c:v>
                  </c:pt>
                </c:lvl>
                <c:lvl>
                  <c:pt idx="0">
                    <c:v>control</c:v>
                  </c:pt>
                  <c:pt idx="1">
                    <c:v>EC50 </c:v>
                  </c:pt>
                  <c:pt idx="9">
                    <c:v>EC25</c:v>
                  </c:pt>
                </c:lvl>
              </c:multiLvlStrCache>
            </c:multiLvlStrRef>
          </c:cat>
          <c:val>
            <c:numRef>
              <c:f>'Plate G 485'!$B$45:$Q$45</c:f>
              <c:numCache>
                <c:formatCode>General</c:formatCode>
                <c:ptCount val="16"/>
                <c:pt idx="0">
                  <c:v>100</c:v>
                </c:pt>
                <c:pt idx="1">
                  <c:v>55.493153684644419</c:v>
                </c:pt>
                <c:pt idx="2">
                  <c:v>61.2699066977531</c:v>
                </c:pt>
                <c:pt idx="3">
                  <c:v>65.112344836173619</c:v>
                </c:pt>
                <c:pt idx="4">
                  <c:v>44.183100829114771</c:v>
                </c:pt>
                <c:pt idx="5">
                  <c:v>47.361302538868777</c:v>
                </c:pt>
                <c:pt idx="6">
                  <c:v>50.881283303062702</c:v>
                </c:pt>
                <c:pt idx="7">
                  <c:v>51.855525356484996</c:v>
                </c:pt>
                <c:pt idx="9">
                  <c:v>66.226561728474579</c:v>
                </c:pt>
                <c:pt idx="10">
                  <c:v>74.781342985586022</c:v>
                </c:pt>
                <c:pt idx="11">
                  <c:v>65.011872099064405</c:v>
                </c:pt>
                <c:pt idx="12">
                  <c:v>63.980953117016384</c:v>
                </c:pt>
                <c:pt idx="13">
                  <c:v>56.947002778028242</c:v>
                </c:pt>
                <c:pt idx="14">
                  <c:v>72.213706370572652</c:v>
                </c:pt>
                <c:pt idx="15">
                  <c:v>72.977556795005569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21-497A-9DC7-6456375707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91044928"/>
        <c:axId val="391046592"/>
        <c:axId val="0"/>
      </c:bar3DChart>
      <c:catAx>
        <c:axId val="391044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1046592"/>
        <c:crosses val="autoZero"/>
        <c:auto val="1"/>
        <c:lblAlgn val="ctr"/>
        <c:lblOffset val="100"/>
        <c:noMultiLvlLbl val="0"/>
      </c:catAx>
      <c:valAx>
        <c:axId val="391046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1044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%  Lipid droplets - Before wash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'Plate G 485'!$AC$11</c:f>
              <c:strCache>
                <c:ptCount val="1"/>
                <c:pt idx="0">
                  <c:v>observed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multiLvlStrRef>
              <c:f>'Plate G 485'!$AD$9:$AL$10</c:f>
              <c:multiLvlStrCache>
                <c:ptCount val="9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5">
                    <c:v>D+H</c:v>
                  </c:pt>
                  <c:pt idx="6">
                    <c:v>D+F</c:v>
                  </c:pt>
                  <c:pt idx="7">
                    <c:v>H+F</c:v>
                  </c:pt>
                  <c:pt idx="8">
                    <c:v>D+H+F</c:v>
                  </c:pt>
                </c:lvl>
                <c:lvl>
                  <c:pt idx="0">
                    <c:v>EC50 </c:v>
                  </c:pt>
                  <c:pt idx="5">
                    <c:v>EC25</c:v>
                  </c:pt>
                </c:lvl>
              </c:multiLvlStrCache>
            </c:multiLvlStrRef>
          </c:cat>
          <c:val>
            <c:numRef>
              <c:f>'Plate G 485'!$AD$11:$AL$11</c:f>
              <c:numCache>
                <c:formatCode>General</c:formatCode>
                <c:ptCount val="9"/>
                <c:pt idx="0">
                  <c:v>44.891319148326239</c:v>
                </c:pt>
                <c:pt idx="1">
                  <c:v>47.163118026043271</c:v>
                </c:pt>
                <c:pt idx="2">
                  <c:v>52.412621741903571</c:v>
                </c:pt>
                <c:pt idx="3">
                  <c:v>56.468893555114413</c:v>
                </c:pt>
                <c:pt idx="5">
                  <c:v>66.242645319879315</c:v>
                </c:pt>
                <c:pt idx="6">
                  <c:v>58.55507858130818</c:v>
                </c:pt>
                <c:pt idx="7">
                  <c:v>74.677684055125169</c:v>
                </c:pt>
                <c:pt idx="8">
                  <c:v>69.700509542271945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E2-43EC-A8F6-33A4330C412F}"/>
            </c:ext>
          </c:extLst>
        </c:ser>
        <c:ser>
          <c:idx val="1"/>
          <c:order val="1"/>
          <c:tx>
            <c:strRef>
              <c:f>'Plate G 485'!$AC$12</c:f>
              <c:strCache>
                <c:ptCount val="1"/>
                <c:pt idx="0">
                  <c:v>expected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multiLvlStrRef>
              <c:f>'Plate G 485'!$AD$9:$AL$10</c:f>
              <c:multiLvlStrCache>
                <c:ptCount val="9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5">
                    <c:v>D+H</c:v>
                  </c:pt>
                  <c:pt idx="6">
                    <c:v>D+F</c:v>
                  </c:pt>
                  <c:pt idx="7">
                    <c:v>H+F</c:v>
                  </c:pt>
                  <c:pt idx="8">
                    <c:v>D+H+F</c:v>
                  </c:pt>
                </c:lvl>
                <c:lvl>
                  <c:pt idx="0">
                    <c:v>EC50 </c:v>
                  </c:pt>
                  <c:pt idx="5">
                    <c:v>EC25</c:v>
                  </c:pt>
                </c:lvl>
              </c:multiLvlStrCache>
            </c:multiLvlStrRef>
          </c:cat>
          <c:val>
            <c:numRef>
              <c:f>'Plate G 485'!$AD$12:$AL$12</c:f>
              <c:numCache>
                <c:formatCode>General</c:formatCode>
                <c:ptCount val="9"/>
                <c:pt idx="0">
                  <c:v>20.037696094942561</c:v>
                </c:pt>
                <c:pt idx="1">
                  <c:v>21.191511928735736</c:v>
                </c:pt>
                <c:pt idx="2">
                  <c:v>27.944559507514128</c:v>
                </c:pt>
                <c:pt idx="3">
                  <c:v>-15.413116234403788</c:v>
                </c:pt>
                <c:pt idx="5">
                  <c:v>44.472075506854793</c:v>
                </c:pt>
                <c:pt idx="6">
                  <c:v>35.010785669750661</c:v>
                </c:pt>
                <c:pt idx="7">
                  <c:v>43.90018418053991</c:v>
                </c:pt>
                <c:pt idx="8">
                  <c:v>11.691522678572682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E2-43EC-A8F6-33A4330C41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89450208"/>
        <c:axId val="389451456"/>
        <c:axId val="0"/>
      </c:bar3DChart>
      <c:catAx>
        <c:axId val="38945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451456"/>
        <c:crosses val="autoZero"/>
        <c:auto val="1"/>
        <c:lblAlgn val="ctr"/>
        <c:lblOffset val="100"/>
        <c:noMultiLvlLbl val="0"/>
      </c:catAx>
      <c:valAx>
        <c:axId val="389451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945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% Lipid droplets</a:t>
            </a:r>
            <a:r>
              <a:rPr lang="en-ZA" baseline="0"/>
              <a:t> - After wash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'Plate G 485'!$AC$31</c:f>
              <c:strCache>
                <c:ptCount val="1"/>
                <c:pt idx="0">
                  <c:v>observed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multiLvlStrRef>
              <c:f>'Plate G 485'!$AD$29:$AL$30</c:f>
              <c:multiLvlStrCache>
                <c:ptCount val="9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5">
                    <c:v>D+H</c:v>
                  </c:pt>
                  <c:pt idx="6">
                    <c:v>D+F</c:v>
                  </c:pt>
                  <c:pt idx="7">
                    <c:v>H+F</c:v>
                  </c:pt>
                  <c:pt idx="8">
                    <c:v>D+H+F</c:v>
                  </c:pt>
                </c:lvl>
                <c:lvl>
                  <c:pt idx="0">
                    <c:v>EC50 </c:v>
                  </c:pt>
                  <c:pt idx="5">
                    <c:v>EC25</c:v>
                  </c:pt>
                </c:lvl>
              </c:multiLvlStrCache>
            </c:multiLvlStrRef>
          </c:cat>
          <c:val>
            <c:numRef>
              <c:f>'Plate G 485'!$AD$31:$AL$31</c:f>
              <c:numCache>
                <c:formatCode>General</c:formatCode>
                <c:ptCount val="9"/>
                <c:pt idx="0">
                  <c:v>44.183100829114771</c:v>
                </c:pt>
                <c:pt idx="1">
                  <c:v>47.361302538868777</c:v>
                </c:pt>
                <c:pt idx="2">
                  <c:v>50.881283303062702</c:v>
                </c:pt>
                <c:pt idx="3">
                  <c:v>51.855525356484996</c:v>
                </c:pt>
                <c:pt idx="5">
                  <c:v>63.980953117016384</c:v>
                </c:pt>
                <c:pt idx="6">
                  <c:v>56.947002778028242</c:v>
                </c:pt>
                <c:pt idx="7">
                  <c:v>72.213706370572652</c:v>
                </c:pt>
                <c:pt idx="8">
                  <c:v>72.977556795005569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43-48D1-8CC9-75C6909AF8CD}"/>
            </c:ext>
          </c:extLst>
        </c:ser>
        <c:ser>
          <c:idx val="1"/>
          <c:order val="1"/>
          <c:tx>
            <c:strRef>
              <c:f>'Plate G 485'!$AC$32</c:f>
              <c:strCache>
                <c:ptCount val="1"/>
                <c:pt idx="0">
                  <c:v>expected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multiLvlStrRef>
              <c:f>'Plate G 485'!$AD$29:$AL$30</c:f>
              <c:multiLvlStrCache>
                <c:ptCount val="9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5">
                    <c:v>D+H</c:v>
                  </c:pt>
                  <c:pt idx="6">
                    <c:v>D+F</c:v>
                  </c:pt>
                  <c:pt idx="7">
                    <c:v>H+F</c:v>
                  </c:pt>
                  <c:pt idx="8">
                    <c:v>D+H+F</c:v>
                  </c:pt>
                </c:lvl>
                <c:lvl>
                  <c:pt idx="0">
                    <c:v>EC50 </c:v>
                  </c:pt>
                  <c:pt idx="5">
                    <c:v>EC25</c:v>
                  </c:pt>
                </c:lvl>
              </c:multiLvlStrCache>
            </c:multiLvlStrRef>
          </c:cat>
          <c:val>
            <c:numRef>
              <c:f>'Plate G 485'!$AD$32:$AL$32</c:f>
              <c:numCache>
                <c:formatCode>General</c:formatCode>
                <c:ptCount val="9"/>
                <c:pt idx="0">
                  <c:v>16.763060382397526</c:v>
                </c:pt>
                <c:pt idx="1">
                  <c:v>20.605498520818031</c:v>
                </c:pt>
                <c:pt idx="2">
                  <c:v>26.38225153392672</c:v>
                </c:pt>
                <c:pt idx="3">
                  <c:v>-18.124594781428854</c:v>
                </c:pt>
                <c:pt idx="5">
                  <c:v>41.007904714060601</c:v>
                </c:pt>
                <c:pt idx="6">
                  <c:v>31.238433827538984</c:v>
                </c:pt>
                <c:pt idx="7">
                  <c:v>39.793215084650427</c:v>
                </c:pt>
                <c:pt idx="8">
                  <c:v>6.0197768131250058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43-48D1-8CC9-75C6909AF8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73486480"/>
        <c:axId val="273493552"/>
        <c:axId val="0"/>
      </c:bar3DChart>
      <c:catAx>
        <c:axId val="273486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3493552"/>
        <c:crosses val="autoZero"/>
        <c:auto val="1"/>
        <c:lblAlgn val="ctr"/>
        <c:lblOffset val="100"/>
        <c:noMultiLvlLbl val="0"/>
      </c:catAx>
      <c:valAx>
        <c:axId val="273493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3486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4.xml"/><Relationship Id="rId2" Type="http://schemas.openxmlformats.org/officeDocument/2006/relationships/chart" Target="../charts/chart33.xml"/><Relationship Id="rId1" Type="http://schemas.openxmlformats.org/officeDocument/2006/relationships/chart" Target="../charts/chart3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543503</xdr:colOff>
      <xdr:row>37</xdr:row>
      <xdr:rowOff>105354</xdr:rowOff>
    </xdr:from>
    <xdr:to>
      <xdr:col>40</xdr:col>
      <xdr:colOff>243898</xdr:colOff>
      <xdr:row>46</xdr:row>
      <xdr:rowOff>59174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DA057043-0800-47E2-9FC3-F54B5EE80E80}"/>
            </a:ext>
          </a:extLst>
        </xdr:cNvPr>
        <xdr:cNvSpPr txBox="1"/>
      </xdr:nvSpPr>
      <xdr:spPr>
        <a:xfrm>
          <a:off x="19098203" y="6944304"/>
          <a:ext cx="7015595" cy="161117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200" b="1" i="0" u="none" strike="noStrike" kern="0" cap="none" spc="0" normalizeH="0" baseline="0" noProof="0">
              <a:ln>
                <a:noFill/>
              </a:ln>
              <a:solidFill>
                <a:srgbClr val="00B050"/>
              </a:solidFill>
              <a:effectLst/>
              <a:uLnTx/>
              <a:uFillTx/>
              <a:latin typeface="+mn-lt"/>
              <a:ea typeface="+mn-ea"/>
              <a:cs typeface="+mn-cs"/>
            </a:rPr>
            <a:t>Additive effect </a:t>
          </a:r>
          <a:r>
            <a:rPr kumimoji="0" lang="en-ZA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refers to a combination that provides the sum of the effects of the individual components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ZA" sz="12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200" b="1" i="0" u="none" strike="noStrike" kern="0" cap="none" spc="0" normalizeH="0" baseline="0" noProof="0">
              <a:ln>
                <a:noFill/>
              </a:ln>
              <a:solidFill>
                <a:srgbClr val="ED7D31"/>
              </a:solidFill>
              <a:effectLst/>
              <a:uLnTx/>
              <a:uFillTx/>
              <a:latin typeface="+mn-lt"/>
              <a:ea typeface="+mn-ea"/>
              <a:cs typeface="+mn-cs"/>
            </a:rPr>
            <a:t>Synergistic effect </a:t>
          </a:r>
          <a:r>
            <a:rPr kumimoji="0" lang="en-ZA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occurs when the effect is greater than the sum of individual components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ZA" sz="12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2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Antagonistic effect </a:t>
          </a:r>
          <a:r>
            <a:rPr kumimoji="0" lang="en-ZA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occurs when the sum of the effects is less than the mathematical sum that would be predicted from individual components.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(Wang </a:t>
          </a:r>
          <a:r>
            <a:rPr kumimoji="0" lang="en-ZA" sz="1200" b="0" i="1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et al</a:t>
          </a:r>
          <a:r>
            <a:rPr kumimoji="0" lang="en-ZA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; 2011)</a:t>
          </a:r>
        </a:p>
        <a:p>
          <a:endParaRPr lang="en-ZA" sz="1100"/>
        </a:p>
      </xdr:txBody>
    </xdr:sp>
    <xdr:clientData/>
  </xdr:twoCellAnchor>
  <xdr:twoCellAnchor>
    <xdr:from>
      <xdr:col>18</xdr:col>
      <xdr:colOff>595312</xdr:colOff>
      <xdr:row>37</xdr:row>
      <xdr:rowOff>120649</xdr:rowOff>
    </xdr:from>
    <xdr:to>
      <xdr:col>27</xdr:col>
      <xdr:colOff>412749</xdr:colOff>
      <xdr:row>55</xdr:row>
      <xdr:rowOff>111124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89D67D5-DCB9-42EC-BB89-A0C8319135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39</xdr:col>
      <xdr:colOff>246063</xdr:colOff>
      <xdr:row>2</xdr:row>
      <xdr:rowOff>136525</xdr:rowOff>
    </xdr:from>
    <xdr:to>
      <xdr:col>46</xdr:col>
      <xdr:colOff>595313</xdr:colOff>
      <xdr:row>17</xdr:row>
      <xdr:rowOff>22225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919A4A45-2028-497C-B96D-575D279A65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39</xdr:col>
      <xdr:colOff>277813</xdr:colOff>
      <xdr:row>21</xdr:row>
      <xdr:rowOff>104775</xdr:rowOff>
    </xdr:from>
    <xdr:to>
      <xdr:col>47</xdr:col>
      <xdr:colOff>23813</xdr:colOff>
      <xdr:row>35</xdr:row>
      <xdr:rowOff>180975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5773B4E8-80D6-4D1C-8545-8825DFB853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209550</xdr:colOff>
      <xdr:row>15</xdr:row>
      <xdr:rowOff>92075</xdr:rowOff>
    </xdr:from>
    <xdr:to>
      <xdr:col>24</xdr:col>
      <xdr:colOff>190500</xdr:colOff>
      <xdr:row>29</xdr:row>
      <xdr:rowOff>168275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3175</xdr:colOff>
      <xdr:row>31</xdr:row>
      <xdr:rowOff>177800</xdr:rowOff>
    </xdr:from>
    <xdr:to>
      <xdr:col>23</xdr:col>
      <xdr:colOff>587375</xdr:colOff>
      <xdr:row>46</xdr:row>
      <xdr:rowOff>63500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9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452438</xdr:colOff>
      <xdr:row>30</xdr:row>
      <xdr:rowOff>9525</xdr:rowOff>
    </xdr:from>
    <xdr:to>
      <xdr:col>18</xdr:col>
      <xdr:colOff>190500</xdr:colOff>
      <xdr:row>46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DCD9D72-C483-48FC-B998-58D01B40BF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654236</xdr:colOff>
      <xdr:row>14</xdr:row>
      <xdr:rowOff>38847</xdr:rowOff>
    </xdr:from>
    <xdr:to>
      <xdr:col>18</xdr:col>
      <xdr:colOff>182690</xdr:colOff>
      <xdr:row>41</xdr:row>
      <xdr:rowOff>101193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510082</xdr:colOff>
      <xdr:row>50</xdr:row>
      <xdr:rowOff>176967</xdr:rowOff>
    </xdr:from>
    <xdr:to>
      <xdr:col>19</xdr:col>
      <xdr:colOff>985318</xdr:colOff>
      <xdr:row>83</xdr:row>
      <xdr:rowOff>61679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6C3D838-B191-421F-8F84-B6421BE3F6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392206</xdr:colOff>
      <xdr:row>13</xdr:row>
      <xdr:rowOff>168089</xdr:rowOff>
    </xdr:from>
    <xdr:to>
      <xdr:col>19</xdr:col>
      <xdr:colOff>530748</xdr:colOff>
      <xdr:row>41</xdr:row>
      <xdr:rowOff>150527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7391A75-4633-CC81-8A52-E1411A8070E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230334</xdr:colOff>
      <xdr:row>38</xdr:row>
      <xdr:rowOff>181842</xdr:rowOff>
    </xdr:from>
    <xdr:to>
      <xdr:col>39</xdr:col>
      <xdr:colOff>15876</xdr:colOff>
      <xdr:row>47</xdr:row>
      <xdr:rowOff>135661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EDFA513-74CF-4234-9116-703154AE45ED}"/>
            </a:ext>
          </a:extLst>
        </xdr:cNvPr>
        <xdr:cNvSpPr txBox="1"/>
      </xdr:nvSpPr>
      <xdr:spPr>
        <a:xfrm>
          <a:off x="18994584" y="7420842"/>
          <a:ext cx="6770542" cy="16683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200" b="1" i="0" u="none" strike="noStrike" kern="0" cap="none" spc="0" normalizeH="0" baseline="0" noProof="0">
              <a:ln>
                <a:noFill/>
              </a:ln>
              <a:solidFill>
                <a:srgbClr val="00B050"/>
              </a:solidFill>
              <a:effectLst/>
              <a:uLnTx/>
              <a:uFillTx/>
              <a:latin typeface="+mn-lt"/>
              <a:ea typeface="+mn-ea"/>
              <a:cs typeface="+mn-cs"/>
            </a:rPr>
            <a:t>Additive effect </a:t>
          </a:r>
          <a:r>
            <a:rPr kumimoji="0" lang="en-ZA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refers to a combination that provides the sum of the effects of the individual components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200" b="1" i="0" u="none" strike="noStrike" kern="0" cap="none" spc="0" normalizeH="0" baseline="0" noProof="0">
              <a:ln>
                <a:noFill/>
              </a:ln>
              <a:solidFill>
                <a:srgbClr val="ED7D31"/>
              </a:solidFill>
              <a:effectLst/>
              <a:uLnTx/>
              <a:uFillTx/>
              <a:latin typeface="+mn-lt"/>
              <a:ea typeface="+mn-ea"/>
              <a:cs typeface="+mn-cs"/>
            </a:rPr>
            <a:t>Synergistic effect </a:t>
          </a:r>
          <a:r>
            <a:rPr kumimoji="0" lang="en-ZA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occurs when the effect is greater than the sum of individual components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2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Antagonistic effect </a:t>
          </a:r>
          <a:r>
            <a:rPr kumimoji="0" lang="en-ZA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occurs when the sum of the effects is less than the mathematical sum that would be predicted from individual components.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(Wang </a:t>
          </a:r>
          <a:r>
            <a:rPr kumimoji="0" lang="en-ZA" sz="1200" b="0" i="1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et al</a:t>
          </a:r>
          <a:r>
            <a:rPr kumimoji="0" lang="en-ZA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; 2011)</a:t>
          </a:r>
        </a:p>
        <a:p>
          <a:endParaRPr lang="en-ZA" sz="1100"/>
        </a:p>
      </xdr:txBody>
    </xdr:sp>
    <xdr:clientData/>
  </xdr:twoCellAnchor>
  <xdr:twoCellAnchor>
    <xdr:from>
      <xdr:col>27</xdr:col>
      <xdr:colOff>389083</xdr:colOff>
      <xdr:row>38</xdr:row>
      <xdr:rowOff>181842</xdr:rowOff>
    </xdr:from>
    <xdr:to>
      <xdr:col>39</xdr:col>
      <xdr:colOff>57728</xdr:colOff>
      <xdr:row>47</xdr:row>
      <xdr:rowOff>135661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C0F116BA-4728-4169-979D-B0FF7BF4BEF8}"/>
            </a:ext>
          </a:extLst>
        </xdr:cNvPr>
        <xdr:cNvSpPr txBox="1"/>
      </xdr:nvSpPr>
      <xdr:spPr>
        <a:xfrm>
          <a:off x="18518333" y="7420842"/>
          <a:ext cx="7288645" cy="16683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200" b="1" i="0" u="none" strike="noStrike" kern="0" cap="none" spc="0" normalizeH="0" baseline="0" noProof="0">
              <a:ln>
                <a:noFill/>
              </a:ln>
              <a:solidFill>
                <a:srgbClr val="00B050"/>
              </a:solidFill>
              <a:effectLst/>
              <a:uLnTx/>
              <a:uFillTx/>
              <a:latin typeface="+mn-lt"/>
              <a:ea typeface="+mn-ea"/>
              <a:cs typeface="+mn-cs"/>
            </a:rPr>
            <a:t>Additive effect </a:t>
          </a:r>
          <a:r>
            <a:rPr kumimoji="0" lang="en-ZA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refers to a combination that provides the sum of the effects of the individual components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ZA" sz="12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200" b="1" i="0" u="none" strike="noStrike" kern="0" cap="none" spc="0" normalizeH="0" baseline="0" noProof="0">
              <a:ln>
                <a:noFill/>
              </a:ln>
              <a:solidFill>
                <a:srgbClr val="ED7D31"/>
              </a:solidFill>
              <a:effectLst/>
              <a:uLnTx/>
              <a:uFillTx/>
              <a:latin typeface="+mn-lt"/>
              <a:ea typeface="+mn-ea"/>
              <a:cs typeface="+mn-cs"/>
            </a:rPr>
            <a:t>Synergistic effect </a:t>
          </a:r>
          <a:r>
            <a:rPr kumimoji="0" lang="en-ZA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occurs when the effect is greater than the sum of individual components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ZA" sz="12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2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Antagonistic effect </a:t>
          </a:r>
          <a:r>
            <a:rPr kumimoji="0" lang="en-ZA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occurs when the sum of the effects is less than the mathematical sum that would be predicted from individual components.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(Wang </a:t>
          </a:r>
          <a:r>
            <a:rPr kumimoji="0" lang="en-ZA" sz="1200" b="0" i="1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et al</a:t>
          </a:r>
          <a:r>
            <a:rPr kumimoji="0" lang="en-ZA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; 2011)</a:t>
          </a:r>
        </a:p>
        <a:p>
          <a:endParaRPr lang="en-ZA" sz="1100"/>
        </a:p>
      </xdr:txBody>
    </xdr:sp>
    <xdr:clientData/>
  </xdr:twoCellAnchor>
  <xdr:twoCellAnchor>
    <xdr:from>
      <xdr:col>17</xdr:col>
      <xdr:colOff>309563</xdr:colOff>
      <xdr:row>38</xdr:row>
      <xdr:rowOff>41275</xdr:rowOff>
    </xdr:from>
    <xdr:to>
      <xdr:col>26</xdr:col>
      <xdr:colOff>619125</xdr:colOff>
      <xdr:row>52</xdr:row>
      <xdr:rowOff>117475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E1582DA-8717-4748-8F7A-9BAE812E12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38</xdr:col>
      <xdr:colOff>277812</xdr:colOff>
      <xdr:row>3</xdr:row>
      <xdr:rowOff>104774</xdr:rowOff>
    </xdr:from>
    <xdr:to>
      <xdr:col>48</xdr:col>
      <xdr:colOff>444499</xdr:colOff>
      <xdr:row>22</xdr:row>
      <xdr:rowOff>158749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A8C20E4E-E80D-428B-8FD5-B31A0957F3D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38</xdr:col>
      <xdr:colOff>277813</xdr:colOff>
      <xdr:row>24</xdr:row>
      <xdr:rowOff>184149</xdr:rowOff>
    </xdr:from>
    <xdr:to>
      <xdr:col>48</xdr:col>
      <xdr:colOff>460375</xdr:colOff>
      <xdr:row>42</xdr:row>
      <xdr:rowOff>111124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94B4C029-966A-4E4C-BE66-4F3CC3CE7A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230333</xdr:colOff>
      <xdr:row>38</xdr:row>
      <xdr:rowOff>181842</xdr:rowOff>
    </xdr:from>
    <xdr:to>
      <xdr:col>39</xdr:col>
      <xdr:colOff>533978</xdr:colOff>
      <xdr:row>47</xdr:row>
      <xdr:rowOff>135661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5AB92EB-CA73-4C60-A8F0-E788D5F3F21D}"/>
            </a:ext>
          </a:extLst>
        </xdr:cNvPr>
        <xdr:cNvSpPr txBox="1"/>
      </xdr:nvSpPr>
      <xdr:spPr>
        <a:xfrm>
          <a:off x="17299133" y="7204942"/>
          <a:ext cx="7009245" cy="161116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200" b="1" i="0" u="none" strike="noStrike" kern="0" cap="none" spc="0" normalizeH="0" baseline="0" noProof="0">
              <a:ln>
                <a:noFill/>
              </a:ln>
              <a:solidFill>
                <a:srgbClr val="00B050"/>
              </a:solidFill>
              <a:effectLst/>
              <a:uLnTx/>
              <a:uFillTx/>
              <a:latin typeface="+mn-lt"/>
              <a:ea typeface="+mn-ea"/>
              <a:cs typeface="+mn-cs"/>
            </a:rPr>
            <a:t>Additive effect </a:t>
          </a:r>
          <a:r>
            <a:rPr kumimoji="0" lang="en-ZA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refers to a combination that provides the sum of the effects of the individual components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ZA" sz="12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200" b="1" i="0" u="none" strike="noStrike" kern="0" cap="none" spc="0" normalizeH="0" baseline="0" noProof="0">
              <a:ln>
                <a:noFill/>
              </a:ln>
              <a:solidFill>
                <a:srgbClr val="ED7D31"/>
              </a:solidFill>
              <a:effectLst/>
              <a:uLnTx/>
              <a:uFillTx/>
              <a:latin typeface="+mn-lt"/>
              <a:ea typeface="+mn-ea"/>
              <a:cs typeface="+mn-cs"/>
            </a:rPr>
            <a:t>Synergistic effect </a:t>
          </a:r>
          <a:r>
            <a:rPr kumimoji="0" lang="en-ZA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occurs when the effect is greater than the sum of individual components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ZA" sz="12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2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Antagonistic effect </a:t>
          </a:r>
          <a:r>
            <a:rPr kumimoji="0" lang="en-ZA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occurs when the sum of the effects is less than the mathematical sum that would be predicted from individual components.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(Wang </a:t>
          </a:r>
          <a:r>
            <a:rPr kumimoji="0" lang="en-ZA" sz="1200" b="0" i="1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et al</a:t>
          </a:r>
          <a:r>
            <a:rPr kumimoji="0" lang="en-ZA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; 2011)</a:t>
          </a:r>
        </a:p>
        <a:p>
          <a:endParaRPr lang="en-ZA" sz="1100"/>
        </a:p>
      </xdr:txBody>
    </xdr:sp>
    <xdr:clientData/>
  </xdr:twoCellAnchor>
  <xdr:twoCellAnchor>
    <xdr:from>
      <xdr:col>17</xdr:col>
      <xdr:colOff>579438</xdr:colOff>
      <xdr:row>40</xdr:row>
      <xdr:rowOff>25400</xdr:rowOff>
    </xdr:from>
    <xdr:to>
      <xdr:col>26</xdr:col>
      <xdr:colOff>539750</xdr:colOff>
      <xdr:row>54</xdr:row>
      <xdr:rowOff>101600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36BF1D0-401B-427D-88A0-12164F05B7E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39</xdr:col>
      <xdr:colOff>55562</xdr:colOff>
      <xdr:row>3</xdr:row>
      <xdr:rowOff>73025</xdr:rowOff>
    </xdr:from>
    <xdr:to>
      <xdr:col>48</xdr:col>
      <xdr:colOff>-1</xdr:colOff>
      <xdr:row>20</xdr:row>
      <xdr:rowOff>15875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764FAC1-3E90-481F-8C73-88E0912032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38</xdr:col>
      <xdr:colOff>595312</xdr:colOff>
      <xdr:row>22</xdr:row>
      <xdr:rowOff>95250</xdr:rowOff>
    </xdr:from>
    <xdr:to>
      <xdr:col>48</xdr:col>
      <xdr:colOff>31749</xdr:colOff>
      <xdr:row>38</xdr:row>
      <xdr:rowOff>142875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34D36218-0124-45BF-824D-B0BFEDE515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230333</xdr:colOff>
      <xdr:row>39</xdr:row>
      <xdr:rowOff>181842</xdr:rowOff>
    </xdr:from>
    <xdr:to>
      <xdr:col>39</xdr:col>
      <xdr:colOff>533978</xdr:colOff>
      <xdr:row>48</xdr:row>
      <xdr:rowOff>135661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B626C95-3D42-488F-B288-F984D4DD46AC}"/>
            </a:ext>
          </a:extLst>
        </xdr:cNvPr>
        <xdr:cNvSpPr txBox="1"/>
      </xdr:nvSpPr>
      <xdr:spPr>
        <a:xfrm>
          <a:off x="18442133" y="7389092"/>
          <a:ext cx="7009245" cy="161116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200" b="1" i="0" u="none" strike="noStrike" kern="0" cap="none" spc="0" normalizeH="0" baseline="0" noProof="0">
              <a:ln>
                <a:noFill/>
              </a:ln>
              <a:solidFill>
                <a:srgbClr val="00B050"/>
              </a:solidFill>
              <a:effectLst/>
              <a:uLnTx/>
              <a:uFillTx/>
              <a:latin typeface="+mn-lt"/>
              <a:ea typeface="+mn-ea"/>
              <a:cs typeface="+mn-cs"/>
            </a:rPr>
            <a:t>Additive effect </a:t>
          </a:r>
          <a:r>
            <a:rPr kumimoji="0" lang="en-ZA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refers to a combination that provides the sum of the effects of the individual components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ZA" sz="12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200" b="1" i="0" u="none" strike="noStrike" kern="0" cap="none" spc="0" normalizeH="0" baseline="0" noProof="0">
              <a:ln>
                <a:noFill/>
              </a:ln>
              <a:solidFill>
                <a:srgbClr val="ED7D31"/>
              </a:solidFill>
              <a:effectLst/>
              <a:uLnTx/>
              <a:uFillTx/>
              <a:latin typeface="+mn-lt"/>
              <a:ea typeface="+mn-ea"/>
              <a:cs typeface="+mn-cs"/>
            </a:rPr>
            <a:t>Synergistic effect </a:t>
          </a:r>
          <a:r>
            <a:rPr kumimoji="0" lang="en-ZA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occurs when the effect is greater than the sum of individual components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ZA" sz="12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2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Antagonistic effect </a:t>
          </a:r>
          <a:r>
            <a:rPr kumimoji="0" lang="en-ZA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occurs when the sum of the effects is less than the mathematical sum that would be predicted from individual components.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(Wang </a:t>
          </a:r>
          <a:r>
            <a:rPr kumimoji="0" lang="en-ZA" sz="1200" b="0" i="1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et al</a:t>
          </a:r>
          <a:r>
            <a:rPr kumimoji="0" lang="en-ZA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; 2011)</a:t>
          </a:r>
        </a:p>
        <a:p>
          <a:endParaRPr lang="en-ZA" sz="1100"/>
        </a:p>
      </xdr:txBody>
    </xdr:sp>
    <xdr:clientData/>
  </xdr:twoCellAnchor>
  <xdr:twoCellAnchor>
    <xdr:from>
      <xdr:col>17</xdr:col>
      <xdr:colOff>357188</xdr:colOff>
      <xdr:row>40</xdr:row>
      <xdr:rowOff>104775</xdr:rowOff>
    </xdr:from>
    <xdr:to>
      <xdr:col>27</xdr:col>
      <xdr:colOff>254000</xdr:colOff>
      <xdr:row>54</xdr:row>
      <xdr:rowOff>180975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F7515FC-1864-4FA1-A3D7-2F058A79EAD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39</xdr:col>
      <xdr:colOff>39688</xdr:colOff>
      <xdr:row>4</xdr:row>
      <xdr:rowOff>25400</xdr:rowOff>
    </xdr:from>
    <xdr:to>
      <xdr:col>46</xdr:col>
      <xdr:colOff>388938</xdr:colOff>
      <xdr:row>18</xdr:row>
      <xdr:rowOff>101600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F2FDEA5-ADBF-428A-9E7B-D1B96F4955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38</xdr:col>
      <xdr:colOff>595313</xdr:colOff>
      <xdr:row>23</xdr:row>
      <xdr:rowOff>41275</xdr:rowOff>
    </xdr:from>
    <xdr:to>
      <xdr:col>46</xdr:col>
      <xdr:colOff>341313</xdr:colOff>
      <xdr:row>37</xdr:row>
      <xdr:rowOff>117475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D245FE8E-09A3-4714-B727-BC4FBDCF3B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254000</xdr:colOff>
      <xdr:row>36</xdr:row>
      <xdr:rowOff>136525</xdr:rowOff>
    </xdr:from>
    <xdr:to>
      <xdr:col>15</xdr:col>
      <xdr:colOff>126999</xdr:colOff>
      <xdr:row>55</xdr:row>
      <xdr:rowOff>15875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3DB49BC-0749-4290-976B-7F19DFDE78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166686</xdr:colOff>
      <xdr:row>36</xdr:row>
      <xdr:rowOff>158750</xdr:rowOff>
    </xdr:from>
    <xdr:to>
      <xdr:col>33</xdr:col>
      <xdr:colOff>95249</xdr:colOff>
      <xdr:row>55</xdr:row>
      <xdr:rowOff>63499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84FF1C9-4FD2-4100-B2FF-96B1F1192E4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39</xdr:col>
      <xdr:colOff>246063</xdr:colOff>
      <xdr:row>37</xdr:row>
      <xdr:rowOff>57150</xdr:rowOff>
    </xdr:from>
    <xdr:to>
      <xdr:col>52</xdr:col>
      <xdr:colOff>333375</xdr:colOff>
      <xdr:row>55</xdr:row>
      <xdr:rowOff>31750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1725358-AB42-452F-86B7-A8EC0F1487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57</xdr:col>
      <xdr:colOff>277812</xdr:colOff>
      <xdr:row>37</xdr:row>
      <xdr:rowOff>47625</xdr:rowOff>
    </xdr:from>
    <xdr:to>
      <xdr:col>71</xdr:col>
      <xdr:colOff>-1</xdr:colOff>
      <xdr:row>56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C3DCFB5-7797-4336-B9D0-0572B3CE3F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808183</xdr:colOff>
      <xdr:row>36</xdr:row>
      <xdr:rowOff>150092</xdr:rowOff>
    </xdr:from>
    <xdr:to>
      <xdr:col>41</xdr:col>
      <xdr:colOff>311728</xdr:colOff>
      <xdr:row>45</xdr:row>
      <xdr:rowOff>103911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5DB93F2-57CD-425D-BA13-882546D2F3A6}"/>
            </a:ext>
          </a:extLst>
        </xdr:cNvPr>
        <xdr:cNvSpPr txBox="1"/>
      </xdr:nvSpPr>
      <xdr:spPr>
        <a:xfrm>
          <a:off x="18286558" y="7008092"/>
          <a:ext cx="7018770" cy="16683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200" b="1" i="0" u="none" strike="noStrike" kern="0" cap="none" spc="0" normalizeH="0" baseline="0" noProof="0">
              <a:ln>
                <a:noFill/>
              </a:ln>
              <a:solidFill>
                <a:srgbClr val="00B050"/>
              </a:solidFill>
              <a:effectLst/>
              <a:uLnTx/>
              <a:uFillTx/>
              <a:latin typeface="+mn-lt"/>
              <a:ea typeface="+mn-ea"/>
              <a:cs typeface="+mn-cs"/>
            </a:rPr>
            <a:t>Additive effect </a:t>
          </a:r>
          <a:r>
            <a:rPr kumimoji="0" lang="en-ZA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refers to a combination that provides the sum of the effects of the individual components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ZA" sz="12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200" b="1" i="0" u="none" strike="noStrike" kern="0" cap="none" spc="0" normalizeH="0" baseline="0" noProof="0">
              <a:ln>
                <a:noFill/>
              </a:ln>
              <a:solidFill>
                <a:srgbClr val="ED7D31"/>
              </a:solidFill>
              <a:effectLst/>
              <a:uLnTx/>
              <a:uFillTx/>
              <a:latin typeface="+mn-lt"/>
              <a:ea typeface="+mn-ea"/>
              <a:cs typeface="+mn-cs"/>
            </a:rPr>
            <a:t>Synergistic effect </a:t>
          </a:r>
          <a:r>
            <a:rPr kumimoji="0" lang="en-ZA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occurs when the effect is greater than the sum of individual components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ZA" sz="12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2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Antagonistic effect </a:t>
          </a:r>
          <a:r>
            <a:rPr kumimoji="0" lang="en-ZA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occurs when the sum of the effects is less than the mathematical sum that would be predicted from individual components.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(Wang </a:t>
          </a:r>
          <a:r>
            <a:rPr kumimoji="0" lang="en-ZA" sz="1200" b="0" i="1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et al</a:t>
          </a:r>
          <a:r>
            <a:rPr kumimoji="0" lang="en-ZA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; 2011)</a:t>
          </a:r>
        </a:p>
        <a:p>
          <a:endParaRPr lang="en-ZA" sz="1100"/>
        </a:p>
      </xdr:txBody>
    </xdr:sp>
    <xdr:clientData/>
  </xdr:twoCellAnchor>
  <xdr:twoCellAnchor>
    <xdr:from>
      <xdr:col>2</xdr:col>
      <xdr:colOff>492124</xdr:colOff>
      <xdr:row>45</xdr:row>
      <xdr:rowOff>104775</xdr:rowOff>
    </xdr:from>
    <xdr:to>
      <xdr:col>16</xdr:col>
      <xdr:colOff>0</xdr:colOff>
      <xdr:row>66</xdr:row>
      <xdr:rowOff>15875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6DBEA80-BFAB-4987-8A21-55E8AC0247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39</xdr:col>
      <xdr:colOff>253999</xdr:colOff>
      <xdr:row>1</xdr:row>
      <xdr:rowOff>57150</xdr:rowOff>
    </xdr:from>
    <xdr:to>
      <xdr:col>47</xdr:col>
      <xdr:colOff>539750</xdr:colOff>
      <xdr:row>18</xdr:row>
      <xdr:rowOff>63500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85DAB40-1B97-4D35-A054-A47954CBC2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39</xdr:col>
      <xdr:colOff>269874</xdr:colOff>
      <xdr:row>20</xdr:row>
      <xdr:rowOff>9525</xdr:rowOff>
    </xdr:from>
    <xdr:to>
      <xdr:col>47</xdr:col>
      <xdr:colOff>507999</xdr:colOff>
      <xdr:row>35</xdr:row>
      <xdr:rowOff>79375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4B7710E-67D2-48AD-89F6-CFA03E9607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808183</xdr:colOff>
      <xdr:row>37</xdr:row>
      <xdr:rowOff>150092</xdr:rowOff>
    </xdr:from>
    <xdr:to>
      <xdr:col>41</xdr:col>
      <xdr:colOff>311728</xdr:colOff>
      <xdr:row>46</xdr:row>
      <xdr:rowOff>103911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F74FB65-0135-4845-BDEF-731581F6E141}"/>
            </a:ext>
          </a:extLst>
        </xdr:cNvPr>
        <xdr:cNvSpPr txBox="1"/>
      </xdr:nvSpPr>
      <xdr:spPr>
        <a:xfrm>
          <a:off x="18286558" y="7198592"/>
          <a:ext cx="7018770" cy="16683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200" b="1" i="0" u="none" strike="noStrike" kern="0" cap="none" spc="0" normalizeH="0" baseline="0" noProof="0">
              <a:ln>
                <a:noFill/>
              </a:ln>
              <a:solidFill>
                <a:srgbClr val="00B050"/>
              </a:solidFill>
              <a:effectLst/>
              <a:uLnTx/>
              <a:uFillTx/>
              <a:latin typeface="+mn-lt"/>
              <a:ea typeface="+mn-ea"/>
              <a:cs typeface="+mn-cs"/>
            </a:rPr>
            <a:t>Additive effect </a:t>
          </a:r>
          <a:r>
            <a:rPr kumimoji="0" lang="en-ZA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refers to a combination that provides the sum of the effects of the individual components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ZA" sz="12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200" b="1" i="0" u="none" strike="noStrike" kern="0" cap="none" spc="0" normalizeH="0" baseline="0" noProof="0">
              <a:ln>
                <a:noFill/>
              </a:ln>
              <a:solidFill>
                <a:srgbClr val="ED7D31"/>
              </a:solidFill>
              <a:effectLst/>
              <a:uLnTx/>
              <a:uFillTx/>
              <a:latin typeface="+mn-lt"/>
              <a:ea typeface="+mn-ea"/>
              <a:cs typeface="+mn-cs"/>
            </a:rPr>
            <a:t>Synergistic effect </a:t>
          </a:r>
          <a:r>
            <a:rPr kumimoji="0" lang="en-ZA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occurs when the effect is greater than the sum of individual components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ZA" sz="12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2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Antagonistic effect </a:t>
          </a:r>
          <a:r>
            <a:rPr kumimoji="0" lang="en-ZA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occurs when the sum of the effects is less than the mathematical sum that would be predicted from individual components.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(Wang </a:t>
          </a:r>
          <a:r>
            <a:rPr kumimoji="0" lang="en-ZA" sz="1200" b="0" i="1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et al</a:t>
          </a:r>
          <a:r>
            <a:rPr kumimoji="0" lang="en-ZA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; 2011)</a:t>
          </a:r>
        </a:p>
        <a:p>
          <a:endParaRPr lang="en-ZA" sz="1100"/>
        </a:p>
      </xdr:txBody>
    </xdr:sp>
    <xdr:clientData/>
  </xdr:twoCellAnchor>
  <xdr:twoCellAnchor>
    <xdr:from>
      <xdr:col>1</xdr:col>
      <xdr:colOff>1365250</xdr:colOff>
      <xdr:row>47</xdr:row>
      <xdr:rowOff>73024</xdr:rowOff>
    </xdr:from>
    <xdr:to>
      <xdr:col>14</xdr:col>
      <xdr:colOff>333375</xdr:colOff>
      <xdr:row>67</xdr:row>
      <xdr:rowOff>126999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88E3B81-C4C2-4B60-80E9-37AD2DE7DC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40</xdr:col>
      <xdr:colOff>23813</xdr:colOff>
      <xdr:row>3</xdr:row>
      <xdr:rowOff>41275</xdr:rowOff>
    </xdr:from>
    <xdr:to>
      <xdr:col>48</xdr:col>
      <xdr:colOff>15875</xdr:colOff>
      <xdr:row>17</xdr:row>
      <xdr:rowOff>117475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01BAA9D-370D-4EEF-91F4-A092023B29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39</xdr:col>
      <xdr:colOff>595313</xdr:colOff>
      <xdr:row>19</xdr:row>
      <xdr:rowOff>184150</xdr:rowOff>
    </xdr:from>
    <xdr:to>
      <xdr:col>48</xdr:col>
      <xdr:colOff>15875</xdr:colOff>
      <xdr:row>34</xdr:row>
      <xdr:rowOff>69850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0875D70-DB35-4111-B151-F76DAD5171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808183</xdr:colOff>
      <xdr:row>37</xdr:row>
      <xdr:rowOff>150092</xdr:rowOff>
    </xdr:from>
    <xdr:to>
      <xdr:col>41</xdr:col>
      <xdr:colOff>311728</xdr:colOff>
      <xdr:row>46</xdr:row>
      <xdr:rowOff>103911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C62BA8D-9EBC-4E59-9AD9-C34D540166ED}"/>
            </a:ext>
          </a:extLst>
        </xdr:cNvPr>
        <xdr:cNvSpPr txBox="1"/>
      </xdr:nvSpPr>
      <xdr:spPr>
        <a:xfrm>
          <a:off x="18286558" y="7198592"/>
          <a:ext cx="7018770" cy="16683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200" b="1" i="0" u="none" strike="noStrike" kern="0" cap="none" spc="0" normalizeH="0" baseline="0" noProof="0">
              <a:ln>
                <a:noFill/>
              </a:ln>
              <a:solidFill>
                <a:srgbClr val="00B050"/>
              </a:solidFill>
              <a:effectLst/>
              <a:uLnTx/>
              <a:uFillTx/>
              <a:latin typeface="+mn-lt"/>
              <a:ea typeface="+mn-ea"/>
              <a:cs typeface="+mn-cs"/>
            </a:rPr>
            <a:t>Additive effect </a:t>
          </a:r>
          <a:r>
            <a:rPr kumimoji="0" lang="en-ZA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refers to a combination that provides the sum of the effects of the individual components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ZA" sz="12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200" b="1" i="0" u="none" strike="noStrike" kern="0" cap="none" spc="0" normalizeH="0" baseline="0" noProof="0">
              <a:ln>
                <a:noFill/>
              </a:ln>
              <a:solidFill>
                <a:srgbClr val="ED7D31"/>
              </a:solidFill>
              <a:effectLst/>
              <a:uLnTx/>
              <a:uFillTx/>
              <a:latin typeface="+mn-lt"/>
              <a:ea typeface="+mn-ea"/>
              <a:cs typeface="+mn-cs"/>
            </a:rPr>
            <a:t>Synergistic effect </a:t>
          </a:r>
          <a:r>
            <a:rPr kumimoji="0" lang="en-ZA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occurs when the effect is greater than the sum of individual components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ZA" sz="12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2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Antagonistic effect </a:t>
          </a:r>
          <a:r>
            <a:rPr kumimoji="0" lang="en-ZA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occurs when the sum of the effects is less than the mathematical sum that would be predicted from individual components.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(Wang </a:t>
          </a:r>
          <a:r>
            <a:rPr kumimoji="0" lang="en-ZA" sz="1200" b="0" i="1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et al</a:t>
          </a:r>
          <a:r>
            <a:rPr kumimoji="0" lang="en-ZA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; 2011)</a:t>
          </a:r>
        </a:p>
        <a:p>
          <a:endParaRPr lang="en-ZA" sz="1100"/>
        </a:p>
      </xdr:txBody>
    </xdr:sp>
    <xdr:clientData/>
  </xdr:twoCellAnchor>
  <xdr:twoCellAnchor>
    <xdr:from>
      <xdr:col>29</xdr:col>
      <xdr:colOff>808183</xdr:colOff>
      <xdr:row>37</xdr:row>
      <xdr:rowOff>150092</xdr:rowOff>
    </xdr:from>
    <xdr:to>
      <xdr:col>41</xdr:col>
      <xdr:colOff>311728</xdr:colOff>
      <xdr:row>46</xdr:row>
      <xdr:rowOff>103911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D8298D50-DB98-42B4-9DF8-8442D51FE533}"/>
            </a:ext>
          </a:extLst>
        </xdr:cNvPr>
        <xdr:cNvSpPr txBox="1"/>
      </xdr:nvSpPr>
      <xdr:spPr>
        <a:xfrm>
          <a:off x="18286558" y="7198592"/>
          <a:ext cx="7018770" cy="16683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200" b="1" i="0" u="none" strike="noStrike" kern="0" cap="none" spc="0" normalizeH="0" baseline="0" noProof="0">
              <a:ln>
                <a:noFill/>
              </a:ln>
              <a:solidFill>
                <a:srgbClr val="00B050"/>
              </a:solidFill>
              <a:effectLst/>
              <a:uLnTx/>
              <a:uFillTx/>
              <a:latin typeface="+mn-lt"/>
              <a:ea typeface="+mn-ea"/>
              <a:cs typeface="+mn-cs"/>
            </a:rPr>
            <a:t>Additive effect </a:t>
          </a:r>
          <a:r>
            <a:rPr kumimoji="0" lang="en-ZA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refers to a combination that provides the sum of the effects of the individual components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ZA" sz="12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200" b="1" i="0" u="none" strike="noStrike" kern="0" cap="none" spc="0" normalizeH="0" baseline="0" noProof="0">
              <a:ln>
                <a:noFill/>
              </a:ln>
              <a:solidFill>
                <a:srgbClr val="ED7D31"/>
              </a:solidFill>
              <a:effectLst/>
              <a:uLnTx/>
              <a:uFillTx/>
              <a:latin typeface="+mn-lt"/>
              <a:ea typeface="+mn-ea"/>
              <a:cs typeface="+mn-cs"/>
            </a:rPr>
            <a:t>Synergistic effect </a:t>
          </a:r>
          <a:r>
            <a:rPr kumimoji="0" lang="en-ZA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occurs when the effect is greater than the sum of individual components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ZA" sz="12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2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Antagonistic effect </a:t>
          </a:r>
          <a:r>
            <a:rPr kumimoji="0" lang="en-ZA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occurs when the sum of the effects is less than the mathematical sum that would be predicted from individual components.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(Wang </a:t>
          </a:r>
          <a:r>
            <a:rPr kumimoji="0" lang="en-ZA" sz="1200" b="0" i="1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et al</a:t>
          </a:r>
          <a:r>
            <a:rPr kumimoji="0" lang="en-ZA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; 2011)</a:t>
          </a:r>
        </a:p>
        <a:p>
          <a:endParaRPr lang="en-ZA" sz="1100"/>
        </a:p>
      </xdr:txBody>
    </xdr:sp>
    <xdr:clientData/>
  </xdr:twoCellAnchor>
  <xdr:twoCellAnchor>
    <xdr:from>
      <xdr:col>40</xdr:col>
      <xdr:colOff>31750</xdr:colOff>
      <xdr:row>3</xdr:row>
      <xdr:rowOff>25400</xdr:rowOff>
    </xdr:from>
    <xdr:to>
      <xdr:col>48</xdr:col>
      <xdr:colOff>63500</xdr:colOff>
      <xdr:row>18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B6B0751-9BCA-4A3B-BEE3-B9A52752F7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39</xdr:col>
      <xdr:colOff>587374</xdr:colOff>
      <xdr:row>21</xdr:row>
      <xdr:rowOff>25399</xdr:rowOff>
    </xdr:from>
    <xdr:to>
      <xdr:col>48</xdr:col>
      <xdr:colOff>63499</xdr:colOff>
      <xdr:row>36</xdr:row>
      <xdr:rowOff>142874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067B01B-15CD-40E6-98B0-AAD23C06C4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166688</xdr:colOff>
      <xdr:row>47</xdr:row>
      <xdr:rowOff>88899</xdr:rowOff>
    </xdr:from>
    <xdr:to>
      <xdr:col>16</xdr:col>
      <xdr:colOff>222250</xdr:colOff>
      <xdr:row>68</xdr:row>
      <xdr:rowOff>142874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3AEFE67-FCA5-413B-8DE3-2AD6782C90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201758</xdr:colOff>
      <xdr:row>38</xdr:row>
      <xdr:rowOff>150092</xdr:rowOff>
    </xdr:from>
    <xdr:to>
      <xdr:col>39</xdr:col>
      <xdr:colOff>327603</xdr:colOff>
      <xdr:row>47</xdr:row>
      <xdr:rowOff>103911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C765D7F-2CCA-4136-9746-17BAAFAEA2DF}"/>
            </a:ext>
          </a:extLst>
        </xdr:cNvPr>
        <xdr:cNvSpPr txBox="1"/>
      </xdr:nvSpPr>
      <xdr:spPr>
        <a:xfrm>
          <a:off x="17270558" y="7389092"/>
          <a:ext cx="6831445" cy="16683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200" b="1" i="0" u="none" strike="noStrike" kern="0" cap="none" spc="0" normalizeH="0" baseline="0" noProof="0">
              <a:ln>
                <a:noFill/>
              </a:ln>
              <a:solidFill>
                <a:srgbClr val="00B050"/>
              </a:solidFill>
              <a:effectLst/>
              <a:uLnTx/>
              <a:uFillTx/>
              <a:latin typeface="+mn-lt"/>
              <a:ea typeface="+mn-ea"/>
              <a:cs typeface="+mn-cs"/>
            </a:rPr>
            <a:t>Additive effect </a:t>
          </a:r>
          <a:r>
            <a:rPr kumimoji="0" lang="en-ZA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refers to a combination that provides the sum of the effects of the individual components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ZA" sz="12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200" b="1" i="0" u="none" strike="noStrike" kern="0" cap="none" spc="0" normalizeH="0" baseline="0" noProof="0">
              <a:ln>
                <a:noFill/>
              </a:ln>
              <a:solidFill>
                <a:srgbClr val="ED7D31"/>
              </a:solidFill>
              <a:effectLst/>
              <a:uLnTx/>
              <a:uFillTx/>
              <a:latin typeface="+mn-lt"/>
              <a:ea typeface="+mn-ea"/>
              <a:cs typeface="+mn-cs"/>
            </a:rPr>
            <a:t>Synergistic effect </a:t>
          </a:r>
          <a:r>
            <a:rPr kumimoji="0" lang="en-ZA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occurs when the effect is greater than the sum of individual components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ZA" sz="12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2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Antagonistic effect </a:t>
          </a:r>
          <a:r>
            <a:rPr kumimoji="0" lang="en-ZA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occurs when the sum of the effects is less than the mathematical sum that would be predicted from individual components.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ZA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(Wang </a:t>
          </a:r>
          <a:r>
            <a:rPr kumimoji="0" lang="en-ZA" sz="1200" b="0" i="1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et al</a:t>
          </a:r>
          <a:r>
            <a:rPr kumimoji="0" lang="en-ZA" sz="12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; 2011)</a:t>
          </a:r>
        </a:p>
        <a:p>
          <a:endParaRPr lang="en-ZA" sz="1100"/>
        </a:p>
      </xdr:txBody>
    </xdr:sp>
    <xdr:clientData/>
  </xdr:twoCellAnchor>
  <xdr:twoCellAnchor>
    <xdr:from>
      <xdr:col>2</xdr:col>
      <xdr:colOff>468313</xdr:colOff>
      <xdr:row>47</xdr:row>
      <xdr:rowOff>120649</xdr:rowOff>
    </xdr:from>
    <xdr:to>
      <xdr:col>17</xdr:col>
      <xdr:colOff>269875</xdr:colOff>
      <xdr:row>68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32D96CB-4086-42B1-9AFB-3132FE2CBD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39</xdr:col>
      <xdr:colOff>166688</xdr:colOff>
      <xdr:row>4</xdr:row>
      <xdr:rowOff>136525</xdr:rowOff>
    </xdr:from>
    <xdr:to>
      <xdr:col>46</xdr:col>
      <xdr:colOff>515938</xdr:colOff>
      <xdr:row>19</xdr:row>
      <xdr:rowOff>22225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1BF335A-210D-4519-8756-6718CDEBC3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39</xdr:col>
      <xdr:colOff>182563</xdr:colOff>
      <xdr:row>20</xdr:row>
      <xdr:rowOff>120650</xdr:rowOff>
    </xdr:from>
    <xdr:to>
      <xdr:col>46</xdr:col>
      <xdr:colOff>531813</xdr:colOff>
      <xdr:row>35</xdr:row>
      <xdr:rowOff>6350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77C8826-7835-4D0D-8C55-3D15620D72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versitypretoria-my.sharepoint.com/personal/u15116833_up_ac_za/Documents/PhD/Article/EC%2050%20(x2%20x5)/nile%20red%20C%20-%20treatmen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/Users/Mpumi/Documents/Masters/Lab%20work/6.Nile%20red/Nile%20red%20EC25_EC50_EC50%20X2_EC50%20X5%20final.xlsx" TargetMode="External"/><Relationship Id="rId1" Type="http://schemas.openxmlformats.org/officeDocument/2006/relationships/externalLinkPath" Target="file:///C:/Users/Mpumi/Documents/Masters/Lab%20work/6.Nile%20red/Nile%20red%20EC25_EC50_EC50%20X2_EC50%20X5%20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d point 485"/>
      <sheetName val="Plate C 485"/>
      <sheetName val="End point 544"/>
      <sheetName val="Plate C  544"/>
    </sheetNames>
    <sheetDataSet>
      <sheetData sheetId="0"/>
      <sheetData sheetId="1">
        <row r="9">
          <cell r="AE9" t="str">
            <v>EC50 (x2)</v>
          </cell>
          <cell r="AJ9" t="str">
            <v>EC50 (x5)</v>
          </cell>
        </row>
        <row r="10">
          <cell r="AE10" t="str">
            <v>D+H</v>
          </cell>
          <cell r="AF10" t="str">
            <v>D+F</v>
          </cell>
          <cell r="AG10" t="str">
            <v>H+F</v>
          </cell>
          <cell r="AH10" t="str">
            <v>D+H+F</v>
          </cell>
          <cell r="AJ10" t="str">
            <v>D+H</v>
          </cell>
          <cell r="AK10" t="str">
            <v>D+F</v>
          </cell>
          <cell r="AL10" t="str">
            <v>H+F</v>
          </cell>
          <cell r="AM10" t="str">
            <v>D+H+F</v>
          </cell>
        </row>
        <row r="11">
          <cell r="AD11" t="str">
            <v>observed</v>
          </cell>
          <cell r="AE11">
            <v>81.396007943093153</v>
          </cell>
          <cell r="AF11">
            <v>84.151105227338419</v>
          </cell>
          <cell r="AG11">
            <v>82.007961738903461</v>
          </cell>
          <cell r="AH11">
            <v>80.284161360394549</v>
          </cell>
          <cell r="AJ11">
            <v>86.046260126977629</v>
          </cell>
          <cell r="AK11">
            <v>82.386470637591714</v>
          </cell>
          <cell r="AL11">
            <v>79.222844783382911</v>
          </cell>
          <cell r="AM11">
            <v>80.24836150396689</v>
          </cell>
        </row>
        <row r="12">
          <cell r="AD12" t="str">
            <v>expected</v>
          </cell>
          <cell r="AE12">
            <v>80.586222649002934</v>
          </cell>
          <cell r="AF12">
            <v>77.596934637293387</v>
          </cell>
          <cell r="AG12">
            <v>84.764923599004348</v>
          </cell>
          <cell r="AH12">
            <v>71.474040442650335</v>
          </cell>
          <cell r="AJ12">
            <v>83.142556147040452</v>
          </cell>
          <cell r="AK12">
            <v>89.485283835059633</v>
          </cell>
          <cell r="AL12">
            <v>83.733626693267951</v>
          </cell>
          <cell r="AM12">
            <v>78.180733337684018</v>
          </cell>
        </row>
        <row r="29">
          <cell r="AE29" t="str">
            <v>EC50 (x2)</v>
          </cell>
          <cell r="AJ29" t="str">
            <v>EC50 (x5)</v>
          </cell>
        </row>
        <row r="30">
          <cell r="AE30" t="str">
            <v>D+H</v>
          </cell>
          <cell r="AF30" t="str">
            <v>D+F</v>
          </cell>
          <cell r="AG30" t="str">
            <v>H+F</v>
          </cell>
          <cell r="AH30" t="str">
            <v>D+H+F</v>
          </cell>
          <cell r="AJ30" t="str">
            <v>D+H</v>
          </cell>
          <cell r="AK30" t="str">
            <v>D+F</v>
          </cell>
          <cell r="AL30" t="str">
            <v>H+F</v>
          </cell>
          <cell r="AM30" t="str">
            <v>D+H+F</v>
          </cell>
        </row>
        <row r="31">
          <cell r="AD31" t="str">
            <v>observed</v>
          </cell>
          <cell r="AE31">
            <v>89.402146458137892</v>
          </cell>
          <cell r="AF31">
            <v>75.931214367454672</v>
          </cell>
          <cell r="AG31">
            <v>71.575615740693024</v>
          </cell>
          <cell r="AH31">
            <v>79.990927554460455</v>
          </cell>
          <cell r="AJ31">
            <v>83.024011051888209</v>
          </cell>
          <cell r="AK31">
            <v>62.956586286173803</v>
          </cell>
          <cell r="AL31">
            <v>74.78499335030979</v>
          </cell>
          <cell r="AM31">
            <v>73.194841077559104</v>
          </cell>
        </row>
        <row r="32">
          <cell r="AD32" t="str">
            <v>expected</v>
          </cell>
          <cell r="AE32">
            <v>74.357145066342284</v>
          </cell>
          <cell r="AF32">
            <v>81.444168376341565</v>
          </cell>
          <cell r="AG32">
            <v>71.815416971658934</v>
          </cell>
          <cell r="AH32">
            <v>63.808365207171391</v>
          </cell>
          <cell r="AJ32">
            <v>85.973999195851434</v>
          </cell>
          <cell r="AK32">
            <v>82.388733672175462</v>
          </cell>
          <cell r="AL32">
            <v>82.279864325700814</v>
          </cell>
          <cell r="AM32">
            <v>75.321298596863855</v>
          </cell>
        </row>
      </sheetData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late E 485"/>
      <sheetName val="Plate F 485"/>
      <sheetName val="Plate G 485"/>
      <sheetName val="Plate H 485"/>
      <sheetName val="Combined"/>
      <sheetName val="Plate A - 485"/>
      <sheetName val="Plate B - 485"/>
      <sheetName val="Combined)EC25_EC50"/>
      <sheetName val="Plate C - 485"/>
      <sheetName val="Plate D - 485"/>
      <sheetName val="Combined_EC50 X2_EC50X5"/>
      <sheetName val="Al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">
          <cell r="B3" t="str">
            <v>Prevention</v>
          </cell>
        </row>
        <row r="4">
          <cell r="B4" t="str">
            <v>Control</v>
          </cell>
          <cell r="C4" t="str">
            <v>3,4 DHB4</v>
          </cell>
          <cell r="D4" t="str">
            <v>4 HBA</v>
          </cell>
          <cell r="E4" t="str">
            <v>FA</v>
          </cell>
          <cell r="F4" t="str">
            <v>D+H</v>
          </cell>
          <cell r="G4" t="str">
            <v>D+F</v>
          </cell>
          <cell r="H4" t="str">
            <v>H+F</v>
          </cell>
          <cell r="I4" t="str">
            <v>D+H+F</v>
          </cell>
        </row>
        <row r="5">
          <cell r="A5" t="str">
            <v>EC25</v>
          </cell>
          <cell r="B5">
            <v>100</v>
          </cell>
          <cell r="C5">
            <v>99.043092785005584</v>
          </cell>
          <cell r="D5">
            <v>82.236122774263109</v>
          </cell>
          <cell r="E5">
            <v>89.617591852541992</v>
          </cell>
          <cell r="F5">
            <v>83.044378259892397</v>
          </cell>
          <cell r="G5">
            <v>89.631474196565719</v>
          </cell>
          <cell r="H5">
            <v>84.53469528307096</v>
          </cell>
          <cell r="I5">
            <v>74.900896969393116</v>
          </cell>
        </row>
        <row r="6">
          <cell r="A6" t="str">
            <v>EC50</v>
          </cell>
          <cell r="C6">
            <v>88.878287019878655</v>
          </cell>
          <cell r="D6">
            <v>77.150205038444298</v>
          </cell>
          <cell r="E6">
            <v>72.648489143522667</v>
          </cell>
          <cell r="F6">
            <v>76.598481501898064</v>
          </cell>
          <cell r="G6">
            <v>68.296157833266761</v>
          </cell>
          <cell r="H6">
            <v>69.686124529405831</v>
          </cell>
          <cell r="I6">
            <v>78.280712571692689</v>
          </cell>
        </row>
        <row r="7">
          <cell r="A7" t="str">
            <v>EC50 X2</v>
          </cell>
          <cell r="C7">
            <v>91.96149888340436</v>
          </cell>
          <cell r="D7">
            <v>85.403447185124364</v>
          </cell>
          <cell r="E7">
            <v>85.615084624551159</v>
          </cell>
          <cell r="F7">
            <v>85.168432885855381</v>
          </cell>
          <cell r="G7">
            <v>67.882092368838514</v>
          </cell>
          <cell r="H7">
            <v>65.770589069886611</v>
          </cell>
          <cell r="I7">
            <v>71.566715645778842</v>
          </cell>
        </row>
        <row r="8">
          <cell r="A8" t="str">
            <v>EC50X5</v>
          </cell>
          <cell r="C8">
            <v>91.949652348936638</v>
          </cell>
          <cell r="D8">
            <v>89.5105591183369</v>
          </cell>
          <cell r="E8">
            <v>84.128678298608875</v>
          </cell>
          <cell r="F8">
            <v>82.978164589154176</v>
          </cell>
          <cell r="G8">
            <v>65.45981381018828</v>
          </cell>
          <cell r="H8">
            <v>72.628010996002175</v>
          </cell>
          <cell r="I8">
            <v>76.315726048977325</v>
          </cell>
        </row>
        <row r="16">
          <cell r="AL16" t="str">
            <v>*</v>
          </cell>
          <cell r="AM16" t="str">
            <v>**</v>
          </cell>
          <cell r="AN16" t="str">
            <v>**</v>
          </cell>
          <cell r="AO16" t="str">
            <v>****</v>
          </cell>
          <cell r="AP16" t="str">
            <v>***</v>
          </cell>
          <cell r="AQ16" t="str">
            <v>****</v>
          </cell>
          <cell r="AR16" t="str">
            <v>****</v>
          </cell>
        </row>
        <row r="17">
          <cell r="AN17" t="str">
            <v>*</v>
          </cell>
          <cell r="AO17" t="str">
            <v>****</v>
          </cell>
          <cell r="AP17" t="str">
            <v>***</v>
          </cell>
          <cell r="AQ17" t="str">
            <v>****</v>
          </cell>
          <cell r="AR17" t="str">
            <v>****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M44"/>
  <sheetViews>
    <sheetView topLeftCell="A13" zoomScaleNormal="100" workbookViewId="0">
      <selection activeCell="C30" sqref="C30"/>
    </sheetView>
  </sheetViews>
  <sheetFormatPr baseColWidth="10" defaultColWidth="8.83203125" defaultRowHeight="15" x14ac:dyDescent="0.2"/>
  <cols>
    <col min="2" max="2" width="22.5" customWidth="1"/>
    <col min="20" max="20" width="16.5" customWidth="1"/>
  </cols>
  <sheetData>
    <row r="2" spans="2:39" ht="21" x14ac:dyDescent="0.25">
      <c r="B2" s="1"/>
      <c r="C2" s="2" t="s">
        <v>0</v>
      </c>
      <c r="D2" t="s">
        <v>1</v>
      </c>
      <c r="E2" s="2"/>
      <c r="F2" s="2"/>
      <c r="G2" s="2"/>
      <c r="H2" s="2"/>
      <c r="I2" s="2"/>
      <c r="J2" s="2"/>
      <c r="K2" t="s">
        <v>2</v>
      </c>
      <c r="L2" s="2"/>
      <c r="M2" s="2"/>
      <c r="N2" s="2"/>
      <c r="O2" s="2"/>
      <c r="P2" s="2"/>
      <c r="Q2" s="3"/>
      <c r="T2" s="36" t="s">
        <v>27</v>
      </c>
    </row>
    <row r="3" spans="2:39" x14ac:dyDescent="0.2">
      <c r="B3" s="4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5</v>
      </c>
      <c r="L3" s="5" t="s">
        <v>6</v>
      </c>
      <c r="M3" s="5" t="s">
        <v>7</v>
      </c>
      <c r="N3" s="5" t="s">
        <v>8</v>
      </c>
      <c r="O3" s="5" t="s">
        <v>9</v>
      </c>
      <c r="P3" s="5" t="s">
        <v>10</v>
      </c>
      <c r="Q3" s="6" t="s">
        <v>11</v>
      </c>
    </row>
    <row r="4" spans="2:39" x14ac:dyDescent="0.2">
      <c r="B4" s="4" t="s">
        <v>12</v>
      </c>
      <c r="C4">
        <v>45541</v>
      </c>
      <c r="D4">
        <v>33013</v>
      </c>
      <c r="E4">
        <v>32374</v>
      </c>
      <c r="F4">
        <v>34144</v>
      </c>
      <c r="G4">
        <v>30905</v>
      </c>
      <c r="H4">
        <v>21033</v>
      </c>
      <c r="I4">
        <v>21497</v>
      </c>
      <c r="J4">
        <v>26997</v>
      </c>
      <c r="K4">
        <v>39636</v>
      </c>
      <c r="L4">
        <v>34074</v>
      </c>
      <c r="M4">
        <v>38536</v>
      </c>
      <c r="N4">
        <v>43951</v>
      </c>
      <c r="O4">
        <v>45334</v>
      </c>
      <c r="P4">
        <v>39179</v>
      </c>
      <c r="Q4">
        <v>27162</v>
      </c>
      <c r="T4" s="7"/>
      <c r="U4" s="7" t="s">
        <v>13</v>
      </c>
      <c r="V4" s="7"/>
      <c r="W4" s="7"/>
      <c r="X4" s="7"/>
      <c r="Y4" s="7"/>
      <c r="Z4" s="7"/>
      <c r="AA4" s="7"/>
      <c r="AB4" s="7"/>
    </row>
    <row r="5" spans="2:39" ht="16" thickBot="1" x14ac:dyDescent="0.25">
      <c r="B5" s="4"/>
      <c r="C5">
        <v>47914</v>
      </c>
      <c r="D5">
        <v>38155</v>
      </c>
      <c r="E5">
        <v>33667</v>
      </c>
      <c r="F5">
        <v>17960</v>
      </c>
      <c r="G5">
        <v>43637</v>
      </c>
      <c r="H5">
        <v>44567</v>
      </c>
      <c r="I5">
        <v>36858</v>
      </c>
      <c r="J5">
        <v>27861</v>
      </c>
      <c r="K5">
        <v>42728</v>
      </c>
      <c r="L5">
        <v>35546</v>
      </c>
      <c r="M5">
        <v>30397</v>
      </c>
      <c r="N5">
        <v>43249</v>
      </c>
      <c r="O5">
        <v>52799</v>
      </c>
      <c r="P5">
        <v>26426</v>
      </c>
      <c r="Q5">
        <v>26914</v>
      </c>
      <c r="T5" s="8"/>
      <c r="U5" s="9" t="s">
        <v>14</v>
      </c>
      <c r="V5" s="9"/>
      <c r="W5" s="9"/>
      <c r="X5" s="8"/>
      <c r="Y5" s="9" t="s">
        <v>15</v>
      </c>
      <c r="Z5" s="9"/>
      <c r="AA5" s="9"/>
      <c r="AB5" s="9"/>
    </row>
    <row r="6" spans="2:39" x14ac:dyDescent="0.2">
      <c r="B6" s="4"/>
      <c r="C6">
        <v>43754</v>
      </c>
      <c r="D6">
        <v>39455</v>
      </c>
      <c r="E6">
        <v>24543</v>
      </c>
      <c r="F6">
        <v>25700</v>
      </c>
      <c r="G6">
        <v>26650</v>
      </c>
      <c r="H6">
        <v>27232</v>
      </c>
      <c r="I6">
        <v>25285</v>
      </c>
      <c r="J6">
        <v>27612</v>
      </c>
      <c r="K6">
        <v>44034</v>
      </c>
      <c r="L6">
        <v>26498</v>
      </c>
      <c r="M6">
        <v>32659</v>
      </c>
      <c r="N6">
        <v>40063</v>
      </c>
      <c r="O6">
        <v>41706</v>
      </c>
      <c r="P6">
        <v>26578</v>
      </c>
      <c r="Q6">
        <v>32617</v>
      </c>
      <c r="T6" s="10" t="s">
        <v>16</v>
      </c>
      <c r="U6" s="11" t="s">
        <v>8</v>
      </c>
      <c r="V6" s="11" t="s">
        <v>9</v>
      </c>
      <c r="W6" s="11" t="s">
        <v>10</v>
      </c>
      <c r="X6" s="12" t="s">
        <v>11</v>
      </c>
      <c r="Y6" s="11" t="s">
        <v>8</v>
      </c>
      <c r="Z6" s="11" t="s">
        <v>9</v>
      </c>
      <c r="AA6" s="11" t="s">
        <v>10</v>
      </c>
      <c r="AB6" s="12" t="s">
        <v>11</v>
      </c>
    </row>
    <row r="7" spans="2:39" x14ac:dyDescent="0.2">
      <c r="B7" s="13" t="s">
        <v>17</v>
      </c>
      <c r="C7" s="14">
        <f t="shared" ref="C7:P7" si="0">(AVERAGE(C4:C6))</f>
        <v>45736.333333333336</v>
      </c>
      <c r="D7" s="14">
        <f t="shared" si="0"/>
        <v>36874.333333333336</v>
      </c>
      <c r="E7" s="14">
        <f t="shared" si="0"/>
        <v>30194.666666666668</v>
      </c>
      <c r="F7" s="14">
        <f t="shared" si="0"/>
        <v>25934.666666666668</v>
      </c>
      <c r="G7" s="14">
        <f t="shared" si="0"/>
        <v>33730.666666666664</v>
      </c>
      <c r="H7" s="14">
        <f t="shared" si="0"/>
        <v>30944</v>
      </c>
      <c r="I7" s="14">
        <f t="shared" si="0"/>
        <v>27880</v>
      </c>
      <c r="J7" s="14">
        <f t="shared" si="0"/>
        <v>27490</v>
      </c>
      <c r="K7" s="14">
        <f t="shared" si="0"/>
        <v>42132.666666666664</v>
      </c>
      <c r="L7" s="14">
        <f t="shared" si="0"/>
        <v>32039.333333333332</v>
      </c>
      <c r="M7" s="14">
        <f t="shared" si="0"/>
        <v>33864</v>
      </c>
      <c r="N7" s="14">
        <f t="shared" si="0"/>
        <v>42421</v>
      </c>
      <c r="O7" s="14">
        <f t="shared" si="0"/>
        <v>46613</v>
      </c>
      <c r="P7" s="14">
        <f t="shared" si="0"/>
        <v>30727.666666666668</v>
      </c>
      <c r="Q7" s="15">
        <f>(AVERAGE(Q4:Q6))</f>
        <v>28897.666666666668</v>
      </c>
      <c r="T7" t="s">
        <v>1</v>
      </c>
      <c r="U7">
        <v>26.24973580450262</v>
      </c>
      <c r="V7">
        <v>32.342630585457229</v>
      </c>
      <c r="W7">
        <v>39.041899583846543</v>
      </c>
      <c r="X7">
        <v>39.894613327114115</v>
      </c>
      <c r="Y7" s="9">
        <v>53.357287058429122</v>
      </c>
      <c r="Z7" s="9">
        <v>62.671544869505645</v>
      </c>
      <c r="AA7" s="9">
        <v>77.276271964667046</v>
      </c>
      <c r="AB7" s="9">
        <v>96.652551946300918</v>
      </c>
      <c r="AE7" s="16" t="s">
        <v>16</v>
      </c>
      <c r="AF7" s="16"/>
    </row>
    <row r="8" spans="2:39" x14ac:dyDescent="0.2">
      <c r="B8" s="13" t="s">
        <v>18</v>
      </c>
      <c r="C8" s="14">
        <f t="shared" ref="C8:P8" si="1">(STDEV(C4:C6))</f>
        <v>2086.8675888357971</v>
      </c>
      <c r="D8" s="14">
        <f t="shared" si="1"/>
        <v>3406.5996731834125</v>
      </c>
      <c r="E8" s="14">
        <f t="shared" si="1"/>
        <v>4936.9995273782688</v>
      </c>
      <c r="F8" s="14">
        <f t="shared" si="1"/>
        <v>8094.5515832153033</v>
      </c>
      <c r="G8" s="14">
        <f t="shared" si="1"/>
        <v>8838.9952106183009</v>
      </c>
      <c r="H8" s="14">
        <f t="shared" si="1"/>
        <v>12198.216959867535</v>
      </c>
      <c r="I8" s="14">
        <f t="shared" si="1"/>
        <v>8002.5370352157697</v>
      </c>
      <c r="J8" s="14">
        <f t="shared" si="1"/>
        <v>444.73250387170935</v>
      </c>
      <c r="K8" s="14">
        <f t="shared" si="1"/>
        <v>2258.6317392025935</v>
      </c>
      <c r="L8" s="14">
        <f t="shared" si="1"/>
        <v>4855.0465840538809</v>
      </c>
      <c r="M8" s="14">
        <f t="shared" si="1"/>
        <v>4201.1723363842148</v>
      </c>
      <c r="N8" s="14">
        <f t="shared" si="1"/>
        <v>2072.0337835083674</v>
      </c>
      <c r="O8" s="14">
        <f t="shared" si="1"/>
        <v>5656.0182991217416</v>
      </c>
      <c r="P8" s="14">
        <f t="shared" si="1"/>
        <v>7319.4639375662791</v>
      </c>
      <c r="Q8" s="15">
        <f>(STDEV(Q4:Q6))</f>
        <v>3223.4230769995634</v>
      </c>
      <c r="T8" t="s">
        <v>2</v>
      </c>
      <c r="U8">
        <v>7.2487956329395473</v>
      </c>
      <c r="V8">
        <v>-1.9167838844390559</v>
      </c>
      <c r="W8">
        <v>32.81563162766291</v>
      </c>
      <c r="X8">
        <v>36.816826884533818</v>
      </c>
      <c r="Y8" s="9">
        <v>37.826964703481565</v>
      </c>
      <c r="Z8" s="9">
        <v>33.83743048925362</v>
      </c>
      <c r="AA8" s="9">
        <v>55.90595369108442</v>
      </c>
      <c r="AB8" s="9">
        <v>63.785174441909803</v>
      </c>
      <c r="AE8" t="s">
        <v>1</v>
      </c>
      <c r="AJ8" t="s">
        <v>2</v>
      </c>
    </row>
    <row r="9" spans="2:39" x14ac:dyDescent="0.2">
      <c r="B9" s="13" t="s">
        <v>19</v>
      </c>
      <c r="C9" s="14">
        <f t="shared" ref="C9:Q9" si="2">(C8/C7)*100</f>
        <v>4.5628222394357447</v>
      </c>
      <c r="D9" s="14">
        <f t="shared" si="2"/>
        <v>9.2384034238361252</v>
      </c>
      <c r="E9" s="14">
        <f t="shared" si="2"/>
        <v>16.350568071772948</v>
      </c>
      <c r="F9" s="14">
        <f t="shared" si="2"/>
        <v>31.211319147660671</v>
      </c>
      <c r="G9" s="14">
        <f t="shared" si="2"/>
        <v>26.204626484163672</v>
      </c>
      <c r="H9" s="14">
        <f t="shared" si="2"/>
        <v>39.420297827906978</v>
      </c>
      <c r="I9" s="14">
        <f t="shared" si="2"/>
        <v>28.703504430472631</v>
      </c>
      <c r="J9" s="14">
        <f t="shared" si="2"/>
        <v>1.6177973949498339</v>
      </c>
      <c r="K9" s="14">
        <f t="shared" si="2"/>
        <v>5.3607614183830288</v>
      </c>
      <c r="L9" s="14">
        <f t="shared" si="2"/>
        <v>15.153394527728045</v>
      </c>
      <c r="M9" s="14">
        <f t="shared" si="2"/>
        <v>12.406013277770537</v>
      </c>
      <c r="N9" s="14">
        <f t="shared" si="2"/>
        <v>4.8844529443161822</v>
      </c>
      <c r="O9" s="14">
        <f t="shared" si="2"/>
        <v>12.133993304704143</v>
      </c>
      <c r="P9" s="14">
        <f t="shared" si="2"/>
        <v>23.82043523502038</v>
      </c>
      <c r="Q9" s="15">
        <f t="shared" si="2"/>
        <v>11.154613672382649</v>
      </c>
      <c r="AE9" t="s">
        <v>8</v>
      </c>
      <c r="AF9" t="s">
        <v>9</v>
      </c>
      <c r="AG9" t="s">
        <v>10</v>
      </c>
      <c r="AH9" t="s">
        <v>11</v>
      </c>
      <c r="AJ9" t="s">
        <v>8</v>
      </c>
      <c r="AK9" t="s">
        <v>9</v>
      </c>
      <c r="AL9" t="s">
        <v>10</v>
      </c>
      <c r="AM9" t="s">
        <v>11</v>
      </c>
    </row>
    <row r="10" spans="2:39" x14ac:dyDescent="0.2">
      <c r="B10" s="4" t="s">
        <v>20</v>
      </c>
      <c r="C10">
        <f>(C4/$C7)*100</f>
        <v>99.572914313201025</v>
      </c>
      <c r="D10">
        <f>(D4/$C7)*100</f>
        <v>72.181125144852004</v>
      </c>
      <c r="E10">
        <f t="shared" ref="E10:P10" si="3">(E4/$C7)*100</f>
        <v>70.783986473190524</v>
      </c>
      <c r="F10">
        <f t="shared" si="3"/>
        <v>74.653995000327967</v>
      </c>
      <c r="G10">
        <f t="shared" si="3"/>
        <v>67.572098040216019</v>
      </c>
      <c r="H10">
        <f t="shared" si="3"/>
        <v>45.98750810806871</v>
      </c>
      <c r="I10">
        <f t="shared" si="3"/>
        <v>47.002018818007564</v>
      </c>
      <c r="J10">
        <f t="shared" si="3"/>
        <v>59.027469043575856</v>
      </c>
      <c r="K10">
        <f t="shared" si="3"/>
        <v>86.66195366193179</v>
      </c>
      <c r="L10">
        <f t="shared" si="3"/>
        <v>74.500943815638905</v>
      </c>
      <c r="M10">
        <f t="shared" si="3"/>
        <v>84.256863616818137</v>
      </c>
      <c r="N10">
        <f t="shared" si="3"/>
        <v>96.09646597526401</v>
      </c>
      <c r="O10">
        <f t="shared" si="3"/>
        <v>99.120320095620542</v>
      </c>
      <c r="P10">
        <f t="shared" si="3"/>
        <v>85.662748070461845</v>
      </c>
      <c r="Q10" s="17">
        <f>(Q4/$C7)*100</f>
        <v>59.388232550342899</v>
      </c>
      <c r="T10" s="18"/>
      <c r="U10" s="18" t="s">
        <v>21</v>
      </c>
      <c r="V10" s="18"/>
      <c r="AD10" s="17" t="s">
        <v>22</v>
      </c>
      <c r="AE10" s="19">
        <v>73.75026419549738</v>
      </c>
      <c r="AF10" s="20">
        <v>67.657369414542771</v>
      </c>
      <c r="AG10" s="20">
        <v>60.958100416153457</v>
      </c>
      <c r="AH10" s="21">
        <v>60.105386672885885</v>
      </c>
      <c r="AJ10" s="20">
        <v>92.751204367060453</v>
      </c>
      <c r="AK10" s="20">
        <v>101.91678388443906</v>
      </c>
      <c r="AL10" s="20">
        <v>67.18436837233709</v>
      </c>
      <c r="AM10" s="20">
        <v>63.183173115466182</v>
      </c>
    </row>
    <row r="11" spans="2:39" ht="16" thickBot="1" x14ac:dyDescent="0.25">
      <c r="B11" s="4"/>
      <c r="C11">
        <f>(C5/$C7)*100</f>
        <v>104.76134947415984</v>
      </c>
      <c r="D11">
        <f>(D5/$C7)*100</f>
        <v>83.423827883010588</v>
      </c>
      <c r="E11">
        <f t="shared" ref="E11:P11" si="4">(E5/$C7)*100</f>
        <v>73.611060498946856</v>
      </c>
      <c r="F11">
        <f t="shared" si="4"/>
        <v>39.268561100219372</v>
      </c>
      <c r="G11">
        <f t="shared" si="4"/>
        <v>95.409922089658835</v>
      </c>
      <c r="H11">
        <f t="shared" si="4"/>
        <v>97.443316400527664</v>
      </c>
      <c r="I11">
        <f t="shared" si="4"/>
        <v>80.588008075272029</v>
      </c>
      <c r="J11">
        <f t="shared" si="4"/>
        <v>60.916557951737857</v>
      </c>
      <c r="K11">
        <f t="shared" si="4"/>
        <v>93.422443134196726</v>
      </c>
      <c r="L11">
        <f t="shared" si="4"/>
        <v>77.719391585100098</v>
      </c>
      <c r="M11">
        <f t="shared" si="4"/>
        <v>66.461383728472626</v>
      </c>
      <c r="N11">
        <f t="shared" si="4"/>
        <v>94.561581237382384</v>
      </c>
      <c r="O11">
        <f t="shared" si="4"/>
        <v>115.44213571996005</v>
      </c>
      <c r="P11">
        <f t="shared" si="4"/>
        <v>57.779008665612309</v>
      </c>
      <c r="Q11" s="17">
        <f>(Q5/$C7)*100</f>
        <v>58.845994067444551</v>
      </c>
      <c r="T11" s="17"/>
      <c r="U11" t="s">
        <v>14</v>
      </c>
      <c r="X11" s="17"/>
      <c r="Y11" t="s">
        <v>15</v>
      </c>
      <c r="AD11" s="17" t="s">
        <v>15</v>
      </c>
      <c r="AE11">
        <v>46.642712941570878</v>
      </c>
      <c r="AF11">
        <v>37.328455130494355</v>
      </c>
      <c r="AG11">
        <v>22.723728035332954</v>
      </c>
      <c r="AH11" s="17">
        <v>3.3474480536990825</v>
      </c>
      <c r="AJ11">
        <v>62.173035296518435</v>
      </c>
      <c r="AK11">
        <v>66.16256951074638</v>
      </c>
      <c r="AL11">
        <v>44.09404630891558</v>
      </c>
      <c r="AM11">
        <v>36.214825558090197</v>
      </c>
    </row>
    <row r="12" spans="2:39" x14ac:dyDescent="0.2">
      <c r="B12" s="4"/>
      <c r="C12">
        <f>(C6/$C7)*100</f>
        <v>95.665736212639104</v>
      </c>
      <c r="D12">
        <f t="shared" ref="D12:P12" si="5">(D6/$C7)*100</f>
        <v>86.266207027235822</v>
      </c>
      <c r="E12">
        <f t="shared" si="5"/>
        <v>53.661931797476839</v>
      </c>
      <c r="F12">
        <f t="shared" si="5"/>
        <v>56.191649235837296</v>
      </c>
      <c r="G12">
        <f t="shared" si="5"/>
        <v>58.268772456617278</v>
      </c>
      <c r="H12">
        <f t="shared" si="5"/>
        <v>59.541283735031961</v>
      </c>
      <c r="I12">
        <f t="shared" si="5"/>
        <v>55.284274355180784</v>
      </c>
      <c r="J12">
        <f t="shared" si="5"/>
        <v>60.372133023343942</v>
      </c>
      <c r="K12">
        <f t="shared" si="5"/>
        <v>96.277940951395308</v>
      </c>
      <c r="L12">
        <f t="shared" si="5"/>
        <v>57.936432741292478</v>
      </c>
      <c r="M12">
        <f t="shared" si="5"/>
        <v>71.407123439424524</v>
      </c>
      <c r="N12">
        <f t="shared" si="5"/>
        <v>87.595565888534992</v>
      </c>
      <c r="O12">
        <f t="shared" si="5"/>
        <v>91.18789583773659</v>
      </c>
      <c r="P12">
        <f t="shared" si="5"/>
        <v>58.111348380937109</v>
      </c>
      <c r="Q12" s="17">
        <f>(Q6/$C7)*100</f>
        <v>71.315292728611084</v>
      </c>
      <c r="T12" s="22" t="s">
        <v>16</v>
      </c>
      <c r="U12" s="23" t="s">
        <v>8</v>
      </c>
      <c r="V12" s="23" t="s">
        <v>9</v>
      </c>
      <c r="W12" s="23" t="s">
        <v>10</v>
      </c>
      <c r="X12" s="24" t="s">
        <v>11</v>
      </c>
      <c r="Y12" s="23" t="s">
        <v>8</v>
      </c>
      <c r="Z12" s="23" t="s">
        <v>9</v>
      </c>
      <c r="AA12" s="23" t="s">
        <v>10</v>
      </c>
      <c r="AB12" s="24" t="s">
        <v>11</v>
      </c>
    </row>
    <row r="13" spans="2:39" x14ac:dyDescent="0.2">
      <c r="B13" s="13" t="s">
        <v>17</v>
      </c>
      <c r="C13" s="23">
        <f>(AVERAGE(C10:C12))</f>
        <v>100</v>
      </c>
      <c r="D13" s="23">
        <f t="shared" ref="D13:Q13" si="6">(AVERAGE(D10:D12))</f>
        <v>80.623720018366143</v>
      </c>
      <c r="E13" s="23">
        <f t="shared" si="6"/>
        <v>66.018992923204735</v>
      </c>
      <c r="F13" s="23">
        <f t="shared" si="6"/>
        <v>56.704735112128212</v>
      </c>
      <c r="G13" s="23">
        <f t="shared" si="6"/>
        <v>73.75026419549738</v>
      </c>
      <c r="H13" s="23">
        <f t="shared" si="6"/>
        <v>67.657369414542771</v>
      </c>
      <c r="I13" s="23">
        <f t="shared" si="6"/>
        <v>60.958100416153457</v>
      </c>
      <c r="J13" s="23">
        <f t="shared" si="6"/>
        <v>60.105386672885885</v>
      </c>
      <c r="K13" s="23">
        <f t="shared" si="6"/>
        <v>92.120779249174618</v>
      </c>
      <c r="L13" s="23">
        <f t="shared" si="6"/>
        <v>70.052256047343818</v>
      </c>
      <c r="M13" s="23">
        <f t="shared" si="6"/>
        <v>74.041790261571762</v>
      </c>
      <c r="N13" s="23">
        <f t="shared" si="6"/>
        <v>92.751204367060453</v>
      </c>
      <c r="O13" s="23">
        <f t="shared" si="6"/>
        <v>101.91678388443906</v>
      </c>
      <c r="P13" s="23">
        <f t="shared" si="6"/>
        <v>67.18436837233709</v>
      </c>
      <c r="Q13" s="24">
        <f t="shared" si="6"/>
        <v>63.183173115466182</v>
      </c>
      <c r="T13" t="s">
        <v>1</v>
      </c>
      <c r="U13">
        <f t="shared" ref="U13:AB14" si="7">(100-U7)</f>
        <v>73.75026419549738</v>
      </c>
      <c r="V13">
        <f t="shared" si="7"/>
        <v>67.657369414542771</v>
      </c>
      <c r="W13">
        <f t="shared" si="7"/>
        <v>60.958100416153457</v>
      </c>
      <c r="X13">
        <f t="shared" si="7"/>
        <v>60.105386672885885</v>
      </c>
      <c r="Y13">
        <f t="shared" si="7"/>
        <v>46.642712941570878</v>
      </c>
      <c r="Z13">
        <f t="shared" si="7"/>
        <v>37.328455130494355</v>
      </c>
      <c r="AA13">
        <f t="shared" si="7"/>
        <v>22.723728035332954</v>
      </c>
      <c r="AB13">
        <f t="shared" si="7"/>
        <v>3.3474480536990825</v>
      </c>
    </row>
    <row r="14" spans="2:39" x14ac:dyDescent="0.2">
      <c r="B14" s="13" t="s">
        <v>18</v>
      </c>
      <c r="C14" s="25">
        <f>(STDEV(C10:C12))</f>
        <v>4.5628222394357412</v>
      </c>
      <c r="D14" s="25">
        <f>(STDEV(D10:D12))</f>
        <v>7.4483445106007951</v>
      </c>
      <c r="E14" s="25">
        <f>(STDEV(E10:E12))</f>
        <v>10.794480378207687</v>
      </c>
      <c r="F14" s="25">
        <f>(STDEV(F10:F12))</f>
        <v>17.69829584768193</v>
      </c>
      <c r="G14" s="25">
        <f>(STDEV(G10:G11))</f>
        <v>19.684314158838994</v>
      </c>
      <c r="H14" s="25">
        <f t="shared" ref="H14:Q14" si="8">(STDEV(H10:H11))</f>
        <v>36.384750975032709</v>
      </c>
      <c r="I14" s="25">
        <f t="shared" si="8"/>
        <v>23.748880756670207</v>
      </c>
      <c r="J14" s="25">
        <f t="shared" si="8"/>
        <v>1.3357875772256425</v>
      </c>
      <c r="K14" s="25">
        <f t="shared" si="8"/>
        <v>4.7803879499788007</v>
      </c>
      <c r="L14" s="25">
        <f t="shared" si="8"/>
        <v>2.2757862426807276</v>
      </c>
      <c r="M14" s="25">
        <f t="shared" si="8"/>
        <v>12.583304503517887</v>
      </c>
      <c r="N14" s="25">
        <f t="shared" si="8"/>
        <v>1.0853274064958343</v>
      </c>
      <c r="O14" s="25">
        <f t="shared" si="8"/>
        <v>11.541266509247007</v>
      </c>
      <c r="P14" s="25">
        <f t="shared" si="8"/>
        <v>19.716781218007675</v>
      </c>
      <c r="Q14" s="26">
        <f t="shared" si="8"/>
        <v>0.38342050827772778</v>
      </c>
      <c r="T14" t="s">
        <v>2</v>
      </c>
      <c r="U14">
        <f t="shared" si="7"/>
        <v>92.751204367060453</v>
      </c>
      <c r="V14">
        <f t="shared" si="7"/>
        <v>101.91678388443906</v>
      </c>
      <c r="W14">
        <f t="shared" si="7"/>
        <v>67.18436837233709</v>
      </c>
      <c r="X14">
        <f t="shared" si="7"/>
        <v>63.183173115466182</v>
      </c>
      <c r="Y14">
        <f t="shared" si="7"/>
        <v>62.173035296518435</v>
      </c>
      <c r="Z14">
        <f t="shared" si="7"/>
        <v>66.16256951074638</v>
      </c>
      <c r="AA14">
        <f t="shared" si="7"/>
        <v>44.09404630891558</v>
      </c>
      <c r="AB14">
        <f t="shared" si="7"/>
        <v>36.214825558090197</v>
      </c>
    </row>
    <row r="15" spans="2:39" x14ac:dyDescent="0.2">
      <c r="B15" s="13" t="s">
        <v>19</v>
      </c>
      <c r="C15" s="25">
        <f>(C14/C13)*100</f>
        <v>4.5628222394357412</v>
      </c>
      <c r="D15" s="25">
        <f t="shared" ref="D15:Q15" si="9">(D14/D13)*100</f>
        <v>9.2384034238361323</v>
      </c>
      <c r="E15" s="25">
        <f t="shared" si="9"/>
        <v>16.350568071773147</v>
      </c>
      <c r="F15" s="25">
        <f t="shared" si="9"/>
        <v>31.21131914766066</v>
      </c>
      <c r="G15" s="25">
        <f t="shared" si="9"/>
        <v>26.690499855918841</v>
      </c>
      <c r="H15" s="25">
        <f t="shared" si="9"/>
        <v>53.777956917154256</v>
      </c>
      <c r="I15" s="25">
        <f t="shared" si="9"/>
        <v>38.959351742491179</v>
      </c>
      <c r="J15" s="25">
        <f t="shared" si="9"/>
        <v>2.2224090903789642</v>
      </c>
      <c r="K15" s="25">
        <f t="shared" si="9"/>
        <v>5.1892613034117723</v>
      </c>
      <c r="L15" s="25">
        <f t="shared" si="9"/>
        <v>3.248698002163799</v>
      </c>
      <c r="M15" s="25">
        <f t="shared" si="9"/>
        <v>16.994867978021752</v>
      </c>
      <c r="N15" s="25">
        <f t="shared" si="9"/>
        <v>1.170149125180822</v>
      </c>
      <c r="O15" s="25">
        <f t="shared" si="9"/>
        <v>11.324205954471019</v>
      </c>
      <c r="P15" s="25">
        <f t="shared" si="9"/>
        <v>29.347274813594865</v>
      </c>
      <c r="Q15" s="26">
        <f t="shared" si="9"/>
        <v>0.60683958935875737</v>
      </c>
    </row>
    <row r="16" spans="2:39" x14ac:dyDescent="0.2">
      <c r="B16" s="4" t="s">
        <v>23</v>
      </c>
      <c r="C16">
        <f>(100-C13)</f>
        <v>0</v>
      </c>
      <c r="D16">
        <f t="shared" ref="D16:Q16" si="10">(100-D13)</f>
        <v>19.376279981633857</v>
      </c>
      <c r="E16">
        <f t="shared" si="10"/>
        <v>33.981007076795265</v>
      </c>
      <c r="F16">
        <f t="shared" si="10"/>
        <v>43.295264887871788</v>
      </c>
      <c r="G16">
        <f t="shared" si="10"/>
        <v>26.24973580450262</v>
      </c>
      <c r="H16">
        <f t="shared" si="10"/>
        <v>32.342630585457229</v>
      </c>
      <c r="I16">
        <f t="shared" si="10"/>
        <v>39.041899583846543</v>
      </c>
      <c r="J16">
        <f t="shared" si="10"/>
        <v>39.894613327114115</v>
      </c>
      <c r="K16">
        <f t="shared" si="10"/>
        <v>7.8792207508253824</v>
      </c>
      <c r="L16">
        <f t="shared" si="10"/>
        <v>29.947743952656182</v>
      </c>
      <c r="M16">
        <f t="shared" si="10"/>
        <v>25.958209738428238</v>
      </c>
      <c r="N16">
        <f t="shared" si="10"/>
        <v>7.2487956329395473</v>
      </c>
      <c r="O16">
        <f t="shared" si="10"/>
        <v>-1.9167838844390559</v>
      </c>
      <c r="P16">
        <f t="shared" si="10"/>
        <v>32.81563162766291</v>
      </c>
      <c r="Q16" s="17">
        <f t="shared" si="10"/>
        <v>36.816826884533818</v>
      </c>
    </row>
    <row r="17" spans="2:39" x14ac:dyDescent="0.2">
      <c r="B17" s="27" t="s">
        <v>24</v>
      </c>
      <c r="C17" s="28"/>
      <c r="D17" s="28"/>
      <c r="E17" s="28"/>
      <c r="F17" s="28"/>
      <c r="G17" s="28">
        <f>(D16+E16)</f>
        <v>53.357287058429122</v>
      </c>
      <c r="H17" s="28">
        <f>(D16+F16)</f>
        <v>62.671544869505645</v>
      </c>
      <c r="I17" s="28">
        <f>(E16+F16)</f>
        <v>77.276271964667046</v>
      </c>
      <c r="J17" s="28">
        <f>(D16+E16+F16)</f>
        <v>96.652551946300918</v>
      </c>
      <c r="K17" s="28"/>
      <c r="L17" s="28"/>
      <c r="M17" s="28"/>
      <c r="N17" s="28">
        <f>(K16+L16)</f>
        <v>37.826964703481565</v>
      </c>
      <c r="O17" s="28">
        <f>(K16+M16)</f>
        <v>33.83743048925362</v>
      </c>
      <c r="P17" s="28">
        <f>(L16+M16)</f>
        <v>55.90595369108442</v>
      </c>
      <c r="Q17" s="29">
        <f>(K16+L16+M16)</f>
        <v>63.785174441909803</v>
      </c>
    </row>
    <row r="18" spans="2:39" x14ac:dyDescent="0.2">
      <c r="T18" s="9"/>
      <c r="U18" s="9"/>
      <c r="V18" s="9"/>
      <c r="W18" s="9"/>
      <c r="X18" s="9"/>
      <c r="Y18" s="9"/>
      <c r="Z18" s="9"/>
      <c r="AA18" s="9"/>
      <c r="AB18" s="9"/>
    </row>
    <row r="19" spans="2:39" x14ac:dyDescent="0.2">
      <c r="T19" s="9"/>
      <c r="U19" s="9"/>
      <c r="V19" s="9"/>
      <c r="W19" s="9"/>
      <c r="X19" s="9"/>
      <c r="Y19" s="9"/>
      <c r="Z19" s="9"/>
      <c r="AA19" s="9"/>
      <c r="AB19" s="9"/>
    </row>
    <row r="20" spans="2:39" x14ac:dyDescent="0.2">
      <c r="T20" s="9"/>
      <c r="U20" s="9"/>
      <c r="V20" s="9"/>
      <c r="W20" s="9"/>
      <c r="X20" s="9"/>
      <c r="Y20" s="9"/>
      <c r="Z20" s="9"/>
      <c r="AA20" s="9"/>
      <c r="AB20" s="9"/>
    </row>
    <row r="21" spans="2:39" x14ac:dyDescent="0.2">
      <c r="T21" s="9"/>
      <c r="U21" s="9"/>
      <c r="V21" s="9"/>
      <c r="W21" s="9"/>
      <c r="X21" s="9"/>
      <c r="Y21" s="9"/>
      <c r="Z21" s="9"/>
      <c r="AA21" s="9"/>
      <c r="AB21" s="9"/>
    </row>
    <row r="22" spans="2:39" x14ac:dyDescent="0.2">
      <c r="B22" s="1"/>
      <c r="C22" s="2" t="s">
        <v>0</v>
      </c>
      <c r="D22" t="s">
        <v>1</v>
      </c>
      <c r="E22" s="2"/>
      <c r="F22" s="2"/>
      <c r="G22" s="2"/>
      <c r="H22" s="2"/>
      <c r="I22" s="2"/>
      <c r="J22" s="2"/>
      <c r="K22" t="s">
        <v>2</v>
      </c>
      <c r="L22" s="2"/>
      <c r="M22" s="2"/>
      <c r="N22" s="2"/>
      <c r="O22" s="2"/>
      <c r="P22" s="2"/>
      <c r="Q22" s="3"/>
      <c r="T22" s="9"/>
      <c r="U22" s="9"/>
      <c r="V22" s="9"/>
      <c r="W22" s="9"/>
      <c r="X22" s="9"/>
      <c r="Y22" s="9"/>
      <c r="Z22" s="9"/>
      <c r="AA22" s="9"/>
      <c r="AB22" s="9"/>
    </row>
    <row r="23" spans="2:39" x14ac:dyDescent="0.2">
      <c r="B23" s="4" t="s">
        <v>3</v>
      </c>
      <c r="C23" s="5" t="s">
        <v>4</v>
      </c>
      <c r="D23" s="5" t="s">
        <v>5</v>
      </c>
      <c r="E23" s="5" t="s">
        <v>6</v>
      </c>
      <c r="F23" s="5" t="s">
        <v>7</v>
      </c>
      <c r="G23" s="5" t="s">
        <v>8</v>
      </c>
      <c r="H23" s="5" t="s">
        <v>9</v>
      </c>
      <c r="I23" s="5" t="s">
        <v>10</v>
      </c>
      <c r="J23" s="5" t="s">
        <v>11</v>
      </c>
      <c r="K23" s="5" t="s">
        <v>5</v>
      </c>
      <c r="L23" s="5" t="s">
        <v>6</v>
      </c>
      <c r="M23" s="5" t="s">
        <v>7</v>
      </c>
      <c r="N23" s="5" t="s">
        <v>8</v>
      </c>
      <c r="O23" s="5" t="s">
        <v>9</v>
      </c>
      <c r="P23" s="5" t="s">
        <v>10</v>
      </c>
      <c r="Q23" s="6" t="s">
        <v>11</v>
      </c>
      <c r="T23" s="9"/>
      <c r="U23" s="9"/>
      <c r="V23" s="9"/>
      <c r="W23" s="9"/>
      <c r="X23" s="9"/>
      <c r="Y23" s="9"/>
      <c r="Z23" s="9"/>
      <c r="AA23" s="9"/>
      <c r="AB23" s="9"/>
    </row>
    <row r="24" spans="2:39" x14ac:dyDescent="0.2">
      <c r="B24" s="4" t="s">
        <v>25</v>
      </c>
      <c r="C24">
        <v>76771</v>
      </c>
      <c r="D24">
        <v>55040</v>
      </c>
      <c r="E24">
        <v>52657</v>
      </c>
      <c r="F24">
        <v>54314</v>
      </c>
      <c r="G24">
        <v>45950</v>
      </c>
      <c r="H24">
        <v>32560</v>
      </c>
      <c r="I24">
        <v>32778</v>
      </c>
      <c r="J24">
        <v>39310</v>
      </c>
      <c r="K24">
        <v>68429</v>
      </c>
      <c r="L24">
        <v>55164</v>
      </c>
      <c r="M24">
        <v>63681</v>
      </c>
      <c r="N24">
        <v>68354</v>
      </c>
      <c r="O24">
        <v>70498</v>
      </c>
      <c r="P24">
        <v>62072</v>
      </c>
      <c r="Q24">
        <v>42202</v>
      </c>
      <c r="T24" s="7"/>
      <c r="U24" s="7" t="s">
        <v>13</v>
      </c>
      <c r="V24" s="7"/>
      <c r="W24" s="7"/>
      <c r="X24" s="7"/>
      <c r="Y24" s="7"/>
      <c r="Z24" s="7"/>
      <c r="AA24" s="7"/>
      <c r="AB24" s="7"/>
    </row>
    <row r="25" spans="2:39" ht="16" thickBot="1" x14ac:dyDescent="0.25">
      <c r="B25" s="4"/>
      <c r="C25">
        <v>79310</v>
      </c>
      <c r="D25">
        <v>65049</v>
      </c>
      <c r="E25">
        <v>53038</v>
      </c>
      <c r="F25">
        <v>26377</v>
      </c>
      <c r="G25">
        <v>67228</v>
      </c>
      <c r="H25">
        <v>68050</v>
      </c>
      <c r="I25">
        <v>57947</v>
      </c>
      <c r="J25">
        <v>40881</v>
      </c>
      <c r="K25">
        <v>76001</v>
      </c>
      <c r="L25">
        <v>60307</v>
      </c>
      <c r="M25">
        <v>50559</v>
      </c>
      <c r="N25">
        <v>69882</v>
      </c>
      <c r="O25">
        <v>83394</v>
      </c>
      <c r="P25">
        <v>41475</v>
      </c>
      <c r="Q25">
        <v>39862</v>
      </c>
      <c r="T25" s="8"/>
      <c r="U25" s="9" t="s">
        <v>14</v>
      </c>
      <c r="V25" s="9"/>
      <c r="W25" s="9"/>
      <c r="X25" s="8"/>
      <c r="Y25" s="9" t="s">
        <v>15</v>
      </c>
      <c r="Z25" s="9"/>
      <c r="AA25" s="9"/>
      <c r="AB25" s="9"/>
    </row>
    <row r="26" spans="2:39" x14ac:dyDescent="0.2">
      <c r="B26" s="4"/>
      <c r="C26">
        <v>73787</v>
      </c>
      <c r="D26">
        <v>68558</v>
      </c>
      <c r="E26">
        <v>38806</v>
      </c>
      <c r="F26">
        <v>41762</v>
      </c>
      <c r="G26">
        <v>39795</v>
      </c>
      <c r="H26">
        <v>40244</v>
      </c>
      <c r="I26">
        <v>39220</v>
      </c>
      <c r="J26">
        <v>41680</v>
      </c>
      <c r="K26">
        <v>74626</v>
      </c>
      <c r="L26">
        <v>47421</v>
      </c>
      <c r="M26">
        <v>53036</v>
      </c>
      <c r="N26">
        <v>60383</v>
      </c>
      <c r="O26">
        <v>67538</v>
      </c>
      <c r="P26">
        <v>47786</v>
      </c>
      <c r="Q26">
        <v>41014</v>
      </c>
      <c r="T26" s="10" t="s">
        <v>26</v>
      </c>
      <c r="U26" s="11" t="s">
        <v>8</v>
      </c>
      <c r="V26" s="11" t="s">
        <v>9</v>
      </c>
      <c r="W26" s="11" t="s">
        <v>10</v>
      </c>
      <c r="X26" s="12" t="s">
        <v>11</v>
      </c>
      <c r="Y26" s="11" t="s">
        <v>8</v>
      </c>
      <c r="Z26" s="11" t="s">
        <v>9</v>
      </c>
      <c r="AA26" s="11" t="s">
        <v>10</v>
      </c>
      <c r="AB26" s="12" t="s">
        <v>11</v>
      </c>
    </row>
    <row r="27" spans="2:39" x14ac:dyDescent="0.2">
      <c r="B27" s="13" t="s">
        <v>17</v>
      </c>
      <c r="C27" s="14">
        <f t="shared" ref="C27:Q27" si="11">(AVERAGE(C24:C26))</f>
        <v>76622.666666666672</v>
      </c>
      <c r="D27" s="14">
        <f t="shared" si="11"/>
        <v>62882.333333333336</v>
      </c>
      <c r="E27" s="14">
        <f t="shared" si="11"/>
        <v>48167</v>
      </c>
      <c r="F27" s="14">
        <f t="shared" si="11"/>
        <v>40817.666666666664</v>
      </c>
      <c r="G27" s="14">
        <f t="shared" si="11"/>
        <v>50991</v>
      </c>
      <c r="H27" s="14">
        <f t="shared" si="11"/>
        <v>46951.333333333336</v>
      </c>
      <c r="I27" s="14">
        <f t="shared" si="11"/>
        <v>43315</v>
      </c>
      <c r="J27" s="14">
        <f t="shared" si="11"/>
        <v>40623.666666666664</v>
      </c>
      <c r="K27" s="14">
        <f t="shared" si="11"/>
        <v>73018.666666666672</v>
      </c>
      <c r="L27" s="14">
        <f t="shared" si="11"/>
        <v>54297.333333333336</v>
      </c>
      <c r="M27" s="14">
        <f t="shared" si="11"/>
        <v>55758.666666666664</v>
      </c>
      <c r="N27" s="14">
        <f t="shared" si="11"/>
        <v>66206.333333333328</v>
      </c>
      <c r="O27" s="14">
        <f t="shared" si="11"/>
        <v>73810</v>
      </c>
      <c r="P27" s="14">
        <f t="shared" si="11"/>
        <v>50444.333333333336</v>
      </c>
      <c r="Q27" s="15">
        <f t="shared" si="11"/>
        <v>41026</v>
      </c>
      <c r="T27" t="s">
        <v>1</v>
      </c>
      <c r="U27">
        <v>33.451807124088603</v>
      </c>
      <c r="V27">
        <v>38.723963318078198</v>
      </c>
      <c r="W27">
        <v>43.469730453999695</v>
      </c>
      <c r="X27">
        <v>46.982181077835982</v>
      </c>
      <c r="Y27" s="9">
        <v>55.069866184070854</v>
      </c>
      <c r="Z27" s="9">
        <v>64.661457880174709</v>
      </c>
      <c r="AA27" s="9">
        <v>83.866392886352173</v>
      </c>
      <c r="AB27" s="9">
        <v>101.79885847529887</v>
      </c>
      <c r="AE27" s="16" t="s">
        <v>26</v>
      </c>
      <c r="AF27" s="16"/>
    </row>
    <row r="28" spans="2:39" x14ac:dyDescent="0.2">
      <c r="B28" s="13" t="s">
        <v>18</v>
      </c>
      <c r="C28" s="14">
        <f t="shared" ref="C28:Q28" si="12">(STDEV(C24:C26))</f>
        <v>2764.4862693334785</v>
      </c>
      <c r="D28" s="14">
        <f t="shared" si="12"/>
        <v>7014.6214675728106</v>
      </c>
      <c r="E28" s="14">
        <f t="shared" si="12"/>
        <v>8109.1017381705105</v>
      </c>
      <c r="F28" s="14">
        <f t="shared" si="12"/>
        <v>13992.419959868754</v>
      </c>
      <c r="G28" s="14">
        <f t="shared" si="12"/>
        <v>14394.482727767609</v>
      </c>
      <c r="H28" s="14">
        <f t="shared" si="12"/>
        <v>18671.536233886422</v>
      </c>
      <c r="I28" s="14">
        <f t="shared" si="12"/>
        <v>13074.647566951853</v>
      </c>
      <c r="J28" s="14">
        <f t="shared" si="12"/>
        <v>1205.7737488158104</v>
      </c>
      <c r="K28" s="14">
        <f t="shared" si="12"/>
        <v>4033.7868477812922</v>
      </c>
      <c r="L28" s="14">
        <f t="shared" si="12"/>
        <v>6486.5693809080103</v>
      </c>
      <c r="M28" s="14">
        <f t="shared" si="12"/>
        <v>6971.8294825198509</v>
      </c>
      <c r="N28" s="14">
        <f t="shared" si="12"/>
        <v>5100.6964557139972</v>
      </c>
      <c r="O28" s="14">
        <f t="shared" si="12"/>
        <v>8430.9069500261958</v>
      </c>
      <c r="P28" s="14">
        <f t="shared" si="12"/>
        <v>10552.684697901926</v>
      </c>
      <c r="Q28" s="15">
        <f t="shared" si="12"/>
        <v>1170.0461529358574</v>
      </c>
      <c r="T28" t="s">
        <v>2</v>
      </c>
      <c r="U28">
        <v>13.594323698818471</v>
      </c>
      <c r="V28">
        <v>3.6708023735361195</v>
      </c>
      <c r="W28">
        <v>34.165260062296625</v>
      </c>
      <c r="X28">
        <v>46.457097116606057</v>
      </c>
      <c r="Y28" s="9">
        <v>33.840290949588478</v>
      </c>
      <c r="Z28" s="9">
        <v>31.933109436720216</v>
      </c>
      <c r="AA28" s="9">
        <v>56.366262376668359</v>
      </c>
      <c r="AB28" s="9">
        <v>61.069831381488527</v>
      </c>
      <c r="AE28" t="s">
        <v>1</v>
      </c>
      <c r="AJ28" t="s">
        <v>2</v>
      </c>
    </row>
    <row r="29" spans="2:39" x14ac:dyDescent="0.2">
      <c r="B29" s="13" t="s">
        <v>19</v>
      </c>
      <c r="C29" s="14">
        <f t="shared" ref="C29:Q29" si="13">(C28/C27)*100</f>
        <v>3.6079222893140561</v>
      </c>
      <c r="D29" s="14">
        <f t="shared" si="13"/>
        <v>11.155154549353252</v>
      </c>
      <c r="E29" s="14">
        <f t="shared" si="13"/>
        <v>16.835388830881122</v>
      </c>
      <c r="F29" s="14">
        <f t="shared" si="13"/>
        <v>34.280303365051296</v>
      </c>
      <c r="G29" s="14">
        <f t="shared" si="13"/>
        <v>28.22945760578849</v>
      </c>
      <c r="H29" s="14">
        <f t="shared" si="13"/>
        <v>39.767850896431241</v>
      </c>
      <c r="I29" s="14">
        <f t="shared" si="13"/>
        <v>30.185034207438193</v>
      </c>
      <c r="J29" s="14">
        <f t="shared" si="13"/>
        <v>2.9681558750214831</v>
      </c>
      <c r="K29" s="14">
        <f t="shared" si="13"/>
        <v>5.5243227956978469</v>
      </c>
      <c r="L29" s="14">
        <f t="shared" si="13"/>
        <v>11.946386650494825</v>
      </c>
      <c r="M29" s="14">
        <f t="shared" si="13"/>
        <v>12.503579980128382</v>
      </c>
      <c r="N29" s="14">
        <f t="shared" si="13"/>
        <v>7.7042424778807632</v>
      </c>
      <c r="O29" s="14">
        <f t="shared" si="13"/>
        <v>11.422445400387748</v>
      </c>
      <c r="P29" s="14">
        <f t="shared" si="13"/>
        <v>20.919465082768319</v>
      </c>
      <c r="Q29" s="15">
        <f t="shared" si="13"/>
        <v>2.8519625431089004</v>
      </c>
      <c r="AE29" t="s">
        <v>8</v>
      </c>
      <c r="AF29" t="s">
        <v>9</v>
      </c>
      <c r="AG29" t="s">
        <v>10</v>
      </c>
      <c r="AH29" t="s">
        <v>11</v>
      </c>
      <c r="AJ29" t="s">
        <v>8</v>
      </c>
      <c r="AK29" t="s">
        <v>9</v>
      </c>
      <c r="AL29" t="s">
        <v>10</v>
      </c>
      <c r="AM29" t="s">
        <v>11</v>
      </c>
    </row>
    <row r="30" spans="2:39" x14ac:dyDescent="0.2">
      <c r="B30" s="4" t="s">
        <v>20</v>
      </c>
      <c r="C30">
        <f>(C24/$C27)*100</f>
        <v>100.19358936433082</v>
      </c>
      <c r="D30">
        <f>(D24/$C27)*100</f>
        <v>71.83252997372405</v>
      </c>
      <c r="E30">
        <f t="shared" ref="E30:Q30" si="14">(E24/$C27)*100</f>
        <v>68.722484208328254</v>
      </c>
      <c r="F30">
        <f t="shared" si="14"/>
        <v>70.885029669201444</v>
      </c>
      <c r="G30">
        <f t="shared" si="14"/>
        <v>59.969199714618824</v>
      </c>
      <c r="H30">
        <f t="shared" si="14"/>
        <v>42.49395305131641</v>
      </c>
      <c r="I30">
        <f t="shared" si="14"/>
        <v>42.778464162040819</v>
      </c>
      <c r="J30">
        <f t="shared" si="14"/>
        <v>51.303356709067806</v>
      </c>
      <c r="K30">
        <f t="shared" si="14"/>
        <v>89.306471540188284</v>
      </c>
      <c r="L30">
        <f t="shared" si="14"/>
        <v>71.99436198165904</v>
      </c>
      <c r="M30">
        <f t="shared" si="14"/>
        <v>83.109871752484025</v>
      </c>
      <c r="N30">
        <f t="shared" si="14"/>
        <v>89.208589277324364</v>
      </c>
      <c r="O30">
        <f t="shared" si="14"/>
        <v>92.006716898393861</v>
      </c>
      <c r="P30">
        <f t="shared" si="14"/>
        <v>81.00997093984374</v>
      </c>
      <c r="Q30" s="17">
        <f t="shared" si="14"/>
        <v>55.077696765099972</v>
      </c>
      <c r="AD30" s="17" t="s">
        <v>22</v>
      </c>
      <c r="AE30" s="30">
        <v>66.548192875911397</v>
      </c>
      <c r="AF30" s="30">
        <v>61.276036681921802</v>
      </c>
      <c r="AG30" s="30">
        <v>56.530269546000305</v>
      </c>
      <c r="AH30" s="30">
        <v>53.017818922164018</v>
      </c>
      <c r="AJ30" s="30">
        <v>86.405676301181529</v>
      </c>
      <c r="AK30" s="30">
        <v>96.329197626463881</v>
      </c>
      <c r="AL30" s="30">
        <v>65.834739937703375</v>
      </c>
      <c r="AM30" s="30">
        <v>53.542902883393943</v>
      </c>
    </row>
    <row r="31" spans="2:39" x14ac:dyDescent="0.2">
      <c r="B31" s="4"/>
      <c r="C31">
        <f>(C25/$C27)*100</f>
        <v>103.50723023648354</v>
      </c>
      <c r="D31">
        <f>(D25/$C27)*100</f>
        <v>84.895244227121651</v>
      </c>
      <c r="E31">
        <f t="shared" ref="E31:Q31" si="15">(E25/$C27)*100</f>
        <v>69.219726103676891</v>
      </c>
      <c r="F31">
        <f t="shared" si="15"/>
        <v>34.424539300816122</v>
      </c>
      <c r="G31">
        <f t="shared" si="15"/>
        <v>87.739050237527621</v>
      </c>
      <c r="H31">
        <f t="shared" si="15"/>
        <v>88.811839838516022</v>
      </c>
      <c r="I31">
        <f t="shared" si="15"/>
        <v>75.626446482328973</v>
      </c>
      <c r="J31">
        <f t="shared" si="15"/>
        <v>53.353663841857056</v>
      </c>
      <c r="K31">
        <f t="shared" si="15"/>
        <v>99.188664798928073</v>
      </c>
      <c r="L31">
        <f t="shared" si="15"/>
        <v>78.706475020446504</v>
      </c>
      <c r="M31">
        <f t="shared" si="15"/>
        <v>65.9843910418153</v>
      </c>
      <c r="N31">
        <f t="shared" si="15"/>
        <v>91.202777246071648</v>
      </c>
      <c r="O31">
        <f t="shared" si="15"/>
        <v>108.83724572363269</v>
      </c>
      <c r="P31">
        <f t="shared" si="15"/>
        <v>54.128891363739186</v>
      </c>
      <c r="Q31" s="17">
        <f t="shared" si="15"/>
        <v>52.023770163746143</v>
      </c>
      <c r="U31" s="18" t="s">
        <v>21</v>
      </c>
      <c r="V31" s="18"/>
      <c r="AD31" s="17" t="s">
        <v>15</v>
      </c>
      <c r="AE31">
        <v>44.930133815929146</v>
      </c>
      <c r="AF31">
        <v>35.338542119825291</v>
      </c>
      <c r="AG31">
        <v>16.133607113647827</v>
      </c>
      <c r="AH31" s="17">
        <v>-1.7988584752988714</v>
      </c>
      <c r="AJ31">
        <v>66.159709050411522</v>
      </c>
      <c r="AK31">
        <v>68.066890563279784</v>
      </c>
      <c r="AL31">
        <v>43.633737623331641</v>
      </c>
      <c r="AM31">
        <v>38.930168618511473</v>
      </c>
    </row>
    <row r="32" spans="2:39" ht="16" thickBot="1" x14ac:dyDescent="0.25">
      <c r="B32" s="4"/>
      <c r="C32">
        <f>(C26/$C27)*100</f>
        <v>96.299180399185616</v>
      </c>
      <c r="D32">
        <f t="shared" ref="D32:Q32" si="16">(D26/$C27)*100</f>
        <v>89.47482903231419</v>
      </c>
      <c r="E32">
        <f t="shared" si="16"/>
        <v>50.645587902622367</v>
      </c>
      <c r="F32">
        <f t="shared" si="16"/>
        <v>54.503454156298389</v>
      </c>
      <c r="G32">
        <f t="shared" si="16"/>
        <v>51.936328675587731</v>
      </c>
      <c r="H32">
        <f t="shared" si="16"/>
        <v>52.52231715593296</v>
      </c>
      <c r="I32">
        <f t="shared" si="16"/>
        <v>51.185897993631123</v>
      </c>
      <c r="J32">
        <f t="shared" si="16"/>
        <v>54.396436215567192</v>
      </c>
      <c r="K32">
        <f t="shared" si="16"/>
        <v>97.394156646423156</v>
      </c>
      <c r="L32">
        <f t="shared" si="16"/>
        <v>61.888997163589529</v>
      </c>
      <c r="M32">
        <f t="shared" si="16"/>
        <v>69.217115910000516</v>
      </c>
      <c r="N32">
        <f t="shared" si="16"/>
        <v>78.805662380148604</v>
      </c>
      <c r="O32">
        <f t="shared" si="16"/>
        <v>88.143630257365089</v>
      </c>
      <c r="P32">
        <f t="shared" si="16"/>
        <v>62.365357509527207</v>
      </c>
      <c r="Q32" s="17">
        <f t="shared" si="16"/>
        <v>53.527241721335713</v>
      </c>
      <c r="U32" t="s">
        <v>14</v>
      </c>
      <c r="X32" s="17"/>
      <c r="Y32" t="s">
        <v>15</v>
      </c>
    </row>
    <row r="33" spans="2:28" x14ac:dyDescent="0.2">
      <c r="B33" s="13" t="s">
        <v>17</v>
      </c>
      <c r="C33" s="23">
        <f>(AVERAGE(C30:C32))</f>
        <v>100</v>
      </c>
      <c r="D33" s="23">
        <f t="shared" ref="D33:Q33" si="17">(AVERAGE(D30:D32))</f>
        <v>82.067534411053302</v>
      </c>
      <c r="E33" s="23">
        <f t="shared" si="17"/>
        <v>62.862599404875844</v>
      </c>
      <c r="F33" s="23">
        <f t="shared" si="17"/>
        <v>53.271007708771982</v>
      </c>
      <c r="G33" s="23">
        <f t="shared" si="17"/>
        <v>66.548192875911397</v>
      </c>
      <c r="H33" s="23">
        <f t="shared" si="17"/>
        <v>61.276036681921802</v>
      </c>
      <c r="I33" s="23">
        <f t="shared" si="17"/>
        <v>56.530269546000305</v>
      </c>
      <c r="J33" s="23">
        <f t="shared" si="17"/>
        <v>53.017818922164018</v>
      </c>
      <c r="K33" s="23">
        <f t="shared" si="17"/>
        <v>95.296430995179833</v>
      </c>
      <c r="L33" s="23">
        <f t="shared" si="17"/>
        <v>70.863278055231689</v>
      </c>
      <c r="M33" s="23">
        <f t="shared" si="17"/>
        <v>72.770459568099952</v>
      </c>
      <c r="N33" s="23">
        <f t="shared" si="17"/>
        <v>86.405676301181529</v>
      </c>
      <c r="O33" s="23">
        <f t="shared" si="17"/>
        <v>96.329197626463881</v>
      </c>
      <c r="P33" s="23">
        <f t="shared" si="17"/>
        <v>65.834739937703375</v>
      </c>
      <c r="Q33" s="24">
        <f t="shared" si="17"/>
        <v>53.542902883393943</v>
      </c>
      <c r="T33" s="31" t="s">
        <v>26</v>
      </c>
      <c r="U33" s="23" t="s">
        <v>8</v>
      </c>
      <c r="V33" s="23" t="s">
        <v>9</v>
      </c>
      <c r="W33" s="23" t="s">
        <v>10</v>
      </c>
      <c r="X33" s="24" t="s">
        <v>11</v>
      </c>
      <c r="Y33" s="23" t="s">
        <v>8</v>
      </c>
      <c r="Z33" s="23" t="s">
        <v>9</v>
      </c>
      <c r="AA33" s="23" t="s">
        <v>10</v>
      </c>
      <c r="AB33" s="24" t="s">
        <v>11</v>
      </c>
    </row>
    <row r="34" spans="2:28" x14ac:dyDescent="0.2">
      <c r="B34" s="13" t="s">
        <v>18</v>
      </c>
      <c r="C34" s="25">
        <f>(STDEV(C30:C32))</f>
        <v>3.607922289314053</v>
      </c>
      <c r="D34" s="25">
        <f>(STDEV(D30:D32))</f>
        <v>9.1547602983966563</v>
      </c>
      <c r="E34" s="25">
        <f>(STDEV(E30:E32))</f>
        <v>10.583163039009969</v>
      </c>
      <c r="F34" s="25">
        <f>(STDEV(F30:F32))</f>
        <v>18.261463048186876</v>
      </c>
      <c r="G34" s="25">
        <f>(STDEV(G30:G31))</f>
        <v>19.636249617285593</v>
      </c>
      <c r="H34" s="25">
        <f t="shared" ref="H34:Q34" si="18">(STDEV(H30:H31))</f>
        <v>32.751691837459589</v>
      </c>
      <c r="I34" s="25">
        <f t="shared" si="18"/>
        <v>23.227031046971575</v>
      </c>
      <c r="J34" s="25">
        <f t="shared" si="18"/>
        <v>1.4497860771104258</v>
      </c>
      <c r="K34" s="25">
        <f t="shared" si="18"/>
        <v>6.987765866250891</v>
      </c>
      <c r="L34" s="25">
        <f t="shared" si="18"/>
        <v>4.74618064581726</v>
      </c>
      <c r="M34" s="25">
        <f t="shared" si="18"/>
        <v>12.109543541593348</v>
      </c>
      <c r="N34" s="25">
        <f t="shared" si="18"/>
        <v>1.4101038356618312</v>
      </c>
      <c r="O34" s="25">
        <f t="shared" si="18"/>
        <v>11.900981063282034</v>
      </c>
      <c r="P34" s="25">
        <f t="shared" si="18"/>
        <v>19.007793653878718</v>
      </c>
      <c r="Q34" s="26">
        <f t="shared" si="18"/>
        <v>2.1594522090632791</v>
      </c>
      <c r="T34" t="s">
        <v>1</v>
      </c>
      <c r="U34">
        <f t="shared" ref="U34:AB35" si="19">(100-U27)</f>
        <v>66.548192875911397</v>
      </c>
      <c r="V34">
        <f t="shared" si="19"/>
        <v>61.276036681921802</v>
      </c>
      <c r="W34">
        <f t="shared" si="19"/>
        <v>56.530269546000305</v>
      </c>
      <c r="X34">
        <f t="shared" si="19"/>
        <v>53.017818922164018</v>
      </c>
      <c r="Y34">
        <f t="shared" si="19"/>
        <v>44.930133815929146</v>
      </c>
      <c r="Z34">
        <f t="shared" si="19"/>
        <v>35.338542119825291</v>
      </c>
      <c r="AA34">
        <f t="shared" si="19"/>
        <v>16.133607113647827</v>
      </c>
      <c r="AB34">
        <f t="shared" si="19"/>
        <v>-1.7988584752988714</v>
      </c>
    </row>
    <row r="35" spans="2:28" x14ac:dyDescent="0.2">
      <c r="B35" s="13" t="s">
        <v>19</v>
      </c>
      <c r="C35" s="25">
        <f>(C34/C33)*100</f>
        <v>3.607922289314053</v>
      </c>
      <c r="D35" s="25">
        <f t="shared" ref="D35:Q35" si="20">(D34/D33)*100</f>
        <v>11.155154549353249</v>
      </c>
      <c r="E35" s="25">
        <f t="shared" si="20"/>
        <v>16.835388830881058</v>
      </c>
      <c r="F35" s="25">
        <f t="shared" si="20"/>
        <v>34.280303365051253</v>
      </c>
      <c r="G35" s="25">
        <f t="shared" si="20"/>
        <v>29.506811182536818</v>
      </c>
      <c r="H35" s="25">
        <f t="shared" si="20"/>
        <v>53.449429191170715</v>
      </c>
      <c r="I35" s="25">
        <f t="shared" si="20"/>
        <v>41.087776926432433</v>
      </c>
      <c r="J35" s="25">
        <f t="shared" si="20"/>
        <v>2.734526064225447</v>
      </c>
      <c r="K35" s="25">
        <f t="shared" si="20"/>
        <v>7.3326627170374694</v>
      </c>
      <c r="L35" s="25">
        <f t="shared" si="20"/>
        <v>6.6976588948058966</v>
      </c>
      <c r="M35" s="25">
        <f t="shared" si="20"/>
        <v>16.640740780619932</v>
      </c>
      <c r="N35" s="25">
        <f t="shared" si="20"/>
        <v>1.6319574083844639</v>
      </c>
      <c r="O35" s="25">
        <f t="shared" si="20"/>
        <v>12.354489974504423</v>
      </c>
      <c r="P35" s="25">
        <f t="shared" si="20"/>
        <v>28.871981072401876</v>
      </c>
      <c r="Q35" s="26">
        <f t="shared" si="20"/>
        <v>4.0331250133489158</v>
      </c>
      <c r="T35" t="s">
        <v>2</v>
      </c>
      <c r="U35">
        <f t="shared" si="19"/>
        <v>86.405676301181529</v>
      </c>
      <c r="V35">
        <f t="shared" si="19"/>
        <v>96.329197626463881</v>
      </c>
      <c r="W35">
        <f t="shared" si="19"/>
        <v>65.834739937703375</v>
      </c>
      <c r="X35">
        <f t="shared" si="19"/>
        <v>53.542902883393943</v>
      </c>
      <c r="Y35">
        <f t="shared" si="19"/>
        <v>66.159709050411522</v>
      </c>
      <c r="Z35">
        <f t="shared" si="19"/>
        <v>68.066890563279784</v>
      </c>
      <c r="AA35">
        <f t="shared" si="19"/>
        <v>43.633737623331641</v>
      </c>
      <c r="AB35">
        <f t="shared" si="19"/>
        <v>38.930168618511473</v>
      </c>
    </row>
    <row r="36" spans="2:28" x14ac:dyDescent="0.2">
      <c r="B36" s="4" t="s">
        <v>23</v>
      </c>
      <c r="C36">
        <f>(100-C33)</f>
        <v>0</v>
      </c>
      <c r="D36">
        <f t="shared" ref="D36:Q36" si="21">(100-D33)</f>
        <v>17.932465588946698</v>
      </c>
      <c r="E36">
        <f t="shared" si="21"/>
        <v>37.137400595124156</v>
      </c>
      <c r="F36">
        <f t="shared" si="21"/>
        <v>46.728992291228018</v>
      </c>
      <c r="G36">
        <f t="shared" si="21"/>
        <v>33.451807124088603</v>
      </c>
      <c r="H36">
        <f t="shared" si="21"/>
        <v>38.723963318078198</v>
      </c>
      <c r="I36">
        <f t="shared" si="21"/>
        <v>43.469730453999695</v>
      </c>
      <c r="J36">
        <f t="shared" si="21"/>
        <v>46.982181077835982</v>
      </c>
      <c r="K36">
        <f t="shared" si="21"/>
        <v>4.7035690048201673</v>
      </c>
      <c r="L36">
        <f t="shared" si="21"/>
        <v>29.136721944768311</v>
      </c>
      <c r="M36">
        <f t="shared" si="21"/>
        <v>27.229540431900048</v>
      </c>
      <c r="N36">
        <f t="shared" si="21"/>
        <v>13.594323698818471</v>
      </c>
      <c r="O36">
        <f t="shared" si="21"/>
        <v>3.6708023735361195</v>
      </c>
      <c r="P36">
        <f t="shared" si="21"/>
        <v>34.165260062296625</v>
      </c>
      <c r="Q36" s="17">
        <f t="shared" si="21"/>
        <v>46.457097116606057</v>
      </c>
    </row>
    <row r="37" spans="2:28" x14ac:dyDescent="0.2">
      <c r="B37" s="27" t="s">
        <v>24</v>
      </c>
      <c r="C37" s="28"/>
      <c r="D37" s="28"/>
      <c r="E37" s="28"/>
      <c r="F37" s="28"/>
      <c r="G37" s="28">
        <f>(D36+E36)</f>
        <v>55.069866184070854</v>
      </c>
      <c r="H37" s="28">
        <f>(D36+F36)</f>
        <v>64.661457880174709</v>
      </c>
      <c r="I37" s="28">
        <f>(E36+F36)</f>
        <v>83.866392886352173</v>
      </c>
      <c r="J37" s="28">
        <f>(D36+E36+F36)</f>
        <v>101.79885847529887</v>
      </c>
      <c r="K37" s="28"/>
      <c r="L37" s="28"/>
      <c r="M37" s="28"/>
      <c r="N37" s="28">
        <f>(K36+L36)</f>
        <v>33.840290949588478</v>
      </c>
      <c r="O37" s="28">
        <f>(K36+M36)</f>
        <v>31.933109436720216</v>
      </c>
      <c r="P37" s="28">
        <f>(L36+M36)</f>
        <v>56.366262376668359</v>
      </c>
      <c r="Q37" s="29">
        <f>(K36+L36+M36)</f>
        <v>61.069831381488527</v>
      </c>
    </row>
    <row r="41" spans="2:28" x14ac:dyDescent="0.2">
      <c r="C41" s="2" t="s">
        <v>0</v>
      </c>
      <c r="D41" t="s">
        <v>1</v>
      </c>
      <c r="E41" s="2"/>
      <c r="F41" s="2"/>
      <c r="G41" s="2"/>
      <c r="H41" s="2"/>
      <c r="I41" s="2"/>
      <c r="J41" s="2"/>
      <c r="L41" t="s">
        <v>2</v>
      </c>
      <c r="M41" s="2"/>
      <c r="N41" s="2"/>
      <c r="O41" s="2"/>
      <c r="P41" s="2"/>
      <c r="Q41" s="2"/>
      <c r="R41" s="3"/>
    </row>
    <row r="42" spans="2:28" x14ac:dyDescent="0.2">
      <c r="C42" s="5" t="s">
        <v>4</v>
      </c>
      <c r="D42" s="5" t="s">
        <v>5</v>
      </c>
      <c r="E42" s="5" t="s">
        <v>6</v>
      </c>
      <c r="F42" s="5" t="s">
        <v>7</v>
      </c>
      <c r="G42" s="5" t="s">
        <v>8</v>
      </c>
      <c r="H42" s="5" t="s">
        <v>9</v>
      </c>
      <c r="I42" s="5" t="s">
        <v>10</v>
      </c>
      <c r="J42" s="5" t="s">
        <v>11</v>
      </c>
      <c r="L42" s="5" t="s">
        <v>5</v>
      </c>
      <c r="M42" s="5" t="s">
        <v>6</v>
      </c>
      <c r="N42" s="5" t="s">
        <v>7</v>
      </c>
      <c r="O42" s="5" t="s">
        <v>8</v>
      </c>
      <c r="P42" s="5" t="s">
        <v>9</v>
      </c>
      <c r="Q42" s="5" t="s">
        <v>10</v>
      </c>
      <c r="R42" s="6" t="s">
        <v>11</v>
      </c>
    </row>
    <row r="43" spans="2:28" x14ac:dyDescent="0.2">
      <c r="B43" s="4" t="s">
        <v>12</v>
      </c>
      <c r="C43">
        <v>100</v>
      </c>
      <c r="D43">
        <v>80.623720018366143</v>
      </c>
      <c r="E43">
        <v>66.018992923204735</v>
      </c>
      <c r="F43">
        <v>56.704735112128212</v>
      </c>
      <c r="G43">
        <v>73.75026419549738</v>
      </c>
      <c r="H43">
        <v>67.657369414542771</v>
      </c>
      <c r="I43">
        <v>60.958100416153457</v>
      </c>
      <c r="J43">
        <v>60.105386672885885</v>
      </c>
      <c r="L43">
        <v>92.120779249174618</v>
      </c>
      <c r="M43">
        <v>70.052256047343803</v>
      </c>
      <c r="N43">
        <v>74.041790261571762</v>
      </c>
      <c r="O43">
        <v>92.751204367060453</v>
      </c>
      <c r="P43">
        <v>101.91678388443906</v>
      </c>
      <c r="Q43">
        <v>67.18436837233709</v>
      </c>
      <c r="R43">
        <v>63.183173115466182</v>
      </c>
    </row>
    <row r="44" spans="2:28" x14ac:dyDescent="0.2">
      <c r="B44" s="4" t="s">
        <v>25</v>
      </c>
      <c r="C44">
        <v>100</v>
      </c>
      <c r="D44">
        <v>82.067534411053302</v>
      </c>
      <c r="E44">
        <v>62.862599404875844</v>
      </c>
      <c r="F44">
        <v>53.271007708771982</v>
      </c>
      <c r="G44">
        <v>66.548192875911397</v>
      </c>
      <c r="H44">
        <v>61.276036681921802</v>
      </c>
      <c r="I44">
        <v>56.530269546000305</v>
      </c>
      <c r="J44">
        <v>53.017818922164018</v>
      </c>
      <c r="L44">
        <v>95.296430995179833</v>
      </c>
      <c r="M44">
        <v>70.863278055231689</v>
      </c>
      <c r="N44">
        <v>72.770459568099952</v>
      </c>
      <c r="O44">
        <v>86.405676301181529</v>
      </c>
      <c r="P44">
        <v>96.329197626463881</v>
      </c>
      <c r="Q44">
        <v>65.834739937703375</v>
      </c>
      <c r="R44">
        <v>53.542902883393943</v>
      </c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AI37"/>
  <sheetViews>
    <sheetView topLeftCell="A2" zoomScale="87" zoomScaleNormal="130" workbookViewId="0">
      <selection activeCell="J14" sqref="J14"/>
    </sheetView>
  </sheetViews>
  <sheetFormatPr baseColWidth="10" defaultColWidth="8.83203125" defaultRowHeight="15" x14ac:dyDescent="0.2"/>
  <cols>
    <col min="1" max="1" width="25.83203125" customWidth="1"/>
    <col min="20" max="20" width="23.1640625" customWidth="1"/>
  </cols>
  <sheetData>
    <row r="2" spans="1:35" ht="18" customHeight="1" x14ac:dyDescent="0.2">
      <c r="G2" s="37"/>
      <c r="Z2" s="37"/>
    </row>
    <row r="4" spans="1:35" ht="19" x14ac:dyDescent="0.25">
      <c r="A4" s="38" t="s">
        <v>27</v>
      </c>
      <c r="B4" s="5" t="s">
        <v>0</v>
      </c>
      <c r="C4" t="s">
        <v>1</v>
      </c>
      <c r="D4" s="5"/>
      <c r="E4" s="5"/>
      <c r="F4" s="5"/>
      <c r="G4" s="5"/>
      <c r="H4" s="5"/>
      <c r="I4" s="5"/>
      <c r="J4" t="s">
        <v>2</v>
      </c>
      <c r="K4" s="5"/>
      <c r="L4" s="5"/>
      <c r="M4" s="5"/>
      <c r="N4" s="5"/>
      <c r="O4" s="5"/>
      <c r="P4" s="5"/>
      <c r="T4" s="38" t="s">
        <v>42</v>
      </c>
      <c r="U4" s="5" t="s">
        <v>0</v>
      </c>
      <c r="V4" t="s">
        <v>1</v>
      </c>
      <c r="W4" s="5"/>
      <c r="X4" s="5"/>
      <c r="Y4" s="5"/>
      <c r="Z4" s="5"/>
      <c r="AA4" s="5"/>
      <c r="AB4" s="5"/>
      <c r="AC4" t="s">
        <v>2</v>
      </c>
      <c r="AD4" s="5"/>
      <c r="AE4" s="5"/>
      <c r="AF4" s="5"/>
      <c r="AG4" s="5"/>
      <c r="AH4" s="5"/>
      <c r="AI4" s="5"/>
    </row>
    <row r="5" spans="1:35" x14ac:dyDescent="0.2">
      <c r="B5" s="5" t="s">
        <v>4</v>
      </c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5</v>
      </c>
      <c r="K5" s="5" t="s">
        <v>6</v>
      </c>
      <c r="L5" s="5" t="s">
        <v>7</v>
      </c>
      <c r="M5" s="5" t="s">
        <v>8</v>
      </c>
      <c r="N5" s="5" t="s">
        <v>9</v>
      </c>
      <c r="O5" s="5" t="s">
        <v>10</v>
      </c>
      <c r="P5" s="5" t="s">
        <v>11</v>
      </c>
      <c r="U5" s="5" t="s">
        <v>4</v>
      </c>
      <c r="V5" s="5" t="s">
        <v>5</v>
      </c>
      <c r="W5" s="5" t="s">
        <v>6</v>
      </c>
      <c r="X5" s="5" t="s">
        <v>7</v>
      </c>
      <c r="Y5" s="5" t="s">
        <v>8</v>
      </c>
      <c r="Z5" s="5" t="s">
        <v>9</v>
      </c>
      <c r="AA5" s="5" t="s">
        <v>10</v>
      </c>
      <c r="AB5" s="5" t="s">
        <v>11</v>
      </c>
      <c r="AC5" s="5" t="s">
        <v>5</v>
      </c>
      <c r="AD5" s="5" t="s">
        <v>6</v>
      </c>
      <c r="AE5" s="5" t="s">
        <v>7</v>
      </c>
      <c r="AF5" s="5" t="s">
        <v>8</v>
      </c>
      <c r="AG5" s="5" t="s">
        <v>9</v>
      </c>
      <c r="AH5" s="5" t="s">
        <v>10</v>
      </c>
      <c r="AI5" s="5" t="s">
        <v>11</v>
      </c>
    </row>
    <row r="6" spans="1:35" x14ac:dyDescent="0.2">
      <c r="A6" t="s">
        <v>29</v>
      </c>
      <c r="B6">
        <v>100.19358936433082</v>
      </c>
      <c r="C6">
        <v>71.83252997372405</v>
      </c>
      <c r="D6">
        <v>68.722484208328254</v>
      </c>
      <c r="E6">
        <v>70.885029669201444</v>
      </c>
      <c r="F6">
        <v>59.969199714618824</v>
      </c>
      <c r="G6">
        <v>42.49395305131641</v>
      </c>
      <c r="H6">
        <v>42.778464162040819</v>
      </c>
      <c r="I6">
        <v>51.303356709067806</v>
      </c>
      <c r="J6">
        <v>89.306471540188284</v>
      </c>
      <c r="K6">
        <v>71.99436198165904</v>
      </c>
      <c r="L6">
        <v>83.109871752484025</v>
      </c>
      <c r="M6">
        <v>89.208589277324364</v>
      </c>
      <c r="N6">
        <v>92.006716898393861</v>
      </c>
      <c r="O6">
        <v>81.00997093984374</v>
      </c>
      <c r="P6">
        <v>55.077696765099972</v>
      </c>
      <c r="T6" t="s">
        <v>44</v>
      </c>
      <c r="U6">
        <v>94.584777092215944</v>
      </c>
      <c r="V6">
        <v>46.947818582303917</v>
      </c>
      <c r="W6">
        <v>46.271559774838025</v>
      </c>
      <c r="X6">
        <v>49.734004869063412</v>
      </c>
      <c r="Y6">
        <v>40.298584364896371</v>
      </c>
      <c r="Z6">
        <v>73.480349851223053</v>
      </c>
      <c r="AA6">
        <v>46.079631084719125</v>
      </c>
      <c r="AB6">
        <v>49.70953074079322</v>
      </c>
      <c r="AC6">
        <v>60.93929128076978</v>
      </c>
      <c r="AD6">
        <v>87.504025350044444</v>
      </c>
      <c r="AE6">
        <v>59.786431028042195</v>
      </c>
      <c r="AF6">
        <v>62.052220061056509</v>
      </c>
      <c r="AG6">
        <v>49.098965646052577</v>
      </c>
      <c r="AH6">
        <v>87.209047698787884</v>
      </c>
      <c r="AI6">
        <v>81.609624772970264</v>
      </c>
    </row>
    <row r="7" spans="1:35" x14ac:dyDescent="0.2">
      <c r="B7">
        <v>103.50723023648354</v>
      </c>
      <c r="C7">
        <v>84.895244227121651</v>
      </c>
      <c r="D7">
        <v>69.219726103676891</v>
      </c>
      <c r="E7">
        <v>34.424539300816122</v>
      </c>
      <c r="F7">
        <v>87.739050237527621</v>
      </c>
      <c r="G7">
        <v>88.811839838516022</v>
      </c>
      <c r="H7">
        <v>75.626446482328973</v>
      </c>
      <c r="I7">
        <v>53.353663841857056</v>
      </c>
      <c r="J7">
        <v>99.188664798928073</v>
      </c>
      <c r="K7">
        <v>78.706475020446504</v>
      </c>
      <c r="L7">
        <v>65.9843910418153</v>
      </c>
      <c r="M7">
        <v>91.202777246071648</v>
      </c>
      <c r="N7">
        <v>108.83724572363269</v>
      </c>
      <c r="O7">
        <v>54.128891363739186</v>
      </c>
      <c r="P7">
        <v>52.023770163746143</v>
      </c>
      <c r="U7">
        <v>103.74067728929708</v>
      </c>
      <c r="V7">
        <v>61.302538868780033</v>
      </c>
      <c r="W7">
        <v>82.430152126028872</v>
      </c>
      <c r="X7">
        <v>86.760784717839073</v>
      </c>
      <c r="Y7">
        <v>39.85676194401865</v>
      </c>
      <c r="Z7">
        <v>29.131941313616633</v>
      </c>
      <c r="AA7">
        <v>35.701312586142492</v>
      </c>
      <c r="AB7">
        <v>55.705692166990836</v>
      </c>
      <c r="AC7">
        <v>67.752115723983351</v>
      </c>
      <c r="AD7">
        <v>69.689436193371378</v>
      </c>
      <c r="AE7">
        <v>69.988278180670591</v>
      </c>
      <c r="AF7">
        <v>65.25446652840931</v>
      </c>
      <c r="AG7">
        <v>62.03161026882897</v>
      </c>
      <c r="AH7">
        <v>62.968067703167463</v>
      </c>
      <c r="AI7">
        <v>70.198240438988577</v>
      </c>
    </row>
    <row r="8" spans="1:35" x14ac:dyDescent="0.2">
      <c r="B8">
        <v>96.299180399185616</v>
      </c>
      <c r="C8">
        <v>89.47482903231419</v>
      </c>
      <c r="D8">
        <v>50.645587902622367</v>
      </c>
      <c r="E8">
        <v>54.503454156298389</v>
      </c>
      <c r="F8">
        <v>51.936328675587731</v>
      </c>
      <c r="G8">
        <v>52.52231715593296</v>
      </c>
      <c r="H8">
        <v>51.185897993631123</v>
      </c>
      <c r="I8">
        <v>54.396436215567192</v>
      </c>
      <c r="J8">
        <v>97.394156646423156</v>
      </c>
      <c r="K8">
        <v>61.888997163589529</v>
      </c>
      <c r="L8">
        <v>69.217115910000516</v>
      </c>
      <c r="M8">
        <v>78.805662380148604</v>
      </c>
      <c r="N8">
        <v>88.143630257365089</v>
      </c>
      <c r="O8">
        <v>62.365357509527207</v>
      </c>
      <c r="P8">
        <v>53.527241721335713</v>
      </c>
      <c r="U8">
        <v>101.67454561848699</v>
      </c>
      <c r="V8">
        <v>58.229103602849307</v>
      </c>
      <c r="W8">
        <v>55.108008192392411</v>
      </c>
      <c r="X8">
        <v>58.842244921618381</v>
      </c>
      <c r="Y8">
        <v>52.393956178429278</v>
      </c>
      <c r="Z8">
        <v>39.471616451766643</v>
      </c>
      <c r="AA8">
        <v>70.862906238326488</v>
      </c>
      <c r="AB8">
        <v>50.15135316167094</v>
      </c>
      <c r="AC8">
        <v>69.988278180670591</v>
      </c>
      <c r="AD8">
        <v>67.150567413342259</v>
      </c>
      <c r="AE8">
        <v>65.260907088480408</v>
      </c>
      <c r="AF8">
        <v>64.636172761583339</v>
      </c>
      <c r="AG8">
        <v>59.710432419203173</v>
      </c>
      <c r="AH8">
        <v>66.464003709762594</v>
      </c>
      <c r="AI8">
        <v>67.124805173057851</v>
      </c>
    </row>
    <row r="9" spans="1:35" x14ac:dyDescent="0.2">
      <c r="A9" t="s">
        <v>31</v>
      </c>
      <c r="B9">
        <v>93.647873012385688</v>
      </c>
      <c r="C9">
        <v>91.671243786559742</v>
      </c>
      <c r="D9">
        <v>88.083926070359482</v>
      </c>
      <c r="E9">
        <v>97.338862494164175</v>
      </c>
      <c r="F9">
        <v>76.196001428061408</v>
      </c>
      <c r="G9">
        <v>89.308076785763319</v>
      </c>
      <c r="H9">
        <v>67.443632768516736</v>
      </c>
      <c r="I9">
        <v>102.72567489632824</v>
      </c>
      <c r="J9">
        <v>101.81185290967511</v>
      </c>
      <c r="K9">
        <v>101.65531540933183</v>
      </c>
      <c r="L9">
        <v>115.98536237058195</v>
      </c>
      <c r="M9">
        <v>61.987476999972536</v>
      </c>
      <c r="N9">
        <v>96.08381621948206</v>
      </c>
      <c r="O9">
        <v>98.427759316727546</v>
      </c>
      <c r="P9">
        <v>93.531156455112182</v>
      </c>
      <c r="T9" t="s">
        <v>45</v>
      </c>
      <c r="U9">
        <v>98.206785727329176</v>
      </c>
      <c r="V9">
        <v>75.654651035389506</v>
      </c>
      <c r="W9">
        <v>44.65322669004054</v>
      </c>
      <c r="X9">
        <v>39.704539644278881</v>
      </c>
      <c r="Y9">
        <v>67.093970271356056</v>
      </c>
      <c r="Z9">
        <v>98.595741572623353</v>
      </c>
      <c r="AA9">
        <v>61.520762572586833</v>
      </c>
      <c r="AB9">
        <v>119.01501040867754</v>
      </c>
      <c r="AC9">
        <v>105.48372959351376</v>
      </c>
      <c r="AD9">
        <v>108.43833315072496</v>
      </c>
      <c r="AE9">
        <v>111.1354588948541</v>
      </c>
      <c r="AF9">
        <v>116.39092801577738</v>
      </c>
      <c r="AG9">
        <v>126.15682407508856</v>
      </c>
      <c r="AH9">
        <v>123.76830648990176</v>
      </c>
      <c r="AI9">
        <v>112.04850078521602</v>
      </c>
    </row>
    <row r="10" spans="1:35" x14ac:dyDescent="0.2">
      <c r="B10">
        <v>98.664625271194353</v>
      </c>
      <c r="C10">
        <v>95.904621975668022</v>
      </c>
      <c r="D10">
        <v>86.028341526377943</v>
      </c>
      <c r="E10">
        <v>69.541784527503907</v>
      </c>
      <c r="F10">
        <v>105.8028726004449</v>
      </c>
      <c r="G10">
        <v>67.02276659434817</v>
      </c>
      <c r="H10">
        <v>78.697168593634132</v>
      </c>
      <c r="I10">
        <v>105.09776728091616</v>
      </c>
      <c r="J10">
        <v>101.98143520171368</v>
      </c>
      <c r="K10">
        <v>90.09968967127125</v>
      </c>
      <c r="L10">
        <v>108.87183148875401</v>
      </c>
      <c r="M10">
        <v>78.84615384615384</v>
      </c>
      <c r="N10">
        <v>84.448548595281906</v>
      </c>
      <c r="O10">
        <v>102.30206245022381</v>
      </c>
      <c r="P10">
        <v>103.54063109329086</v>
      </c>
      <c r="U10">
        <v>118.05996859135897</v>
      </c>
      <c r="V10">
        <v>69.929878382820192</v>
      </c>
      <c r="W10">
        <v>76.812388152368428</v>
      </c>
      <c r="X10">
        <v>37.982542639056284</v>
      </c>
      <c r="Y10">
        <v>49.282349074175528</v>
      </c>
      <c r="Z10">
        <v>100.3670428399255</v>
      </c>
      <c r="AA10">
        <v>107.19294401227128</v>
      </c>
      <c r="AB10">
        <v>99.67495708703116</v>
      </c>
      <c r="AC10">
        <v>87.098718089185937</v>
      </c>
      <c r="AD10">
        <v>90.686972718308311</v>
      </c>
      <c r="AE10">
        <v>68.207881377597602</v>
      </c>
      <c r="AF10">
        <v>82.891421058398166</v>
      </c>
      <c r="AG10">
        <v>119.63222672656222</v>
      </c>
      <c r="AH10">
        <v>97.480004382601066</v>
      </c>
      <c r="AI10">
        <v>120.6329206383989</v>
      </c>
    </row>
    <row r="11" spans="1:35" x14ac:dyDescent="0.2">
      <c r="B11">
        <v>107.68750171641996</v>
      </c>
      <c r="C11">
        <v>99.49125312388432</v>
      </c>
      <c r="D11">
        <v>100.20116441930081</v>
      </c>
      <c r="E11">
        <v>109.1972647131519</v>
      </c>
      <c r="F11">
        <v>77.947436355147886</v>
      </c>
      <c r="G11">
        <v>69.617993573723666</v>
      </c>
      <c r="H11">
        <v>102.38513717628319</v>
      </c>
      <c r="I11">
        <v>102.80737648641968</v>
      </c>
      <c r="J11">
        <v>104.57597561310521</v>
      </c>
      <c r="K11">
        <v>89.071897399280473</v>
      </c>
      <c r="L11">
        <v>94.536978551616187</v>
      </c>
      <c r="M11">
        <v>98.215609809683357</v>
      </c>
      <c r="N11">
        <v>68.268887485238778</v>
      </c>
      <c r="O11">
        <v>108.97413011836431</v>
      </c>
      <c r="P11">
        <v>91.704885617773868</v>
      </c>
      <c r="U11">
        <v>83.733245681311857</v>
      </c>
      <c r="V11">
        <v>106.16851101128519</v>
      </c>
      <c r="W11">
        <v>107.23129177166648</v>
      </c>
      <c r="X11">
        <v>77.982907855812428</v>
      </c>
      <c r="Y11">
        <v>47.56948248785654</v>
      </c>
      <c r="Z11">
        <v>67.061100763303017</v>
      </c>
      <c r="AA11">
        <v>60.142069318140315</v>
      </c>
      <c r="AB11">
        <v>114.07910594938096</v>
      </c>
      <c r="AC11">
        <v>100.75234651765822</v>
      </c>
      <c r="AD11">
        <v>102.98929914904495</v>
      </c>
      <c r="AE11">
        <v>85.358460246156099</v>
      </c>
      <c r="AF11">
        <v>89.025236477849603</v>
      </c>
      <c r="AG11">
        <v>97.790438625324128</v>
      </c>
      <c r="AH11">
        <v>86.499762609108515</v>
      </c>
      <c r="AI11">
        <v>114.49180088382455</v>
      </c>
    </row>
    <row r="12" spans="1:35" x14ac:dyDescent="0.2">
      <c r="A12" s="23" t="s">
        <v>32</v>
      </c>
      <c r="B12" s="23">
        <f t="shared" ref="B12:P12" si="0">(AVERAGE(B6:B11))</f>
        <v>100</v>
      </c>
      <c r="C12" s="23">
        <f t="shared" si="0"/>
        <v>88.878287019878655</v>
      </c>
      <c r="D12" s="23">
        <f t="shared" si="0"/>
        <v>77.150205038444298</v>
      </c>
      <c r="E12" s="23">
        <f t="shared" si="0"/>
        <v>72.648489143522667</v>
      </c>
      <c r="F12" s="23">
        <f t="shared" si="0"/>
        <v>76.598481501898064</v>
      </c>
      <c r="G12" s="23">
        <f t="shared" si="0"/>
        <v>68.296157833266761</v>
      </c>
      <c r="H12" s="23">
        <f t="shared" si="0"/>
        <v>69.686124529405831</v>
      </c>
      <c r="I12" s="23">
        <f t="shared" si="0"/>
        <v>78.280712571692689</v>
      </c>
      <c r="J12" s="23">
        <f t="shared" si="0"/>
        <v>99.043092785005584</v>
      </c>
      <c r="K12" s="23">
        <f t="shared" si="0"/>
        <v>82.236122774263109</v>
      </c>
      <c r="L12" s="23">
        <f t="shared" si="0"/>
        <v>89.617591852541992</v>
      </c>
      <c r="M12" s="23">
        <f t="shared" si="0"/>
        <v>83.044378259892397</v>
      </c>
      <c r="N12" s="23">
        <f t="shared" si="0"/>
        <v>89.631474196565719</v>
      </c>
      <c r="O12" s="23">
        <f t="shared" si="0"/>
        <v>84.53469528307096</v>
      </c>
      <c r="P12" s="23">
        <f t="shared" si="0"/>
        <v>74.900896969393116</v>
      </c>
      <c r="T12" s="23" t="s">
        <v>32</v>
      </c>
      <c r="U12" s="23">
        <f t="shared" ref="U12:AI12" si="1">(AVERAGE(U6:U11))</f>
        <v>100</v>
      </c>
      <c r="V12" s="23">
        <f t="shared" si="1"/>
        <v>69.705416913904685</v>
      </c>
      <c r="W12" s="23">
        <f t="shared" si="1"/>
        <v>68.75110445122246</v>
      </c>
      <c r="X12" s="23">
        <f t="shared" si="1"/>
        <v>58.50117077461141</v>
      </c>
      <c r="Y12" s="23">
        <f t="shared" si="1"/>
        <v>49.415850720122073</v>
      </c>
      <c r="Z12" s="23">
        <f t="shared" si="1"/>
        <v>68.017965465409702</v>
      </c>
      <c r="AA12" s="23">
        <f t="shared" si="1"/>
        <v>63.583270968697754</v>
      </c>
      <c r="AB12" s="23">
        <f t="shared" si="1"/>
        <v>81.389274919090767</v>
      </c>
      <c r="AC12" s="23">
        <f t="shared" si="1"/>
        <v>82.002413230963597</v>
      </c>
      <c r="AD12" s="23">
        <f t="shared" si="1"/>
        <v>87.743105662472715</v>
      </c>
      <c r="AE12" s="23">
        <f t="shared" si="1"/>
        <v>76.62290280263349</v>
      </c>
      <c r="AF12" s="23">
        <f t="shared" si="1"/>
        <v>80.041740817179047</v>
      </c>
      <c r="AG12" s="23">
        <f t="shared" si="1"/>
        <v>85.736749626843277</v>
      </c>
      <c r="AH12" s="23">
        <f t="shared" si="1"/>
        <v>87.398198765554881</v>
      </c>
      <c r="AI12" s="23">
        <f t="shared" si="1"/>
        <v>94.350982115409366</v>
      </c>
    </row>
    <row r="13" spans="1:35" x14ac:dyDescent="0.2">
      <c r="A13" t="s">
        <v>33</v>
      </c>
      <c r="B13">
        <f t="shared" ref="B13:P13" si="2">(STDEV(B6:B11))</f>
        <v>5.0450893364642999</v>
      </c>
      <c r="C13">
        <f t="shared" si="2"/>
        <v>9.7630258165625463</v>
      </c>
      <c r="D13">
        <f t="shared" si="2"/>
        <v>17.698180672157697</v>
      </c>
      <c r="E13">
        <f t="shared" si="2"/>
        <v>27.380655839432688</v>
      </c>
      <c r="F13">
        <f t="shared" si="2"/>
        <v>19.306709690597863</v>
      </c>
      <c r="G13">
        <f t="shared" si="2"/>
        <v>18.869714054550517</v>
      </c>
      <c r="H13">
        <f t="shared" si="2"/>
        <v>21.24627546526964</v>
      </c>
      <c r="I13">
        <f t="shared" si="2"/>
        <v>27.705096981928722</v>
      </c>
      <c r="J13">
        <f t="shared" si="2"/>
        <v>5.375028484401807</v>
      </c>
      <c r="K13">
        <f t="shared" si="2"/>
        <v>14.262020471736292</v>
      </c>
      <c r="L13">
        <f t="shared" si="2"/>
        <v>20.529215531523704</v>
      </c>
      <c r="M13">
        <f t="shared" si="2"/>
        <v>12.757022610545175</v>
      </c>
      <c r="N13">
        <f t="shared" si="2"/>
        <v>13.428124692584676</v>
      </c>
      <c r="O13">
        <f t="shared" si="2"/>
        <v>22.513989741306752</v>
      </c>
      <c r="P13">
        <f t="shared" si="2"/>
        <v>23.76068311127289</v>
      </c>
      <c r="T13" t="s">
        <v>33</v>
      </c>
      <c r="U13">
        <f t="shared" ref="U13:AI13" si="3">(STDEV(U6:U11))</f>
        <v>11.314652339026486</v>
      </c>
      <c r="V13">
        <f t="shared" si="3"/>
        <v>20.421671866989339</v>
      </c>
      <c r="W13">
        <f t="shared" si="3"/>
        <v>24.515289814295805</v>
      </c>
      <c r="X13">
        <f t="shared" si="3"/>
        <v>20.146716019865138</v>
      </c>
      <c r="Y13">
        <f t="shared" si="3"/>
        <v>9.9931240895794513</v>
      </c>
      <c r="Z13">
        <f t="shared" si="3"/>
        <v>29.459237424700454</v>
      </c>
      <c r="AA13">
        <f t="shared" si="3"/>
        <v>24.717093254444723</v>
      </c>
      <c r="AB13">
        <f t="shared" si="3"/>
        <v>33.038606405770935</v>
      </c>
      <c r="AC13">
        <f t="shared" si="3"/>
        <v>18.54707559651645</v>
      </c>
      <c r="AD13">
        <f t="shared" si="3"/>
        <v>16.849035474472689</v>
      </c>
      <c r="AE13">
        <f t="shared" si="3"/>
        <v>18.946340278539168</v>
      </c>
      <c r="AF13">
        <f t="shared" si="3"/>
        <v>20.927040625960906</v>
      </c>
      <c r="AG13">
        <f t="shared" si="3"/>
        <v>33.195202180706843</v>
      </c>
      <c r="AH13">
        <f t="shared" si="3"/>
        <v>22.182616312748817</v>
      </c>
      <c r="AI13">
        <f t="shared" si="3"/>
        <v>24.068888086358957</v>
      </c>
    </row>
    <row r="14" spans="1:35" x14ac:dyDescent="0.2">
      <c r="A14" t="s">
        <v>34</v>
      </c>
      <c r="B14">
        <f>(B13/SQRT(6))</f>
        <v>2.0596490968490158</v>
      </c>
      <c r="C14">
        <f t="shared" ref="C14:P14" si="4">(C13/SQRT(6))</f>
        <v>3.9857385993662202</v>
      </c>
      <c r="D14">
        <f t="shared" si="4"/>
        <v>7.2252520037289623</v>
      </c>
      <c r="E14">
        <f t="shared" si="4"/>
        <v>11.178105938227784</v>
      </c>
      <c r="F14">
        <f t="shared" si="4"/>
        <v>7.8819312256686755</v>
      </c>
      <c r="G14">
        <f t="shared" si="4"/>
        <v>7.7035285043121782</v>
      </c>
      <c r="H14">
        <f t="shared" si="4"/>
        <v>8.6737556374206477</v>
      </c>
      <c r="I14">
        <f t="shared" si="4"/>
        <v>11.310558480007932</v>
      </c>
      <c r="J14">
        <f t="shared" si="4"/>
        <v>2.1943461899516064</v>
      </c>
      <c r="K14">
        <f t="shared" si="4"/>
        <v>5.8224454761469593</v>
      </c>
      <c r="L14">
        <f t="shared" si="4"/>
        <v>8.3810171453087374</v>
      </c>
      <c r="M14">
        <f t="shared" si="4"/>
        <v>5.208032672163915</v>
      </c>
      <c r="N14">
        <f t="shared" si="4"/>
        <v>5.4820089498832809</v>
      </c>
      <c r="O14">
        <f t="shared" si="4"/>
        <v>9.1912978234094318</v>
      </c>
      <c r="P14">
        <f t="shared" si="4"/>
        <v>9.7002582604307399</v>
      </c>
      <c r="T14" t="s">
        <v>34</v>
      </c>
      <c r="U14">
        <f t="shared" ref="U14" si="5">(U13/SQRT(6))</f>
        <v>4.6191874746005119</v>
      </c>
      <c r="V14">
        <f t="shared" ref="V14" si="6">(V13/SQRT(6))</f>
        <v>8.3371126281123633</v>
      </c>
      <c r="W14">
        <f t="shared" ref="W14" si="7">(W13/SQRT(6))</f>
        <v>10.008325156912417</v>
      </c>
      <c r="X14">
        <f t="shared" ref="X14" si="8">(X13/SQRT(6))</f>
        <v>8.2248623735708666</v>
      </c>
      <c r="Y14">
        <f t="shared" ref="Y14" si="9">(Y13/SQRT(6))</f>
        <v>4.0796758259640589</v>
      </c>
      <c r="Z14">
        <f t="shared" ref="Z14" si="10">(Z13/SQRT(6))</f>
        <v>12.026683317003016</v>
      </c>
      <c r="AA14">
        <f t="shared" ref="AA14" si="11">(AA13/SQRT(6))</f>
        <v>10.090711066362939</v>
      </c>
      <c r="AB14">
        <f t="shared" ref="AB14" si="12">(AB13/SQRT(6))</f>
        <v>13.487954584464418</v>
      </c>
      <c r="AC14">
        <f t="shared" ref="AC14" si="13">(AC13/SQRT(6))</f>
        <v>7.5718119053818738</v>
      </c>
      <c r="AD14">
        <f t="shared" ref="AD14" si="14">(AD13/SQRT(6))</f>
        <v>6.8785899284184593</v>
      </c>
      <c r="AE14">
        <f t="shared" ref="AE14" si="15">(AE13/SQRT(6))</f>
        <v>7.7348110292602463</v>
      </c>
      <c r="AF14">
        <f t="shared" ref="AF14" si="16">(AF13/SQRT(6))</f>
        <v>8.5434285600163502</v>
      </c>
      <c r="AG14">
        <f t="shared" ref="AG14" si="17">(AG13/SQRT(6))</f>
        <v>13.551884541875868</v>
      </c>
      <c r="AH14">
        <f t="shared" ref="AH14" si="18">(AH13/SQRT(6))</f>
        <v>9.0560151876955057</v>
      </c>
      <c r="AI14">
        <f t="shared" ref="AI14" si="19">(AI13/SQRT(6))</f>
        <v>9.8260824146220838</v>
      </c>
    </row>
    <row r="18" spans="1:16" x14ac:dyDescent="0.2">
      <c r="B18" s="5" t="s">
        <v>0</v>
      </c>
      <c r="C18" t="s">
        <v>2</v>
      </c>
      <c r="D18" s="2"/>
      <c r="E18" s="2"/>
      <c r="F18" s="2"/>
      <c r="G18" s="2"/>
      <c r="H18" s="2"/>
      <c r="I18" s="3"/>
      <c r="J18" t="s">
        <v>1</v>
      </c>
      <c r="K18" s="2"/>
      <c r="L18" s="2"/>
      <c r="M18" s="2"/>
      <c r="N18" s="2"/>
      <c r="O18" s="2"/>
      <c r="P18" s="2"/>
    </row>
    <row r="19" spans="1:16" x14ac:dyDescent="0.2">
      <c r="C19" s="5" t="s">
        <v>5</v>
      </c>
      <c r="D19" s="5" t="s">
        <v>6</v>
      </c>
      <c r="E19" s="5" t="s">
        <v>7</v>
      </c>
      <c r="F19" s="5" t="s">
        <v>8</v>
      </c>
      <c r="G19" s="5" t="s">
        <v>9</v>
      </c>
      <c r="H19" s="5" t="s">
        <v>10</v>
      </c>
      <c r="I19" s="6" t="s">
        <v>11</v>
      </c>
      <c r="J19" s="5" t="s">
        <v>5</v>
      </c>
      <c r="K19" s="5" t="s">
        <v>6</v>
      </c>
      <c r="L19" s="5" t="s">
        <v>7</v>
      </c>
      <c r="M19" s="5" t="s">
        <v>8</v>
      </c>
      <c r="N19" s="5" t="s">
        <v>9</v>
      </c>
      <c r="O19" s="5" t="s">
        <v>10</v>
      </c>
      <c r="P19" s="5" t="s">
        <v>11</v>
      </c>
    </row>
    <row r="20" spans="1:16" x14ac:dyDescent="0.2">
      <c r="A20" s="4" t="s">
        <v>27</v>
      </c>
      <c r="B20">
        <v>100</v>
      </c>
      <c r="C20">
        <v>99.043092785005584</v>
      </c>
      <c r="D20">
        <v>82.236122774263109</v>
      </c>
      <c r="E20">
        <v>89.617591852541992</v>
      </c>
      <c r="F20">
        <v>83.044378259892397</v>
      </c>
      <c r="G20">
        <v>89.631474196565719</v>
      </c>
      <c r="H20">
        <v>84.53469528307096</v>
      </c>
      <c r="I20">
        <v>74.900896969393116</v>
      </c>
      <c r="J20">
        <v>88.878287019878655</v>
      </c>
      <c r="K20">
        <v>77.150205038444298</v>
      </c>
      <c r="L20">
        <v>72.648489143522667</v>
      </c>
      <c r="M20">
        <v>76.598481501898064</v>
      </c>
      <c r="N20">
        <v>68.296157833266761</v>
      </c>
      <c r="O20">
        <v>69.686124529405831</v>
      </c>
      <c r="P20">
        <v>78.280712571692689</v>
      </c>
    </row>
    <row r="21" spans="1:16" x14ac:dyDescent="0.2">
      <c r="A21" t="s">
        <v>42</v>
      </c>
      <c r="B21">
        <v>100</v>
      </c>
      <c r="C21">
        <v>82.002413230963597</v>
      </c>
      <c r="D21">
        <v>87.743105662472715</v>
      </c>
      <c r="E21">
        <v>76.62290280263349</v>
      </c>
      <c r="F21">
        <v>80.041740817179047</v>
      </c>
      <c r="G21">
        <v>85.736749626843277</v>
      </c>
      <c r="H21">
        <v>87.398198765554881</v>
      </c>
      <c r="I21">
        <v>94.350982115409366</v>
      </c>
      <c r="J21">
        <v>69.705416913904685</v>
      </c>
      <c r="K21">
        <v>68.75110445122246</v>
      </c>
      <c r="L21">
        <v>58.50117077461141</v>
      </c>
      <c r="M21">
        <v>49.415850720122073</v>
      </c>
      <c r="N21">
        <v>68.017965465409702</v>
      </c>
      <c r="O21">
        <v>63.583270968697754</v>
      </c>
      <c r="P21">
        <v>81.389274919090767</v>
      </c>
    </row>
    <row r="23" spans="1:16" x14ac:dyDescent="0.2">
      <c r="B23">
        <v>2.0596490968490158</v>
      </c>
      <c r="C23">
        <v>2.1943461899516064</v>
      </c>
      <c r="D23">
        <v>5.8224454761469593</v>
      </c>
      <c r="E23">
        <v>8.3810171453087374</v>
      </c>
      <c r="F23">
        <v>5.208032672163915</v>
      </c>
      <c r="G23">
        <v>5.4820089498832809</v>
      </c>
      <c r="H23">
        <v>9.1912978234094318</v>
      </c>
      <c r="I23">
        <v>9.7002582604307399</v>
      </c>
      <c r="J23">
        <v>3.9857385993662202</v>
      </c>
      <c r="K23">
        <v>7.2252520037289623</v>
      </c>
      <c r="L23">
        <v>11.178105938227784</v>
      </c>
      <c r="M23">
        <v>7.8819312256686755</v>
      </c>
      <c r="N23">
        <v>7.7035285043121782</v>
      </c>
      <c r="O23">
        <v>8.6737556374206477</v>
      </c>
      <c r="P23">
        <v>11.310558480007932</v>
      </c>
    </row>
    <row r="24" spans="1:16" x14ac:dyDescent="0.2">
      <c r="B24">
        <v>4.6191874746005119</v>
      </c>
      <c r="C24">
        <v>7.5718119053818738</v>
      </c>
      <c r="D24">
        <v>6.8785899284184593</v>
      </c>
      <c r="E24">
        <v>7.7348110292602463</v>
      </c>
      <c r="F24">
        <v>8.5434285600163502</v>
      </c>
      <c r="G24">
        <v>13.551884541875868</v>
      </c>
      <c r="H24">
        <v>9.0560151876955057</v>
      </c>
      <c r="I24">
        <v>9.8260824146220838</v>
      </c>
      <c r="J24">
        <v>8.3371126281123633</v>
      </c>
      <c r="K24">
        <v>10.008325156912417</v>
      </c>
      <c r="L24">
        <v>8.2248623735708666</v>
      </c>
      <c r="M24">
        <v>4.0796758259640589</v>
      </c>
      <c r="N24">
        <v>12.026683317003016</v>
      </c>
      <c r="O24">
        <v>10.090711066362939</v>
      </c>
      <c r="P24">
        <v>13.487954584464418</v>
      </c>
    </row>
    <row r="29" spans="1:16" x14ac:dyDescent="0.2">
      <c r="B29" t="s">
        <v>27</v>
      </c>
      <c r="J29" t="s">
        <v>42</v>
      </c>
    </row>
    <row r="30" spans="1:16" x14ac:dyDescent="0.2">
      <c r="B30" t="s">
        <v>47</v>
      </c>
      <c r="C30" s="5" t="s">
        <v>5</v>
      </c>
      <c r="D30" s="5" t="s">
        <v>6</v>
      </c>
      <c r="E30" s="5" t="s">
        <v>7</v>
      </c>
      <c r="F30" s="5" t="s">
        <v>8</v>
      </c>
      <c r="G30" s="5" t="s">
        <v>9</v>
      </c>
      <c r="H30" s="5" t="s">
        <v>10</v>
      </c>
      <c r="I30" s="6" t="s">
        <v>11</v>
      </c>
      <c r="J30" s="5" t="s">
        <v>5</v>
      </c>
      <c r="K30" s="5" t="s">
        <v>6</v>
      </c>
      <c r="L30" s="5" t="s">
        <v>7</v>
      </c>
      <c r="M30" s="5" t="s">
        <v>8</v>
      </c>
      <c r="N30" s="5" t="s">
        <v>9</v>
      </c>
      <c r="O30" s="5" t="s">
        <v>10</v>
      </c>
      <c r="P30" s="6" t="s">
        <v>11</v>
      </c>
    </row>
    <row r="31" spans="1:16" x14ac:dyDescent="0.2">
      <c r="A31" t="s">
        <v>2</v>
      </c>
      <c r="B31">
        <v>100</v>
      </c>
      <c r="C31">
        <v>99.043092785005584</v>
      </c>
      <c r="D31">
        <v>82.236122774263109</v>
      </c>
      <c r="E31">
        <v>89.617591852541992</v>
      </c>
      <c r="F31">
        <v>83.044378259892397</v>
      </c>
      <c r="G31">
        <v>89.631474196565719</v>
      </c>
      <c r="H31">
        <v>84.53469528307096</v>
      </c>
      <c r="I31">
        <v>74.900896969393116</v>
      </c>
      <c r="J31">
        <v>82.002413230963597</v>
      </c>
      <c r="K31">
        <v>87.743105662472715</v>
      </c>
      <c r="L31">
        <v>76.62290280263349</v>
      </c>
      <c r="M31">
        <v>80.041740817179047</v>
      </c>
      <c r="N31">
        <v>85.736749626843277</v>
      </c>
      <c r="O31">
        <v>87.398198765554881</v>
      </c>
      <c r="P31">
        <v>94.350982115409366</v>
      </c>
    </row>
    <row r="32" spans="1:16" x14ac:dyDescent="0.2">
      <c r="A32" t="s">
        <v>46</v>
      </c>
      <c r="C32">
        <v>88.878287019878655</v>
      </c>
      <c r="D32">
        <v>77.150205038444298</v>
      </c>
      <c r="E32">
        <v>72.648489143522667</v>
      </c>
      <c r="F32">
        <v>76.598481501898064</v>
      </c>
      <c r="G32">
        <v>68.296157833266761</v>
      </c>
      <c r="H32">
        <v>69.686124529405831</v>
      </c>
      <c r="I32">
        <v>78.280712571692689</v>
      </c>
      <c r="J32">
        <v>69.705416913904685</v>
      </c>
      <c r="K32">
        <v>68.75110445122246</v>
      </c>
      <c r="L32">
        <v>58.50117077461141</v>
      </c>
      <c r="M32">
        <v>49.415850720122073</v>
      </c>
      <c r="N32">
        <v>68.017965465409702</v>
      </c>
      <c r="O32">
        <v>63.583270968697754</v>
      </c>
      <c r="P32">
        <v>81.389274919090767</v>
      </c>
    </row>
    <row r="36" spans="2:16" x14ac:dyDescent="0.2">
      <c r="B36">
        <v>2.0596490968490158</v>
      </c>
      <c r="C36">
        <v>2.1943461899516064</v>
      </c>
      <c r="D36">
        <v>5.8224454761469593</v>
      </c>
      <c r="E36">
        <v>8.3810171453087374</v>
      </c>
      <c r="F36">
        <v>5.208032672163915</v>
      </c>
      <c r="G36">
        <v>5.4820089498832809</v>
      </c>
      <c r="H36">
        <v>9.1912978234094318</v>
      </c>
      <c r="I36">
        <v>9.7002582604307399</v>
      </c>
      <c r="J36">
        <v>7.5718119053818738</v>
      </c>
      <c r="K36">
        <v>6.8785899284184593</v>
      </c>
      <c r="L36">
        <v>7.7348110292602463</v>
      </c>
      <c r="M36">
        <v>8.5434285600163502</v>
      </c>
      <c r="N36">
        <v>13.551884541875868</v>
      </c>
      <c r="O36">
        <v>9.0560151876955057</v>
      </c>
      <c r="P36">
        <v>9.8260824146220838</v>
      </c>
    </row>
    <row r="37" spans="2:16" x14ac:dyDescent="0.2">
      <c r="C37">
        <v>3.9857385993662202</v>
      </c>
      <c r="D37">
        <v>7.2252520037289623</v>
      </c>
      <c r="E37">
        <v>11.178105938227784</v>
      </c>
      <c r="F37">
        <v>7.8819312256686755</v>
      </c>
      <c r="G37">
        <v>7.7035285043121782</v>
      </c>
      <c r="H37">
        <v>8.6737556374206477</v>
      </c>
      <c r="I37">
        <v>11.310558480007932</v>
      </c>
      <c r="J37">
        <v>8.3371126281123633</v>
      </c>
      <c r="K37">
        <v>10.008325156912417</v>
      </c>
      <c r="L37">
        <v>8.2248623735708666</v>
      </c>
      <c r="M37">
        <v>4.0796758259640589</v>
      </c>
      <c r="N37">
        <v>12.026683317003016</v>
      </c>
      <c r="O37">
        <v>10.090711066362939</v>
      </c>
      <c r="P37">
        <v>13.487954584464418</v>
      </c>
    </row>
  </sheetData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J27"/>
  <sheetViews>
    <sheetView topLeftCell="A15" zoomScale="84" zoomScaleNormal="130" workbookViewId="0">
      <selection activeCell="E49" sqref="E49"/>
    </sheetView>
  </sheetViews>
  <sheetFormatPr baseColWidth="10" defaultColWidth="8.83203125" defaultRowHeight="15" x14ac:dyDescent="0.2"/>
  <cols>
    <col min="1" max="1" width="25.83203125" customWidth="1"/>
    <col min="20" max="20" width="23.1640625" customWidth="1"/>
  </cols>
  <sheetData>
    <row r="1" spans="1:35" ht="22" x14ac:dyDescent="0.2">
      <c r="G1" s="37" t="s">
        <v>35</v>
      </c>
      <c r="Z1" s="37" t="s">
        <v>35</v>
      </c>
    </row>
    <row r="3" spans="1:35" ht="19" x14ac:dyDescent="0.25">
      <c r="A3" s="38" t="s">
        <v>27</v>
      </c>
      <c r="B3" s="5" t="s">
        <v>0</v>
      </c>
      <c r="C3" t="s">
        <v>49</v>
      </c>
      <c r="D3" s="5"/>
      <c r="E3" s="5"/>
      <c r="F3" s="5"/>
      <c r="G3" s="5"/>
      <c r="H3" s="5"/>
      <c r="I3" s="5"/>
      <c r="J3" t="s">
        <v>48</v>
      </c>
      <c r="K3" s="5"/>
      <c r="L3" s="5"/>
      <c r="M3" s="5"/>
      <c r="N3" s="5"/>
      <c r="O3" s="5"/>
      <c r="P3" s="5"/>
      <c r="T3" s="38" t="s">
        <v>42</v>
      </c>
      <c r="U3" s="5" t="s">
        <v>0</v>
      </c>
      <c r="V3" t="s">
        <v>49</v>
      </c>
      <c r="W3" s="5"/>
      <c r="X3" s="5"/>
      <c r="Y3" s="5"/>
      <c r="Z3" s="5"/>
      <c r="AA3" s="5"/>
      <c r="AB3" s="5"/>
      <c r="AC3" t="s">
        <v>48</v>
      </c>
      <c r="AD3" s="5"/>
      <c r="AE3" s="5"/>
      <c r="AF3" s="5"/>
      <c r="AG3" s="5"/>
      <c r="AH3" s="5"/>
      <c r="AI3" s="5"/>
    </row>
    <row r="4" spans="1:35" x14ac:dyDescent="0.2"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5</v>
      </c>
      <c r="K4" s="5" t="s">
        <v>6</v>
      </c>
      <c r="L4" s="5" t="s">
        <v>7</v>
      </c>
      <c r="M4" s="5" t="s">
        <v>8</v>
      </c>
      <c r="N4" s="5" t="s">
        <v>9</v>
      </c>
      <c r="O4" s="5" t="s">
        <v>10</v>
      </c>
      <c r="P4" s="5" t="s">
        <v>11</v>
      </c>
      <c r="U4" s="5" t="s">
        <v>4</v>
      </c>
      <c r="V4" s="5" t="s">
        <v>5</v>
      </c>
      <c r="W4" s="5" t="s">
        <v>6</v>
      </c>
      <c r="X4" s="5" t="s">
        <v>7</v>
      </c>
      <c r="Y4" s="5" t="s">
        <v>8</v>
      </c>
      <c r="Z4" s="5" t="s">
        <v>9</v>
      </c>
      <c r="AA4" s="5" t="s">
        <v>10</v>
      </c>
      <c r="AB4" s="5" t="s">
        <v>11</v>
      </c>
      <c r="AC4" s="5" t="s">
        <v>5</v>
      </c>
      <c r="AD4" s="5" t="s">
        <v>6</v>
      </c>
      <c r="AE4" s="5" t="s">
        <v>7</v>
      </c>
      <c r="AF4" s="5" t="s">
        <v>8</v>
      </c>
      <c r="AG4" s="5" t="s">
        <v>9</v>
      </c>
      <c r="AH4" s="5" t="s">
        <v>10</v>
      </c>
      <c r="AI4" s="5" t="s">
        <v>11</v>
      </c>
    </row>
    <row r="5" spans="1:35" x14ac:dyDescent="0.2">
      <c r="A5" t="s">
        <v>55</v>
      </c>
      <c r="B5">
        <v>100.37135169128943</v>
      </c>
      <c r="C5">
        <v>94.760250317020123</v>
      </c>
      <c r="D5">
        <v>86.637112488015106</v>
      </c>
      <c r="E5">
        <v>91.072919781024169</v>
      </c>
      <c r="F5">
        <v>87.318783055146042</v>
      </c>
      <c r="G5">
        <v>83.680320009897216</v>
      </c>
      <c r="H5">
        <v>79.345340577543638</v>
      </c>
      <c r="I5">
        <v>78.585110879717931</v>
      </c>
      <c r="J5">
        <v>86.270297019495459</v>
      </c>
      <c r="K5">
        <v>87.398579337505282</v>
      </c>
      <c r="L5">
        <v>86.490510015773694</v>
      </c>
      <c r="M5">
        <v>65.263461756549177</v>
      </c>
      <c r="N5">
        <v>59.993195665845334</v>
      </c>
      <c r="O5">
        <v>101.1018897491675</v>
      </c>
      <c r="P5">
        <v>73.767023722383172</v>
      </c>
      <c r="T5" t="s">
        <v>54</v>
      </c>
      <c r="U5">
        <v>99.872900989137975</v>
      </c>
      <c r="V5">
        <v>91.349758530193341</v>
      </c>
      <c r="W5">
        <v>92.800225628215244</v>
      </c>
      <c r="X5">
        <v>77.977990260626228</v>
      </c>
      <c r="Y5">
        <v>76.002827678282003</v>
      </c>
      <c r="Z5">
        <v>76.941785356509058</v>
      </c>
      <c r="AA5">
        <v>72.332156965447012</v>
      </c>
      <c r="AB5">
        <v>75.483076968157476</v>
      </c>
      <c r="AC5">
        <v>87.665901752830877</v>
      </c>
      <c r="AD5">
        <v>97.348868470837729</v>
      </c>
      <c r="AE5">
        <v>92.29750691810537</v>
      </c>
      <c r="AF5">
        <v>89.681721367468143</v>
      </c>
      <c r="AG5">
        <v>86.415423300142294</v>
      </c>
      <c r="AH5">
        <v>84.644644717973875</v>
      </c>
      <c r="AI5" s="17">
        <v>78.546089874018136</v>
      </c>
    </row>
    <row r="6" spans="1:35" x14ac:dyDescent="0.2">
      <c r="B6">
        <v>97.037227955503781</v>
      </c>
      <c r="C6">
        <v>85.845953998577286</v>
      </c>
      <c r="D6">
        <v>81.947689103786729</v>
      </c>
      <c r="E6">
        <v>85.995030774147665</v>
      </c>
      <c r="F6">
        <v>87.169706279575664</v>
      </c>
      <c r="G6">
        <v>83.7854779013784</v>
      </c>
      <c r="H6">
        <v>63.448560264750462</v>
      </c>
      <c r="I6">
        <v>80.32949472664103</v>
      </c>
      <c r="J6">
        <v>87.766013381857178</v>
      </c>
      <c r="K6">
        <v>84.023629596791665</v>
      </c>
      <c r="L6">
        <v>86.499788653257326</v>
      </c>
      <c r="M6">
        <v>85.442642555955345</v>
      </c>
      <c r="N6">
        <v>85.759971957895615</v>
      </c>
      <c r="O6">
        <v>61.535305215625222</v>
      </c>
      <c r="P6">
        <v>74.78705526975061</v>
      </c>
      <c r="U6">
        <v>98.006523439145383</v>
      </c>
      <c r="V6">
        <v>83.375486007204714</v>
      </c>
      <c r="W6">
        <v>86.164888074120327</v>
      </c>
      <c r="X6">
        <v>83.86721633020835</v>
      </c>
      <c r="Y6">
        <v>81.652506908948382</v>
      </c>
      <c r="Z6">
        <v>85.384712589578243</v>
      </c>
      <c r="AA6">
        <v>82.794200329285331</v>
      </c>
      <c r="AB6">
        <v>79.425710261871572</v>
      </c>
      <c r="AC6">
        <v>93.405685757768325</v>
      </c>
      <c r="AD6">
        <v>88.721336334383935</v>
      </c>
      <c r="AE6">
        <v>89.854788464391206</v>
      </c>
      <c r="AF6">
        <v>86.913746655409668</v>
      </c>
      <c r="AG6">
        <v>91.440412723819705</v>
      </c>
      <c r="AH6">
        <v>86.86869426827414</v>
      </c>
      <c r="AI6" s="17">
        <v>79.435599810267178</v>
      </c>
    </row>
    <row r="7" spans="1:35" x14ac:dyDescent="0.2">
      <c r="B7">
        <v>102.59142035320681</v>
      </c>
      <c r="C7">
        <v>95.372640390939935</v>
      </c>
      <c r="D7">
        <v>78.507788900687657</v>
      </c>
      <c r="E7">
        <v>91.285709867315489</v>
      </c>
      <c r="F7">
        <v>93.717950039691956</v>
      </c>
      <c r="G7">
        <v>60.327845191088393</v>
      </c>
      <c r="H7">
        <v>71.932946379784951</v>
      </c>
      <c r="I7">
        <v>81.058177057022391</v>
      </c>
      <c r="J7">
        <v>105.08799241213647</v>
      </c>
      <c r="K7">
        <v>107.37548583976823</v>
      </c>
      <c r="L7">
        <v>95.051599534006215</v>
      </c>
      <c r="M7">
        <v>98.365928843160106</v>
      </c>
      <c r="N7">
        <v>43.116591234780458</v>
      </c>
      <c r="O7">
        <v>61.717785086136686</v>
      </c>
      <c r="P7">
        <v>71.030444240543517</v>
      </c>
      <c r="U7">
        <v>102.12057557171661</v>
      </c>
      <c r="V7">
        <v>74.423796451117241</v>
      </c>
      <c r="W7">
        <v>86.546734526061698</v>
      </c>
      <c r="X7">
        <v>95.80170356628102</v>
      </c>
      <c r="Y7">
        <v>78.516970648186629</v>
      </c>
      <c r="Z7">
        <v>87.789521107775926</v>
      </c>
      <c r="AA7">
        <v>90.242129109885695</v>
      </c>
      <c r="AB7">
        <v>79.241105358486962</v>
      </c>
      <c r="AC7">
        <v>99.959159827921852</v>
      </c>
      <c r="AD7">
        <v>77.522521615073131</v>
      </c>
      <c r="AE7">
        <v>104.44187234790698</v>
      </c>
      <c r="AF7">
        <v>85.577558783292517</v>
      </c>
      <c r="AG7">
        <v>75.249024322794853</v>
      </c>
      <c r="AH7">
        <v>69.313647027366571</v>
      </c>
      <c r="AI7" s="17">
        <v>81.242640069886136</v>
      </c>
    </row>
    <row r="8" spans="1:35" x14ac:dyDescent="0.2">
      <c r="A8" t="s">
        <v>53</v>
      </c>
      <c r="B8">
        <v>100.20088600536543</v>
      </c>
      <c r="C8">
        <v>87.108058870860802</v>
      </c>
      <c r="D8">
        <v>91.037323747958894</v>
      </c>
      <c r="E8">
        <v>84.030470738029024</v>
      </c>
      <c r="F8">
        <v>80.154061039557831</v>
      </c>
      <c r="G8">
        <v>57.889498166415706</v>
      </c>
      <c r="H8">
        <v>59.090455008618484</v>
      </c>
      <c r="I8">
        <v>65.582378700997708</v>
      </c>
      <c r="J8">
        <v>93.631586690666424</v>
      </c>
      <c r="K8">
        <v>87.025234261053726</v>
      </c>
      <c r="L8">
        <v>76.092385766518149</v>
      </c>
      <c r="M8">
        <v>77.814810711256328</v>
      </c>
      <c r="N8">
        <v>59.836421395631</v>
      </c>
      <c r="O8">
        <v>59.49531477892549</v>
      </c>
      <c r="P8" s="17">
        <v>78.425097309834868</v>
      </c>
      <c r="T8" t="s">
        <v>52</v>
      </c>
      <c r="U8">
        <v>95.727353925008316</v>
      </c>
      <c r="V8">
        <v>96.684160444602711</v>
      </c>
      <c r="W8">
        <v>87.092744265874288</v>
      </c>
      <c r="X8">
        <v>84.350171337836173</v>
      </c>
      <c r="Y8">
        <v>79.15282634457877</v>
      </c>
      <c r="Z8">
        <v>86.083981809584415</v>
      </c>
      <c r="AA8">
        <v>80.942679175009786</v>
      </c>
      <c r="AB8">
        <v>78.149901633985024</v>
      </c>
      <c r="AC8">
        <v>76.042475437684985</v>
      </c>
      <c r="AD8">
        <v>79.726676746507565</v>
      </c>
      <c r="AE8">
        <v>78.138226142592785</v>
      </c>
      <c r="AF8">
        <v>72.834634177665961</v>
      </c>
      <c r="AG8">
        <v>87.338513359681031</v>
      </c>
      <c r="AH8">
        <v>84.271945545508146</v>
      </c>
      <c r="AI8" s="17">
        <v>74.222850104203758</v>
      </c>
    </row>
    <row r="9" spans="1:35" x14ac:dyDescent="0.2">
      <c r="B9">
        <v>100.63680500435011</v>
      </c>
      <c r="C9">
        <v>95.050503032361533</v>
      </c>
      <c r="D9">
        <v>87.265534609244028</v>
      </c>
      <c r="E9">
        <v>85.213990820272414</v>
      </c>
      <c r="F9">
        <v>84.83528618990448</v>
      </c>
      <c r="G9">
        <v>61.772991548620404</v>
      </c>
      <c r="H9">
        <v>61.31091740969665</v>
      </c>
      <c r="I9">
        <v>63.521571633297668</v>
      </c>
      <c r="J9">
        <v>86.42475583995234</v>
      </c>
      <c r="K9">
        <v>83.10523266268406</v>
      </c>
      <c r="L9">
        <v>83.831037795993538</v>
      </c>
      <c r="M9">
        <v>84.809131049965387</v>
      </c>
      <c r="N9">
        <v>67.719471593520069</v>
      </c>
      <c r="O9">
        <v>79.453866147438703</v>
      </c>
      <c r="P9" s="17">
        <v>80.970864263905355</v>
      </c>
      <c r="U9">
        <v>102.90953245494721</v>
      </c>
      <c r="V9">
        <v>73.190152890559773</v>
      </c>
      <c r="W9">
        <v>81.168599933449698</v>
      </c>
      <c r="X9">
        <v>84.889579040157841</v>
      </c>
      <c r="Y9">
        <v>89.34144390802048</v>
      </c>
      <c r="Z9">
        <v>85.750062755766237</v>
      </c>
      <c r="AA9">
        <v>72.265453972294054</v>
      </c>
      <c r="AB9">
        <v>76.019124454900506</v>
      </c>
      <c r="AC9">
        <v>81.907074764009138</v>
      </c>
      <c r="AD9">
        <v>94.361321432115773</v>
      </c>
      <c r="AE9">
        <v>80.039579915819701</v>
      </c>
      <c r="AF9">
        <v>86.653162014956308</v>
      </c>
      <c r="AG9">
        <v>82.988809041500531</v>
      </c>
      <c r="AH9">
        <v>73.949059831055635</v>
      </c>
      <c r="AI9" s="17">
        <v>75.846327182295283</v>
      </c>
    </row>
    <row r="10" spans="1:35" x14ac:dyDescent="0.2">
      <c r="B10">
        <v>99.162308990284458</v>
      </c>
      <c r="C10">
        <v>93.631586690666424</v>
      </c>
      <c r="D10">
        <v>87.025234261053726</v>
      </c>
      <c r="E10">
        <v>76.092385766518149</v>
      </c>
      <c r="F10">
        <v>77.814810711256328</v>
      </c>
      <c r="G10">
        <v>59.836421395631</v>
      </c>
      <c r="H10">
        <v>59.49531477892549</v>
      </c>
      <c r="I10">
        <v>60.323560876996375</v>
      </c>
      <c r="J10">
        <v>92.517268749511857</v>
      </c>
      <c r="K10">
        <v>88.135193012218437</v>
      </c>
      <c r="L10">
        <v>76.806748026104273</v>
      </c>
      <c r="M10">
        <v>86.173012618038697</v>
      </c>
      <c r="N10">
        <v>76.33323101345718</v>
      </c>
      <c r="O10">
        <v>72.463904998719485</v>
      </c>
      <c r="P10" s="17">
        <v>78.913871487446443</v>
      </c>
      <c r="U10">
        <v>101.36311362004449</v>
      </c>
      <c r="V10">
        <v>73.94789228191641</v>
      </c>
      <c r="W10">
        <v>77.919894453557816</v>
      </c>
      <c r="X10">
        <v>82.21997793332126</v>
      </c>
      <c r="Y10">
        <v>91.333866514106916</v>
      </c>
      <c r="Z10">
        <v>87.0547989188495</v>
      </c>
      <c r="AA10">
        <v>77.180835848428771</v>
      </c>
      <c r="AB10">
        <v>75.386896596010487</v>
      </c>
      <c r="AC10">
        <v>81.031996684160447</v>
      </c>
      <c r="AD10">
        <v>84.579010969124155</v>
      </c>
      <c r="AE10">
        <v>84.32798790419092</v>
      </c>
      <c r="AF10">
        <v>80.528783005154722</v>
      </c>
      <c r="AG10">
        <v>86.073473867331401</v>
      </c>
      <c r="AH10">
        <v>75.33610820845422</v>
      </c>
      <c r="AI10" s="17">
        <v>76.340784242756826</v>
      </c>
    </row>
    <row r="11" spans="1:35" x14ac:dyDescent="0.2">
      <c r="A11" s="23" t="s">
        <v>32</v>
      </c>
      <c r="B11" s="23">
        <f t="shared" ref="B11:P11" si="0">(AVERAGE(B5:B10))</f>
        <v>100</v>
      </c>
      <c r="C11" s="23">
        <f t="shared" si="0"/>
        <v>91.96149888340436</v>
      </c>
      <c r="D11" s="23">
        <f t="shared" si="0"/>
        <v>85.403447185124364</v>
      </c>
      <c r="E11" s="23">
        <f t="shared" si="0"/>
        <v>85.615084624551159</v>
      </c>
      <c r="F11" s="23">
        <f t="shared" si="0"/>
        <v>85.168432885855381</v>
      </c>
      <c r="G11" s="23">
        <f t="shared" si="0"/>
        <v>67.882092368838514</v>
      </c>
      <c r="H11" s="23">
        <f t="shared" si="0"/>
        <v>65.770589069886611</v>
      </c>
      <c r="I11" s="23">
        <f t="shared" si="0"/>
        <v>71.566715645778842</v>
      </c>
      <c r="J11" s="23">
        <f t="shared" si="0"/>
        <v>91.949652348936638</v>
      </c>
      <c r="K11" s="23">
        <f t="shared" si="0"/>
        <v>89.5105591183369</v>
      </c>
      <c r="L11" s="23">
        <f t="shared" si="0"/>
        <v>84.128678298608875</v>
      </c>
      <c r="M11" s="23">
        <f t="shared" si="0"/>
        <v>82.978164589154176</v>
      </c>
      <c r="N11" s="23">
        <f t="shared" si="0"/>
        <v>65.45981381018828</v>
      </c>
      <c r="O11" s="23">
        <f t="shared" si="0"/>
        <v>72.628010996002175</v>
      </c>
      <c r="P11" s="23">
        <f t="shared" si="0"/>
        <v>76.315726048977325</v>
      </c>
      <c r="T11" s="23" t="s">
        <v>32</v>
      </c>
      <c r="U11" s="23">
        <f t="shared" ref="U11:AI11" si="1">(AVERAGE(U5:U10))</f>
        <v>100</v>
      </c>
      <c r="V11" s="23">
        <f t="shared" si="1"/>
        <v>82.161874434265698</v>
      </c>
      <c r="W11" s="23">
        <f t="shared" si="1"/>
        <v>85.28218114687985</v>
      </c>
      <c r="X11" s="23">
        <f t="shared" si="1"/>
        <v>84.851106411405155</v>
      </c>
      <c r="Y11" s="23">
        <f t="shared" si="1"/>
        <v>82.666740333687201</v>
      </c>
      <c r="Z11" s="23">
        <f t="shared" si="1"/>
        <v>84.834143756343892</v>
      </c>
      <c r="AA11" s="23">
        <f t="shared" si="1"/>
        <v>79.292909233391768</v>
      </c>
      <c r="AB11" s="23">
        <f t="shared" si="1"/>
        <v>77.284302545568679</v>
      </c>
      <c r="AC11" s="23">
        <f t="shared" si="1"/>
        <v>86.668715704062606</v>
      </c>
      <c r="AD11" s="23">
        <f t="shared" si="1"/>
        <v>87.043289261340377</v>
      </c>
      <c r="AE11" s="23">
        <f t="shared" si="1"/>
        <v>88.183326948834477</v>
      </c>
      <c r="AF11" s="23">
        <f t="shared" si="1"/>
        <v>83.698267667324558</v>
      </c>
      <c r="AG11" s="23">
        <f t="shared" si="1"/>
        <v>84.917609435878305</v>
      </c>
      <c r="AH11" s="23">
        <f t="shared" si="1"/>
        <v>79.064016599772103</v>
      </c>
      <c r="AI11" s="23">
        <f t="shared" si="1"/>
        <v>77.605715213904546</v>
      </c>
    </row>
    <row r="12" spans="1:35" x14ac:dyDescent="0.2">
      <c r="A12" t="s">
        <v>33</v>
      </c>
      <c r="B12">
        <f t="shared" ref="B12:P12" si="2">(STDEV(B5:B10))</f>
        <v>1.8318832791289748</v>
      </c>
      <c r="C12">
        <f t="shared" si="2"/>
        <v>4.3071058747500457</v>
      </c>
      <c r="D12">
        <f t="shared" si="2"/>
        <v>4.4464013582217206</v>
      </c>
      <c r="E12">
        <f t="shared" si="2"/>
        <v>5.5756970015537028</v>
      </c>
      <c r="F12">
        <f t="shared" si="2"/>
        <v>5.6754562007198386</v>
      </c>
      <c r="G12">
        <f t="shared" si="2"/>
        <v>12.340779485533725</v>
      </c>
      <c r="H12">
        <f t="shared" si="2"/>
        <v>8.1428775466832182</v>
      </c>
      <c r="I12">
        <f t="shared" si="2"/>
        <v>9.413577094876679</v>
      </c>
      <c r="J12">
        <f t="shared" si="2"/>
        <v>7.1561087823520166</v>
      </c>
      <c r="K12">
        <f t="shared" si="2"/>
        <v>8.9757355075417937</v>
      </c>
      <c r="L12">
        <f t="shared" si="2"/>
        <v>7.0539616122342848</v>
      </c>
      <c r="M12">
        <f t="shared" si="2"/>
        <v>10.925999745651673</v>
      </c>
      <c r="N12">
        <f t="shared" si="2"/>
        <v>14.806483222118731</v>
      </c>
      <c r="O12">
        <f t="shared" si="2"/>
        <v>15.949481881497103</v>
      </c>
      <c r="P12">
        <f t="shared" si="2"/>
        <v>3.7319442742640829</v>
      </c>
      <c r="T12" t="s">
        <v>33</v>
      </c>
      <c r="U12">
        <f t="shared" ref="U12:AI12" si="3">(STDEV(U5:U10))</f>
        <v>2.7227157781260929</v>
      </c>
      <c r="V12">
        <f t="shared" si="3"/>
        <v>10.046153485851276</v>
      </c>
      <c r="W12">
        <f t="shared" si="3"/>
        <v>5.1633751394519294</v>
      </c>
      <c r="X12">
        <f t="shared" si="3"/>
        <v>5.9211248343812137</v>
      </c>
      <c r="Y12">
        <f t="shared" si="3"/>
        <v>6.2397968767711136</v>
      </c>
      <c r="Z12">
        <f t="shared" si="3"/>
        <v>3.9663336865302599</v>
      </c>
      <c r="AA12">
        <f t="shared" si="3"/>
        <v>6.8871510752728025</v>
      </c>
      <c r="AB12">
        <f t="shared" si="3"/>
        <v>1.8766568443484595</v>
      </c>
      <c r="AC12">
        <f t="shared" si="3"/>
        <v>8.8360608698663423</v>
      </c>
      <c r="AD12">
        <f t="shared" si="3"/>
        <v>7.9098028097163473</v>
      </c>
      <c r="AE12">
        <f t="shared" si="3"/>
        <v>9.6555565764557159</v>
      </c>
      <c r="AF12">
        <f t="shared" si="3"/>
        <v>6.1068539303009794</v>
      </c>
      <c r="AG12">
        <f t="shared" si="3"/>
        <v>5.4623990434173368</v>
      </c>
      <c r="AH12">
        <f t="shared" si="3"/>
        <v>7.1317419768960004</v>
      </c>
      <c r="AI12">
        <f t="shared" si="3"/>
        <v>2.5922684083024752</v>
      </c>
    </row>
    <row r="13" spans="1:35" x14ac:dyDescent="0.2">
      <c r="A13" t="s">
        <v>34</v>
      </c>
      <c r="B13">
        <f>(B12/SQRT(6))</f>
        <v>0.74786321703373959</v>
      </c>
      <c r="C13">
        <f t="shared" ref="C13:P13" si="4">(C12/SQRT(6))</f>
        <v>1.7583686102135676</v>
      </c>
      <c r="D13">
        <f t="shared" si="4"/>
        <v>1.8152357532102161</v>
      </c>
      <c r="E13">
        <f t="shared" si="4"/>
        <v>2.2762687690287864</v>
      </c>
      <c r="F13">
        <f t="shared" si="4"/>
        <v>2.3169952915464052</v>
      </c>
      <c r="G13">
        <f t="shared" si="4"/>
        <v>5.0381021279606548</v>
      </c>
      <c r="H13">
        <f t="shared" si="4"/>
        <v>3.3243158378899991</v>
      </c>
      <c r="I13">
        <f t="shared" si="4"/>
        <v>3.8430767561331827</v>
      </c>
      <c r="J13">
        <f t="shared" si="4"/>
        <v>2.9214691767686474</v>
      </c>
      <c r="K13">
        <f t="shared" si="4"/>
        <v>3.6643286766097316</v>
      </c>
      <c r="L13">
        <f t="shared" si="4"/>
        <v>2.879767769192362</v>
      </c>
      <c r="M13">
        <f t="shared" si="4"/>
        <v>4.4605207177708976</v>
      </c>
      <c r="N13">
        <f t="shared" si="4"/>
        <v>6.0447214632118422</v>
      </c>
      <c r="O13">
        <f t="shared" si="4"/>
        <v>6.5113487119055504</v>
      </c>
      <c r="P13">
        <f t="shared" si="4"/>
        <v>1.5235598700747139</v>
      </c>
      <c r="T13" t="s">
        <v>34</v>
      </c>
      <c r="U13">
        <f>(U12/SQRT(6))</f>
        <v>1.111544061838964</v>
      </c>
      <c r="V13">
        <f t="shared" ref="V13:AI13" si="5">(V12/SQRT(6))</f>
        <v>4.1013249863363619</v>
      </c>
      <c r="W13">
        <f t="shared" si="5"/>
        <v>2.1079390737048604</v>
      </c>
      <c r="X13">
        <f t="shared" si="5"/>
        <v>2.4172890912592546</v>
      </c>
      <c r="Y13">
        <f t="shared" si="5"/>
        <v>2.5473864077835593</v>
      </c>
      <c r="Z13">
        <f t="shared" si="5"/>
        <v>1.6192489469352103</v>
      </c>
      <c r="AA13">
        <f t="shared" si="5"/>
        <v>2.8116676526464777</v>
      </c>
      <c r="AB13">
        <f t="shared" si="5"/>
        <v>0.76614194849256656</v>
      </c>
      <c r="AC13">
        <f t="shared" si="5"/>
        <v>3.6073067445575688</v>
      </c>
      <c r="AD13">
        <f t="shared" si="5"/>
        <v>3.2291634749729594</v>
      </c>
      <c r="AE13">
        <f t="shared" si="5"/>
        <v>3.941864465815156</v>
      </c>
      <c r="AF13">
        <f t="shared" si="5"/>
        <v>2.4931126771578977</v>
      </c>
      <c r="AG13">
        <f t="shared" si="5"/>
        <v>2.2300150713065685</v>
      </c>
      <c r="AH13">
        <f t="shared" si="5"/>
        <v>2.9115214700971634</v>
      </c>
      <c r="AI13">
        <f t="shared" si="5"/>
        <v>1.0582891461129649</v>
      </c>
    </row>
    <row r="17" spans="1:36" x14ac:dyDescent="0.2">
      <c r="B17" s="2" t="s">
        <v>0</v>
      </c>
      <c r="C17" t="s">
        <v>49</v>
      </c>
      <c r="D17" s="2"/>
      <c r="E17" s="2"/>
      <c r="F17" s="2"/>
      <c r="G17" s="2"/>
      <c r="H17" s="2"/>
      <c r="I17" s="2"/>
      <c r="K17" t="s">
        <v>48</v>
      </c>
      <c r="L17" s="2"/>
      <c r="M17" s="2"/>
      <c r="N17" s="2"/>
      <c r="O17" s="2"/>
      <c r="P17" s="2"/>
      <c r="Q17" s="3"/>
      <c r="U17" s="2" t="s">
        <v>0</v>
      </c>
      <c r="V17" t="s">
        <v>49</v>
      </c>
      <c r="W17" s="2"/>
      <c r="X17" s="2"/>
      <c r="Y17" s="2"/>
      <c r="Z17" s="2"/>
      <c r="AA17" s="2"/>
      <c r="AB17" s="2"/>
      <c r="AD17" t="s">
        <v>48</v>
      </c>
      <c r="AE17" s="2"/>
      <c r="AF17" s="2"/>
      <c r="AG17" s="2"/>
      <c r="AH17" s="2"/>
      <c r="AI17" s="2"/>
      <c r="AJ17" s="3"/>
    </row>
    <row r="18" spans="1:36" x14ac:dyDescent="0.2">
      <c r="B18" s="5" t="s">
        <v>4</v>
      </c>
      <c r="C18" s="5" t="s">
        <v>5</v>
      </c>
      <c r="D18" s="5" t="s">
        <v>6</v>
      </c>
      <c r="E18" s="5" t="s">
        <v>7</v>
      </c>
      <c r="F18" s="5" t="s">
        <v>8</v>
      </c>
      <c r="G18" s="5" t="s">
        <v>9</v>
      </c>
      <c r="H18" s="5" t="s">
        <v>10</v>
      </c>
      <c r="I18" s="5" t="s">
        <v>11</v>
      </c>
      <c r="K18" s="5" t="s">
        <v>5</v>
      </c>
      <c r="L18" s="5" t="s">
        <v>6</v>
      </c>
      <c r="M18" s="5" t="s">
        <v>7</v>
      </c>
      <c r="N18" s="5" t="s">
        <v>8</v>
      </c>
      <c r="O18" s="5" t="s">
        <v>9</v>
      </c>
      <c r="P18" s="5" t="s">
        <v>10</v>
      </c>
      <c r="Q18" s="6" t="s">
        <v>11</v>
      </c>
      <c r="U18" s="5" t="s">
        <v>4</v>
      </c>
      <c r="V18" s="5" t="s">
        <v>5</v>
      </c>
      <c r="W18" s="5" t="s">
        <v>6</v>
      </c>
      <c r="X18" s="5" t="s">
        <v>7</v>
      </c>
      <c r="Y18" s="5" t="s">
        <v>8</v>
      </c>
      <c r="Z18" s="5" t="s">
        <v>9</v>
      </c>
      <c r="AA18" s="5" t="s">
        <v>10</v>
      </c>
      <c r="AB18" s="5" t="s">
        <v>11</v>
      </c>
      <c r="AD18" s="5" t="s">
        <v>5</v>
      </c>
      <c r="AE18" s="5" t="s">
        <v>6</v>
      </c>
      <c r="AF18" s="5" t="s">
        <v>7</v>
      </c>
      <c r="AG18" s="5" t="s">
        <v>8</v>
      </c>
      <c r="AH18" s="5" t="s">
        <v>9</v>
      </c>
      <c r="AI18" s="5" t="s">
        <v>10</v>
      </c>
      <c r="AJ18" s="6" t="s">
        <v>11</v>
      </c>
    </row>
    <row r="19" spans="1:36" x14ac:dyDescent="0.2">
      <c r="A19" s="4" t="s">
        <v>39</v>
      </c>
      <c r="B19">
        <v>100</v>
      </c>
      <c r="C19">
        <v>91.96149888340436</v>
      </c>
      <c r="D19">
        <v>85.403447185124364</v>
      </c>
      <c r="E19">
        <v>85.615084624551159</v>
      </c>
      <c r="F19">
        <v>85.168432885855381</v>
      </c>
      <c r="G19">
        <v>67.882092368838514</v>
      </c>
      <c r="H19">
        <v>65.770589069886611</v>
      </c>
      <c r="I19">
        <v>71.566715645778842</v>
      </c>
      <c r="K19">
        <v>91.949652348936638</v>
      </c>
      <c r="L19">
        <v>89.5105591183369</v>
      </c>
      <c r="M19">
        <v>84.128678298608875</v>
      </c>
      <c r="N19">
        <v>82.978164589154176</v>
      </c>
      <c r="O19">
        <v>65.45981381018828</v>
      </c>
      <c r="P19">
        <v>72.628010996002175</v>
      </c>
      <c r="Q19">
        <v>76.315726048977325</v>
      </c>
      <c r="T19" s="4" t="s">
        <v>39</v>
      </c>
      <c r="U19">
        <v>100</v>
      </c>
      <c r="V19">
        <v>82.161874434265698</v>
      </c>
      <c r="W19">
        <v>85.28218114687985</v>
      </c>
      <c r="X19">
        <v>84.851106411405155</v>
      </c>
      <c r="Y19">
        <v>82.666740333687201</v>
      </c>
      <c r="Z19">
        <v>84.834143756343892</v>
      </c>
      <c r="AA19">
        <v>79.292909233391768</v>
      </c>
      <c r="AB19">
        <v>77.284302545568679</v>
      </c>
      <c r="AD19">
        <v>86.668715704062606</v>
      </c>
      <c r="AE19">
        <v>87.043289261340377</v>
      </c>
      <c r="AF19">
        <v>88.183326948834477</v>
      </c>
      <c r="AG19">
        <v>83.698267667324558</v>
      </c>
      <c r="AH19">
        <v>84.917609435878305</v>
      </c>
      <c r="AI19">
        <v>79.064016599772103</v>
      </c>
      <c r="AJ19">
        <v>77.605715213904546</v>
      </c>
    </row>
    <row r="24" spans="1:36" x14ac:dyDescent="0.2">
      <c r="B24" s="2" t="s">
        <v>0</v>
      </c>
      <c r="C24" t="s">
        <v>49</v>
      </c>
      <c r="D24" s="2"/>
      <c r="E24" s="2"/>
      <c r="F24" s="2"/>
      <c r="G24" s="2"/>
      <c r="H24" s="2"/>
      <c r="I24" s="2"/>
      <c r="K24" t="s">
        <v>48</v>
      </c>
      <c r="L24" s="2"/>
      <c r="M24" s="2"/>
      <c r="N24" s="2"/>
      <c r="O24" s="2"/>
      <c r="P24" s="2"/>
      <c r="Q24" s="3"/>
    </row>
    <row r="25" spans="1:36" x14ac:dyDescent="0.2">
      <c r="B25" s="5" t="s">
        <v>4</v>
      </c>
      <c r="C25" s="5" t="s">
        <v>5</v>
      </c>
      <c r="D25" s="5" t="s">
        <v>6</v>
      </c>
      <c r="E25" s="5" t="s">
        <v>7</v>
      </c>
      <c r="F25" s="5" t="s">
        <v>8</v>
      </c>
      <c r="G25" s="5" t="s">
        <v>9</v>
      </c>
      <c r="H25" s="5" t="s">
        <v>10</v>
      </c>
      <c r="I25" s="5" t="s">
        <v>11</v>
      </c>
      <c r="K25" s="5" t="s">
        <v>5</v>
      </c>
      <c r="L25" s="5" t="s">
        <v>6</v>
      </c>
      <c r="M25" s="5" t="s">
        <v>7</v>
      </c>
      <c r="N25" s="5" t="s">
        <v>8</v>
      </c>
      <c r="O25" s="5" t="s">
        <v>9</v>
      </c>
      <c r="P25" s="5" t="s">
        <v>10</v>
      </c>
      <c r="Q25" s="6" t="s">
        <v>11</v>
      </c>
    </row>
    <row r="26" spans="1:36" x14ac:dyDescent="0.2">
      <c r="A26" s="4" t="s">
        <v>27</v>
      </c>
      <c r="B26">
        <v>100</v>
      </c>
      <c r="C26">
        <v>91.96149888340436</v>
      </c>
      <c r="D26">
        <v>85.403447185124364</v>
      </c>
      <c r="E26">
        <v>85.615084624551159</v>
      </c>
      <c r="F26">
        <v>85.168432885855381</v>
      </c>
      <c r="G26">
        <v>67.882092368838514</v>
      </c>
      <c r="H26">
        <v>65.770589069886611</v>
      </c>
      <c r="I26">
        <v>71.566715645778842</v>
      </c>
      <c r="K26">
        <v>91.949652348936638</v>
      </c>
      <c r="L26">
        <v>89.5105591183369</v>
      </c>
      <c r="M26">
        <v>84.128678298608875</v>
      </c>
      <c r="N26">
        <v>82.978164589154176</v>
      </c>
      <c r="O26">
        <v>65.45981381018828</v>
      </c>
      <c r="P26">
        <v>72.628010996002175</v>
      </c>
      <c r="Q26">
        <v>76.315726048977325</v>
      </c>
    </row>
    <row r="27" spans="1:36" x14ac:dyDescent="0.2">
      <c r="A27" t="s">
        <v>42</v>
      </c>
      <c r="B27">
        <v>100</v>
      </c>
      <c r="C27">
        <v>82.161874434265698</v>
      </c>
      <c r="D27">
        <v>85.28218114687985</v>
      </c>
      <c r="E27">
        <v>84.851106411405155</v>
      </c>
      <c r="F27">
        <v>82.666740333687201</v>
      </c>
      <c r="G27">
        <v>84.834143756343892</v>
      </c>
      <c r="H27">
        <v>79.292909233391768</v>
      </c>
      <c r="I27">
        <v>77.284302545568679</v>
      </c>
      <c r="K27">
        <v>86.668715704062606</v>
      </c>
      <c r="L27">
        <v>87.043289261340377</v>
      </c>
      <c r="M27">
        <v>88.183326948834477</v>
      </c>
      <c r="N27">
        <v>83.698267667324558</v>
      </c>
      <c r="O27">
        <v>84.917609435878305</v>
      </c>
      <c r="P27">
        <v>79.064016599772103</v>
      </c>
      <c r="Q27">
        <v>77.605715213904546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BA267"/>
  <sheetViews>
    <sheetView zoomScale="62" zoomScaleNormal="50" workbookViewId="0">
      <selection activeCell="AX39" sqref="AX39"/>
    </sheetView>
  </sheetViews>
  <sheetFormatPr baseColWidth="10" defaultColWidth="8.83203125" defaultRowHeight="15" x14ac:dyDescent="0.2"/>
  <cols>
    <col min="1" max="1" width="25.83203125" customWidth="1"/>
    <col min="20" max="20" width="8.33203125" customWidth="1"/>
    <col min="23" max="23" width="25" customWidth="1"/>
    <col min="39" max="39" width="25.33203125" customWidth="1"/>
    <col min="47" max="47" width="24" customWidth="1"/>
  </cols>
  <sheetData>
    <row r="2" spans="1:53" x14ac:dyDescent="0.2">
      <c r="W2" s="5" t="s">
        <v>0</v>
      </c>
      <c r="X2" t="s">
        <v>1</v>
      </c>
      <c r="Y2" s="5"/>
      <c r="Z2" s="5"/>
      <c r="AA2" s="5"/>
      <c r="AB2" s="5"/>
      <c r="AC2" s="5"/>
      <c r="AD2" s="5"/>
      <c r="AE2" t="s">
        <v>2</v>
      </c>
      <c r="AF2" s="5"/>
      <c r="AG2" s="5"/>
      <c r="AH2" s="5"/>
      <c r="AI2" s="5"/>
      <c r="AJ2" s="5"/>
      <c r="AK2" s="5"/>
      <c r="AM2" s="5" t="s">
        <v>0</v>
      </c>
      <c r="AN2" t="s">
        <v>49</v>
      </c>
      <c r="AO2" s="5"/>
      <c r="AP2" s="5"/>
      <c r="AQ2" s="5"/>
      <c r="AR2" s="5"/>
      <c r="AS2" s="5"/>
      <c r="AT2" s="5"/>
      <c r="AU2" t="s">
        <v>48</v>
      </c>
      <c r="AV2" s="5"/>
      <c r="AW2" s="5"/>
      <c r="AX2" s="5"/>
      <c r="AY2" s="5"/>
      <c r="AZ2" s="5"/>
      <c r="BA2" s="5"/>
    </row>
    <row r="3" spans="1:53" x14ac:dyDescent="0.2">
      <c r="B3" t="s">
        <v>27</v>
      </c>
      <c r="O3" t="s">
        <v>42</v>
      </c>
      <c r="W3" s="5" t="s">
        <v>4</v>
      </c>
      <c r="X3" s="5" t="s">
        <v>5</v>
      </c>
      <c r="Y3" s="5" t="s">
        <v>6</v>
      </c>
      <c r="Z3" s="5" t="s">
        <v>7</v>
      </c>
      <c r="AA3" s="5" t="s">
        <v>8</v>
      </c>
      <c r="AB3" s="5" t="s">
        <v>9</v>
      </c>
      <c r="AC3" s="5" t="s">
        <v>10</v>
      </c>
      <c r="AD3" s="5" t="s">
        <v>11</v>
      </c>
      <c r="AE3" s="5" t="s">
        <v>5</v>
      </c>
      <c r="AF3" s="5" t="s">
        <v>6</v>
      </c>
      <c r="AG3" s="5" t="s">
        <v>7</v>
      </c>
      <c r="AH3" s="5" t="s">
        <v>8</v>
      </c>
      <c r="AI3" s="5" t="s">
        <v>9</v>
      </c>
      <c r="AJ3" s="5" t="s">
        <v>10</v>
      </c>
      <c r="AK3" s="5" t="s">
        <v>11</v>
      </c>
      <c r="AM3" s="5" t="s">
        <v>4</v>
      </c>
      <c r="AN3" s="5" t="s">
        <v>5</v>
      </c>
      <c r="AO3" s="5" t="s">
        <v>6</v>
      </c>
      <c r="AP3" s="5" t="s">
        <v>7</v>
      </c>
      <c r="AQ3" s="5" t="s">
        <v>8</v>
      </c>
      <c r="AR3" s="5" t="s">
        <v>9</v>
      </c>
      <c r="AS3" s="5" t="s">
        <v>10</v>
      </c>
      <c r="AT3" s="5" t="s">
        <v>11</v>
      </c>
      <c r="AU3" s="5" t="s">
        <v>5</v>
      </c>
      <c r="AV3" s="5" t="s">
        <v>6</v>
      </c>
      <c r="AW3" s="5" t="s">
        <v>7</v>
      </c>
      <c r="AX3" s="5" t="s">
        <v>8</v>
      </c>
      <c r="AY3" s="5" t="s">
        <v>9</v>
      </c>
      <c r="AZ3" s="5" t="s">
        <v>10</v>
      </c>
      <c r="BA3" s="5" t="s">
        <v>11</v>
      </c>
    </row>
    <row r="4" spans="1:53" x14ac:dyDescent="0.2">
      <c r="B4" t="s">
        <v>47</v>
      </c>
      <c r="C4" s="5" t="s">
        <v>663</v>
      </c>
      <c r="D4" s="5" t="s">
        <v>660</v>
      </c>
      <c r="E4" s="5" t="s">
        <v>7</v>
      </c>
      <c r="G4" s="5" t="s">
        <v>665</v>
      </c>
      <c r="H4" s="5" t="s">
        <v>664</v>
      </c>
      <c r="I4" s="5" t="s">
        <v>666</v>
      </c>
      <c r="K4" s="6" t="s">
        <v>667</v>
      </c>
      <c r="O4" s="5" t="s">
        <v>5</v>
      </c>
      <c r="P4" s="5" t="s">
        <v>6</v>
      </c>
      <c r="Q4" s="5" t="s">
        <v>7</v>
      </c>
      <c r="R4" s="5" t="s">
        <v>8</v>
      </c>
      <c r="S4" s="5" t="s">
        <v>9</v>
      </c>
      <c r="T4" s="5" t="s">
        <v>10</v>
      </c>
      <c r="U4" s="6" t="s">
        <v>11</v>
      </c>
      <c r="W4">
        <v>100.19358936433082</v>
      </c>
      <c r="X4">
        <v>71.83252997372405</v>
      </c>
      <c r="Y4">
        <v>68.722484208328254</v>
      </c>
      <c r="Z4">
        <v>70.885029669201444</v>
      </c>
      <c r="AA4">
        <v>59.969199714618824</v>
      </c>
      <c r="AB4">
        <v>42.49395305131641</v>
      </c>
      <c r="AC4">
        <v>42.778464162040819</v>
      </c>
      <c r="AD4">
        <v>51.303356709067806</v>
      </c>
      <c r="AE4">
        <v>89.306471540188284</v>
      </c>
      <c r="AF4">
        <v>71.99436198165904</v>
      </c>
      <c r="AG4">
        <v>83.109871752484025</v>
      </c>
      <c r="AH4">
        <v>89.208589277324364</v>
      </c>
      <c r="AI4">
        <v>92.006716898393861</v>
      </c>
      <c r="AJ4">
        <v>81.00997093984374</v>
      </c>
      <c r="AK4">
        <v>55.077696765099972</v>
      </c>
      <c r="AM4">
        <v>100.37135169128943</v>
      </c>
      <c r="AN4">
        <v>94.760250317020123</v>
      </c>
      <c r="AO4">
        <v>86.637112488015106</v>
      </c>
      <c r="AP4">
        <v>91.072919781024169</v>
      </c>
      <c r="AQ4">
        <v>87.318783055146042</v>
      </c>
      <c r="AR4">
        <v>83.680320009897216</v>
      </c>
      <c r="AS4">
        <v>79.345340577543638</v>
      </c>
      <c r="AT4">
        <v>78.585110879717931</v>
      </c>
      <c r="AU4">
        <v>86.270297019495459</v>
      </c>
      <c r="AV4">
        <v>87.398579337505282</v>
      </c>
      <c r="AW4">
        <v>86.490510015773694</v>
      </c>
      <c r="AX4">
        <v>65.263461756549177</v>
      </c>
      <c r="AY4">
        <v>59.993195665845334</v>
      </c>
      <c r="AZ4">
        <v>101.1018897491675</v>
      </c>
      <c r="BA4">
        <v>73.767023722383172</v>
      </c>
    </row>
    <row r="5" spans="1:53" x14ac:dyDescent="0.2">
      <c r="A5" t="s">
        <v>2</v>
      </c>
      <c r="B5">
        <v>100</v>
      </c>
      <c r="C5">
        <v>99.043092785005584</v>
      </c>
      <c r="D5">
        <v>82.236122774263109</v>
      </c>
      <c r="E5">
        <v>89.617591852541992</v>
      </c>
      <c r="G5">
        <v>83.044378259892397</v>
      </c>
      <c r="H5">
        <v>89.631474196565719</v>
      </c>
      <c r="I5">
        <v>84.53469528307096</v>
      </c>
      <c r="K5">
        <v>74.900896969393116</v>
      </c>
      <c r="O5">
        <v>82.002413230963597</v>
      </c>
      <c r="P5">
        <v>87.743105662472715</v>
      </c>
      <c r="Q5">
        <v>76.62290280263349</v>
      </c>
      <c r="R5">
        <v>80.041740817179047</v>
      </c>
      <c r="S5">
        <v>85.736749626843277</v>
      </c>
      <c r="T5">
        <v>87.398198765554881</v>
      </c>
      <c r="U5">
        <v>94.350982115409366</v>
      </c>
      <c r="W5">
        <v>103.50723023648354</v>
      </c>
      <c r="X5">
        <v>84.895244227121651</v>
      </c>
      <c r="Y5">
        <v>69.219726103676891</v>
      </c>
      <c r="Z5">
        <v>34.424539300816122</v>
      </c>
      <c r="AA5">
        <v>87.739050237527621</v>
      </c>
      <c r="AB5">
        <v>88.811839838516022</v>
      </c>
      <c r="AC5">
        <v>75.626446482328973</v>
      </c>
      <c r="AD5">
        <v>53.353663841857056</v>
      </c>
      <c r="AE5">
        <v>99.188664798928073</v>
      </c>
      <c r="AF5">
        <v>78.706475020446504</v>
      </c>
      <c r="AG5">
        <v>65.9843910418153</v>
      </c>
      <c r="AH5">
        <v>91.202777246071648</v>
      </c>
      <c r="AI5">
        <v>108.83724572363269</v>
      </c>
      <c r="AJ5">
        <v>54.128891363739186</v>
      </c>
      <c r="AK5">
        <v>52.023770163746143</v>
      </c>
      <c r="AM5">
        <v>97.037227955503781</v>
      </c>
      <c r="AN5">
        <v>85.845953998577286</v>
      </c>
      <c r="AO5">
        <v>81.947689103786729</v>
      </c>
      <c r="AP5">
        <v>85.995030774147665</v>
      </c>
      <c r="AQ5">
        <v>87.169706279575664</v>
      </c>
      <c r="AR5">
        <v>83.7854779013784</v>
      </c>
      <c r="AS5">
        <v>63.448560264750462</v>
      </c>
      <c r="AT5">
        <v>80.32949472664103</v>
      </c>
      <c r="AU5">
        <v>87.766013381857178</v>
      </c>
      <c r="AV5">
        <v>84.023629596791665</v>
      </c>
      <c r="AW5">
        <v>86.499788653257326</v>
      </c>
      <c r="AX5">
        <v>85.442642555955345</v>
      </c>
      <c r="AY5">
        <v>85.759971957895615</v>
      </c>
      <c r="AZ5">
        <v>61.535305215625222</v>
      </c>
      <c r="BA5">
        <v>74.78705526975061</v>
      </c>
    </row>
    <row r="6" spans="1:53" x14ac:dyDescent="0.2">
      <c r="A6" t="s">
        <v>46</v>
      </c>
      <c r="C6">
        <v>88.878287019878655</v>
      </c>
      <c r="D6">
        <v>77.150205038444298</v>
      </c>
      <c r="E6">
        <v>72.648489143522667</v>
      </c>
      <c r="G6">
        <v>76.598481501898064</v>
      </c>
      <c r="H6">
        <v>68.296157833266761</v>
      </c>
      <c r="I6">
        <v>69.686124529405831</v>
      </c>
      <c r="K6">
        <v>78.280712571692689</v>
      </c>
      <c r="O6">
        <v>69.705416913904685</v>
      </c>
      <c r="P6">
        <v>68.75110445122246</v>
      </c>
      <c r="Q6">
        <v>58.50117077461141</v>
      </c>
      <c r="R6">
        <v>49.415850720122073</v>
      </c>
      <c r="S6">
        <v>68.017965465409702</v>
      </c>
      <c r="T6">
        <v>63.583270968697754</v>
      </c>
      <c r="U6">
        <v>81.389274919090767</v>
      </c>
      <c r="W6">
        <v>96.299180399185616</v>
      </c>
      <c r="X6">
        <v>89.47482903231419</v>
      </c>
      <c r="Y6">
        <v>50.645587902622367</v>
      </c>
      <c r="Z6">
        <v>54.503454156298389</v>
      </c>
      <c r="AA6">
        <v>51.936328675587731</v>
      </c>
      <c r="AB6">
        <v>52.52231715593296</v>
      </c>
      <c r="AC6">
        <v>51.185897993631123</v>
      </c>
      <c r="AD6">
        <v>54.396436215567192</v>
      </c>
      <c r="AE6">
        <v>97.394156646423156</v>
      </c>
      <c r="AF6">
        <v>61.888997163589529</v>
      </c>
      <c r="AG6">
        <v>69.217115910000516</v>
      </c>
      <c r="AH6">
        <v>78.805662380148604</v>
      </c>
      <c r="AI6">
        <v>88.143630257365089</v>
      </c>
      <c r="AJ6">
        <v>62.365357509527207</v>
      </c>
      <c r="AK6">
        <v>53.527241721335713</v>
      </c>
      <c r="AM6">
        <v>102.59142035320681</v>
      </c>
      <c r="AN6">
        <v>95.372640390939935</v>
      </c>
      <c r="AO6">
        <v>78.507788900687657</v>
      </c>
      <c r="AP6">
        <v>91.285709867315489</v>
      </c>
      <c r="AQ6">
        <v>93.717950039691956</v>
      </c>
      <c r="AR6">
        <v>60.327845191088393</v>
      </c>
      <c r="AS6">
        <v>71.932946379784951</v>
      </c>
      <c r="AT6">
        <v>81.058177057022391</v>
      </c>
      <c r="AU6">
        <v>105.08799241213647</v>
      </c>
      <c r="AV6">
        <v>107.37548583976823</v>
      </c>
      <c r="AW6">
        <v>95.051599534006215</v>
      </c>
      <c r="AX6">
        <v>98.365928843160106</v>
      </c>
      <c r="AY6">
        <v>43.116591234780458</v>
      </c>
      <c r="AZ6">
        <v>61.717785086136686</v>
      </c>
      <c r="BA6">
        <v>71.030444240543517</v>
      </c>
    </row>
    <row r="7" spans="1:53" x14ac:dyDescent="0.2">
      <c r="A7" t="s">
        <v>662</v>
      </c>
      <c r="C7">
        <v>91.96149888340436</v>
      </c>
      <c r="D7">
        <v>85.403447185124364</v>
      </c>
      <c r="E7">
        <v>85.615084624551159</v>
      </c>
      <c r="G7">
        <v>85.168432885855381</v>
      </c>
      <c r="H7">
        <v>67.882092368838514</v>
      </c>
      <c r="I7">
        <v>65.770589069886611</v>
      </c>
      <c r="K7">
        <v>71.566715645778842</v>
      </c>
      <c r="O7">
        <v>82.161874434265698</v>
      </c>
      <c r="P7">
        <v>85.28218114687985</v>
      </c>
      <c r="Q7">
        <v>84.851106411405155</v>
      </c>
      <c r="R7">
        <v>82.666740333687201</v>
      </c>
      <c r="S7">
        <v>84.834143756343892</v>
      </c>
      <c r="T7">
        <v>79.292909233391768</v>
      </c>
      <c r="U7">
        <v>77.284302545568679</v>
      </c>
      <c r="W7">
        <v>93.647873012385688</v>
      </c>
      <c r="X7">
        <v>91.671243786559742</v>
      </c>
      <c r="Y7">
        <v>88.083926070359482</v>
      </c>
      <c r="Z7">
        <v>97.338862494164175</v>
      </c>
      <c r="AA7">
        <v>76.196001428061408</v>
      </c>
      <c r="AB7">
        <v>89.308076785763319</v>
      </c>
      <c r="AC7">
        <v>67.443632768516736</v>
      </c>
      <c r="AD7">
        <v>102.72567489632824</v>
      </c>
      <c r="AE7">
        <v>101.81185290967511</v>
      </c>
      <c r="AF7">
        <v>101.65531540933183</v>
      </c>
      <c r="AG7">
        <v>115.98536237058195</v>
      </c>
      <c r="AH7">
        <v>61.987476999972536</v>
      </c>
      <c r="AI7">
        <v>96.08381621948206</v>
      </c>
      <c r="AJ7">
        <v>98.427759316727546</v>
      </c>
      <c r="AK7">
        <v>93.531156455112182</v>
      </c>
      <c r="AM7">
        <v>100.20088600536543</v>
      </c>
      <c r="AN7">
        <v>87.108058870860802</v>
      </c>
      <c r="AO7">
        <v>91.037323747958894</v>
      </c>
      <c r="AP7">
        <v>84.030470738029024</v>
      </c>
      <c r="AQ7">
        <v>80.154061039557831</v>
      </c>
      <c r="AR7">
        <v>57.889498166415706</v>
      </c>
      <c r="AS7">
        <v>59.090455008618484</v>
      </c>
      <c r="AT7">
        <v>65.582378700997708</v>
      </c>
      <c r="AU7">
        <v>93.631586690666424</v>
      </c>
      <c r="AV7">
        <v>87.025234261053726</v>
      </c>
      <c r="AW7">
        <v>76.092385766518149</v>
      </c>
      <c r="AX7">
        <v>77.814810711256328</v>
      </c>
      <c r="AY7">
        <v>59.836421395631</v>
      </c>
      <c r="AZ7">
        <v>59.49531477892549</v>
      </c>
      <c r="BA7" s="17">
        <v>78.425097309834868</v>
      </c>
    </row>
    <row r="8" spans="1:53" x14ac:dyDescent="0.2">
      <c r="A8" t="s">
        <v>661</v>
      </c>
      <c r="C8">
        <v>91.949652348936638</v>
      </c>
      <c r="D8">
        <v>89.5105591183369</v>
      </c>
      <c r="E8">
        <v>84.128678298608875</v>
      </c>
      <c r="G8">
        <v>82.978164589154176</v>
      </c>
      <c r="H8">
        <v>65.45981381018828</v>
      </c>
      <c r="I8">
        <v>72.628010996002175</v>
      </c>
      <c r="K8">
        <v>76.315726048977325</v>
      </c>
      <c r="O8">
        <v>86.668715704062606</v>
      </c>
      <c r="P8">
        <v>87.043289261340377</v>
      </c>
      <c r="Q8">
        <v>88.183326948834477</v>
      </c>
      <c r="R8">
        <v>83.698267667324558</v>
      </c>
      <c r="S8">
        <v>84.917609435878305</v>
      </c>
      <c r="T8">
        <v>79.064016599772103</v>
      </c>
      <c r="U8">
        <v>77.605715213904546</v>
      </c>
      <c r="W8">
        <v>98.664625271194353</v>
      </c>
      <c r="X8">
        <v>95.904621975668022</v>
      </c>
      <c r="Y8">
        <v>86.028341526377943</v>
      </c>
      <c r="Z8">
        <v>69.541784527503907</v>
      </c>
      <c r="AA8">
        <v>105.8028726004449</v>
      </c>
      <c r="AB8">
        <v>67.02276659434817</v>
      </c>
      <c r="AC8">
        <v>78.697168593634132</v>
      </c>
      <c r="AD8">
        <v>105.09776728091616</v>
      </c>
      <c r="AE8">
        <v>101.98143520171368</v>
      </c>
      <c r="AF8">
        <v>90.09968967127125</v>
      </c>
      <c r="AG8">
        <v>108.87183148875401</v>
      </c>
      <c r="AH8">
        <v>78.84615384615384</v>
      </c>
      <c r="AI8">
        <v>84.448548595281906</v>
      </c>
      <c r="AJ8">
        <v>102.30206245022381</v>
      </c>
      <c r="AK8">
        <v>103.54063109329086</v>
      </c>
      <c r="AM8">
        <v>100.63680500435011</v>
      </c>
      <c r="AN8">
        <v>95.050503032361533</v>
      </c>
      <c r="AO8">
        <v>87.265534609244028</v>
      </c>
      <c r="AP8">
        <v>85.213990820272414</v>
      </c>
      <c r="AQ8">
        <v>84.83528618990448</v>
      </c>
      <c r="AR8">
        <v>61.772991548620404</v>
      </c>
      <c r="AS8">
        <v>61.31091740969665</v>
      </c>
      <c r="AT8">
        <v>63.521571633297668</v>
      </c>
      <c r="AU8">
        <v>86.42475583995234</v>
      </c>
      <c r="AV8">
        <v>83.10523266268406</v>
      </c>
      <c r="AW8">
        <v>83.831037795993538</v>
      </c>
      <c r="AX8">
        <v>84.809131049965387</v>
      </c>
      <c r="AY8">
        <v>67.719471593520069</v>
      </c>
      <c r="AZ8">
        <v>79.453866147438703</v>
      </c>
      <c r="BA8" s="17">
        <v>80.970864263905355</v>
      </c>
    </row>
    <row r="9" spans="1:53" x14ac:dyDescent="0.2">
      <c r="W9">
        <v>107.68750171641996</v>
      </c>
      <c r="X9">
        <v>99.49125312388432</v>
      </c>
      <c r="Y9">
        <v>100.20116441930081</v>
      </c>
      <c r="Z9">
        <v>109.1972647131519</v>
      </c>
      <c r="AA9">
        <v>77.947436355147886</v>
      </c>
      <c r="AB9">
        <v>69.617993573723666</v>
      </c>
      <c r="AC9">
        <v>102.38513717628319</v>
      </c>
      <c r="AD9">
        <v>102.80737648641968</v>
      </c>
      <c r="AE9">
        <v>104.57597561310521</v>
      </c>
      <c r="AF9">
        <v>89.071897399280473</v>
      </c>
      <c r="AG9">
        <v>94.536978551616187</v>
      </c>
      <c r="AH9">
        <v>98.215609809683357</v>
      </c>
      <c r="AI9">
        <v>68.268887485238778</v>
      </c>
      <c r="AJ9">
        <v>108.97413011836431</v>
      </c>
      <c r="AK9">
        <v>91.704885617773868</v>
      </c>
      <c r="AM9">
        <v>99.162308990284458</v>
      </c>
      <c r="AN9">
        <v>93.631586690666424</v>
      </c>
      <c r="AO9">
        <v>87.025234261053726</v>
      </c>
      <c r="AP9">
        <v>76.092385766518149</v>
      </c>
      <c r="AQ9">
        <v>77.814810711256328</v>
      </c>
      <c r="AR9">
        <v>59.836421395631</v>
      </c>
      <c r="AS9">
        <v>59.49531477892549</v>
      </c>
      <c r="AT9">
        <v>60.323560876996375</v>
      </c>
      <c r="AU9">
        <v>92.517268749511857</v>
      </c>
      <c r="AV9">
        <v>88.135193012218437</v>
      </c>
      <c r="AW9">
        <v>76.806748026104273</v>
      </c>
      <c r="AX9">
        <v>86.173012618038697</v>
      </c>
      <c r="AY9">
        <v>76.33323101345718</v>
      </c>
      <c r="AZ9">
        <v>72.463904998719485</v>
      </c>
      <c r="BA9" s="17">
        <v>78.913871487446443</v>
      </c>
    </row>
    <row r="10" spans="1:53" x14ac:dyDescent="0.2">
      <c r="B10">
        <v>0</v>
      </c>
      <c r="C10">
        <v>2.1943461899516064</v>
      </c>
      <c r="D10">
        <v>5.8224454761469593</v>
      </c>
      <c r="E10">
        <v>8.3810171453087374</v>
      </c>
      <c r="G10">
        <v>5.208032672163915</v>
      </c>
      <c r="H10">
        <v>5.4820089498832809</v>
      </c>
      <c r="I10">
        <v>9.1912978234094318</v>
      </c>
      <c r="K10">
        <v>9.7002582604307399</v>
      </c>
      <c r="O10">
        <v>7.5718119053818738</v>
      </c>
      <c r="P10">
        <v>6.8785899284184593</v>
      </c>
      <c r="Q10">
        <v>7.7348110292602463</v>
      </c>
      <c r="R10">
        <v>8.5434285600163502</v>
      </c>
      <c r="S10">
        <v>13.551884541875868</v>
      </c>
      <c r="T10">
        <v>9.0560151876955057</v>
      </c>
      <c r="U10">
        <v>9.8260824146220838</v>
      </c>
    </row>
    <row r="11" spans="1:53" x14ac:dyDescent="0.2">
      <c r="C11">
        <v>3.9857385993662202</v>
      </c>
      <c r="D11">
        <v>7.2252520037289623</v>
      </c>
      <c r="E11">
        <v>11.178105938227784</v>
      </c>
      <c r="G11">
        <v>7.8819312256686755</v>
      </c>
      <c r="H11">
        <v>7.7035285043121782</v>
      </c>
      <c r="I11">
        <v>8.6737556374206477</v>
      </c>
      <c r="K11">
        <v>11.310558480007932</v>
      </c>
      <c r="O11">
        <v>8.3371126281123633</v>
      </c>
      <c r="P11">
        <v>10.008325156912417</v>
      </c>
      <c r="Q11">
        <v>8.2248623735708666</v>
      </c>
      <c r="R11">
        <v>4.0796758259640589</v>
      </c>
      <c r="S11">
        <v>12.026683317003016</v>
      </c>
      <c r="T11">
        <v>10.090711066362939</v>
      </c>
      <c r="U11">
        <v>13.487954584464418</v>
      </c>
    </row>
    <row r="12" spans="1:53" x14ac:dyDescent="0.2">
      <c r="C12">
        <v>1.7583686102135676</v>
      </c>
      <c r="D12">
        <v>1.8152357532102161</v>
      </c>
      <c r="E12">
        <v>2.2762687690287864</v>
      </c>
      <c r="G12">
        <v>2.3169952915464052</v>
      </c>
      <c r="H12">
        <v>5.0381021279606548</v>
      </c>
      <c r="I12">
        <v>3.3243158378899991</v>
      </c>
      <c r="K12">
        <v>3.8430767561331827</v>
      </c>
      <c r="O12">
        <v>4.1013249863363619</v>
      </c>
      <c r="P12">
        <v>2.1079390737048604</v>
      </c>
      <c r="Q12">
        <v>2.4172890912592546</v>
      </c>
      <c r="R12">
        <v>2.5473864077835593</v>
      </c>
      <c r="S12">
        <v>1.6192489469352103</v>
      </c>
      <c r="T12">
        <v>2.8116676526464777</v>
      </c>
      <c r="U12">
        <v>0.76614194849256656</v>
      </c>
    </row>
    <row r="13" spans="1:53" x14ac:dyDescent="0.2">
      <c r="C13">
        <v>2.9214691767686474</v>
      </c>
      <c r="D13">
        <v>3.6643286766097316</v>
      </c>
      <c r="E13">
        <v>2.879767769192362</v>
      </c>
      <c r="G13">
        <v>4.4605207177708976</v>
      </c>
      <c r="H13">
        <v>6.0447214632118422</v>
      </c>
      <c r="I13">
        <v>6.5113487119055504</v>
      </c>
      <c r="K13">
        <v>1.5235598700747139</v>
      </c>
      <c r="O13">
        <v>3.6073067445575688</v>
      </c>
      <c r="P13">
        <v>3.2291634749729594</v>
      </c>
      <c r="Q13">
        <v>3.941864465815156</v>
      </c>
      <c r="R13">
        <v>2.4931126771578977</v>
      </c>
      <c r="S13">
        <v>2.2300150713065685</v>
      </c>
      <c r="T13">
        <v>2.9115214700971634</v>
      </c>
      <c r="U13">
        <v>1.0582891461129649</v>
      </c>
      <c r="W13" s="54"/>
      <c r="X13" s="54"/>
      <c r="Y13" s="54"/>
      <c r="Z13" s="54"/>
      <c r="AA13" s="54"/>
      <c r="AB13" s="54"/>
    </row>
    <row r="14" spans="1:53" x14ac:dyDescent="0.2">
      <c r="W14" s="55" t="s">
        <v>70</v>
      </c>
      <c r="X14" s="53" t="s">
        <v>71</v>
      </c>
      <c r="Y14" s="53"/>
      <c r="Z14" s="53"/>
      <c r="AA14" s="53"/>
      <c r="AB14" s="53"/>
      <c r="AM14" s="54"/>
      <c r="AN14" s="54"/>
      <c r="AO14" s="54"/>
      <c r="AP14" s="54"/>
      <c r="AQ14" s="54"/>
      <c r="AR14" s="54"/>
    </row>
    <row r="15" spans="1:53" x14ac:dyDescent="0.2">
      <c r="W15" s="55" t="s">
        <v>72</v>
      </c>
      <c r="X15" s="53" t="s">
        <v>73</v>
      </c>
      <c r="Y15" s="53" t="s">
        <v>74</v>
      </c>
      <c r="Z15" s="53" t="s">
        <v>75</v>
      </c>
      <c r="AA15" s="53" t="s">
        <v>76</v>
      </c>
      <c r="AB15" s="53" t="s">
        <v>77</v>
      </c>
      <c r="AM15" s="55" t="s">
        <v>70</v>
      </c>
      <c r="AN15" s="53" t="s">
        <v>439</v>
      </c>
      <c r="AO15" s="53"/>
      <c r="AP15" s="53"/>
      <c r="AQ15" s="53"/>
      <c r="AR15" s="53"/>
    </row>
    <row r="16" spans="1:53" x14ac:dyDescent="0.2">
      <c r="W16" s="55"/>
      <c r="X16" s="53"/>
      <c r="Y16" s="53"/>
      <c r="Z16" s="53"/>
      <c r="AA16" s="53"/>
      <c r="AB16" s="53"/>
      <c r="AM16" s="55" t="s">
        <v>72</v>
      </c>
      <c r="AN16" s="53" t="s">
        <v>440</v>
      </c>
      <c r="AO16" s="53" t="s">
        <v>441</v>
      </c>
      <c r="AP16" s="53" t="s">
        <v>442</v>
      </c>
      <c r="AQ16" s="53" t="s">
        <v>443</v>
      </c>
      <c r="AR16" s="53" t="s">
        <v>444</v>
      </c>
    </row>
    <row r="17" spans="23:44" x14ac:dyDescent="0.2">
      <c r="W17" s="55" t="s">
        <v>78</v>
      </c>
      <c r="X17" s="53"/>
      <c r="Y17" s="53"/>
      <c r="Z17" s="53"/>
      <c r="AA17" s="53"/>
      <c r="AB17" s="53"/>
      <c r="AM17" s="55"/>
      <c r="AN17" s="53"/>
      <c r="AO17" s="53"/>
      <c r="AP17" s="53"/>
      <c r="AQ17" s="53"/>
      <c r="AR17" s="53"/>
    </row>
    <row r="18" spans="23:44" x14ac:dyDescent="0.2">
      <c r="W18" s="55" t="s">
        <v>79</v>
      </c>
      <c r="X18" s="53">
        <v>1.6419999999999999</v>
      </c>
      <c r="Y18" s="53"/>
      <c r="Z18" s="53"/>
      <c r="AA18" s="53"/>
      <c r="AB18" s="53"/>
      <c r="AM18" s="55" t="s">
        <v>78</v>
      </c>
      <c r="AN18" s="53"/>
      <c r="AO18" s="53"/>
      <c r="AP18" s="53"/>
      <c r="AQ18" s="53"/>
      <c r="AR18" s="53"/>
    </row>
    <row r="19" spans="23:44" x14ac:dyDescent="0.2">
      <c r="W19" s="55" t="s">
        <v>80</v>
      </c>
      <c r="X19" s="53">
        <v>8.7400000000000005E-2</v>
      </c>
      <c r="Y19" s="53"/>
      <c r="Z19" s="53"/>
      <c r="AA19" s="53"/>
      <c r="AB19" s="53"/>
      <c r="AM19" s="55" t="s">
        <v>79</v>
      </c>
      <c r="AN19" s="53">
        <v>8.4149999999999991</v>
      </c>
      <c r="AO19" s="53"/>
      <c r="AP19" s="53"/>
      <c r="AQ19" s="53"/>
      <c r="AR19" s="53"/>
    </row>
    <row r="20" spans="23:44" x14ac:dyDescent="0.2">
      <c r="W20" s="55" t="s">
        <v>81</v>
      </c>
      <c r="X20" s="53" t="s">
        <v>82</v>
      </c>
      <c r="Y20" s="53"/>
      <c r="Z20" s="53"/>
      <c r="AA20" s="53"/>
      <c r="AB20" s="53"/>
      <c r="AM20" s="55" t="s">
        <v>80</v>
      </c>
      <c r="AN20" s="53" t="s">
        <v>445</v>
      </c>
      <c r="AO20" s="53"/>
      <c r="AP20" s="53"/>
      <c r="AQ20" s="53"/>
      <c r="AR20" s="53"/>
    </row>
    <row r="21" spans="23:44" x14ac:dyDescent="0.2">
      <c r="W21" s="55" t="s">
        <v>83</v>
      </c>
      <c r="X21" s="53" t="s">
        <v>84</v>
      </c>
      <c r="Y21" s="53"/>
      <c r="Z21" s="53"/>
      <c r="AA21" s="53"/>
      <c r="AB21" s="53"/>
      <c r="AM21" s="55" t="s">
        <v>81</v>
      </c>
      <c r="AN21" s="53" t="s">
        <v>446</v>
      </c>
      <c r="AO21" s="53"/>
      <c r="AP21" s="53"/>
      <c r="AQ21" s="53"/>
      <c r="AR21" s="53"/>
    </row>
    <row r="22" spans="23:44" x14ac:dyDescent="0.2">
      <c r="W22" s="55" t="s">
        <v>85</v>
      </c>
      <c r="X22" s="53">
        <v>0.2346</v>
      </c>
      <c r="Y22" s="53"/>
      <c r="Z22" s="53"/>
      <c r="AA22" s="53"/>
      <c r="AB22" s="53"/>
      <c r="AM22" s="55" t="s">
        <v>83</v>
      </c>
      <c r="AN22" s="53" t="s">
        <v>91</v>
      </c>
      <c r="AO22" s="53"/>
      <c r="AP22" s="53"/>
      <c r="AQ22" s="53"/>
      <c r="AR22" s="53"/>
    </row>
    <row r="23" spans="23:44" x14ac:dyDescent="0.2">
      <c r="W23" s="55"/>
      <c r="X23" s="53"/>
      <c r="Y23" s="53"/>
      <c r="Z23" s="53"/>
      <c r="AA23" s="53"/>
      <c r="AB23" s="53"/>
      <c r="AM23" s="55" t="s">
        <v>85</v>
      </c>
      <c r="AN23" s="53">
        <v>0.61099999999999999</v>
      </c>
      <c r="AO23" s="53"/>
      <c r="AP23" s="53"/>
      <c r="AQ23" s="53"/>
      <c r="AR23" s="53"/>
    </row>
    <row r="24" spans="23:44" x14ac:dyDescent="0.2">
      <c r="W24" s="55" t="s">
        <v>86</v>
      </c>
      <c r="X24" s="53"/>
      <c r="Y24" s="53"/>
      <c r="Z24" s="53"/>
      <c r="AA24" s="53"/>
      <c r="AB24" s="53"/>
      <c r="AM24" s="55"/>
      <c r="AN24" s="53"/>
      <c r="AO24" s="53"/>
      <c r="AP24" s="53"/>
      <c r="AQ24" s="53"/>
      <c r="AR24" s="53"/>
    </row>
    <row r="25" spans="23:44" x14ac:dyDescent="0.2">
      <c r="W25" s="55" t="s">
        <v>87</v>
      </c>
      <c r="X25" s="53" t="s">
        <v>88</v>
      </c>
      <c r="Y25" s="53"/>
      <c r="Z25" s="53"/>
      <c r="AA25" s="53"/>
      <c r="AB25" s="53"/>
      <c r="AM25" s="55" t="s">
        <v>86</v>
      </c>
      <c r="AN25" s="53"/>
      <c r="AO25" s="53"/>
      <c r="AP25" s="53"/>
      <c r="AQ25" s="53"/>
      <c r="AR25" s="53"/>
    </row>
    <row r="26" spans="23:44" x14ac:dyDescent="0.2">
      <c r="W26" s="55" t="s">
        <v>80</v>
      </c>
      <c r="X26" s="53">
        <v>1.5E-3</v>
      </c>
      <c r="Y26" s="53"/>
      <c r="Z26" s="53"/>
      <c r="AA26" s="53"/>
      <c r="AB26" s="53"/>
      <c r="AM26" s="55" t="s">
        <v>87</v>
      </c>
      <c r="AN26" s="53" t="s">
        <v>447</v>
      </c>
      <c r="AO26" s="53"/>
      <c r="AP26" s="53"/>
      <c r="AQ26" s="53"/>
      <c r="AR26" s="53"/>
    </row>
    <row r="27" spans="23:44" x14ac:dyDescent="0.2">
      <c r="W27" s="55" t="s">
        <v>81</v>
      </c>
      <c r="X27" s="53" t="s">
        <v>89</v>
      </c>
      <c r="Y27" s="53"/>
      <c r="Z27" s="53"/>
      <c r="AA27" s="53"/>
      <c r="AB27" s="53"/>
      <c r="AM27" s="55" t="s">
        <v>80</v>
      </c>
      <c r="AN27" s="53">
        <v>0.15759999999999999</v>
      </c>
      <c r="AO27" s="53"/>
      <c r="AP27" s="53"/>
      <c r="AQ27" s="53"/>
      <c r="AR27" s="53"/>
    </row>
    <row r="28" spans="23:44" x14ac:dyDescent="0.2">
      <c r="W28" s="55" t="s">
        <v>90</v>
      </c>
      <c r="X28" s="53" t="s">
        <v>91</v>
      </c>
      <c r="Y28" s="53"/>
      <c r="Z28" s="53"/>
      <c r="AA28" s="53"/>
      <c r="AB28" s="53"/>
      <c r="AM28" s="55" t="s">
        <v>81</v>
      </c>
      <c r="AN28" s="53" t="s">
        <v>82</v>
      </c>
      <c r="AO28" s="53"/>
      <c r="AP28" s="53"/>
      <c r="AQ28" s="53"/>
      <c r="AR28" s="53"/>
    </row>
    <row r="29" spans="23:44" x14ac:dyDescent="0.2">
      <c r="W29" s="55"/>
      <c r="X29" s="53"/>
      <c r="Y29" s="53"/>
      <c r="Z29" s="53"/>
      <c r="AA29" s="53"/>
      <c r="AB29" s="53"/>
      <c r="AM29" s="55" t="s">
        <v>90</v>
      </c>
      <c r="AN29" s="53" t="s">
        <v>84</v>
      </c>
      <c r="AO29" s="53"/>
      <c r="AP29" s="53"/>
      <c r="AQ29" s="53"/>
      <c r="AR29" s="53"/>
    </row>
    <row r="30" spans="23:44" x14ac:dyDescent="0.2">
      <c r="W30" s="55" t="s">
        <v>92</v>
      </c>
      <c r="X30" s="53"/>
      <c r="Y30" s="53"/>
      <c r="Z30" s="53"/>
      <c r="AA30" s="53"/>
      <c r="AB30" s="53"/>
      <c r="AM30" s="55"/>
      <c r="AN30" s="53"/>
      <c r="AO30" s="53"/>
      <c r="AP30" s="53"/>
      <c r="AQ30" s="53"/>
      <c r="AR30" s="53"/>
    </row>
    <row r="31" spans="23:44" x14ac:dyDescent="0.2">
      <c r="W31" s="55" t="s">
        <v>93</v>
      </c>
      <c r="X31" s="53">
        <v>25.39</v>
      </c>
      <c r="Y31" s="53"/>
      <c r="Z31" s="53"/>
      <c r="AA31" s="53"/>
      <c r="AB31" s="53"/>
      <c r="AM31" s="55" t="s">
        <v>92</v>
      </c>
      <c r="AN31" s="53"/>
      <c r="AO31" s="53"/>
      <c r="AP31" s="53"/>
      <c r="AQ31" s="53"/>
      <c r="AR31" s="53"/>
    </row>
    <row r="32" spans="23:44" x14ac:dyDescent="0.2">
      <c r="W32" s="55" t="s">
        <v>80</v>
      </c>
      <c r="X32" s="53">
        <v>3.09E-2</v>
      </c>
      <c r="Y32" s="53"/>
      <c r="Z32" s="53"/>
      <c r="AA32" s="53"/>
      <c r="AB32" s="53"/>
      <c r="AM32" s="55" t="s">
        <v>93</v>
      </c>
      <c r="AN32" s="53">
        <v>34.69</v>
      </c>
      <c r="AO32" s="53"/>
      <c r="AP32" s="53"/>
      <c r="AQ32" s="53"/>
      <c r="AR32" s="53"/>
    </row>
    <row r="33" spans="1:47" x14ac:dyDescent="0.2">
      <c r="W33" s="55" t="s">
        <v>81</v>
      </c>
      <c r="X33" s="53" t="s">
        <v>94</v>
      </c>
      <c r="Y33" s="53"/>
      <c r="Z33" s="53"/>
      <c r="AA33" s="53"/>
      <c r="AB33" s="53"/>
      <c r="AM33" s="55" t="s">
        <v>80</v>
      </c>
      <c r="AN33" s="53">
        <v>1.6000000000000001E-3</v>
      </c>
      <c r="AO33" s="53"/>
      <c r="AP33" s="53"/>
      <c r="AQ33" s="53"/>
      <c r="AR33" s="53"/>
    </row>
    <row r="34" spans="1:47" x14ac:dyDescent="0.2">
      <c r="W34" s="55" t="s">
        <v>90</v>
      </c>
      <c r="X34" s="53" t="s">
        <v>91</v>
      </c>
      <c r="Y34" s="53"/>
      <c r="Z34" s="53"/>
      <c r="AA34" s="53"/>
      <c r="AB34" s="53"/>
      <c r="AM34" s="55" t="s">
        <v>81</v>
      </c>
      <c r="AN34" s="53" t="s">
        <v>89</v>
      </c>
      <c r="AO34" s="53"/>
      <c r="AP34" s="53"/>
      <c r="AQ34" s="53"/>
      <c r="AR34" s="53"/>
    </row>
    <row r="35" spans="1:47" x14ac:dyDescent="0.2">
      <c r="W35" s="55"/>
      <c r="X35" s="53"/>
      <c r="Y35" s="53"/>
      <c r="Z35" s="53"/>
      <c r="AA35" s="53"/>
      <c r="AB35" s="53"/>
      <c r="AM35" s="55" t="s">
        <v>90</v>
      </c>
      <c r="AN35" s="53" t="s">
        <v>91</v>
      </c>
      <c r="AO35" s="53"/>
      <c r="AP35" s="53"/>
      <c r="AQ35" s="53"/>
      <c r="AR35" s="53"/>
    </row>
    <row r="36" spans="1:47" x14ac:dyDescent="0.2">
      <c r="W36" s="55" t="s">
        <v>95</v>
      </c>
      <c r="X36" s="53" t="s">
        <v>96</v>
      </c>
      <c r="Y36" s="53" t="s">
        <v>97</v>
      </c>
      <c r="Z36" s="53" t="s">
        <v>98</v>
      </c>
      <c r="AA36" s="53" t="s">
        <v>87</v>
      </c>
      <c r="AB36" s="53" t="s">
        <v>80</v>
      </c>
      <c r="AM36" s="55"/>
      <c r="AN36" s="53"/>
      <c r="AO36" s="53"/>
      <c r="AP36" s="53"/>
      <c r="AQ36" s="53"/>
      <c r="AR36" s="53"/>
    </row>
    <row r="37" spans="1:47" x14ac:dyDescent="0.2">
      <c r="W37" s="55" t="s">
        <v>99</v>
      </c>
      <c r="X37" s="53">
        <v>7968</v>
      </c>
      <c r="Y37" s="53">
        <v>14</v>
      </c>
      <c r="Z37" s="53">
        <v>569.20000000000005</v>
      </c>
      <c r="AA37" s="53" t="s">
        <v>100</v>
      </c>
      <c r="AB37" s="53" t="s">
        <v>101</v>
      </c>
      <c r="AM37" s="55" t="s">
        <v>95</v>
      </c>
      <c r="AN37" s="53" t="s">
        <v>96</v>
      </c>
      <c r="AO37" s="53" t="s">
        <v>97</v>
      </c>
      <c r="AP37" s="53" t="s">
        <v>98</v>
      </c>
      <c r="AQ37" s="53" t="s">
        <v>87</v>
      </c>
      <c r="AR37" s="53" t="s">
        <v>80</v>
      </c>
    </row>
    <row r="38" spans="1:47" x14ac:dyDescent="0.2">
      <c r="W38" s="55" t="s">
        <v>102</v>
      </c>
      <c r="X38" s="53">
        <v>25999</v>
      </c>
      <c r="Y38" s="53">
        <v>75</v>
      </c>
      <c r="Z38" s="53">
        <v>346.6</v>
      </c>
      <c r="AA38" s="53"/>
      <c r="AB38" s="53"/>
      <c r="AM38" s="55" t="s">
        <v>99</v>
      </c>
      <c r="AN38" s="53">
        <v>9430</v>
      </c>
      <c r="AO38" s="53">
        <v>14</v>
      </c>
      <c r="AP38" s="53">
        <v>673.6</v>
      </c>
      <c r="AQ38" s="53" t="s">
        <v>448</v>
      </c>
      <c r="AR38" s="53" t="s">
        <v>449</v>
      </c>
    </row>
    <row r="39" spans="1:47" x14ac:dyDescent="0.2">
      <c r="W39" s="55" t="s">
        <v>103</v>
      </c>
      <c r="X39" s="53">
        <v>33967</v>
      </c>
      <c r="Y39" s="53">
        <v>89</v>
      </c>
      <c r="Z39" s="53"/>
      <c r="AA39" s="53"/>
      <c r="AB39" s="53"/>
      <c r="AM39" s="55" t="s">
        <v>102</v>
      </c>
      <c r="AN39" s="53">
        <v>6003</v>
      </c>
      <c r="AO39" s="53">
        <v>75</v>
      </c>
      <c r="AP39" s="53">
        <v>80.040000000000006</v>
      </c>
      <c r="AQ39" s="53"/>
      <c r="AR39" s="53"/>
    </row>
    <row r="40" spans="1:47" x14ac:dyDescent="0.2">
      <c r="W40" s="55"/>
      <c r="X40" s="53"/>
      <c r="Y40" s="53"/>
      <c r="Z40" s="53"/>
      <c r="AA40" s="53"/>
      <c r="AB40" s="53"/>
      <c r="AM40" s="55" t="s">
        <v>103</v>
      </c>
      <c r="AN40" s="53">
        <v>15433</v>
      </c>
      <c r="AO40" s="53">
        <v>89</v>
      </c>
      <c r="AP40" s="53"/>
      <c r="AQ40" s="53"/>
      <c r="AR40" s="53"/>
    </row>
    <row r="41" spans="1:47" x14ac:dyDescent="0.2">
      <c r="W41" s="55" t="s">
        <v>104</v>
      </c>
      <c r="X41" s="53"/>
      <c r="Y41" s="53"/>
      <c r="Z41" s="53"/>
      <c r="AA41" s="53"/>
      <c r="AB41" s="53"/>
      <c r="AM41" s="55"/>
      <c r="AN41" s="53"/>
      <c r="AO41" s="53"/>
      <c r="AP41" s="53"/>
      <c r="AQ41" s="53"/>
      <c r="AR41" s="53"/>
    </row>
    <row r="42" spans="1:47" x14ac:dyDescent="0.2">
      <c r="W42" s="55" t="s">
        <v>105</v>
      </c>
      <c r="X42" s="53">
        <v>15</v>
      </c>
      <c r="Y42" s="53"/>
      <c r="Z42" s="53"/>
      <c r="AA42" s="53"/>
      <c r="AB42" s="53"/>
      <c r="AM42" s="55" t="s">
        <v>104</v>
      </c>
      <c r="AN42" s="53"/>
      <c r="AO42" s="53"/>
      <c r="AP42" s="53"/>
      <c r="AQ42" s="53"/>
      <c r="AR42" s="53"/>
    </row>
    <row r="43" spans="1:47" x14ac:dyDescent="0.2">
      <c r="W43" s="55" t="s">
        <v>106</v>
      </c>
      <c r="X43" s="53">
        <v>90</v>
      </c>
      <c r="Y43" s="53"/>
      <c r="Z43" s="53"/>
      <c r="AA43" s="53"/>
      <c r="AB43" s="53"/>
      <c r="AM43" s="55" t="s">
        <v>105</v>
      </c>
      <c r="AN43" s="53">
        <v>15</v>
      </c>
      <c r="AO43" s="53"/>
      <c r="AP43" s="53"/>
      <c r="AQ43" s="53"/>
      <c r="AR43" s="53"/>
    </row>
    <row r="44" spans="1:47" x14ac:dyDescent="0.2">
      <c r="B44" t="s">
        <v>658</v>
      </c>
      <c r="C44" s="5" t="s">
        <v>5</v>
      </c>
      <c r="D44" s="5" t="s">
        <v>6</v>
      </c>
      <c r="E44" s="5" t="s">
        <v>7</v>
      </c>
      <c r="F44" s="5" t="s">
        <v>8</v>
      </c>
      <c r="G44" s="5" t="s">
        <v>9</v>
      </c>
      <c r="H44" s="5" t="s">
        <v>10</v>
      </c>
      <c r="I44" s="5" t="s">
        <v>11</v>
      </c>
      <c r="AM44" s="55" t="s">
        <v>106</v>
      </c>
      <c r="AN44" s="53">
        <v>90</v>
      </c>
      <c r="AO44" s="53"/>
      <c r="AP44" s="53"/>
      <c r="AQ44" s="53"/>
      <c r="AR44" s="53"/>
    </row>
    <row r="45" spans="1:47" x14ac:dyDescent="0.2">
      <c r="A45" t="s">
        <v>49</v>
      </c>
      <c r="F45" t="s">
        <v>446</v>
      </c>
      <c r="G45" t="s">
        <v>476</v>
      </c>
      <c r="H45" t="s">
        <v>446</v>
      </c>
      <c r="I45" t="s">
        <v>446</v>
      </c>
    </row>
    <row r="46" spans="1:47" x14ac:dyDescent="0.2">
      <c r="A46" t="s">
        <v>48</v>
      </c>
      <c r="F46" t="s">
        <v>446</v>
      </c>
      <c r="G46" t="s">
        <v>476</v>
      </c>
      <c r="H46" t="s">
        <v>446</v>
      </c>
      <c r="I46" t="s">
        <v>446</v>
      </c>
      <c r="W46" s="54"/>
      <c r="X46" s="54"/>
      <c r="Y46" s="54"/>
      <c r="Z46" s="54"/>
      <c r="AA46" s="54"/>
      <c r="AB46" s="54"/>
      <c r="AC46" s="54"/>
      <c r="AD46" s="54"/>
      <c r="AE46" s="54"/>
    </row>
    <row r="47" spans="1:47" x14ac:dyDescent="0.2">
      <c r="A47" t="s">
        <v>659</v>
      </c>
      <c r="W47" s="55" t="s">
        <v>107</v>
      </c>
      <c r="X47" s="53">
        <v>1</v>
      </c>
      <c r="Y47" s="53"/>
      <c r="Z47" s="53"/>
      <c r="AA47" s="53"/>
      <c r="AB47" s="53"/>
      <c r="AC47" s="53"/>
      <c r="AD47" s="53"/>
      <c r="AE47" s="53"/>
      <c r="AM47" s="54"/>
      <c r="AN47" s="54"/>
      <c r="AO47" s="54"/>
      <c r="AP47" s="54"/>
      <c r="AQ47" s="54"/>
      <c r="AR47" s="54"/>
      <c r="AS47" s="54"/>
      <c r="AT47" s="54"/>
      <c r="AU47" s="54"/>
    </row>
    <row r="48" spans="1:47" x14ac:dyDescent="0.2">
      <c r="W48" s="55" t="s">
        <v>108</v>
      </c>
      <c r="X48" s="53">
        <v>105</v>
      </c>
      <c r="Y48" s="53"/>
      <c r="Z48" s="53"/>
      <c r="AA48" s="53"/>
      <c r="AB48" s="53"/>
      <c r="AC48" s="53"/>
      <c r="AD48" s="53"/>
      <c r="AE48" s="53"/>
      <c r="AM48" s="55" t="s">
        <v>107</v>
      </c>
      <c r="AN48" s="53">
        <v>1</v>
      </c>
      <c r="AO48" s="53"/>
      <c r="AP48" s="53"/>
      <c r="AQ48" s="53"/>
      <c r="AR48" s="53"/>
      <c r="AS48" s="53"/>
      <c r="AT48" s="53"/>
      <c r="AU48" s="53"/>
    </row>
    <row r="49" spans="23:47" x14ac:dyDescent="0.2">
      <c r="W49" s="55" t="s">
        <v>109</v>
      </c>
      <c r="X49" s="53">
        <v>0.05</v>
      </c>
      <c r="Y49" s="53"/>
      <c r="Z49" s="53"/>
      <c r="AA49" s="53"/>
      <c r="AB49" s="53"/>
      <c r="AC49" s="53"/>
      <c r="AD49" s="53"/>
      <c r="AE49" s="53"/>
      <c r="AM49" s="55" t="s">
        <v>108</v>
      </c>
      <c r="AN49" s="53">
        <v>105</v>
      </c>
      <c r="AO49" s="53"/>
      <c r="AP49" s="53"/>
      <c r="AQ49" s="53"/>
      <c r="AR49" s="53"/>
      <c r="AS49" s="53"/>
      <c r="AT49" s="53"/>
      <c r="AU49" s="53"/>
    </row>
    <row r="50" spans="23:47" x14ac:dyDescent="0.2">
      <c r="W50" s="55"/>
      <c r="X50" s="53"/>
      <c r="Y50" s="53"/>
      <c r="Z50" s="53"/>
      <c r="AA50" s="53"/>
      <c r="AB50" s="53"/>
      <c r="AC50" s="53"/>
      <c r="AD50" s="53"/>
      <c r="AE50" s="53"/>
      <c r="AM50" s="55" t="s">
        <v>109</v>
      </c>
      <c r="AN50" s="53">
        <v>0.05</v>
      </c>
      <c r="AO50" s="53"/>
      <c r="AP50" s="53"/>
      <c r="AQ50" s="53"/>
      <c r="AR50" s="53"/>
      <c r="AS50" s="53"/>
      <c r="AT50" s="53"/>
      <c r="AU50" s="53"/>
    </row>
    <row r="51" spans="23:47" x14ac:dyDescent="0.2">
      <c r="W51" s="55" t="s">
        <v>110</v>
      </c>
      <c r="X51" s="53" t="s">
        <v>111</v>
      </c>
      <c r="Y51" s="53" t="s">
        <v>112</v>
      </c>
      <c r="Z51" s="53" t="s">
        <v>113</v>
      </c>
      <c r="AA51" s="53" t="s">
        <v>114</v>
      </c>
      <c r="AB51" s="53" t="s">
        <v>115</v>
      </c>
      <c r="AC51" s="53"/>
      <c r="AD51" s="53"/>
      <c r="AE51" s="53"/>
      <c r="AM51" s="55"/>
      <c r="AN51" s="53"/>
      <c r="AO51" s="53"/>
      <c r="AP51" s="53"/>
      <c r="AQ51" s="53"/>
      <c r="AR51" s="53"/>
      <c r="AS51" s="53"/>
      <c r="AT51" s="53"/>
      <c r="AU51" s="53"/>
    </row>
    <row r="52" spans="23:47" x14ac:dyDescent="0.2">
      <c r="W52" s="55"/>
      <c r="X52" s="53"/>
      <c r="Y52" s="53"/>
      <c r="Z52" s="53"/>
      <c r="AA52" s="53"/>
      <c r="AB52" s="53"/>
      <c r="AC52" s="53"/>
      <c r="AD52" s="53"/>
      <c r="AE52" s="53"/>
      <c r="AM52" s="55" t="s">
        <v>110</v>
      </c>
      <c r="AN52" s="53" t="s">
        <v>111</v>
      </c>
      <c r="AO52" s="53" t="s">
        <v>112</v>
      </c>
      <c r="AP52" s="53" t="s">
        <v>113</v>
      </c>
      <c r="AQ52" s="53" t="s">
        <v>114</v>
      </c>
      <c r="AR52" s="53" t="s">
        <v>115</v>
      </c>
      <c r="AS52" s="53"/>
      <c r="AT52" s="53"/>
      <c r="AU52" s="53"/>
    </row>
    <row r="53" spans="23:47" x14ac:dyDescent="0.2">
      <c r="W53" s="55" t="s">
        <v>116</v>
      </c>
      <c r="X53" s="53">
        <v>11.12</v>
      </c>
      <c r="Y53" s="53" t="s">
        <v>117</v>
      </c>
      <c r="Z53" s="53" t="s">
        <v>84</v>
      </c>
      <c r="AA53" s="53" t="s">
        <v>82</v>
      </c>
      <c r="AB53" s="53">
        <v>0.99929999999999997</v>
      </c>
      <c r="AC53" s="53" t="s">
        <v>118</v>
      </c>
      <c r="AD53" s="53"/>
      <c r="AE53" s="53"/>
      <c r="AM53" s="55"/>
      <c r="AN53" s="53"/>
      <c r="AO53" s="53"/>
      <c r="AP53" s="53"/>
      <c r="AQ53" s="53"/>
      <c r="AR53" s="53"/>
      <c r="AS53" s="53"/>
      <c r="AT53" s="53"/>
      <c r="AU53" s="53"/>
    </row>
    <row r="54" spans="23:47" x14ac:dyDescent="0.2">
      <c r="W54" s="55" t="s">
        <v>119</v>
      </c>
      <c r="X54" s="53">
        <v>22.85</v>
      </c>
      <c r="Y54" s="53" t="s">
        <v>120</v>
      </c>
      <c r="Z54" s="53" t="s">
        <v>84</v>
      </c>
      <c r="AA54" s="53" t="s">
        <v>82</v>
      </c>
      <c r="AB54" s="53">
        <v>0.71379999999999999</v>
      </c>
      <c r="AC54" s="53" t="s">
        <v>121</v>
      </c>
      <c r="AD54" s="53"/>
      <c r="AE54" s="53"/>
      <c r="AM54" s="55" t="s">
        <v>450</v>
      </c>
      <c r="AN54" s="53">
        <v>8.0389999999999997</v>
      </c>
      <c r="AO54" s="53" t="s">
        <v>451</v>
      </c>
      <c r="AP54" s="53" t="s">
        <v>84</v>
      </c>
      <c r="AQ54" s="53" t="s">
        <v>82</v>
      </c>
      <c r="AR54" s="53">
        <v>0.9627</v>
      </c>
      <c r="AS54" s="53" t="s">
        <v>118</v>
      </c>
      <c r="AT54" s="53"/>
      <c r="AU54" s="53"/>
    </row>
    <row r="55" spans="23:47" x14ac:dyDescent="0.2">
      <c r="W55" s="55" t="s">
        <v>122</v>
      </c>
      <c r="X55" s="53">
        <v>27.35</v>
      </c>
      <c r="Y55" s="53" t="s">
        <v>123</v>
      </c>
      <c r="Z55" s="53" t="s">
        <v>84</v>
      </c>
      <c r="AA55" s="53" t="s">
        <v>82</v>
      </c>
      <c r="AB55" s="53">
        <v>0.42309999999999998</v>
      </c>
      <c r="AC55" s="53" t="s">
        <v>124</v>
      </c>
      <c r="AD55" s="53"/>
      <c r="AE55" s="53"/>
      <c r="AM55" s="55" t="s">
        <v>452</v>
      </c>
      <c r="AN55" s="53">
        <v>14.6</v>
      </c>
      <c r="AO55" s="53" t="s">
        <v>453</v>
      </c>
      <c r="AP55" s="53" t="s">
        <v>84</v>
      </c>
      <c r="AQ55" s="53" t="s">
        <v>82</v>
      </c>
      <c r="AR55" s="53">
        <v>0.25629999999999997</v>
      </c>
      <c r="AS55" s="53" t="s">
        <v>121</v>
      </c>
      <c r="AT55" s="53"/>
      <c r="AU55" s="53"/>
    </row>
    <row r="56" spans="23:47" x14ac:dyDescent="0.2">
      <c r="W56" s="55" t="s">
        <v>125</v>
      </c>
      <c r="X56" s="53">
        <v>23.4</v>
      </c>
      <c r="Y56" s="53" t="s">
        <v>126</v>
      </c>
      <c r="Z56" s="53" t="s">
        <v>84</v>
      </c>
      <c r="AA56" s="53" t="s">
        <v>82</v>
      </c>
      <c r="AB56" s="53">
        <v>0.67949999999999999</v>
      </c>
      <c r="AC56" s="53" t="s">
        <v>127</v>
      </c>
      <c r="AD56" s="53"/>
      <c r="AE56" s="53"/>
      <c r="AM56" s="55" t="s">
        <v>454</v>
      </c>
      <c r="AN56" s="53">
        <v>14.38</v>
      </c>
      <c r="AO56" s="53" t="s">
        <v>455</v>
      </c>
      <c r="AP56" s="53" t="s">
        <v>84</v>
      </c>
      <c r="AQ56" s="53" t="s">
        <v>82</v>
      </c>
      <c r="AR56" s="53">
        <v>0.2777</v>
      </c>
      <c r="AS56" s="53" t="s">
        <v>124</v>
      </c>
    </row>
    <row r="57" spans="23:47" x14ac:dyDescent="0.2">
      <c r="W57" s="55" t="s">
        <v>128</v>
      </c>
      <c r="X57" s="53">
        <v>31.7</v>
      </c>
      <c r="Y57" s="53" t="s">
        <v>129</v>
      </c>
      <c r="Z57" s="53" t="s">
        <v>84</v>
      </c>
      <c r="AA57" s="53" t="s">
        <v>82</v>
      </c>
      <c r="AB57" s="53">
        <v>0.19869999999999999</v>
      </c>
      <c r="AC57" s="53" t="s">
        <v>130</v>
      </c>
      <c r="AD57" s="53"/>
      <c r="AE57" s="53"/>
      <c r="AM57" s="55" t="s">
        <v>456</v>
      </c>
      <c r="AN57" s="53">
        <v>14.83</v>
      </c>
      <c r="AO57" s="53" t="s">
        <v>457</v>
      </c>
      <c r="AP57" s="53" t="s">
        <v>84</v>
      </c>
      <c r="AQ57" s="53" t="s">
        <v>82</v>
      </c>
      <c r="AR57" s="53">
        <v>0.2339</v>
      </c>
      <c r="AS57" s="53" t="s">
        <v>127</v>
      </c>
    </row>
    <row r="58" spans="23:47" x14ac:dyDescent="0.2">
      <c r="W58" s="55" t="s">
        <v>131</v>
      </c>
      <c r="X58" s="53">
        <v>30.31</v>
      </c>
      <c r="Y58" s="53" t="s">
        <v>132</v>
      </c>
      <c r="Z58" s="53" t="s">
        <v>84</v>
      </c>
      <c r="AA58" s="53" t="s">
        <v>82</v>
      </c>
      <c r="AB58" s="53">
        <v>0.25929999999999997</v>
      </c>
      <c r="AC58" s="53" t="s">
        <v>133</v>
      </c>
      <c r="AD58" s="53"/>
      <c r="AE58" s="53"/>
      <c r="AM58" s="56" t="s">
        <v>458</v>
      </c>
      <c r="AN58" s="57">
        <v>32.119999999999997</v>
      </c>
      <c r="AO58" s="57" t="s">
        <v>459</v>
      </c>
      <c r="AP58" s="57" t="s">
        <v>91</v>
      </c>
      <c r="AQ58" s="57" t="s">
        <v>446</v>
      </c>
      <c r="AR58" s="53" t="s">
        <v>445</v>
      </c>
      <c r="AS58" s="53" t="s">
        <v>130</v>
      </c>
    </row>
    <row r="59" spans="23:47" x14ac:dyDescent="0.2">
      <c r="W59" s="55" t="s">
        <v>134</v>
      </c>
      <c r="X59" s="53">
        <v>21.72</v>
      </c>
      <c r="Y59" s="53" t="s">
        <v>135</v>
      </c>
      <c r="Z59" s="53" t="s">
        <v>84</v>
      </c>
      <c r="AA59" s="53" t="s">
        <v>82</v>
      </c>
      <c r="AB59" s="53">
        <v>0.77980000000000005</v>
      </c>
      <c r="AC59" s="53" t="s">
        <v>136</v>
      </c>
      <c r="AD59" s="53"/>
      <c r="AE59" s="53"/>
      <c r="AM59" s="56" t="s">
        <v>460</v>
      </c>
      <c r="AN59" s="57">
        <v>34.229999999999997</v>
      </c>
      <c r="AO59" s="57" t="s">
        <v>461</v>
      </c>
      <c r="AP59" s="57" t="s">
        <v>91</v>
      </c>
      <c r="AQ59" s="57" t="s">
        <v>446</v>
      </c>
      <c r="AR59" s="53" t="s">
        <v>445</v>
      </c>
      <c r="AS59" s="53" t="s">
        <v>133</v>
      </c>
    </row>
    <row r="60" spans="23:47" x14ac:dyDescent="0.2">
      <c r="W60" s="55" t="s">
        <v>137</v>
      </c>
      <c r="X60" s="53">
        <v>0.95689999999999997</v>
      </c>
      <c r="Y60" s="53" t="s">
        <v>138</v>
      </c>
      <c r="Z60" s="53" t="s">
        <v>84</v>
      </c>
      <c r="AA60" s="53" t="s">
        <v>82</v>
      </c>
      <c r="AB60" s="53" t="s">
        <v>139</v>
      </c>
      <c r="AC60" s="53" t="s">
        <v>140</v>
      </c>
      <c r="AD60" s="53"/>
      <c r="AE60" s="53"/>
      <c r="AM60" s="56" t="s">
        <v>462</v>
      </c>
      <c r="AN60" s="57">
        <v>28.43</v>
      </c>
      <c r="AO60" s="57" t="s">
        <v>463</v>
      </c>
      <c r="AP60" s="57" t="s">
        <v>91</v>
      </c>
      <c r="AQ60" s="57" t="s">
        <v>446</v>
      </c>
      <c r="AR60" s="53" t="s">
        <v>445</v>
      </c>
      <c r="AS60" s="53" t="s">
        <v>136</v>
      </c>
    </row>
    <row r="61" spans="23:47" x14ac:dyDescent="0.2">
      <c r="W61" s="55" t="s">
        <v>141</v>
      </c>
      <c r="X61" s="53">
        <v>17.760000000000002</v>
      </c>
      <c r="Y61" s="53" t="s">
        <v>142</v>
      </c>
      <c r="Z61" s="53" t="s">
        <v>84</v>
      </c>
      <c r="AA61" s="53" t="s">
        <v>82</v>
      </c>
      <c r="AB61" s="53">
        <v>0.94040000000000001</v>
      </c>
      <c r="AC61" s="53" t="s">
        <v>143</v>
      </c>
      <c r="AD61" s="53"/>
      <c r="AE61" s="53"/>
      <c r="AM61" s="55" t="s">
        <v>464</v>
      </c>
      <c r="AN61" s="53">
        <v>8.0500000000000007</v>
      </c>
      <c r="AO61" s="53" t="s">
        <v>465</v>
      </c>
      <c r="AP61" s="53" t="s">
        <v>84</v>
      </c>
      <c r="AQ61" s="53" t="s">
        <v>82</v>
      </c>
      <c r="AR61" s="53">
        <v>0.96220000000000006</v>
      </c>
      <c r="AS61" s="53" t="s">
        <v>140</v>
      </c>
    </row>
    <row r="62" spans="23:47" x14ac:dyDescent="0.2">
      <c r="W62" s="55" t="s">
        <v>144</v>
      </c>
      <c r="X62" s="53">
        <v>10.38</v>
      </c>
      <c r="Y62" s="53" t="s">
        <v>145</v>
      </c>
      <c r="Z62" s="53" t="s">
        <v>84</v>
      </c>
      <c r="AA62" s="53" t="s">
        <v>82</v>
      </c>
      <c r="AB62" s="53">
        <v>0.99970000000000003</v>
      </c>
      <c r="AC62" s="53" t="s">
        <v>146</v>
      </c>
      <c r="AD62" s="53"/>
      <c r="AE62" s="53"/>
      <c r="AM62" s="55" t="s">
        <v>466</v>
      </c>
      <c r="AN62" s="53">
        <v>10.49</v>
      </c>
      <c r="AO62" s="53" t="s">
        <v>467</v>
      </c>
      <c r="AP62" s="53" t="s">
        <v>84</v>
      </c>
      <c r="AQ62" s="53" t="s">
        <v>82</v>
      </c>
      <c r="AR62" s="53">
        <v>0.77370000000000005</v>
      </c>
      <c r="AS62" s="53" t="s">
        <v>143</v>
      </c>
    </row>
    <row r="63" spans="23:47" x14ac:dyDescent="0.2">
      <c r="W63" s="55" t="s">
        <v>147</v>
      </c>
      <c r="X63" s="53">
        <v>16.96</v>
      </c>
      <c r="Y63" s="53" t="s">
        <v>148</v>
      </c>
      <c r="Z63" s="53" t="s">
        <v>84</v>
      </c>
      <c r="AA63" s="53" t="s">
        <v>82</v>
      </c>
      <c r="AB63" s="53">
        <v>0.95840000000000003</v>
      </c>
      <c r="AC63" s="53" t="s">
        <v>149</v>
      </c>
      <c r="AD63" s="53"/>
      <c r="AE63" s="53"/>
      <c r="AM63" s="55" t="s">
        <v>468</v>
      </c>
      <c r="AN63" s="53">
        <v>15.87</v>
      </c>
      <c r="AO63" s="53" t="s">
        <v>469</v>
      </c>
      <c r="AP63" s="53" t="s">
        <v>84</v>
      </c>
      <c r="AQ63" s="53" t="s">
        <v>82</v>
      </c>
      <c r="AR63" s="53">
        <v>0.15110000000000001</v>
      </c>
      <c r="AS63" s="53" t="s">
        <v>146</v>
      </c>
    </row>
    <row r="64" spans="23:47" x14ac:dyDescent="0.2">
      <c r="W64" s="55" t="s">
        <v>150</v>
      </c>
      <c r="X64" s="53">
        <v>10.37</v>
      </c>
      <c r="Y64" s="53" t="s">
        <v>151</v>
      </c>
      <c r="Z64" s="53" t="s">
        <v>84</v>
      </c>
      <c r="AA64" s="53" t="s">
        <v>82</v>
      </c>
      <c r="AB64" s="53">
        <v>0.99970000000000003</v>
      </c>
      <c r="AC64" s="53" t="s">
        <v>152</v>
      </c>
      <c r="AD64" s="53"/>
      <c r="AE64" s="53"/>
      <c r="AM64" s="55" t="s">
        <v>470</v>
      </c>
      <c r="AN64" s="53">
        <v>17.02</v>
      </c>
      <c r="AO64" s="53" t="s">
        <v>471</v>
      </c>
      <c r="AP64" s="53" t="s">
        <v>84</v>
      </c>
      <c r="AQ64" s="53" t="s">
        <v>82</v>
      </c>
      <c r="AR64" s="53">
        <v>8.7900000000000006E-2</v>
      </c>
      <c r="AS64" s="53" t="s">
        <v>149</v>
      </c>
    </row>
    <row r="65" spans="23:47" x14ac:dyDescent="0.2">
      <c r="W65" s="55" t="s">
        <v>153</v>
      </c>
      <c r="X65" s="53">
        <v>15.47</v>
      </c>
      <c r="Y65" s="53" t="s">
        <v>154</v>
      </c>
      <c r="Z65" s="53" t="s">
        <v>84</v>
      </c>
      <c r="AA65" s="53" t="s">
        <v>82</v>
      </c>
      <c r="AB65" s="53">
        <v>0.98070000000000002</v>
      </c>
      <c r="AC65" s="53" t="s">
        <v>155</v>
      </c>
      <c r="AD65" s="53"/>
      <c r="AE65" s="53"/>
      <c r="AM65" s="56" t="s">
        <v>472</v>
      </c>
      <c r="AN65" s="57">
        <v>34.54</v>
      </c>
      <c r="AO65" s="57" t="s">
        <v>473</v>
      </c>
      <c r="AP65" s="57" t="s">
        <v>91</v>
      </c>
      <c r="AQ65" s="57" t="s">
        <v>446</v>
      </c>
      <c r="AR65" s="53" t="s">
        <v>445</v>
      </c>
      <c r="AS65" s="53" t="s">
        <v>152</v>
      </c>
    </row>
    <row r="66" spans="23:47" x14ac:dyDescent="0.2">
      <c r="W66" s="55" t="s">
        <v>156</v>
      </c>
      <c r="X66" s="53">
        <v>25.1</v>
      </c>
      <c r="Y66" s="53" t="s">
        <v>157</v>
      </c>
      <c r="Z66" s="53" t="s">
        <v>84</v>
      </c>
      <c r="AA66" s="53" t="s">
        <v>82</v>
      </c>
      <c r="AB66" s="53">
        <v>0.56889999999999996</v>
      </c>
      <c r="AC66" s="53" t="s">
        <v>158</v>
      </c>
      <c r="AD66" s="53"/>
      <c r="AE66" s="53"/>
      <c r="AM66" s="56" t="s">
        <v>474</v>
      </c>
      <c r="AN66" s="57">
        <v>27.37</v>
      </c>
      <c r="AO66" s="57" t="s">
        <v>475</v>
      </c>
      <c r="AP66" s="57" t="s">
        <v>91</v>
      </c>
      <c r="AQ66" s="57" t="s">
        <v>476</v>
      </c>
      <c r="AR66" s="53">
        <v>1E-4</v>
      </c>
      <c r="AS66" s="53" t="s">
        <v>155</v>
      </c>
    </row>
    <row r="67" spans="23:47" x14ac:dyDescent="0.2">
      <c r="W67" s="55" t="s">
        <v>159</v>
      </c>
      <c r="X67" s="53">
        <v>11.73</v>
      </c>
      <c r="Y67" s="53" t="s">
        <v>160</v>
      </c>
      <c r="Z67" s="53" t="s">
        <v>84</v>
      </c>
      <c r="AA67" s="53" t="s">
        <v>82</v>
      </c>
      <c r="AB67" s="53">
        <v>0.99870000000000003</v>
      </c>
      <c r="AC67" s="53" t="s">
        <v>161</v>
      </c>
      <c r="AD67" s="53"/>
      <c r="AE67" s="53"/>
      <c r="AM67" s="56" t="s">
        <v>477</v>
      </c>
      <c r="AN67" s="57">
        <v>23.68</v>
      </c>
      <c r="AO67" s="57" t="s">
        <v>478</v>
      </c>
      <c r="AP67" s="57" t="s">
        <v>91</v>
      </c>
      <c r="AQ67" s="57" t="s">
        <v>89</v>
      </c>
      <c r="AR67" s="53">
        <v>1.6000000000000001E-3</v>
      </c>
      <c r="AS67" s="53" t="s">
        <v>158</v>
      </c>
    </row>
    <row r="68" spans="23:47" x14ac:dyDescent="0.2">
      <c r="W68" s="55" t="s">
        <v>162</v>
      </c>
      <c r="X68" s="53">
        <v>16.23</v>
      </c>
      <c r="Y68" s="53" t="s">
        <v>163</v>
      </c>
      <c r="Z68" s="53" t="s">
        <v>84</v>
      </c>
      <c r="AA68" s="53" t="s">
        <v>82</v>
      </c>
      <c r="AB68" s="53">
        <v>0.97089999999999999</v>
      </c>
      <c r="AC68" s="53" t="s">
        <v>164</v>
      </c>
      <c r="AD68" s="53"/>
      <c r="AE68" s="53"/>
      <c r="AM68" s="55" t="s">
        <v>479</v>
      </c>
      <c r="AN68" s="53">
        <v>6.5579999999999998</v>
      </c>
      <c r="AO68" s="53" t="s">
        <v>480</v>
      </c>
      <c r="AP68" s="53" t="s">
        <v>84</v>
      </c>
      <c r="AQ68" s="53" t="s">
        <v>82</v>
      </c>
      <c r="AR68" s="53">
        <v>0.99399999999999999</v>
      </c>
      <c r="AS68" s="53" t="s">
        <v>161</v>
      </c>
    </row>
    <row r="69" spans="23:47" x14ac:dyDescent="0.2">
      <c r="W69" s="55" t="s">
        <v>165</v>
      </c>
      <c r="X69" s="53">
        <v>12.28</v>
      </c>
      <c r="Y69" s="53" t="s">
        <v>166</v>
      </c>
      <c r="Z69" s="53" t="s">
        <v>84</v>
      </c>
      <c r="AA69" s="53" t="s">
        <v>82</v>
      </c>
      <c r="AB69" s="53">
        <v>0.99790000000000001</v>
      </c>
      <c r="AC69" s="53" t="s">
        <v>167</v>
      </c>
      <c r="AD69" s="53"/>
      <c r="AE69" s="53"/>
      <c r="AM69" s="55" t="s">
        <v>481</v>
      </c>
      <c r="AN69" s="53">
        <v>6.3460000000000001</v>
      </c>
      <c r="AO69" s="53" t="s">
        <v>482</v>
      </c>
      <c r="AP69" s="53" t="s">
        <v>84</v>
      </c>
      <c r="AQ69" s="53" t="s">
        <v>82</v>
      </c>
      <c r="AR69" s="53">
        <v>0.99560000000000004</v>
      </c>
      <c r="AS69" s="53" t="s">
        <v>164</v>
      </c>
    </row>
    <row r="70" spans="23:47" x14ac:dyDescent="0.2">
      <c r="W70" s="55" t="s">
        <v>168</v>
      </c>
      <c r="X70" s="53">
        <v>20.58</v>
      </c>
      <c r="Y70" s="53" t="s">
        <v>169</v>
      </c>
      <c r="Z70" s="53" t="s">
        <v>84</v>
      </c>
      <c r="AA70" s="53" t="s">
        <v>82</v>
      </c>
      <c r="AB70" s="53">
        <v>0.83819999999999995</v>
      </c>
      <c r="AC70" s="53" t="s">
        <v>170</v>
      </c>
      <c r="AD70" s="53"/>
      <c r="AE70" s="53"/>
      <c r="AM70" s="55" t="s">
        <v>483</v>
      </c>
      <c r="AN70" s="53">
        <v>6.7930000000000001</v>
      </c>
      <c r="AO70" s="53" t="s">
        <v>484</v>
      </c>
      <c r="AP70" s="53" t="s">
        <v>84</v>
      </c>
      <c r="AQ70" s="53" t="s">
        <v>82</v>
      </c>
      <c r="AR70" s="53">
        <v>0.99150000000000005</v>
      </c>
      <c r="AS70" s="53" t="s">
        <v>167</v>
      </c>
    </row>
    <row r="71" spans="23:47" x14ac:dyDescent="0.2">
      <c r="W71" s="55" t="s">
        <v>171</v>
      </c>
      <c r="X71" s="53">
        <v>19.190000000000001</v>
      </c>
      <c r="Y71" s="53" t="s">
        <v>172</v>
      </c>
      <c r="Z71" s="53" t="s">
        <v>84</v>
      </c>
      <c r="AA71" s="53" t="s">
        <v>82</v>
      </c>
      <c r="AB71" s="53">
        <v>0.89639999999999997</v>
      </c>
      <c r="AC71" s="53" t="s">
        <v>173</v>
      </c>
      <c r="AD71" s="53"/>
      <c r="AE71" s="53"/>
      <c r="AM71" s="55" t="s">
        <v>485</v>
      </c>
      <c r="AN71" s="53">
        <v>24.08</v>
      </c>
      <c r="AO71" s="53" t="s">
        <v>486</v>
      </c>
      <c r="AP71" s="53" t="s">
        <v>91</v>
      </c>
      <c r="AQ71" s="53" t="s">
        <v>89</v>
      </c>
      <c r="AR71" s="53">
        <v>1.1999999999999999E-3</v>
      </c>
      <c r="AS71" s="53" t="s">
        <v>170</v>
      </c>
    </row>
    <row r="72" spans="23:47" x14ac:dyDescent="0.2">
      <c r="W72" s="55" t="s">
        <v>174</v>
      </c>
      <c r="X72" s="53">
        <v>10.6</v>
      </c>
      <c r="Y72" s="53" t="s">
        <v>175</v>
      </c>
      <c r="Z72" s="53" t="s">
        <v>84</v>
      </c>
      <c r="AA72" s="53" t="s">
        <v>82</v>
      </c>
      <c r="AB72" s="53">
        <v>0.99960000000000004</v>
      </c>
      <c r="AC72" s="53" t="s">
        <v>176</v>
      </c>
      <c r="AD72" s="53"/>
      <c r="AE72" s="53"/>
      <c r="AM72" s="55" t="s">
        <v>487</v>
      </c>
      <c r="AN72" s="53">
        <v>26.19</v>
      </c>
      <c r="AO72" s="53" t="s">
        <v>488</v>
      </c>
      <c r="AP72" s="53" t="s">
        <v>91</v>
      </c>
      <c r="AQ72" s="53" t="s">
        <v>476</v>
      </c>
      <c r="AR72" s="53">
        <v>2.9999999999999997E-4</v>
      </c>
      <c r="AS72" s="53" t="s">
        <v>173</v>
      </c>
    </row>
    <row r="73" spans="23:47" x14ac:dyDescent="0.2">
      <c r="W73" s="55" t="s">
        <v>177</v>
      </c>
      <c r="X73" s="53">
        <v>-10.16</v>
      </c>
      <c r="Y73" s="53" t="s">
        <v>178</v>
      </c>
      <c r="Z73" s="53" t="s">
        <v>84</v>
      </c>
      <c r="AA73" s="53" t="s">
        <v>82</v>
      </c>
      <c r="AB73" s="53">
        <v>0.99970000000000003</v>
      </c>
      <c r="AC73" s="53" t="s">
        <v>179</v>
      </c>
      <c r="AD73" s="53"/>
      <c r="AE73" s="53"/>
      <c r="AM73" s="56" t="s">
        <v>489</v>
      </c>
      <c r="AN73" s="57">
        <v>20.39</v>
      </c>
      <c r="AO73" s="57" t="s">
        <v>490</v>
      </c>
      <c r="AP73" s="57" t="s">
        <v>91</v>
      </c>
      <c r="AQ73" s="57" t="s">
        <v>94</v>
      </c>
      <c r="AR73" s="57">
        <v>1.35E-2</v>
      </c>
      <c r="AS73" s="57" t="s">
        <v>176</v>
      </c>
      <c r="AT73" s="53"/>
      <c r="AU73" s="53"/>
    </row>
    <row r="74" spans="23:47" x14ac:dyDescent="0.2">
      <c r="W74" s="55" t="s">
        <v>180</v>
      </c>
      <c r="X74" s="53">
        <v>6.6420000000000003</v>
      </c>
      <c r="Y74" s="53" t="s">
        <v>181</v>
      </c>
      <c r="Z74" s="53" t="s">
        <v>84</v>
      </c>
      <c r="AA74" s="53" t="s">
        <v>82</v>
      </c>
      <c r="AB74" s="53" t="s">
        <v>139</v>
      </c>
      <c r="AC74" s="53" t="s">
        <v>182</v>
      </c>
      <c r="AD74" s="53"/>
      <c r="AE74" s="53"/>
      <c r="AM74" s="55" t="s">
        <v>491</v>
      </c>
      <c r="AN74" s="53">
        <v>1.184E-2</v>
      </c>
      <c r="AO74" s="53" t="s">
        <v>492</v>
      </c>
      <c r="AP74" s="53" t="s">
        <v>84</v>
      </c>
      <c r="AQ74" s="53" t="s">
        <v>82</v>
      </c>
      <c r="AR74" s="53" t="s">
        <v>139</v>
      </c>
      <c r="AS74" s="53" t="s">
        <v>179</v>
      </c>
      <c r="AT74" s="53"/>
      <c r="AU74" s="53"/>
    </row>
    <row r="75" spans="23:47" x14ac:dyDescent="0.2">
      <c r="W75" s="55" t="s">
        <v>183</v>
      </c>
      <c r="X75" s="53">
        <v>-0.73929999999999996</v>
      </c>
      <c r="Y75" s="53" t="s">
        <v>184</v>
      </c>
      <c r="Z75" s="53" t="s">
        <v>84</v>
      </c>
      <c r="AA75" s="53" t="s">
        <v>82</v>
      </c>
      <c r="AB75" s="53" t="s">
        <v>139</v>
      </c>
      <c r="AC75" s="53" t="s">
        <v>185</v>
      </c>
      <c r="AD75" s="53"/>
      <c r="AE75" s="53"/>
      <c r="AM75" s="55" t="s">
        <v>493</v>
      </c>
      <c r="AN75" s="53">
        <v>2.4510000000000001</v>
      </c>
      <c r="AO75" s="53" t="s">
        <v>494</v>
      </c>
      <c r="AP75" s="53" t="s">
        <v>84</v>
      </c>
      <c r="AQ75" s="53" t="s">
        <v>82</v>
      </c>
      <c r="AR75" s="53" t="s">
        <v>139</v>
      </c>
      <c r="AS75" s="53" t="s">
        <v>182</v>
      </c>
      <c r="AT75" s="53"/>
      <c r="AU75" s="53"/>
    </row>
    <row r="76" spans="23:47" x14ac:dyDescent="0.2">
      <c r="W76" s="55" t="s">
        <v>186</v>
      </c>
      <c r="X76" s="53">
        <v>5.8339999999999996</v>
      </c>
      <c r="Y76" s="53" t="s">
        <v>187</v>
      </c>
      <c r="Z76" s="53" t="s">
        <v>84</v>
      </c>
      <c r="AA76" s="53" t="s">
        <v>82</v>
      </c>
      <c r="AB76" s="53" t="s">
        <v>139</v>
      </c>
      <c r="AC76" s="53" t="s">
        <v>188</v>
      </c>
      <c r="AD76" s="53"/>
      <c r="AE76" s="53"/>
      <c r="AM76" s="55" t="s">
        <v>495</v>
      </c>
      <c r="AN76" s="53">
        <v>7.8330000000000002</v>
      </c>
      <c r="AO76" s="53" t="s">
        <v>496</v>
      </c>
      <c r="AP76" s="53" t="s">
        <v>84</v>
      </c>
      <c r="AQ76" s="53" t="s">
        <v>82</v>
      </c>
      <c r="AR76" s="53">
        <v>0.9698</v>
      </c>
      <c r="AS76" s="53" t="s">
        <v>185</v>
      </c>
      <c r="AT76" s="53"/>
      <c r="AU76" s="53"/>
    </row>
    <row r="77" spans="23:47" x14ac:dyDescent="0.2">
      <c r="W77" s="55" t="s">
        <v>189</v>
      </c>
      <c r="X77" s="53">
        <v>-0.75319999999999998</v>
      </c>
      <c r="Y77" s="53" t="s">
        <v>190</v>
      </c>
      <c r="Z77" s="53" t="s">
        <v>84</v>
      </c>
      <c r="AA77" s="53" t="s">
        <v>82</v>
      </c>
      <c r="AB77" s="53" t="s">
        <v>139</v>
      </c>
      <c r="AC77" s="53" t="s">
        <v>191</v>
      </c>
      <c r="AD77" s="53"/>
      <c r="AE77" s="53"/>
      <c r="AM77" s="55" t="s">
        <v>497</v>
      </c>
      <c r="AN77" s="53">
        <v>8.9830000000000005</v>
      </c>
      <c r="AO77" s="53" t="s">
        <v>498</v>
      </c>
      <c r="AP77" s="53" t="s">
        <v>84</v>
      </c>
      <c r="AQ77" s="53" t="s">
        <v>82</v>
      </c>
      <c r="AR77" s="53">
        <v>0.91359999999999997</v>
      </c>
      <c r="AS77" s="53" t="s">
        <v>188</v>
      </c>
      <c r="AT77" s="53"/>
      <c r="AU77" s="53"/>
    </row>
    <row r="78" spans="23:47" x14ac:dyDescent="0.2">
      <c r="W78" s="55" t="s">
        <v>192</v>
      </c>
      <c r="X78" s="53">
        <v>4.3440000000000003</v>
      </c>
      <c r="Y78" s="53" t="s">
        <v>193</v>
      </c>
      <c r="Z78" s="53" t="s">
        <v>84</v>
      </c>
      <c r="AA78" s="53" t="s">
        <v>82</v>
      </c>
      <c r="AB78" s="53" t="s">
        <v>139</v>
      </c>
      <c r="AC78" s="53" t="s">
        <v>194</v>
      </c>
      <c r="AD78" s="53"/>
      <c r="AE78" s="53"/>
      <c r="AM78" s="55" t="s">
        <v>499</v>
      </c>
      <c r="AN78" s="53">
        <v>26.5</v>
      </c>
      <c r="AO78" s="53" t="s">
        <v>500</v>
      </c>
      <c r="AP78" s="53" t="s">
        <v>91</v>
      </c>
      <c r="AQ78" s="53" t="s">
        <v>476</v>
      </c>
      <c r="AR78" s="53">
        <v>2.0000000000000001E-4</v>
      </c>
      <c r="AS78" s="53" t="s">
        <v>191</v>
      </c>
      <c r="AT78" s="53"/>
      <c r="AU78" s="53"/>
    </row>
    <row r="79" spans="23:47" x14ac:dyDescent="0.2">
      <c r="W79" s="55" t="s">
        <v>195</v>
      </c>
      <c r="X79" s="53">
        <v>13.98</v>
      </c>
      <c r="Y79" s="53" t="s">
        <v>196</v>
      </c>
      <c r="Z79" s="53" t="s">
        <v>84</v>
      </c>
      <c r="AA79" s="53" t="s">
        <v>82</v>
      </c>
      <c r="AB79" s="53">
        <v>0.99239999999999995</v>
      </c>
      <c r="AC79" s="53" t="s">
        <v>197</v>
      </c>
      <c r="AD79" s="53"/>
      <c r="AE79" s="53"/>
      <c r="AM79" s="56" t="s">
        <v>501</v>
      </c>
      <c r="AN79" s="57">
        <v>19.329999999999998</v>
      </c>
      <c r="AO79" s="57" t="s">
        <v>502</v>
      </c>
      <c r="AP79" s="57" t="s">
        <v>91</v>
      </c>
      <c r="AQ79" s="57" t="s">
        <v>94</v>
      </c>
      <c r="AR79" s="57">
        <v>2.53E-2</v>
      </c>
      <c r="AS79" s="57" t="s">
        <v>194</v>
      </c>
      <c r="AT79" s="53"/>
      <c r="AU79" s="53"/>
    </row>
    <row r="80" spans="23:47" x14ac:dyDescent="0.2">
      <c r="W80" s="55" t="s">
        <v>198</v>
      </c>
      <c r="X80" s="53">
        <v>4.5019999999999998</v>
      </c>
      <c r="Y80" s="53" t="s">
        <v>199</v>
      </c>
      <c r="Z80" s="53" t="s">
        <v>84</v>
      </c>
      <c r="AA80" s="53" t="s">
        <v>82</v>
      </c>
      <c r="AB80" s="53" t="s">
        <v>139</v>
      </c>
      <c r="AC80" s="53" t="s">
        <v>200</v>
      </c>
      <c r="AD80" s="53"/>
      <c r="AE80" s="53"/>
      <c r="AM80" s="55" t="s">
        <v>503</v>
      </c>
      <c r="AN80" s="53">
        <v>15.65</v>
      </c>
      <c r="AO80" s="53" t="s">
        <v>504</v>
      </c>
      <c r="AP80" s="53" t="s">
        <v>84</v>
      </c>
      <c r="AQ80" s="53" t="s">
        <v>82</v>
      </c>
      <c r="AR80" s="53">
        <v>0.1668</v>
      </c>
      <c r="AS80" s="53" t="s">
        <v>197</v>
      </c>
      <c r="AT80" s="53"/>
      <c r="AU80" s="53"/>
    </row>
    <row r="81" spans="23:47" x14ac:dyDescent="0.2">
      <c r="W81" s="55" t="s">
        <v>201</v>
      </c>
      <c r="X81" s="53">
        <v>0.55169999999999997</v>
      </c>
      <c r="Y81" s="53" t="s">
        <v>202</v>
      </c>
      <c r="Z81" s="53" t="s">
        <v>84</v>
      </c>
      <c r="AA81" s="53" t="s">
        <v>82</v>
      </c>
      <c r="AB81" s="53" t="s">
        <v>139</v>
      </c>
      <c r="AC81" s="53" t="s">
        <v>203</v>
      </c>
      <c r="AD81" s="53"/>
      <c r="AE81" s="53"/>
      <c r="AM81" s="55" t="s">
        <v>505</v>
      </c>
      <c r="AN81" s="53">
        <v>-0.21160000000000001</v>
      </c>
      <c r="AO81" s="53" t="s">
        <v>506</v>
      </c>
      <c r="AP81" s="53" t="s">
        <v>84</v>
      </c>
      <c r="AQ81" s="53" t="s">
        <v>82</v>
      </c>
      <c r="AR81" s="53" t="s">
        <v>139</v>
      </c>
      <c r="AS81" s="53" t="s">
        <v>200</v>
      </c>
      <c r="AT81" s="53"/>
      <c r="AU81" s="53"/>
    </row>
    <row r="82" spans="23:47" x14ac:dyDescent="0.2">
      <c r="W82" s="55" t="s">
        <v>204</v>
      </c>
      <c r="X82" s="53">
        <v>8.8539999999999992</v>
      </c>
      <c r="Y82" s="53" t="s">
        <v>205</v>
      </c>
      <c r="Z82" s="53" t="s">
        <v>84</v>
      </c>
      <c r="AA82" s="53" t="s">
        <v>82</v>
      </c>
      <c r="AB82" s="53" t="s">
        <v>139</v>
      </c>
      <c r="AC82" s="53" t="s">
        <v>206</v>
      </c>
      <c r="AD82" s="53"/>
      <c r="AE82" s="53"/>
      <c r="AM82" s="55" t="s">
        <v>507</v>
      </c>
      <c r="AN82" s="53">
        <v>0.23499999999999999</v>
      </c>
      <c r="AO82" s="53" t="s">
        <v>508</v>
      </c>
      <c r="AP82" s="53" t="s">
        <v>84</v>
      </c>
      <c r="AQ82" s="53" t="s">
        <v>82</v>
      </c>
      <c r="AR82" s="53" t="s">
        <v>139</v>
      </c>
      <c r="AS82" s="53" t="s">
        <v>203</v>
      </c>
      <c r="AT82" s="53"/>
      <c r="AU82" s="53"/>
    </row>
    <row r="83" spans="23:47" x14ac:dyDescent="0.2">
      <c r="W83" s="55" t="s">
        <v>207</v>
      </c>
      <c r="X83" s="53">
        <v>7.4640000000000004</v>
      </c>
      <c r="Y83" s="53" t="s">
        <v>208</v>
      </c>
      <c r="Z83" s="53" t="s">
        <v>84</v>
      </c>
      <c r="AA83" s="53" t="s">
        <v>82</v>
      </c>
      <c r="AB83" s="53" t="s">
        <v>139</v>
      </c>
      <c r="AC83" s="53" t="s">
        <v>209</v>
      </c>
      <c r="AD83" s="53"/>
      <c r="AE83" s="53"/>
      <c r="AM83" s="55" t="s">
        <v>509</v>
      </c>
      <c r="AN83" s="53">
        <v>17.52</v>
      </c>
      <c r="AO83" s="53" t="s">
        <v>510</v>
      </c>
      <c r="AP83" s="53" t="s">
        <v>84</v>
      </c>
      <c r="AQ83" s="53" t="s">
        <v>82</v>
      </c>
      <c r="AR83" s="53">
        <v>6.83E-2</v>
      </c>
      <c r="AS83" s="53" t="s">
        <v>206</v>
      </c>
      <c r="AT83" s="53"/>
      <c r="AU83" s="53"/>
    </row>
    <row r="84" spans="23:47" x14ac:dyDescent="0.2">
      <c r="W84" s="55" t="s">
        <v>210</v>
      </c>
      <c r="X84" s="53">
        <v>-1.131</v>
      </c>
      <c r="Y84" s="53" t="s">
        <v>211</v>
      </c>
      <c r="Z84" s="53" t="s">
        <v>84</v>
      </c>
      <c r="AA84" s="53" t="s">
        <v>82</v>
      </c>
      <c r="AB84" s="53" t="s">
        <v>139</v>
      </c>
      <c r="AC84" s="53" t="s">
        <v>212</v>
      </c>
      <c r="AD84" s="53"/>
      <c r="AE84" s="53"/>
      <c r="AM84" s="56" t="s">
        <v>511</v>
      </c>
      <c r="AN84" s="57">
        <v>19.63</v>
      </c>
      <c r="AO84" s="57" t="s">
        <v>512</v>
      </c>
      <c r="AP84" s="57" t="s">
        <v>91</v>
      </c>
      <c r="AQ84" s="57" t="s">
        <v>94</v>
      </c>
      <c r="AR84" s="57">
        <v>2.1299999999999999E-2</v>
      </c>
      <c r="AS84" s="57" t="s">
        <v>209</v>
      </c>
      <c r="AT84" s="53"/>
      <c r="AU84" s="53"/>
    </row>
    <row r="85" spans="23:47" x14ac:dyDescent="0.2">
      <c r="W85" s="55" t="s">
        <v>213</v>
      </c>
      <c r="X85" s="53">
        <v>-21.89</v>
      </c>
      <c r="Y85" s="53" t="s">
        <v>214</v>
      </c>
      <c r="Z85" s="53" t="s">
        <v>84</v>
      </c>
      <c r="AA85" s="53" t="s">
        <v>82</v>
      </c>
      <c r="AB85" s="53">
        <v>0.77010000000000001</v>
      </c>
      <c r="AC85" s="53" t="s">
        <v>215</v>
      </c>
      <c r="AD85" s="53"/>
      <c r="AE85" s="53"/>
      <c r="AM85" s="55" t="s">
        <v>513</v>
      </c>
      <c r="AN85" s="53">
        <v>13.84</v>
      </c>
      <c r="AO85" s="53" t="s">
        <v>514</v>
      </c>
      <c r="AP85" s="53" t="s">
        <v>84</v>
      </c>
      <c r="AQ85" s="53" t="s">
        <v>82</v>
      </c>
      <c r="AR85" s="53">
        <v>0.33789999999999998</v>
      </c>
      <c r="AS85" s="53" t="s">
        <v>212</v>
      </c>
      <c r="AT85" s="53"/>
      <c r="AU85" s="53"/>
    </row>
    <row r="86" spans="23:47" x14ac:dyDescent="0.2">
      <c r="W86" s="55" t="s">
        <v>216</v>
      </c>
      <c r="X86" s="53">
        <v>-5.0860000000000003</v>
      </c>
      <c r="Y86" s="53" t="s">
        <v>217</v>
      </c>
      <c r="Z86" s="53" t="s">
        <v>84</v>
      </c>
      <c r="AA86" s="53" t="s">
        <v>82</v>
      </c>
      <c r="AB86" s="53" t="s">
        <v>139</v>
      </c>
      <c r="AC86" s="53" t="s">
        <v>218</v>
      </c>
      <c r="AD86" s="53"/>
      <c r="AE86" s="53"/>
      <c r="AM86" s="55" t="s">
        <v>515</v>
      </c>
      <c r="AN86" s="53">
        <v>-6.5460000000000003</v>
      </c>
      <c r="AO86" s="53" t="s">
        <v>516</v>
      </c>
      <c r="AP86" s="53" t="s">
        <v>84</v>
      </c>
      <c r="AQ86" s="53" t="s">
        <v>82</v>
      </c>
      <c r="AR86" s="53">
        <v>0.99409999999999998</v>
      </c>
      <c r="AS86" s="53" t="s">
        <v>215</v>
      </c>
      <c r="AT86" s="53"/>
      <c r="AU86" s="53"/>
    </row>
    <row r="87" spans="23:47" x14ac:dyDescent="0.2">
      <c r="W87" s="55" t="s">
        <v>219</v>
      </c>
      <c r="X87" s="53">
        <v>-12.47</v>
      </c>
      <c r="Y87" s="53" t="s">
        <v>220</v>
      </c>
      <c r="Z87" s="53" t="s">
        <v>84</v>
      </c>
      <c r="AA87" s="53" t="s">
        <v>82</v>
      </c>
      <c r="AB87" s="53">
        <v>0.99760000000000004</v>
      </c>
      <c r="AC87" s="53" t="s">
        <v>221</v>
      </c>
      <c r="AD87" s="53"/>
      <c r="AE87" s="53"/>
      <c r="AM87" s="55" t="s">
        <v>517</v>
      </c>
      <c r="AN87" s="53">
        <v>-4.1070000000000002</v>
      </c>
      <c r="AO87" s="53" t="s">
        <v>518</v>
      </c>
      <c r="AP87" s="53" t="s">
        <v>84</v>
      </c>
      <c r="AQ87" s="53" t="s">
        <v>82</v>
      </c>
      <c r="AR87" s="53" t="s">
        <v>139</v>
      </c>
      <c r="AS87" s="53" t="s">
        <v>218</v>
      </c>
      <c r="AT87" s="53"/>
      <c r="AU87" s="53"/>
    </row>
    <row r="88" spans="23:47" x14ac:dyDescent="0.2">
      <c r="W88" s="55" t="s">
        <v>222</v>
      </c>
      <c r="X88" s="53">
        <v>-5.8940000000000001</v>
      </c>
      <c r="Y88" s="53" t="s">
        <v>223</v>
      </c>
      <c r="Z88" s="53" t="s">
        <v>84</v>
      </c>
      <c r="AA88" s="53" t="s">
        <v>82</v>
      </c>
      <c r="AB88" s="53" t="s">
        <v>139</v>
      </c>
      <c r="AC88" s="53" t="s">
        <v>224</v>
      </c>
      <c r="AD88" s="53"/>
      <c r="AE88" s="53"/>
      <c r="AM88" s="55" t="s">
        <v>519</v>
      </c>
      <c r="AN88" s="53">
        <v>1.2749999999999999</v>
      </c>
      <c r="AO88" s="53" t="s">
        <v>520</v>
      </c>
      <c r="AP88" s="53" t="s">
        <v>84</v>
      </c>
      <c r="AQ88" s="53" t="s">
        <v>82</v>
      </c>
      <c r="AR88" s="53" t="s">
        <v>139</v>
      </c>
      <c r="AS88" s="53" t="s">
        <v>221</v>
      </c>
      <c r="AT88" s="53"/>
      <c r="AU88" s="53"/>
    </row>
    <row r="89" spans="23:47" x14ac:dyDescent="0.2">
      <c r="W89" s="55" t="s">
        <v>225</v>
      </c>
      <c r="X89" s="53">
        <v>-12.48</v>
      </c>
      <c r="Y89" s="53" t="s">
        <v>226</v>
      </c>
      <c r="Z89" s="53" t="s">
        <v>84</v>
      </c>
      <c r="AA89" s="53" t="s">
        <v>82</v>
      </c>
      <c r="AB89" s="53">
        <v>0.99750000000000005</v>
      </c>
      <c r="AC89" s="53" t="s">
        <v>227</v>
      </c>
      <c r="AD89" s="53"/>
      <c r="AE89" s="53"/>
      <c r="AM89" s="55" t="s">
        <v>521</v>
      </c>
      <c r="AN89" s="53">
        <v>2.4249999999999998</v>
      </c>
      <c r="AO89" s="53" t="s">
        <v>522</v>
      </c>
      <c r="AP89" s="53" t="s">
        <v>84</v>
      </c>
      <c r="AQ89" s="53" t="s">
        <v>82</v>
      </c>
      <c r="AR89" s="53" t="s">
        <v>139</v>
      </c>
      <c r="AS89" s="53" t="s">
        <v>224</v>
      </c>
      <c r="AT89" s="53"/>
      <c r="AU89" s="53"/>
    </row>
    <row r="90" spans="23:47" x14ac:dyDescent="0.2">
      <c r="W90" s="55" t="s">
        <v>228</v>
      </c>
      <c r="X90" s="53">
        <v>-7.3840000000000003</v>
      </c>
      <c r="Y90" s="53" t="s">
        <v>229</v>
      </c>
      <c r="Z90" s="53" t="s">
        <v>84</v>
      </c>
      <c r="AA90" s="53" t="s">
        <v>82</v>
      </c>
      <c r="AB90" s="53" t="s">
        <v>139</v>
      </c>
      <c r="AC90" s="53" t="s">
        <v>230</v>
      </c>
      <c r="AD90" s="53"/>
      <c r="AE90" s="53"/>
      <c r="AM90" s="55" t="s">
        <v>523</v>
      </c>
      <c r="AN90" s="53">
        <v>19.940000000000001</v>
      </c>
      <c r="AO90" s="53" t="s">
        <v>524</v>
      </c>
      <c r="AP90" s="53" t="s">
        <v>91</v>
      </c>
      <c r="AQ90" s="53" t="s">
        <v>94</v>
      </c>
      <c r="AR90" s="53">
        <v>1.77E-2</v>
      </c>
      <c r="AS90" s="53" t="s">
        <v>227</v>
      </c>
      <c r="AT90" s="53"/>
      <c r="AU90" s="53"/>
    </row>
    <row r="91" spans="23:47" x14ac:dyDescent="0.2">
      <c r="W91" s="55" t="s">
        <v>231</v>
      </c>
      <c r="X91" s="53">
        <v>2.2490000000000001</v>
      </c>
      <c r="Y91" s="53" t="s">
        <v>232</v>
      </c>
      <c r="Z91" s="53" t="s">
        <v>84</v>
      </c>
      <c r="AA91" s="53" t="s">
        <v>82</v>
      </c>
      <c r="AB91" s="53" t="s">
        <v>139</v>
      </c>
      <c r="AC91" s="53" t="s">
        <v>233</v>
      </c>
      <c r="AD91" s="53"/>
      <c r="AE91" s="53"/>
      <c r="AM91" s="55" t="s">
        <v>525</v>
      </c>
      <c r="AN91" s="53">
        <v>12.78</v>
      </c>
      <c r="AO91" s="53" t="s">
        <v>526</v>
      </c>
      <c r="AP91" s="53" t="s">
        <v>84</v>
      </c>
      <c r="AQ91" s="53" t="s">
        <v>82</v>
      </c>
      <c r="AR91" s="53">
        <v>0.47149999999999997</v>
      </c>
      <c r="AS91" s="53" t="s">
        <v>230</v>
      </c>
      <c r="AT91" s="53"/>
      <c r="AU91" s="53"/>
    </row>
    <row r="92" spans="23:47" x14ac:dyDescent="0.2">
      <c r="W92" s="55" t="s">
        <v>234</v>
      </c>
      <c r="X92" s="53">
        <v>-3.95</v>
      </c>
      <c r="Y92" s="53" t="s">
        <v>235</v>
      </c>
      <c r="Z92" s="53" t="s">
        <v>84</v>
      </c>
      <c r="AA92" s="53" t="s">
        <v>82</v>
      </c>
      <c r="AB92" s="53" t="s">
        <v>139</v>
      </c>
      <c r="AC92" s="53" t="s">
        <v>236</v>
      </c>
      <c r="AD92" s="53"/>
      <c r="AE92" s="53"/>
      <c r="AM92" s="55" t="s">
        <v>527</v>
      </c>
      <c r="AN92" s="53">
        <v>9.0879999999999992</v>
      </c>
      <c r="AO92" s="53" t="s">
        <v>528</v>
      </c>
      <c r="AP92" s="53" t="s">
        <v>84</v>
      </c>
      <c r="AQ92" s="53" t="s">
        <v>82</v>
      </c>
      <c r="AR92" s="53">
        <v>0.90629999999999999</v>
      </c>
      <c r="AS92" s="53" t="s">
        <v>233</v>
      </c>
      <c r="AT92" s="53"/>
      <c r="AU92" s="53"/>
    </row>
    <row r="93" spans="23:47" x14ac:dyDescent="0.2">
      <c r="W93" s="55" t="s">
        <v>237</v>
      </c>
      <c r="X93" s="53">
        <v>4.3520000000000003</v>
      </c>
      <c r="Y93" s="53" t="s">
        <v>238</v>
      </c>
      <c r="Z93" s="53" t="s">
        <v>84</v>
      </c>
      <c r="AA93" s="53" t="s">
        <v>82</v>
      </c>
      <c r="AB93" s="53" t="s">
        <v>139</v>
      </c>
      <c r="AC93" s="53" t="s">
        <v>239</v>
      </c>
      <c r="AD93" s="53"/>
      <c r="AE93" s="53"/>
      <c r="AM93" s="55" t="s">
        <v>529</v>
      </c>
      <c r="AN93" s="53">
        <v>0.44669999999999999</v>
      </c>
      <c r="AO93" s="53" t="s">
        <v>530</v>
      </c>
      <c r="AP93" s="53" t="s">
        <v>84</v>
      </c>
      <c r="AQ93" s="53" t="s">
        <v>82</v>
      </c>
      <c r="AR93" s="53" t="s">
        <v>139</v>
      </c>
      <c r="AS93" s="53" t="s">
        <v>236</v>
      </c>
      <c r="AT93" s="53"/>
      <c r="AU93" s="53"/>
    </row>
    <row r="94" spans="23:47" x14ac:dyDescent="0.2">
      <c r="W94" s="55" t="s">
        <v>240</v>
      </c>
      <c r="X94" s="53">
        <v>2.9620000000000002</v>
      </c>
      <c r="Y94" s="53" t="s">
        <v>241</v>
      </c>
      <c r="Z94" s="53" t="s">
        <v>84</v>
      </c>
      <c r="AA94" s="53" t="s">
        <v>82</v>
      </c>
      <c r="AB94" s="53" t="s">
        <v>139</v>
      </c>
      <c r="AC94" s="53" t="s">
        <v>242</v>
      </c>
      <c r="AD94" s="53"/>
      <c r="AE94" s="53"/>
      <c r="AM94" s="55" t="s">
        <v>531</v>
      </c>
      <c r="AN94" s="53">
        <v>17.73</v>
      </c>
      <c r="AO94" s="53" t="s">
        <v>532</v>
      </c>
      <c r="AP94" s="53" t="s">
        <v>84</v>
      </c>
      <c r="AQ94" s="53" t="s">
        <v>82</v>
      </c>
      <c r="AR94" s="53">
        <v>6.1199999999999997E-2</v>
      </c>
      <c r="AS94" s="53" t="s">
        <v>239</v>
      </c>
      <c r="AT94" s="53"/>
      <c r="AU94" s="53"/>
    </row>
    <row r="95" spans="23:47" x14ac:dyDescent="0.2">
      <c r="W95" s="55" t="s">
        <v>243</v>
      </c>
      <c r="X95" s="53">
        <v>-5.6319999999999997</v>
      </c>
      <c r="Y95" s="53" t="s">
        <v>244</v>
      </c>
      <c r="Z95" s="53" t="s">
        <v>84</v>
      </c>
      <c r="AA95" s="53" t="s">
        <v>82</v>
      </c>
      <c r="AB95" s="53" t="s">
        <v>139</v>
      </c>
      <c r="AC95" s="53" t="s">
        <v>245</v>
      </c>
      <c r="AD95" s="53"/>
      <c r="AE95" s="53"/>
      <c r="AM95" s="55" t="s">
        <v>533</v>
      </c>
      <c r="AN95" s="53">
        <v>19.84</v>
      </c>
      <c r="AO95" s="53" t="s">
        <v>534</v>
      </c>
      <c r="AP95" s="53" t="s">
        <v>91</v>
      </c>
      <c r="AQ95" s="53" t="s">
        <v>94</v>
      </c>
      <c r="AR95" s="53">
        <v>1.8800000000000001E-2</v>
      </c>
      <c r="AS95" s="53" t="s">
        <v>242</v>
      </c>
      <c r="AT95" s="53"/>
      <c r="AU95" s="53"/>
    </row>
    <row r="96" spans="23:47" x14ac:dyDescent="0.2">
      <c r="W96" s="55" t="s">
        <v>246</v>
      </c>
      <c r="X96" s="53">
        <v>-26.39</v>
      </c>
      <c r="Y96" s="53" t="s">
        <v>247</v>
      </c>
      <c r="Z96" s="53" t="s">
        <v>84</v>
      </c>
      <c r="AA96" s="53" t="s">
        <v>82</v>
      </c>
      <c r="AB96" s="53">
        <v>0.48380000000000001</v>
      </c>
      <c r="AC96" s="53" t="s">
        <v>248</v>
      </c>
      <c r="AD96" s="53"/>
      <c r="AE96" s="53"/>
      <c r="AM96" s="55" t="s">
        <v>535</v>
      </c>
      <c r="AN96" s="53">
        <v>14.05</v>
      </c>
      <c r="AO96" s="53" t="s">
        <v>536</v>
      </c>
      <c r="AP96" s="53" t="s">
        <v>84</v>
      </c>
      <c r="AQ96" s="53" t="s">
        <v>82</v>
      </c>
      <c r="AR96" s="53">
        <v>0.31380000000000002</v>
      </c>
      <c r="AS96" s="53" t="s">
        <v>245</v>
      </c>
      <c r="AT96" s="53"/>
      <c r="AU96" s="53"/>
    </row>
    <row r="97" spans="23:47" x14ac:dyDescent="0.2">
      <c r="W97" s="55" t="s">
        <v>249</v>
      </c>
      <c r="X97" s="53">
        <v>-9.5879999999999992</v>
      </c>
      <c r="Y97" s="53" t="s">
        <v>250</v>
      </c>
      <c r="Z97" s="53" t="s">
        <v>84</v>
      </c>
      <c r="AA97" s="53" t="s">
        <v>82</v>
      </c>
      <c r="AB97" s="53">
        <v>0.99990000000000001</v>
      </c>
      <c r="AC97" s="53" t="s">
        <v>251</v>
      </c>
      <c r="AD97" s="53"/>
      <c r="AE97" s="53"/>
      <c r="AM97" s="55" t="s">
        <v>537</v>
      </c>
      <c r="AN97" s="53">
        <v>-6.335</v>
      </c>
      <c r="AO97" s="53" t="s">
        <v>538</v>
      </c>
      <c r="AP97" s="53" t="s">
        <v>84</v>
      </c>
      <c r="AQ97" s="53" t="s">
        <v>82</v>
      </c>
      <c r="AR97" s="53">
        <v>0.99570000000000003</v>
      </c>
      <c r="AS97" s="53" t="s">
        <v>248</v>
      </c>
      <c r="AT97" s="53"/>
      <c r="AU97" s="53"/>
    </row>
    <row r="98" spans="23:47" x14ac:dyDescent="0.2">
      <c r="W98" s="55" t="s">
        <v>252</v>
      </c>
      <c r="X98" s="53">
        <v>-16.97</v>
      </c>
      <c r="Y98" s="53" t="s">
        <v>253</v>
      </c>
      <c r="Z98" s="53" t="s">
        <v>84</v>
      </c>
      <c r="AA98" s="53" t="s">
        <v>82</v>
      </c>
      <c r="AB98" s="53">
        <v>0.95820000000000005</v>
      </c>
      <c r="AC98" s="53" t="s">
        <v>254</v>
      </c>
      <c r="AD98" s="53"/>
      <c r="AE98" s="53"/>
      <c r="AM98" s="55" t="s">
        <v>539</v>
      </c>
      <c r="AN98" s="53">
        <v>-3.895</v>
      </c>
      <c r="AO98" s="53" t="s">
        <v>540</v>
      </c>
      <c r="AP98" s="53" t="s">
        <v>84</v>
      </c>
      <c r="AQ98" s="53" t="s">
        <v>82</v>
      </c>
      <c r="AR98" s="53" t="s">
        <v>139</v>
      </c>
      <c r="AS98" s="53" t="s">
        <v>251</v>
      </c>
      <c r="AT98" s="53"/>
      <c r="AU98" s="53"/>
    </row>
    <row r="99" spans="23:47" x14ac:dyDescent="0.2">
      <c r="W99" s="55" t="s">
        <v>255</v>
      </c>
      <c r="X99" s="53">
        <v>-10.4</v>
      </c>
      <c r="Y99" s="53" t="s">
        <v>256</v>
      </c>
      <c r="Z99" s="53" t="s">
        <v>84</v>
      </c>
      <c r="AA99" s="53" t="s">
        <v>82</v>
      </c>
      <c r="AB99" s="53">
        <v>0.99970000000000003</v>
      </c>
      <c r="AC99" s="53" t="s">
        <v>257</v>
      </c>
      <c r="AD99" s="53"/>
      <c r="AE99" s="53"/>
      <c r="AM99" s="55" t="s">
        <v>541</v>
      </c>
      <c r="AN99" s="53">
        <v>1.486</v>
      </c>
      <c r="AO99" s="53" t="s">
        <v>542</v>
      </c>
      <c r="AP99" s="53" t="s">
        <v>84</v>
      </c>
      <c r="AQ99" s="53" t="s">
        <v>82</v>
      </c>
      <c r="AR99" s="53" t="s">
        <v>139</v>
      </c>
      <c r="AS99" s="53" t="s">
        <v>254</v>
      </c>
      <c r="AT99" s="53"/>
      <c r="AU99" s="53"/>
    </row>
    <row r="100" spans="23:47" x14ac:dyDescent="0.2">
      <c r="W100" s="55" t="s">
        <v>258</v>
      </c>
      <c r="X100" s="53">
        <v>-16.98</v>
      </c>
      <c r="Y100" s="53" t="s">
        <v>259</v>
      </c>
      <c r="Z100" s="53" t="s">
        <v>84</v>
      </c>
      <c r="AA100" s="53" t="s">
        <v>82</v>
      </c>
      <c r="AB100" s="53">
        <v>0.95789999999999997</v>
      </c>
      <c r="AC100" s="53" t="s">
        <v>260</v>
      </c>
      <c r="AD100" s="53"/>
      <c r="AE100" s="53"/>
      <c r="AM100" s="55" t="s">
        <v>543</v>
      </c>
      <c r="AN100" s="53">
        <v>2.637</v>
      </c>
      <c r="AO100" s="53" t="s">
        <v>544</v>
      </c>
      <c r="AP100" s="53" t="s">
        <v>84</v>
      </c>
      <c r="AQ100" s="53" t="s">
        <v>82</v>
      </c>
      <c r="AR100" s="53" t="s">
        <v>139</v>
      </c>
      <c r="AS100" s="53" t="s">
        <v>257</v>
      </c>
      <c r="AT100" s="53"/>
      <c r="AU100" s="53"/>
    </row>
    <row r="101" spans="23:47" x14ac:dyDescent="0.2">
      <c r="W101" s="55" t="s">
        <v>261</v>
      </c>
      <c r="X101" s="53">
        <v>-11.89</v>
      </c>
      <c r="Y101" s="53" t="s">
        <v>262</v>
      </c>
      <c r="Z101" s="53" t="s">
        <v>84</v>
      </c>
      <c r="AA101" s="53" t="s">
        <v>82</v>
      </c>
      <c r="AB101" s="53">
        <v>0.99850000000000005</v>
      </c>
      <c r="AC101" s="53" t="s">
        <v>263</v>
      </c>
      <c r="AD101" s="53"/>
      <c r="AE101" s="53"/>
      <c r="AM101" s="56" t="s">
        <v>545</v>
      </c>
      <c r="AN101" s="57">
        <v>20.16</v>
      </c>
      <c r="AO101" s="57" t="s">
        <v>546</v>
      </c>
      <c r="AP101" s="57" t="s">
        <v>91</v>
      </c>
      <c r="AQ101" s="57" t="s">
        <v>94</v>
      </c>
      <c r="AR101" s="57">
        <v>1.5599999999999999E-2</v>
      </c>
      <c r="AS101" s="57" t="s">
        <v>260</v>
      </c>
      <c r="AT101" s="53"/>
      <c r="AU101" s="53"/>
    </row>
    <row r="102" spans="23:47" x14ac:dyDescent="0.2">
      <c r="W102" s="55" t="s">
        <v>264</v>
      </c>
      <c r="X102" s="53">
        <v>-2.2519999999999998</v>
      </c>
      <c r="Y102" s="53" t="s">
        <v>265</v>
      </c>
      <c r="Z102" s="53" t="s">
        <v>84</v>
      </c>
      <c r="AA102" s="53" t="s">
        <v>82</v>
      </c>
      <c r="AB102" s="53" t="s">
        <v>139</v>
      </c>
      <c r="AC102" s="53" t="s">
        <v>266</v>
      </c>
      <c r="AD102" s="53"/>
      <c r="AE102" s="53"/>
      <c r="AM102" s="55" t="s">
        <v>547</v>
      </c>
      <c r="AN102" s="53">
        <v>12.99</v>
      </c>
      <c r="AO102" s="53" t="s">
        <v>548</v>
      </c>
      <c r="AP102" s="53" t="s">
        <v>84</v>
      </c>
      <c r="AQ102" s="53" t="s">
        <v>82</v>
      </c>
      <c r="AR102" s="53">
        <v>0.44340000000000002</v>
      </c>
      <c r="AS102" s="53" t="s">
        <v>263</v>
      </c>
      <c r="AT102" s="53"/>
      <c r="AU102" s="53"/>
    </row>
    <row r="103" spans="23:47" x14ac:dyDescent="0.2">
      <c r="W103" s="55" t="s">
        <v>267</v>
      </c>
      <c r="X103" s="53">
        <v>8.3019999999999996</v>
      </c>
      <c r="Y103" s="53" t="s">
        <v>268</v>
      </c>
      <c r="Z103" s="53" t="s">
        <v>84</v>
      </c>
      <c r="AA103" s="53" t="s">
        <v>82</v>
      </c>
      <c r="AB103" s="53" t="s">
        <v>139</v>
      </c>
      <c r="AC103" s="53" t="s">
        <v>269</v>
      </c>
      <c r="AD103" s="53"/>
      <c r="AE103" s="53"/>
      <c r="AM103" s="55" t="s">
        <v>549</v>
      </c>
      <c r="AN103" s="53">
        <v>9.2989999999999995</v>
      </c>
      <c r="AO103" s="53" t="s">
        <v>550</v>
      </c>
      <c r="AP103" s="53" t="s">
        <v>84</v>
      </c>
      <c r="AQ103" s="53" t="s">
        <v>82</v>
      </c>
      <c r="AR103" s="53">
        <v>0.89049999999999996</v>
      </c>
      <c r="AS103" s="53" t="s">
        <v>266</v>
      </c>
      <c r="AT103" s="53"/>
      <c r="AU103" s="53"/>
    </row>
    <row r="104" spans="23:47" x14ac:dyDescent="0.2">
      <c r="W104" s="55" t="s">
        <v>270</v>
      </c>
      <c r="X104" s="53">
        <v>6.9119999999999999</v>
      </c>
      <c r="Y104" s="53" t="s">
        <v>271</v>
      </c>
      <c r="Z104" s="53" t="s">
        <v>84</v>
      </c>
      <c r="AA104" s="53" t="s">
        <v>82</v>
      </c>
      <c r="AB104" s="53" t="s">
        <v>139</v>
      </c>
      <c r="AC104" s="53" t="s">
        <v>272</v>
      </c>
      <c r="AD104" s="53"/>
      <c r="AE104" s="53"/>
      <c r="AM104" s="55" t="s">
        <v>551</v>
      </c>
      <c r="AN104" s="53">
        <v>17.29</v>
      </c>
      <c r="AO104" s="53" t="s">
        <v>552</v>
      </c>
      <c r="AP104" s="53" t="s">
        <v>84</v>
      </c>
      <c r="AQ104" s="53" t="s">
        <v>82</v>
      </c>
      <c r="AR104" s="53">
        <v>7.6999999999999999E-2</v>
      </c>
      <c r="AS104" s="53" t="s">
        <v>269</v>
      </c>
      <c r="AT104" s="53"/>
      <c r="AU104" s="53"/>
    </row>
    <row r="105" spans="23:47" x14ac:dyDescent="0.2">
      <c r="W105" s="55" t="s">
        <v>273</v>
      </c>
      <c r="X105" s="53">
        <v>-1.6819999999999999</v>
      </c>
      <c r="Y105" s="53" t="s">
        <v>274</v>
      </c>
      <c r="Z105" s="53" t="s">
        <v>84</v>
      </c>
      <c r="AA105" s="53" t="s">
        <v>82</v>
      </c>
      <c r="AB105" s="53" t="s">
        <v>139</v>
      </c>
      <c r="AC105" s="53" t="s">
        <v>275</v>
      </c>
      <c r="AD105" s="53"/>
      <c r="AE105" s="53"/>
      <c r="AM105" s="55" t="s">
        <v>553</v>
      </c>
      <c r="AN105" s="53">
        <v>19.399999999999999</v>
      </c>
      <c r="AO105" s="53" t="s">
        <v>554</v>
      </c>
      <c r="AP105" s="53" t="s">
        <v>91</v>
      </c>
      <c r="AQ105" s="53" t="s">
        <v>94</v>
      </c>
      <c r="AR105" s="53">
        <v>2.4400000000000002E-2</v>
      </c>
      <c r="AS105" s="53" t="s">
        <v>272</v>
      </c>
      <c r="AT105" s="53"/>
      <c r="AU105" s="53"/>
    </row>
    <row r="106" spans="23:47" x14ac:dyDescent="0.2">
      <c r="W106" s="55" t="s">
        <v>276</v>
      </c>
      <c r="X106" s="53">
        <v>-22.44</v>
      </c>
      <c r="Y106" s="53" t="s">
        <v>277</v>
      </c>
      <c r="Z106" s="53" t="s">
        <v>84</v>
      </c>
      <c r="AA106" s="53" t="s">
        <v>82</v>
      </c>
      <c r="AB106" s="53">
        <v>0.73819999999999997</v>
      </c>
      <c r="AC106" s="53" t="s">
        <v>278</v>
      </c>
      <c r="AD106" s="53"/>
      <c r="AE106" s="53"/>
      <c r="AM106" s="55" t="s">
        <v>555</v>
      </c>
      <c r="AN106" s="53">
        <v>13.6</v>
      </c>
      <c r="AO106" s="53" t="s">
        <v>556</v>
      </c>
      <c r="AP106" s="53" t="s">
        <v>84</v>
      </c>
      <c r="AQ106" s="53" t="s">
        <v>82</v>
      </c>
      <c r="AR106" s="53">
        <v>0.36570000000000003</v>
      </c>
      <c r="AS106" s="53" t="s">
        <v>275</v>
      </c>
      <c r="AT106" s="53"/>
      <c r="AU106" s="53"/>
    </row>
    <row r="107" spans="23:47" x14ac:dyDescent="0.2">
      <c r="W107" s="55" t="s">
        <v>279</v>
      </c>
      <c r="X107" s="53">
        <v>-5.6379999999999999</v>
      </c>
      <c r="Y107" s="53" t="s">
        <v>280</v>
      </c>
      <c r="Z107" s="53" t="s">
        <v>84</v>
      </c>
      <c r="AA107" s="53" t="s">
        <v>82</v>
      </c>
      <c r="AB107" s="53" t="s">
        <v>139</v>
      </c>
      <c r="AC107" s="53" t="s">
        <v>281</v>
      </c>
      <c r="AD107" s="53"/>
      <c r="AE107" s="53"/>
      <c r="AM107" s="55" t="s">
        <v>557</v>
      </c>
      <c r="AN107" s="53">
        <v>-6.7809999999999997</v>
      </c>
      <c r="AO107" s="53" t="s">
        <v>558</v>
      </c>
      <c r="AP107" s="53" t="s">
        <v>84</v>
      </c>
      <c r="AQ107" s="53" t="s">
        <v>82</v>
      </c>
      <c r="AR107" s="53">
        <v>0.99170000000000003</v>
      </c>
      <c r="AS107" s="53" t="s">
        <v>278</v>
      </c>
      <c r="AT107" s="53"/>
      <c r="AU107" s="53"/>
    </row>
    <row r="108" spans="23:47" x14ac:dyDescent="0.2">
      <c r="W108" s="55" t="s">
        <v>282</v>
      </c>
      <c r="X108" s="53">
        <v>-13.02</v>
      </c>
      <c r="Y108" s="53" t="s">
        <v>283</v>
      </c>
      <c r="Z108" s="53" t="s">
        <v>84</v>
      </c>
      <c r="AA108" s="53" t="s">
        <v>82</v>
      </c>
      <c r="AB108" s="53">
        <v>0.99619999999999997</v>
      </c>
      <c r="AC108" s="53" t="s">
        <v>284</v>
      </c>
      <c r="AD108" s="53"/>
      <c r="AE108" s="53"/>
      <c r="AM108" s="55" t="s">
        <v>559</v>
      </c>
      <c r="AN108" s="53">
        <v>-4.3419999999999996</v>
      </c>
      <c r="AO108" s="53" t="s">
        <v>560</v>
      </c>
      <c r="AP108" s="53" t="s">
        <v>84</v>
      </c>
      <c r="AQ108" s="53" t="s">
        <v>82</v>
      </c>
      <c r="AR108" s="53" t="s">
        <v>139</v>
      </c>
      <c r="AS108" s="53" t="s">
        <v>281</v>
      </c>
      <c r="AT108" s="53"/>
      <c r="AU108" s="53"/>
    </row>
    <row r="109" spans="23:47" x14ac:dyDescent="0.2">
      <c r="W109" s="55" t="s">
        <v>285</v>
      </c>
      <c r="X109" s="53">
        <v>-6.4459999999999997</v>
      </c>
      <c r="Y109" s="53" t="s">
        <v>286</v>
      </c>
      <c r="Z109" s="53" t="s">
        <v>84</v>
      </c>
      <c r="AA109" s="53" t="s">
        <v>82</v>
      </c>
      <c r="AB109" s="53" t="s">
        <v>139</v>
      </c>
      <c r="AC109" s="53" t="s">
        <v>287</v>
      </c>
      <c r="AD109" s="53"/>
      <c r="AE109" s="53"/>
      <c r="AM109" s="55" t="s">
        <v>561</v>
      </c>
      <c r="AN109" s="53">
        <v>1.04</v>
      </c>
      <c r="AO109" s="53" t="s">
        <v>562</v>
      </c>
      <c r="AP109" s="53" t="s">
        <v>84</v>
      </c>
      <c r="AQ109" s="53" t="s">
        <v>82</v>
      </c>
      <c r="AR109" s="53" t="s">
        <v>139</v>
      </c>
      <c r="AS109" s="53" t="s">
        <v>284</v>
      </c>
      <c r="AT109" s="53"/>
      <c r="AU109" s="53"/>
    </row>
    <row r="110" spans="23:47" x14ac:dyDescent="0.2">
      <c r="W110" s="55" t="s">
        <v>288</v>
      </c>
      <c r="X110" s="53">
        <v>-13.03</v>
      </c>
      <c r="Y110" s="53" t="s">
        <v>289</v>
      </c>
      <c r="Z110" s="53" t="s">
        <v>84</v>
      </c>
      <c r="AA110" s="53" t="s">
        <v>82</v>
      </c>
      <c r="AB110" s="53">
        <v>0.99619999999999997</v>
      </c>
      <c r="AC110" s="53" t="s">
        <v>290</v>
      </c>
      <c r="AD110" s="53"/>
      <c r="AE110" s="53"/>
      <c r="AM110" s="55" t="s">
        <v>563</v>
      </c>
      <c r="AN110" s="53">
        <v>2.19</v>
      </c>
      <c r="AO110" s="53" t="s">
        <v>564</v>
      </c>
      <c r="AP110" s="53" t="s">
        <v>84</v>
      </c>
      <c r="AQ110" s="53" t="s">
        <v>82</v>
      </c>
      <c r="AR110" s="53" t="s">
        <v>139</v>
      </c>
      <c r="AS110" s="53" t="s">
        <v>287</v>
      </c>
      <c r="AT110" s="53"/>
      <c r="AU110" s="53"/>
    </row>
    <row r="111" spans="23:47" x14ac:dyDescent="0.2">
      <c r="W111" s="55" t="s">
        <v>291</v>
      </c>
      <c r="X111" s="53">
        <v>-7.9359999999999999</v>
      </c>
      <c r="Y111" s="53" t="s">
        <v>292</v>
      </c>
      <c r="Z111" s="53" t="s">
        <v>84</v>
      </c>
      <c r="AA111" s="53" t="s">
        <v>82</v>
      </c>
      <c r="AB111" s="53" t="s">
        <v>139</v>
      </c>
      <c r="AC111" s="53" t="s">
        <v>293</v>
      </c>
      <c r="AD111" s="53"/>
      <c r="AE111" s="53"/>
      <c r="AM111" s="55" t="s">
        <v>565</v>
      </c>
      <c r="AN111" s="53">
        <v>19.71</v>
      </c>
      <c r="AO111" s="53" t="s">
        <v>566</v>
      </c>
      <c r="AP111" s="53" t="s">
        <v>91</v>
      </c>
      <c r="AQ111" s="53" t="s">
        <v>94</v>
      </c>
      <c r="AR111" s="53">
        <v>2.0299999999999999E-2</v>
      </c>
      <c r="AS111" s="53" t="s">
        <v>290</v>
      </c>
      <c r="AT111" s="53"/>
      <c r="AU111" s="53"/>
    </row>
    <row r="112" spans="23:47" x14ac:dyDescent="0.2">
      <c r="W112" s="55" t="s">
        <v>294</v>
      </c>
      <c r="X112" s="53">
        <v>1.698</v>
      </c>
      <c r="Y112" s="53" t="s">
        <v>295</v>
      </c>
      <c r="Z112" s="53" t="s">
        <v>84</v>
      </c>
      <c r="AA112" s="53" t="s">
        <v>82</v>
      </c>
      <c r="AB112" s="53" t="s">
        <v>139</v>
      </c>
      <c r="AC112" s="53" t="s">
        <v>296</v>
      </c>
      <c r="AD112" s="53"/>
      <c r="AE112" s="53"/>
      <c r="AM112" s="55" t="s">
        <v>567</v>
      </c>
      <c r="AN112" s="53">
        <v>12.54</v>
      </c>
      <c r="AO112" s="53" t="s">
        <v>568</v>
      </c>
      <c r="AP112" s="53" t="s">
        <v>84</v>
      </c>
      <c r="AQ112" s="53" t="s">
        <v>82</v>
      </c>
      <c r="AR112" s="53">
        <v>0.50319999999999998</v>
      </c>
      <c r="AS112" s="53" t="s">
        <v>293</v>
      </c>
      <c r="AT112" s="53"/>
      <c r="AU112" s="53"/>
    </row>
    <row r="113" spans="23:47" x14ac:dyDescent="0.2">
      <c r="W113" s="55" t="s">
        <v>297</v>
      </c>
      <c r="X113" s="53">
        <v>-1.39</v>
      </c>
      <c r="Y113" s="53" t="s">
        <v>298</v>
      </c>
      <c r="Z113" s="53" t="s">
        <v>84</v>
      </c>
      <c r="AA113" s="53" t="s">
        <v>82</v>
      </c>
      <c r="AB113" s="53" t="s">
        <v>139</v>
      </c>
      <c r="AC113" s="53" t="s">
        <v>299</v>
      </c>
      <c r="AD113" s="53"/>
      <c r="AE113" s="53"/>
      <c r="AM113" s="55" t="s">
        <v>569</v>
      </c>
      <c r="AN113" s="53">
        <v>8.8529999999999998</v>
      </c>
      <c r="AO113" s="53" t="s">
        <v>570</v>
      </c>
      <c r="AP113" s="53" t="s">
        <v>84</v>
      </c>
      <c r="AQ113" s="53" t="s">
        <v>82</v>
      </c>
      <c r="AR113" s="53">
        <v>0.92210000000000003</v>
      </c>
      <c r="AS113" s="53" t="s">
        <v>296</v>
      </c>
      <c r="AT113" s="53"/>
      <c r="AU113" s="53"/>
    </row>
    <row r="114" spans="23:47" x14ac:dyDescent="0.2">
      <c r="W114" s="55" t="s">
        <v>300</v>
      </c>
      <c r="X114" s="53">
        <v>-9.9849999999999994</v>
      </c>
      <c r="Y114" s="53" t="s">
        <v>301</v>
      </c>
      <c r="Z114" s="53" t="s">
        <v>84</v>
      </c>
      <c r="AA114" s="53" t="s">
        <v>82</v>
      </c>
      <c r="AB114" s="53">
        <v>0.99980000000000002</v>
      </c>
      <c r="AC114" s="53" t="s">
        <v>302</v>
      </c>
      <c r="AD114" s="53"/>
      <c r="AE114" s="53"/>
      <c r="AM114" s="55" t="s">
        <v>571</v>
      </c>
      <c r="AN114" s="53">
        <v>2.1120000000000001</v>
      </c>
      <c r="AO114" s="53" t="s">
        <v>572</v>
      </c>
      <c r="AP114" s="53" t="s">
        <v>84</v>
      </c>
      <c r="AQ114" s="53" t="s">
        <v>82</v>
      </c>
      <c r="AR114" s="53" t="s">
        <v>139</v>
      </c>
      <c r="AS114" s="53" t="s">
        <v>299</v>
      </c>
      <c r="AT114" s="53"/>
      <c r="AU114" s="53"/>
    </row>
    <row r="115" spans="23:47" x14ac:dyDescent="0.2">
      <c r="W115" s="55" t="s">
        <v>303</v>
      </c>
      <c r="X115" s="53">
        <v>-30.75</v>
      </c>
      <c r="Y115" s="53" t="s">
        <v>304</v>
      </c>
      <c r="Z115" s="53" t="s">
        <v>84</v>
      </c>
      <c r="AA115" s="53" t="s">
        <v>82</v>
      </c>
      <c r="AB115" s="53">
        <v>0.2392</v>
      </c>
      <c r="AC115" s="53" t="s">
        <v>305</v>
      </c>
      <c r="AD115" s="53"/>
      <c r="AE115" s="53"/>
      <c r="AM115" s="55" t="s">
        <v>573</v>
      </c>
      <c r="AN115" s="53">
        <v>-3.6850000000000001</v>
      </c>
      <c r="AO115" s="53" t="s">
        <v>574</v>
      </c>
      <c r="AP115" s="53" t="s">
        <v>84</v>
      </c>
      <c r="AQ115" s="53" t="s">
        <v>82</v>
      </c>
      <c r="AR115" s="53" t="s">
        <v>139</v>
      </c>
      <c r="AS115" s="53" t="s">
        <v>302</v>
      </c>
      <c r="AT115" s="53"/>
      <c r="AU115" s="53"/>
    </row>
    <row r="116" spans="23:47" x14ac:dyDescent="0.2">
      <c r="W116" s="55" t="s">
        <v>306</v>
      </c>
      <c r="X116" s="53">
        <v>-13.94</v>
      </c>
      <c r="Y116" s="53" t="s">
        <v>307</v>
      </c>
      <c r="Z116" s="53" t="s">
        <v>84</v>
      </c>
      <c r="AA116" s="53" t="s">
        <v>82</v>
      </c>
      <c r="AB116" s="53">
        <v>0.99260000000000004</v>
      </c>
      <c r="AC116" s="53" t="s">
        <v>308</v>
      </c>
      <c r="AD116" s="53"/>
      <c r="AE116" s="53"/>
      <c r="AM116" s="55" t="s">
        <v>575</v>
      </c>
      <c r="AN116" s="53">
        <v>-24.07</v>
      </c>
      <c r="AO116" s="53" t="s">
        <v>576</v>
      </c>
      <c r="AP116" s="53" t="s">
        <v>91</v>
      </c>
      <c r="AQ116" s="53" t="s">
        <v>89</v>
      </c>
      <c r="AR116" s="53">
        <v>1.1999999999999999E-3</v>
      </c>
      <c r="AS116" s="53" t="s">
        <v>305</v>
      </c>
      <c r="AT116" s="53"/>
      <c r="AU116" s="53"/>
    </row>
    <row r="117" spans="23:47" x14ac:dyDescent="0.2">
      <c r="W117" s="55" t="s">
        <v>309</v>
      </c>
      <c r="X117" s="53">
        <v>-21.32</v>
      </c>
      <c r="Y117" s="53" t="s">
        <v>310</v>
      </c>
      <c r="Z117" s="53" t="s">
        <v>84</v>
      </c>
      <c r="AA117" s="53" t="s">
        <v>82</v>
      </c>
      <c r="AB117" s="53">
        <v>0.80120000000000002</v>
      </c>
      <c r="AC117" s="53" t="s">
        <v>311</v>
      </c>
      <c r="AD117" s="53"/>
      <c r="AE117" s="53"/>
      <c r="AM117" s="55" t="s">
        <v>577</v>
      </c>
      <c r="AN117" s="53">
        <v>-21.63</v>
      </c>
      <c r="AO117" s="53" t="s">
        <v>578</v>
      </c>
      <c r="AP117" s="53" t="s">
        <v>91</v>
      </c>
      <c r="AQ117" s="53" t="s">
        <v>89</v>
      </c>
      <c r="AR117" s="53">
        <v>6.1999999999999998E-3</v>
      </c>
      <c r="AS117" s="53" t="s">
        <v>308</v>
      </c>
      <c r="AT117" s="53"/>
      <c r="AU117" s="53"/>
    </row>
    <row r="118" spans="23:47" x14ac:dyDescent="0.2">
      <c r="W118" s="55" t="s">
        <v>312</v>
      </c>
      <c r="X118" s="53">
        <v>-14.75</v>
      </c>
      <c r="Y118" s="53" t="s">
        <v>313</v>
      </c>
      <c r="Z118" s="53" t="s">
        <v>84</v>
      </c>
      <c r="AA118" s="53" t="s">
        <v>82</v>
      </c>
      <c r="AB118" s="53">
        <v>0.98740000000000006</v>
      </c>
      <c r="AC118" s="53" t="s">
        <v>314</v>
      </c>
      <c r="AD118" s="53"/>
      <c r="AE118" s="53"/>
      <c r="AM118" s="55" t="s">
        <v>579</v>
      </c>
      <c r="AN118" s="53">
        <v>-16.25</v>
      </c>
      <c r="AO118" s="53" t="s">
        <v>580</v>
      </c>
      <c r="AP118" s="53" t="s">
        <v>84</v>
      </c>
      <c r="AQ118" s="53" t="s">
        <v>82</v>
      </c>
      <c r="AR118" s="53">
        <v>0.12740000000000001</v>
      </c>
      <c r="AS118" s="53" t="s">
        <v>311</v>
      </c>
      <c r="AT118" s="53"/>
      <c r="AU118" s="53"/>
    </row>
    <row r="119" spans="23:47" x14ac:dyDescent="0.2">
      <c r="W119" s="55" t="s">
        <v>315</v>
      </c>
      <c r="X119" s="53">
        <v>-21.34</v>
      </c>
      <c r="Y119" s="53" t="s">
        <v>316</v>
      </c>
      <c r="Z119" s="53" t="s">
        <v>84</v>
      </c>
      <c r="AA119" s="53" t="s">
        <v>82</v>
      </c>
      <c r="AB119" s="53">
        <v>0.80049999999999999</v>
      </c>
      <c r="AC119" s="53" t="s">
        <v>317</v>
      </c>
      <c r="AD119" s="53"/>
      <c r="AE119" s="53"/>
      <c r="AM119" s="55" t="s">
        <v>581</v>
      </c>
      <c r="AN119" s="53">
        <v>-15.1</v>
      </c>
      <c r="AO119" s="53" t="s">
        <v>582</v>
      </c>
      <c r="AP119" s="53" t="s">
        <v>84</v>
      </c>
      <c r="AQ119" s="53" t="s">
        <v>82</v>
      </c>
      <c r="AR119" s="53">
        <v>0.21029999999999999</v>
      </c>
      <c r="AS119" s="53" t="s">
        <v>314</v>
      </c>
      <c r="AT119" s="53"/>
      <c r="AU119" s="53"/>
    </row>
    <row r="120" spans="23:47" x14ac:dyDescent="0.2">
      <c r="W120" s="55" t="s">
        <v>318</v>
      </c>
      <c r="X120" s="53">
        <v>-16.239999999999998</v>
      </c>
      <c r="Y120" s="53" t="s">
        <v>319</v>
      </c>
      <c r="Z120" s="53" t="s">
        <v>84</v>
      </c>
      <c r="AA120" s="53" t="s">
        <v>82</v>
      </c>
      <c r="AB120" s="53">
        <v>0.9708</v>
      </c>
      <c r="AC120" s="53" t="s">
        <v>320</v>
      </c>
      <c r="AD120" s="53"/>
      <c r="AE120" s="53"/>
      <c r="AM120" s="55" t="s">
        <v>583</v>
      </c>
      <c r="AN120" s="53">
        <v>2.4220000000000002</v>
      </c>
      <c r="AO120" s="53" t="s">
        <v>522</v>
      </c>
      <c r="AP120" s="53" t="s">
        <v>84</v>
      </c>
      <c r="AQ120" s="53" t="s">
        <v>82</v>
      </c>
      <c r="AR120" s="53" t="s">
        <v>139</v>
      </c>
      <c r="AS120" s="53" t="s">
        <v>317</v>
      </c>
      <c r="AT120" s="53"/>
      <c r="AU120" s="53"/>
    </row>
    <row r="121" spans="23:47" x14ac:dyDescent="0.2">
      <c r="W121" s="55" t="s">
        <v>321</v>
      </c>
      <c r="X121" s="53">
        <v>-6.6050000000000004</v>
      </c>
      <c r="Y121" s="53" t="s">
        <v>322</v>
      </c>
      <c r="Z121" s="53" t="s">
        <v>84</v>
      </c>
      <c r="AA121" s="53" t="s">
        <v>82</v>
      </c>
      <c r="AB121" s="53" t="s">
        <v>139</v>
      </c>
      <c r="AC121" s="53" t="s">
        <v>323</v>
      </c>
      <c r="AD121" s="53"/>
      <c r="AE121" s="53"/>
      <c r="AM121" s="55" t="s">
        <v>584</v>
      </c>
      <c r="AN121" s="53">
        <v>-4.7460000000000004</v>
      </c>
      <c r="AO121" s="53" t="s">
        <v>585</v>
      </c>
      <c r="AP121" s="53" t="s">
        <v>84</v>
      </c>
      <c r="AQ121" s="53" t="s">
        <v>82</v>
      </c>
      <c r="AR121" s="53">
        <v>0.99980000000000002</v>
      </c>
      <c r="AS121" s="53" t="s">
        <v>320</v>
      </c>
      <c r="AT121" s="53"/>
      <c r="AU121" s="53"/>
    </row>
    <row r="122" spans="23:47" x14ac:dyDescent="0.2">
      <c r="W122" s="55" t="s">
        <v>324</v>
      </c>
      <c r="X122" s="53">
        <v>-8.5950000000000006</v>
      </c>
      <c r="Y122" s="53" t="s">
        <v>325</v>
      </c>
      <c r="Z122" s="53" t="s">
        <v>84</v>
      </c>
      <c r="AA122" s="53" t="s">
        <v>82</v>
      </c>
      <c r="AB122" s="53" t="s">
        <v>139</v>
      </c>
      <c r="AC122" s="53" t="s">
        <v>326</v>
      </c>
      <c r="AD122" s="53"/>
      <c r="AE122" s="53"/>
      <c r="AM122" s="55" t="s">
        <v>586</v>
      </c>
      <c r="AN122" s="53">
        <v>-8.4339999999999993</v>
      </c>
      <c r="AO122" s="53" t="s">
        <v>587</v>
      </c>
      <c r="AP122" s="53" t="s">
        <v>84</v>
      </c>
      <c r="AQ122" s="53" t="s">
        <v>82</v>
      </c>
      <c r="AR122" s="53">
        <v>0.9456</v>
      </c>
      <c r="AS122" s="53" t="s">
        <v>323</v>
      </c>
      <c r="AT122" s="53"/>
      <c r="AU122" s="53"/>
    </row>
    <row r="123" spans="23:47" x14ac:dyDescent="0.2">
      <c r="W123" s="55" t="s">
        <v>327</v>
      </c>
      <c r="X123" s="53">
        <v>-29.36</v>
      </c>
      <c r="Y123" s="53" t="s">
        <v>328</v>
      </c>
      <c r="Z123" s="53" t="s">
        <v>84</v>
      </c>
      <c r="AA123" s="53" t="s">
        <v>82</v>
      </c>
      <c r="AB123" s="53">
        <v>0.30740000000000001</v>
      </c>
      <c r="AC123" s="53" t="s">
        <v>329</v>
      </c>
      <c r="AD123" s="53"/>
      <c r="AE123" s="53"/>
      <c r="AM123" s="55" t="s">
        <v>588</v>
      </c>
      <c r="AN123" s="53">
        <v>-5.7960000000000003</v>
      </c>
      <c r="AO123" s="53" t="s">
        <v>589</v>
      </c>
      <c r="AP123" s="53" t="s">
        <v>84</v>
      </c>
      <c r="AQ123" s="53" t="s">
        <v>82</v>
      </c>
      <c r="AR123" s="53">
        <v>0.99829999999999997</v>
      </c>
      <c r="AS123" s="53" t="s">
        <v>326</v>
      </c>
      <c r="AT123" s="53"/>
      <c r="AU123" s="53"/>
    </row>
    <row r="124" spans="23:47" x14ac:dyDescent="0.2">
      <c r="W124" s="55" t="s">
        <v>330</v>
      </c>
      <c r="X124" s="53">
        <v>-12.55</v>
      </c>
      <c r="Y124" s="53" t="s">
        <v>331</v>
      </c>
      <c r="Z124" s="53" t="s">
        <v>84</v>
      </c>
      <c r="AA124" s="53" t="s">
        <v>82</v>
      </c>
      <c r="AB124" s="53">
        <v>0.99739999999999995</v>
      </c>
      <c r="AC124" s="53" t="s">
        <v>332</v>
      </c>
      <c r="AD124" s="53"/>
      <c r="AE124" s="53"/>
      <c r="AM124" s="55" t="s">
        <v>590</v>
      </c>
      <c r="AN124" s="53">
        <v>-26.18</v>
      </c>
      <c r="AO124" s="53" t="s">
        <v>591</v>
      </c>
      <c r="AP124" s="53" t="s">
        <v>91</v>
      </c>
      <c r="AQ124" s="53" t="s">
        <v>476</v>
      </c>
      <c r="AR124" s="53">
        <v>2.9999999999999997E-4</v>
      </c>
      <c r="AS124" s="53" t="s">
        <v>329</v>
      </c>
      <c r="AT124" s="53"/>
      <c r="AU124" s="53"/>
    </row>
    <row r="125" spans="23:47" x14ac:dyDescent="0.2">
      <c r="W125" s="55" t="s">
        <v>333</v>
      </c>
      <c r="X125" s="53">
        <v>-19.93</v>
      </c>
      <c r="Y125" s="53" t="s">
        <v>334</v>
      </c>
      <c r="Z125" s="53" t="s">
        <v>84</v>
      </c>
      <c r="AA125" s="53" t="s">
        <v>82</v>
      </c>
      <c r="AB125" s="53">
        <v>0.86729999999999996</v>
      </c>
      <c r="AC125" s="53" t="s">
        <v>335</v>
      </c>
      <c r="AD125" s="53"/>
      <c r="AE125" s="53"/>
      <c r="AM125" s="55" t="s">
        <v>592</v>
      </c>
      <c r="AN125" s="53">
        <v>-23.74</v>
      </c>
      <c r="AO125" s="53" t="s">
        <v>593</v>
      </c>
      <c r="AP125" s="53" t="s">
        <v>91</v>
      </c>
      <c r="AQ125" s="53" t="s">
        <v>89</v>
      </c>
      <c r="AR125" s="53">
        <v>1.5E-3</v>
      </c>
      <c r="AS125" s="53" t="s">
        <v>332</v>
      </c>
      <c r="AT125" s="53"/>
      <c r="AU125" s="53"/>
    </row>
    <row r="126" spans="23:47" x14ac:dyDescent="0.2">
      <c r="W126" s="55" t="s">
        <v>336</v>
      </c>
      <c r="X126" s="53">
        <v>-13.36</v>
      </c>
      <c r="Y126" s="53" t="s">
        <v>337</v>
      </c>
      <c r="Z126" s="53" t="s">
        <v>84</v>
      </c>
      <c r="AA126" s="53" t="s">
        <v>82</v>
      </c>
      <c r="AB126" s="53">
        <v>0.99509999999999998</v>
      </c>
      <c r="AC126" s="53" t="s">
        <v>338</v>
      </c>
      <c r="AD126" s="53"/>
      <c r="AE126" s="53"/>
      <c r="AM126" s="55" t="s">
        <v>594</v>
      </c>
      <c r="AN126" s="53">
        <v>-18.36</v>
      </c>
      <c r="AO126" s="53" t="s">
        <v>595</v>
      </c>
      <c r="AP126" s="53" t="s">
        <v>91</v>
      </c>
      <c r="AQ126" s="53" t="s">
        <v>94</v>
      </c>
      <c r="AR126" s="53">
        <v>4.3799999999999999E-2</v>
      </c>
      <c r="AS126" s="53" t="s">
        <v>335</v>
      </c>
      <c r="AT126" s="53"/>
      <c r="AU126" s="53"/>
    </row>
    <row r="127" spans="23:47" x14ac:dyDescent="0.2">
      <c r="W127" s="55" t="s">
        <v>339</v>
      </c>
      <c r="X127" s="53">
        <v>-19.95</v>
      </c>
      <c r="Y127" s="53" t="s">
        <v>340</v>
      </c>
      <c r="Z127" s="53" t="s">
        <v>84</v>
      </c>
      <c r="AA127" s="53" t="s">
        <v>82</v>
      </c>
      <c r="AB127" s="53">
        <v>0.86670000000000003</v>
      </c>
      <c r="AC127" s="53" t="s">
        <v>341</v>
      </c>
      <c r="AD127" s="53"/>
      <c r="AE127" s="53"/>
      <c r="AM127" s="55" t="s">
        <v>596</v>
      </c>
      <c r="AN127" s="53">
        <v>-17.21</v>
      </c>
      <c r="AO127" s="53" t="s">
        <v>597</v>
      </c>
      <c r="AP127" s="53" t="s">
        <v>84</v>
      </c>
      <c r="AQ127" s="53" t="s">
        <v>82</v>
      </c>
      <c r="AR127" s="53">
        <v>8.0100000000000005E-2</v>
      </c>
      <c r="AS127" s="53" t="s">
        <v>338</v>
      </c>
      <c r="AT127" s="53"/>
      <c r="AU127" s="53"/>
    </row>
    <row r="128" spans="23:47" x14ac:dyDescent="0.2">
      <c r="W128" s="55" t="s">
        <v>342</v>
      </c>
      <c r="X128" s="53">
        <v>-14.85</v>
      </c>
      <c r="Y128" s="53" t="s">
        <v>343</v>
      </c>
      <c r="Z128" s="53" t="s">
        <v>84</v>
      </c>
      <c r="AA128" s="53" t="s">
        <v>82</v>
      </c>
      <c r="AB128" s="53">
        <v>0.98660000000000003</v>
      </c>
      <c r="AC128" s="53" t="s">
        <v>344</v>
      </c>
      <c r="AD128" s="53"/>
      <c r="AE128" s="53"/>
      <c r="AM128" s="55" t="s">
        <v>598</v>
      </c>
      <c r="AN128" s="53">
        <v>0.31080000000000002</v>
      </c>
      <c r="AO128" s="53" t="s">
        <v>599</v>
      </c>
      <c r="AP128" s="53" t="s">
        <v>84</v>
      </c>
      <c r="AQ128" s="53" t="s">
        <v>82</v>
      </c>
      <c r="AR128" s="53" t="s">
        <v>139</v>
      </c>
      <c r="AS128" s="53" t="s">
        <v>341</v>
      </c>
      <c r="AT128" s="53"/>
      <c r="AU128" s="53"/>
    </row>
    <row r="129" spans="23:47" x14ac:dyDescent="0.2">
      <c r="W129" s="55" t="s">
        <v>345</v>
      </c>
      <c r="X129" s="53">
        <v>-5.2149999999999999</v>
      </c>
      <c r="Y129" s="53" t="s">
        <v>346</v>
      </c>
      <c r="Z129" s="53" t="s">
        <v>84</v>
      </c>
      <c r="AA129" s="53" t="s">
        <v>82</v>
      </c>
      <c r="AB129" s="53" t="s">
        <v>139</v>
      </c>
      <c r="AC129" s="53" t="s">
        <v>347</v>
      </c>
      <c r="AD129" s="53"/>
      <c r="AE129" s="53"/>
      <c r="AM129" s="55" t="s">
        <v>600</v>
      </c>
      <c r="AN129" s="53">
        <v>-6.8570000000000002</v>
      </c>
      <c r="AO129" s="53" t="s">
        <v>601</v>
      </c>
      <c r="AP129" s="53" t="s">
        <v>84</v>
      </c>
      <c r="AQ129" s="53" t="s">
        <v>82</v>
      </c>
      <c r="AR129" s="53">
        <v>0.99070000000000003</v>
      </c>
      <c r="AS129" s="53" t="s">
        <v>344</v>
      </c>
      <c r="AT129" s="53"/>
      <c r="AU129" s="53"/>
    </row>
    <row r="130" spans="23:47" x14ac:dyDescent="0.2">
      <c r="W130" s="55" t="s">
        <v>348</v>
      </c>
      <c r="X130" s="53">
        <v>-20.76</v>
      </c>
      <c r="Y130" s="53" t="s">
        <v>349</v>
      </c>
      <c r="Z130" s="53" t="s">
        <v>84</v>
      </c>
      <c r="AA130" s="53" t="s">
        <v>82</v>
      </c>
      <c r="AB130" s="53">
        <v>0.82950000000000002</v>
      </c>
      <c r="AC130" s="53" t="s">
        <v>350</v>
      </c>
      <c r="AD130" s="53"/>
      <c r="AE130" s="53"/>
      <c r="AM130" s="55" t="s">
        <v>602</v>
      </c>
      <c r="AN130" s="53">
        <v>-10.55</v>
      </c>
      <c r="AO130" s="53" t="s">
        <v>603</v>
      </c>
      <c r="AP130" s="53" t="s">
        <v>84</v>
      </c>
      <c r="AQ130" s="53" t="s">
        <v>82</v>
      </c>
      <c r="AR130" s="53">
        <v>0.76719999999999999</v>
      </c>
      <c r="AS130" s="53" t="s">
        <v>347</v>
      </c>
      <c r="AT130" s="53"/>
      <c r="AU130" s="53"/>
    </row>
    <row r="131" spans="23:47" x14ac:dyDescent="0.2">
      <c r="W131" s="55" t="s">
        <v>351</v>
      </c>
      <c r="X131" s="53">
        <v>-3.9550000000000001</v>
      </c>
      <c r="Y131" s="53" t="s">
        <v>352</v>
      </c>
      <c r="Z131" s="53" t="s">
        <v>84</v>
      </c>
      <c r="AA131" s="53" t="s">
        <v>82</v>
      </c>
      <c r="AB131" s="53" t="s">
        <v>139</v>
      </c>
      <c r="AC131" s="53" t="s">
        <v>353</v>
      </c>
      <c r="AD131" s="53"/>
      <c r="AE131" s="53"/>
      <c r="AM131" s="55" t="s">
        <v>604</v>
      </c>
      <c r="AN131" s="53">
        <v>-20.38</v>
      </c>
      <c r="AO131" s="53" t="s">
        <v>605</v>
      </c>
      <c r="AP131" s="53" t="s">
        <v>91</v>
      </c>
      <c r="AQ131" s="53" t="s">
        <v>94</v>
      </c>
      <c r="AR131" s="53">
        <v>1.3599999999999999E-2</v>
      </c>
      <c r="AS131" s="53" t="s">
        <v>350</v>
      </c>
      <c r="AT131" s="53"/>
      <c r="AU131" s="53"/>
    </row>
    <row r="132" spans="23:47" x14ac:dyDescent="0.2">
      <c r="W132" s="55" t="s">
        <v>354</v>
      </c>
      <c r="X132" s="53">
        <v>-11.34</v>
      </c>
      <c r="Y132" s="53" t="s">
        <v>355</v>
      </c>
      <c r="Z132" s="53" t="s">
        <v>84</v>
      </c>
      <c r="AA132" s="53" t="s">
        <v>82</v>
      </c>
      <c r="AB132" s="53">
        <v>0.99909999999999999</v>
      </c>
      <c r="AC132" s="53" t="s">
        <v>356</v>
      </c>
      <c r="AD132" s="53"/>
      <c r="AE132" s="53"/>
      <c r="AM132" s="55" t="s">
        <v>606</v>
      </c>
      <c r="AN132" s="53">
        <v>-17.940000000000001</v>
      </c>
      <c r="AO132" s="53" t="s">
        <v>607</v>
      </c>
      <c r="AP132" s="53" t="s">
        <v>84</v>
      </c>
      <c r="AQ132" s="53" t="s">
        <v>82</v>
      </c>
      <c r="AR132" s="53">
        <v>5.4800000000000001E-2</v>
      </c>
      <c r="AS132" s="53" t="s">
        <v>353</v>
      </c>
      <c r="AT132" s="53"/>
      <c r="AU132" s="53"/>
    </row>
    <row r="133" spans="23:47" x14ac:dyDescent="0.2">
      <c r="W133" s="55" t="s">
        <v>357</v>
      </c>
      <c r="X133" s="53">
        <v>-4.7640000000000002</v>
      </c>
      <c r="Y133" s="53" t="s">
        <v>358</v>
      </c>
      <c r="Z133" s="53" t="s">
        <v>84</v>
      </c>
      <c r="AA133" s="53" t="s">
        <v>82</v>
      </c>
      <c r="AB133" s="53" t="s">
        <v>139</v>
      </c>
      <c r="AC133" s="53" t="s">
        <v>359</v>
      </c>
      <c r="AD133" s="53"/>
      <c r="AE133" s="53"/>
      <c r="AM133" s="55" t="s">
        <v>608</v>
      </c>
      <c r="AN133" s="53">
        <v>-12.56</v>
      </c>
      <c r="AO133" s="53" t="s">
        <v>609</v>
      </c>
      <c r="AP133" s="53" t="s">
        <v>84</v>
      </c>
      <c r="AQ133" s="53" t="s">
        <v>82</v>
      </c>
      <c r="AR133" s="53">
        <v>0.50019999999999998</v>
      </c>
      <c r="AS133" s="53" t="s">
        <v>356</v>
      </c>
      <c r="AT133" s="53"/>
      <c r="AU133" s="53"/>
    </row>
    <row r="134" spans="23:47" x14ac:dyDescent="0.2">
      <c r="W134" s="55" t="s">
        <v>360</v>
      </c>
      <c r="X134" s="53">
        <v>-11.35</v>
      </c>
      <c r="Y134" s="53" t="s">
        <v>361</v>
      </c>
      <c r="Z134" s="53" t="s">
        <v>84</v>
      </c>
      <c r="AA134" s="53" t="s">
        <v>82</v>
      </c>
      <c r="AB134" s="53">
        <v>0.99909999999999999</v>
      </c>
      <c r="AC134" s="53" t="s">
        <v>362</v>
      </c>
      <c r="AD134" s="53"/>
      <c r="AE134" s="53"/>
      <c r="AM134" s="55" t="s">
        <v>610</v>
      </c>
      <c r="AN134" s="53">
        <v>-11.41</v>
      </c>
      <c r="AO134" s="53" t="s">
        <v>611</v>
      </c>
      <c r="AP134" s="53" t="s">
        <v>84</v>
      </c>
      <c r="AQ134" s="53" t="s">
        <v>82</v>
      </c>
      <c r="AR134" s="53">
        <v>0.65739999999999998</v>
      </c>
      <c r="AS134" s="53" t="s">
        <v>359</v>
      </c>
      <c r="AT134" s="53"/>
      <c r="AU134" s="53"/>
    </row>
    <row r="135" spans="23:47" x14ac:dyDescent="0.2">
      <c r="W135" s="55" t="s">
        <v>363</v>
      </c>
      <c r="X135" s="53">
        <v>-6.2539999999999996</v>
      </c>
      <c r="Y135" s="53" t="s">
        <v>364</v>
      </c>
      <c r="Z135" s="53" t="s">
        <v>84</v>
      </c>
      <c r="AA135" s="53" t="s">
        <v>82</v>
      </c>
      <c r="AB135" s="53" t="s">
        <v>139</v>
      </c>
      <c r="AC135" s="53" t="s">
        <v>365</v>
      </c>
      <c r="AD135" s="53"/>
      <c r="AE135" s="53"/>
      <c r="AM135" s="55" t="s">
        <v>612</v>
      </c>
      <c r="AN135" s="53">
        <v>6.1070000000000002</v>
      </c>
      <c r="AO135" s="53" t="s">
        <v>613</v>
      </c>
      <c r="AP135" s="53" t="s">
        <v>84</v>
      </c>
      <c r="AQ135" s="53" t="s">
        <v>82</v>
      </c>
      <c r="AR135" s="53">
        <v>0.997</v>
      </c>
      <c r="AS135" s="53" t="s">
        <v>362</v>
      </c>
      <c r="AT135" s="53"/>
      <c r="AU135" s="53"/>
    </row>
    <row r="136" spans="23:47" x14ac:dyDescent="0.2">
      <c r="W136" s="55" t="s">
        <v>366</v>
      </c>
      <c r="X136" s="53">
        <v>3.38</v>
      </c>
      <c r="Y136" s="53" t="s">
        <v>367</v>
      </c>
      <c r="Z136" s="53" t="s">
        <v>84</v>
      </c>
      <c r="AA136" s="53" t="s">
        <v>82</v>
      </c>
      <c r="AB136" s="53" t="s">
        <v>139</v>
      </c>
      <c r="AC136" s="53" t="s">
        <v>368</v>
      </c>
      <c r="AD136" s="53"/>
      <c r="AE136" s="53"/>
      <c r="AM136" s="55" t="s">
        <v>614</v>
      </c>
      <c r="AN136" s="53">
        <v>-1.0609999999999999</v>
      </c>
      <c r="AO136" s="53" t="s">
        <v>615</v>
      </c>
      <c r="AP136" s="53" t="s">
        <v>84</v>
      </c>
      <c r="AQ136" s="53" t="s">
        <v>82</v>
      </c>
      <c r="AR136" s="53" t="s">
        <v>139</v>
      </c>
      <c r="AS136" s="53" t="s">
        <v>365</v>
      </c>
      <c r="AT136" s="53"/>
      <c r="AU136" s="53"/>
    </row>
    <row r="137" spans="23:47" x14ac:dyDescent="0.2">
      <c r="W137" s="55" t="s">
        <v>369</v>
      </c>
      <c r="X137" s="53">
        <v>16.809999999999999</v>
      </c>
      <c r="Y137" s="53" t="s">
        <v>370</v>
      </c>
      <c r="Z137" s="53" t="s">
        <v>84</v>
      </c>
      <c r="AA137" s="53" t="s">
        <v>82</v>
      </c>
      <c r="AB137" s="53">
        <v>0.96120000000000005</v>
      </c>
      <c r="AC137" s="53" t="s">
        <v>371</v>
      </c>
      <c r="AD137" s="53"/>
      <c r="AE137" s="53"/>
      <c r="AM137" s="55" t="s">
        <v>616</v>
      </c>
      <c r="AN137" s="53">
        <v>-4.7489999999999997</v>
      </c>
      <c r="AO137" s="53" t="s">
        <v>585</v>
      </c>
      <c r="AP137" s="53" t="s">
        <v>84</v>
      </c>
      <c r="AQ137" s="53" t="s">
        <v>82</v>
      </c>
      <c r="AR137" s="53">
        <v>0.99980000000000002</v>
      </c>
      <c r="AS137" s="53" t="s">
        <v>368</v>
      </c>
      <c r="AT137" s="53"/>
      <c r="AU137" s="53"/>
    </row>
    <row r="138" spans="23:47" x14ac:dyDescent="0.2">
      <c r="W138" s="55" t="s">
        <v>372</v>
      </c>
      <c r="X138" s="53">
        <v>9.4260000000000002</v>
      </c>
      <c r="Y138" s="53" t="s">
        <v>373</v>
      </c>
      <c r="Z138" s="53" t="s">
        <v>84</v>
      </c>
      <c r="AA138" s="53" t="s">
        <v>82</v>
      </c>
      <c r="AB138" s="53">
        <v>0.99990000000000001</v>
      </c>
      <c r="AC138" s="53" t="s">
        <v>374</v>
      </c>
      <c r="AD138" s="53"/>
      <c r="AE138" s="53"/>
      <c r="AM138" s="55" t="s">
        <v>617</v>
      </c>
      <c r="AN138" s="53">
        <v>2.4390000000000001</v>
      </c>
      <c r="AO138" s="53" t="s">
        <v>618</v>
      </c>
      <c r="AP138" s="53" t="s">
        <v>84</v>
      </c>
      <c r="AQ138" s="53" t="s">
        <v>82</v>
      </c>
      <c r="AR138" s="53" t="s">
        <v>139</v>
      </c>
      <c r="AS138" s="53" t="s">
        <v>371</v>
      </c>
      <c r="AT138" s="53"/>
      <c r="AU138" s="53"/>
    </row>
    <row r="139" spans="23:47" x14ac:dyDescent="0.2">
      <c r="W139" s="55" t="s">
        <v>375</v>
      </c>
      <c r="X139" s="53">
        <v>16</v>
      </c>
      <c r="Y139" s="53" t="s">
        <v>376</v>
      </c>
      <c r="Z139" s="53" t="s">
        <v>84</v>
      </c>
      <c r="AA139" s="53" t="s">
        <v>82</v>
      </c>
      <c r="AB139" s="53">
        <v>0.97419999999999995</v>
      </c>
      <c r="AC139" s="53" t="s">
        <v>377</v>
      </c>
      <c r="AD139" s="53"/>
      <c r="AE139" s="53"/>
      <c r="AM139" s="55" t="s">
        <v>619</v>
      </c>
      <c r="AN139" s="53">
        <v>7.8209999999999997</v>
      </c>
      <c r="AO139" s="53" t="s">
        <v>620</v>
      </c>
      <c r="AP139" s="53" t="s">
        <v>84</v>
      </c>
      <c r="AQ139" s="53" t="s">
        <v>82</v>
      </c>
      <c r="AR139" s="53">
        <v>0.97019999999999995</v>
      </c>
      <c r="AS139" s="53" t="s">
        <v>374</v>
      </c>
      <c r="AT139" s="53"/>
      <c r="AU139" s="53"/>
    </row>
    <row r="140" spans="23:47" x14ac:dyDescent="0.2">
      <c r="W140" s="55" t="s">
        <v>378</v>
      </c>
      <c r="X140" s="53">
        <v>9.4120000000000008</v>
      </c>
      <c r="Y140" s="53" t="s">
        <v>379</v>
      </c>
      <c r="Z140" s="53" t="s">
        <v>84</v>
      </c>
      <c r="AA140" s="53" t="s">
        <v>82</v>
      </c>
      <c r="AB140" s="53">
        <v>0.99990000000000001</v>
      </c>
      <c r="AC140" s="53" t="s">
        <v>380</v>
      </c>
      <c r="AD140" s="53"/>
      <c r="AE140" s="53"/>
      <c r="AM140" s="55" t="s">
        <v>621</v>
      </c>
      <c r="AN140" s="53">
        <v>8.9710000000000001</v>
      </c>
      <c r="AO140" s="53" t="s">
        <v>622</v>
      </c>
      <c r="AP140" s="53" t="s">
        <v>84</v>
      </c>
      <c r="AQ140" s="53" t="s">
        <v>82</v>
      </c>
      <c r="AR140" s="53">
        <v>0.91439999999999999</v>
      </c>
      <c r="AS140" s="53" t="s">
        <v>377</v>
      </c>
      <c r="AT140" s="53"/>
      <c r="AU140" s="53"/>
    </row>
    <row r="141" spans="23:47" x14ac:dyDescent="0.2">
      <c r="W141" s="55" t="s">
        <v>381</v>
      </c>
      <c r="X141" s="53">
        <v>14.51</v>
      </c>
      <c r="Y141" s="53" t="s">
        <v>382</v>
      </c>
      <c r="Z141" s="53" t="s">
        <v>84</v>
      </c>
      <c r="AA141" s="53" t="s">
        <v>82</v>
      </c>
      <c r="AB141" s="53">
        <v>0.98919999999999997</v>
      </c>
      <c r="AC141" s="53" t="s">
        <v>383</v>
      </c>
      <c r="AD141" s="53"/>
      <c r="AE141" s="53"/>
      <c r="AM141" s="55" t="s">
        <v>623</v>
      </c>
      <c r="AN141" s="53">
        <v>26.49</v>
      </c>
      <c r="AO141" s="53" t="s">
        <v>624</v>
      </c>
      <c r="AP141" s="53" t="s">
        <v>91</v>
      </c>
      <c r="AQ141" s="53" t="s">
        <v>476</v>
      </c>
      <c r="AR141" s="53">
        <v>2.0000000000000001E-4</v>
      </c>
      <c r="AS141" s="53" t="s">
        <v>380</v>
      </c>
      <c r="AT141" s="53"/>
      <c r="AU141" s="53"/>
    </row>
    <row r="142" spans="23:47" x14ac:dyDescent="0.2">
      <c r="W142" s="55" t="s">
        <v>384</v>
      </c>
      <c r="X142" s="53">
        <v>24.14</v>
      </c>
      <c r="Y142" s="53" t="s">
        <v>385</v>
      </c>
      <c r="Z142" s="53" t="s">
        <v>84</v>
      </c>
      <c r="AA142" s="53" t="s">
        <v>82</v>
      </c>
      <c r="AB142" s="53">
        <v>0.63190000000000002</v>
      </c>
      <c r="AC142" s="53" t="s">
        <v>386</v>
      </c>
      <c r="AD142" s="53"/>
      <c r="AE142" s="53"/>
      <c r="AM142" s="56" t="s">
        <v>625</v>
      </c>
      <c r="AN142" s="57">
        <v>19.32</v>
      </c>
      <c r="AO142" s="57" t="s">
        <v>626</v>
      </c>
      <c r="AP142" s="57" t="s">
        <v>91</v>
      </c>
      <c r="AQ142" s="57" t="s">
        <v>94</v>
      </c>
      <c r="AR142" s="57">
        <v>2.5499999999999998E-2</v>
      </c>
      <c r="AS142" s="57" t="s">
        <v>383</v>
      </c>
      <c r="AT142" s="53"/>
      <c r="AU142" s="53"/>
    </row>
    <row r="143" spans="23:47" x14ac:dyDescent="0.2">
      <c r="W143" s="55" t="s">
        <v>387</v>
      </c>
      <c r="X143" s="53">
        <v>-7.3810000000000002</v>
      </c>
      <c r="Y143" s="53" t="s">
        <v>388</v>
      </c>
      <c r="Z143" s="53" t="s">
        <v>84</v>
      </c>
      <c r="AA143" s="53" t="s">
        <v>82</v>
      </c>
      <c r="AB143" s="53" t="s">
        <v>139</v>
      </c>
      <c r="AC143" s="53" t="s">
        <v>389</v>
      </c>
      <c r="AD143" s="53"/>
      <c r="AE143" s="53"/>
      <c r="AM143" s="55" t="s">
        <v>627</v>
      </c>
      <c r="AN143" s="53">
        <v>15.63</v>
      </c>
      <c r="AO143" s="53" t="s">
        <v>628</v>
      </c>
      <c r="AP143" s="53" t="s">
        <v>84</v>
      </c>
      <c r="AQ143" s="53" t="s">
        <v>82</v>
      </c>
      <c r="AR143" s="53">
        <v>0.16769999999999999</v>
      </c>
      <c r="AS143" s="53" t="s">
        <v>386</v>
      </c>
      <c r="AT143" s="53"/>
      <c r="AU143" s="53"/>
    </row>
    <row r="144" spans="23:47" x14ac:dyDescent="0.2">
      <c r="W144" s="55" t="s">
        <v>390</v>
      </c>
      <c r="X144" s="53">
        <v>-0.80830000000000002</v>
      </c>
      <c r="Y144" s="53" t="s">
        <v>391</v>
      </c>
      <c r="Z144" s="53" t="s">
        <v>84</v>
      </c>
      <c r="AA144" s="53" t="s">
        <v>82</v>
      </c>
      <c r="AB144" s="53" t="s">
        <v>139</v>
      </c>
      <c r="AC144" s="53" t="s">
        <v>392</v>
      </c>
      <c r="AD144" s="53"/>
      <c r="AE144" s="53"/>
      <c r="AM144" s="55" t="s">
        <v>629</v>
      </c>
      <c r="AN144" s="53">
        <v>5.3819999999999997</v>
      </c>
      <c r="AO144" s="53" t="s">
        <v>630</v>
      </c>
      <c r="AP144" s="53" t="s">
        <v>84</v>
      </c>
      <c r="AQ144" s="53" t="s">
        <v>82</v>
      </c>
      <c r="AR144" s="53">
        <v>0.99919999999999998</v>
      </c>
      <c r="AS144" s="53" t="s">
        <v>389</v>
      </c>
      <c r="AT144" s="53"/>
      <c r="AU144" s="53"/>
    </row>
    <row r="145" spans="23:47" x14ac:dyDescent="0.2">
      <c r="W145" s="55" t="s">
        <v>393</v>
      </c>
      <c r="X145" s="53">
        <v>-7.3949999999999996</v>
      </c>
      <c r="Y145" s="53" t="s">
        <v>394</v>
      </c>
      <c r="Z145" s="53" t="s">
        <v>84</v>
      </c>
      <c r="AA145" s="53" t="s">
        <v>82</v>
      </c>
      <c r="AB145" s="53" t="s">
        <v>139</v>
      </c>
      <c r="AC145" s="53" t="s">
        <v>395</v>
      </c>
      <c r="AD145" s="53"/>
      <c r="AE145" s="53"/>
      <c r="AM145" s="55" t="s">
        <v>631</v>
      </c>
      <c r="AN145" s="53">
        <v>6.532</v>
      </c>
      <c r="AO145" s="53" t="s">
        <v>632</v>
      </c>
      <c r="AP145" s="53" t="s">
        <v>84</v>
      </c>
      <c r="AQ145" s="53" t="s">
        <v>82</v>
      </c>
      <c r="AR145" s="53">
        <v>0.99419999999999997</v>
      </c>
      <c r="AS145" s="53" t="s">
        <v>392</v>
      </c>
      <c r="AT145" s="53"/>
      <c r="AU145" s="53"/>
    </row>
    <row r="146" spans="23:47" x14ac:dyDescent="0.2">
      <c r="W146" s="55" t="s">
        <v>396</v>
      </c>
      <c r="X146" s="53">
        <v>-2.2989999999999999</v>
      </c>
      <c r="Y146" s="53" t="s">
        <v>397</v>
      </c>
      <c r="Z146" s="53" t="s">
        <v>84</v>
      </c>
      <c r="AA146" s="53" t="s">
        <v>82</v>
      </c>
      <c r="AB146" s="53" t="s">
        <v>139</v>
      </c>
      <c r="AC146" s="53" t="s">
        <v>398</v>
      </c>
      <c r="AD146" s="53"/>
      <c r="AE146" s="53"/>
      <c r="AM146" s="56" t="s">
        <v>633</v>
      </c>
      <c r="AN146" s="57">
        <v>24.05</v>
      </c>
      <c r="AO146" s="57" t="s">
        <v>634</v>
      </c>
      <c r="AP146" s="57" t="s">
        <v>91</v>
      </c>
      <c r="AQ146" s="57" t="s">
        <v>89</v>
      </c>
      <c r="AR146" s="57">
        <v>1.1999999999999999E-3</v>
      </c>
      <c r="AS146" s="57" t="s">
        <v>395</v>
      </c>
      <c r="AT146" s="53"/>
      <c r="AU146" s="53"/>
    </row>
    <row r="147" spans="23:47" x14ac:dyDescent="0.2">
      <c r="W147" s="55" t="s">
        <v>399</v>
      </c>
      <c r="X147" s="53">
        <v>7.335</v>
      </c>
      <c r="Y147" s="53" t="s">
        <v>400</v>
      </c>
      <c r="Z147" s="53" t="s">
        <v>84</v>
      </c>
      <c r="AA147" s="53" t="s">
        <v>82</v>
      </c>
      <c r="AB147" s="53" t="s">
        <v>139</v>
      </c>
      <c r="AC147" s="53" t="s">
        <v>401</v>
      </c>
      <c r="AD147" s="53"/>
      <c r="AE147" s="53"/>
      <c r="AM147" s="55" t="s">
        <v>635</v>
      </c>
      <c r="AN147" s="53">
        <v>16.88</v>
      </c>
      <c r="AO147" s="53" t="s">
        <v>636</v>
      </c>
      <c r="AP147" s="53" t="s">
        <v>84</v>
      </c>
      <c r="AQ147" s="53" t="s">
        <v>82</v>
      </c>
      <c r="AR147" s="53">
        <v>9.4200000000000006E-2</v>
      </c>
      <c r="AS147" s="53" t="s">
        <v>398</v>
      </c>
      <c r="AT147" s="53"/>
      <c r="AU147" s="53"/>
    </row>
    <row r="148" spans="23:47" x14ac:dyDescent="0.2">
      <c r="W148" s="55" t="s">
        <v>402</v>
      </c>
      <c r="X148" s="53">
        <v>6.5730000000000004</v>
      </c>
      <c r="Y148" s="53" t="s">
        <v>403</v>
      </c>
      <c r="Z148" s="53" t="s">
        <v>84</v>
      </c>
      <c r="AA148" s="53" t="s">
        <v>82</v>
      </c>
      <c r="AB148" s="53" t="s">
        <v>139</v>
      </c>
      <c r="AC148" s="53" t="s">
        <v>404</v>
      </c>
      <c r="AD148" s="53"/>
      <c r="AE148" s="53"/>
      <c r="AM148" s="55" t="s">
        <v>637</v>
      </c>
      <c r="AN148" s="53">
        <v>13.19</v>
      </c>
      <c r="AO148" s="53" t="s">
        <v>638</v>
      </c>
      <c r="AP148" s="53" t="s">
        <v>84</v>
      </c>
      <c r="AQ148" s="53" t="s">
        <v>82</v>
      </c>
      <c r="AR148" s="53">
        <v>0.41649999999999998</v>
      </c>
      <c r="AS148" s="53" t="s">
        <v>401</v>
      </c>
      <c r="AT148" s="53"/>
      <c r="AU148" s="53"/>
    </row>
    <row r="149" spans="23:47" x14ac:dyDescent="0.2">
      <c r="W149" s="55" t="s">
        <v>405</v>
      </c>
      <c r="X149" s="53">
        <v>-1.387E-2</v>
      </c>
      <c r="Y149" s="53" t="s">
        <v>406</v>
      </c>
      <c r="Z149" s="53" t="s">
        <v>84</v>
      </c>
      <c r="AA149" s="53" t="s">
        <v>82</v>
      </c>
      <c r="AB149" s="53" t="s">
        <v>139</v>
      </c>
      <c r="AC149" s="53" t="s">
        <v>407</v>
      </c>
      <c r="AD149" s="53"/>
      <c r="AE149" s="53"/>
      <c r="AM149" s="55" t="s">
        <v>639</v>
      </c>
      <c r="AN149" s="53">
        <v>1.151</v>
      </c>
      <c r="AO149" s="53" t="s">
        <v>640</v>
      </c>
      <c r="AP149" s="53" t="s">
        <v>84</v>
      </c>
      <c r="AQ149" s="53" t="s">
        <v>82</v>
      </c>
      <c r="AR149" s="53" t="s">
        <v>139</v>
      </c>
      <c r="AS149" s="53" t="s">
        <v>404</v>
      </c>
      <c r="AT149" s="53"/>
      <c r="AU149" s="53"/>
    </row>
    <row r="150" spans="23:47" x14ac:dyDescent="0.2">
      <c r="W150" s="55" t="s">
        <v>408</v>
      </c>
      <c r="X150" s="53">
        <v>5.0830000000000002</v>
      </c>
      <c r="Y150" s="53" t="s">
        <v>409</v>
      </c>
      <c r="Z150" s="53" t="s">
        <v>84</v>
      </c>
      <c r="AA150" s="53" t="s">
        <v>82</v>
      </c>
      <c r="AB150" s="53" t="s">
        <v>139</v>
      </c>
      <c r="AC150" s="53" t="s">
        <v>410</v>
      </c>
      <c r="AD150" s="53"/>
      <c r="AE150" s="53"/>
      <c r="AM150" s="56" t="s">
        <v>641</v>
      </c>
      <c r="AN150" s="57">
        <v>18.670000000000002</v>
      </c>
      <c r="AO150" s="57" t="s">
        <v>642</v>
      </c>
      <c r="AP150" s="57" t="s">
        <v>91</v>
      </c>
      <c r="AQ150" s="57" t="s">
        <v>94</v>
      </c>
      <c r="AR150" s="57">
        <v>3.6900000000000002E-2</v>
      </c>
      <c r="AS150" s="57" t="s">
        <v>407</v>
      </c>
      <c r="AT150" s="53"/>
      <c r="AU150" s="53"/>
    </row>
    <row r="151" spans="23:47" x14ac:dyDescent="0.2">
      <c r="W151" s="55" t="s">
        <v>411</v>
      </c>
      <c r="X151" s="53">
        <v>14.72</v>
      </c>
      <c r="Y151" s="53" t="s">
        <v>412</v>
      </c>
      <c r="Z151" s="53" t="s">
        <v>84</v>
      </c>
      <c r="AA151" s="53" t="s">
        <v>82</v>
      </c>
      <c r="AB151" s="53">
        <v>0.98770000000000002</v>
      </c>
      <c r="AC151" s="53" t="s">
        <v>413</v>
      </c>
      <c r="AD151" s="53"/>
      <c r="AE151" s="53"/>
      <c r="AM151" s="55" t="s">
        <v>643</v>
      </c>
      <c r="AN151" s="53">
        <v>11.5</v>
      </c>
      <c r="AO151" s="53" t="s">
        <v>644</v>
      </c>
      <c r="AP151" s="53" t="s">
        <v>84</v>
      </c>
      <c r="AQ151" s="53" t="s">
        <v>82</v>
      </c>
      <c r="AR151" s="53">
        <v>0.64539999999999997</v>
      </c>
      <c r="AS151" s="53" t="s">
        <v>410</v>
      </c>
      <c r="AT151" s="53"/>
      <c r="AU151" s="53"/>
    </row>
    <row r="152" spans="23:47" x14ac:dyDescent="0.2">
      <c r="W152" s="55" t="s">
        <v>414</v>
      </c>
      <c r="X152" s="53">
        <v>-6.5869999999999997</v>
      </c>
      <c r="Y152" s="53" t="s">
        <v>415</v>
      </c>
      <c r="Z152" s="53" t="s">
        <v>84</v>
      </c>
      <c r="AA152" s="53" t="s">
        <v>82</v>
      </c>
      <c r="AB152" s="53" t="s">
        <v>139</v>
      </c>
      <c r="AC152" s="53" t="s">
        <v>416</v>
      </c>
      <c r="AD152" s="53"/>
      <c r="AE152" s="53"/>
      <c r="AM152" s="55" t="s">
        <v>645</v>
      </c>
      <c r="AN152" s="53">
        <v>7.8129999999999997</v>
      </c>
      <c r="AO152" s="53" t="s">
        <v>646</v>
      </c>
      <c r="AP152" s="53" t="s">
        <v>84</v>
      </c>
      <c r="AQ152" s="53" t="s">
        <v>82</v>
      </c>
      <c r="AR152" s="53">
        <v>0.97050000000000003</v>
      </c>
      <c r="AS152" s="53" t="s">
        <v>413</v>
      </c>
      <c r="AT152" s="53"/>
      <c r="AU152" s="53"/>
    </row>
    <row r="153" spans="23:47" x14ac:dyDescent="0.2">
      <c r="W153" s="55" t="s">
        <v>417</v>
      </c>
      <c r="X153" s="53">
        <v>-1.49</v>
      </c>
      <c r="Y153" s="53" t="s">
        <v>418</v>
      </c>
      <c r="Z153" s="53" t="s">
        <v>84</v>
      </c>
      <c r="AA153" s="53" t="s">
        <v>82</v>
      </c>
      <c r="AB153" s="53" t="s">
        <v>139</v>
      </c>
      <c r="AC153" s="53" t="s">
        <v>419</v>
      </c>
      <c r="AD153" s="53"/>
      <c r="AE153" s="53"/>
      <c r="AM153" s="55" t="s">
        <v>647</v>
      </c>
      <c r="AN153" s="53">
        <v>17.52</v>
      </c>
      <c r="AO153" s="53" t="s">
        <v>648</v>
      </c>
      <c r="AP153" s="53" t="s">
        <v>84</v>
      </c>
      <c r="AQ153" s="53" t="s">
        <v>82</v>
      </c>
      <c r="AR153" s="53">
        <v>6.8400000000000002E-2</v>
      </c>
      <c r="AS153" s="53" t="s">
        <v>416</v>
      </c>
      <c r="AT153" s="53"/>
      <c r="AU153" s="53"/>
    </row>
    <row r="154" spans="23:47" x14ac:dyDescent="0.2">
      <c r="W154" s="55" t="s">
        <v>420</v>
      </c>
      <c r="X154" s="53">
        <v>8.1430000000000007</v>
      </c>
      <c r="Y154" s="53" t="s">
        <v>421</v>
      </c>
      <c r="Z154" s="53" t="s">
        <v>84</v>
      </c>
      <c r="AA154" s="53" t="s">
        <v>82</v>
      </c>
      <c r="AB154" s="53" t="s">
        <v>139</v>
      </c>
      <c r="AC154" s="53" t="s">
        <v>422</v>
      </c>
      <c r="AD154" s="53"/>
      <c r="AE154" s="53"/>
      <c r="AM154" s="55" t="s">
        <v>649</v>
      </c>
      <c r="AN154" s="53">
        <v>10.35</v>
      </c>
      <c r="AO154" s="53" t="s">
        <v>650</v>
      </c>
      <c r="AP154" s="53" t="s">
        <v>84</v>
      </c>
      <c r="AQ154" s="53" t="s">
        <v>82</v>
      </c>
      <c r="AR154" s="53">
        <v>0.78959999999999997</v>
      </c>
      <c r="AS154" s="53" t="s">
        <v>419</v>
      </c>
      <c r="AT154" s="53"/>
      <c r="AU154" s="53"/>
    </row>
    <row r="155" spans="23:47" x14ac:dyDescent="0.2">
      <c r="W155" s="55" t="s">
        <v>423</v>
      </c>
      <c r="X155" s="53">
        <v>5.0970000000000004</v>
      </c>
      <c r="Y155" s="53" t="s">
        <v>424</v>
      </c>
      <c r="Z155" s="53" t="s">
        <v>84</v>
      </c>
      <c r="AA155" s="53" t="s">
        <v>82</v>
      </c>
      <c r="AB155" s="53" t="s">
        <v>139</v>
      </c>
      <c r="AC155" s="53" t="s">
        <v>425</v>
      </c>
      <c r="AD155" s="53"/>
      <c r="AE155" s="53"/>
      <c r="AM155" s="55" t="s">
        <v>651</v>
      </c>
      <c r="AN155" s="53">
        <v>6.6619999999999999</v>
      </c>
      <c r="AO155" s="53" t="s">
        <v>652</v>
      </c>
      <c r="AP155" s="53" t="s">
        <v>84</v>
      </c>
      <c r="AQ155" s="53" t="s">
        <v>82</v>
      </c>
      <c r="AR155" s="53">
        <v>0.99299999999999999</v>
      </c>
      <c r="AS155" s="53" t="s">
        <v>422</v>
      </c>
      <c r="AT155" s="53"/>
      <c r="AU155" s="53"/>
    </row>
    <row r="156" spans="23:47" x14ac:dyDescent="0.2">
      <c r="W156" s="55" t="s">
        <v>426</v>
      </c>
      <c r="X156" s="53">
        <v>14.73</v>
      </c>
      <c r="Y156" s="53" t="s">
        <v>427</v>
      </c>
      <c r="Z156" s="53" t="s">
        <v>84</v>
      </c>
      <c r="AA156" s="53" t="s">
        <v>82</v>
      </c>
      <c r="AB156" s="53">
        <v>0.98760000000000003</v>
      </c>
      <c r="AC156" s="53" t="s">
        <v>428</v>
      </c>
      <c r="AD156" s="53"/>
      <c r="AE156" s="53"/>
      <c r="AM156" s="55" t="s">
        <v>653</v>
      </c>
      <c r="AN156" s="53">
        <v>-7.1680000000000001</v>
      </c>
      <c r="AO156" s="53" t="s">
        <v>654</v>
      </c>
      <c r="AP156" s="53" t="s">
        <v>84</v>
      </c>
      <c r="AQ156" s="53" t="s">
        <v>82</v>
      </c>
      <c r="AR156" s="53">
        <v>0.98599999999999999</v>
      </c>
      <c r="AS156" s="53" t="s">
        <v>425</v>
      </c>
      <c r="AT156" s="53"/>
      <c r="AU156" s="53"/>
    </row>
    <row r="157" spans="23:47" x14ac:dyDescent="0.2">
      <c r="W157" s="55" t="s">
        <v>429</v>
      </c>
      <c r="X157" s="53">
        <v>9.6340000000000003</v>
      </c>
      <c r="Y157" s="53" t="s">
        <v>430</v>
      </c>
      <c r="Z157" s="53" t="s">
        <v>84</v>
      </c>
      <c r="AA157" s="53" t="s">
        <v>82</v>
      </c>
      <c r="AB157" s="53">
        <v>0.99990000000000001</v>
      </c>
      <c r="AC157" s="53" t="s">
        <v>431</v>
      </c>
      <c r="AD157" s="53"/>
      <c r="AE157" s="53"/>
      <c r="AM157" s="55" t="s">
        <v>655</v>
      </c>
      <c r="AN157" s="53">
        <v>-10.86</v>
      </c>
      <c r="AO157" s="53" t="s">
        <v>656</v>
      </c>
      <c r="AP157" s="53" t="s">
        <v>84</v>
      </c>
      <c r="AQ157" s="53" t="s">
        <v>82</v>
      </c>
      <c r="AR157" s="53">
        <v>0.72950000000000004</v>
      </c>
      <c r="AS157" s="53" t="s">
        <v>428</v>
      </c>
      <c r="AT157" s="53"/>
      <c r="AU157" s="53"/>
    </row>
    <row r="158" spans="23:47" x14ac:dyDescent="0.2">
      <c r="W158" s="55"/>
      <c r="X158" s="53"/>
      <c r="Y158" s="53"/>
      <c r="Z158" s="53"/>
      <c r="AA158" s="53"/>
      <c r="AB158" s="53"/>
      <c r="AC158" s="53"/>
      <c r="AD158" s="53"/>
      <c r="AE158" s="53"/>
      <c r="AM158" s="55" t="s">
        <v>657</v>
      </c>
      <c r="AN158" s="53">
        <v>-3.6880000000000002</v>
      </c>
      <c r="AO158" s="53" t="s">
        <v>574</v>
      </c>
      <c r="AP158" s="53" t="s">
        <v>84</v>
      </c>
      <c r="AQ158" s="53" t="s">
        <v>82</v>
      </c>
      <c r="AR158" s="53" t="s">
        <v>139</v>
      </c>
      <c r="AS158" s="53" t="s">
        <v>431</v>
      </c>
      <c r="AT158" s="53"/>
      <c r="AU158" s="53"/>
    </row>
    <row r="159" spans="23:47" x14ac:dyDescent="0.2">
      <c r="W159" s="55"/>
      <c r="X159" s="53"/>
      <c r="Y159" s="53"/>
      <c r="Z159" s="53"/>
      <c r="AA159" s="53"/>
      <c r="AB159" s="53"/>
      <c r="AC159" s="53"/>
      <c r="AD159" s="53"/>
      <c r="AE159" s="53"/>
      <c r="AM159" s="55"/>
      <c r="AN159" s="53"/>
      <c r="AO159" s="53"/>
      <c r="AP159" s="53"/>
      <c r="AQ159" s="53"/>
      <c r="AR159" s="53"/>
      <c r="AS159" s="53"/>
      <c r="AT159" s="53"/>
      <c r="AU159" s="53"/>
    </row>
    <row r="160" spans="23:47" x14ac:dyDescent="0.2">
      <c r="W160" s="55" t="s">
        <v>432</v>
      </c>
      <c r="X160" s="53" t="s">
        <v>433</v>
      </c>
      <c r="Y160" s="53" t="s">
        <v>434</v>
      </c>
      <c r="Z160" s="53" t="s">
        <v>111</v>
      </c>
      <c r="AA160" s="53" t="s">
        <v>435</v>
      </c>
      <c r="AB160" s="53" t="s">
        <v>436</v>
      </c>
      <c r="AC160" s="53" t="s">
        <v>437</v>
      </c>
      <c r="AD160" s="53" t="s">
        <v>438</v>
      </c>
      <c r="AE160" s="53" t="s">
        <v>97</v>
      </c>
      <c r="AM160" s="55"/>
      <c r="AN160" s="53"/>
      <c r="AO160" s="53"/>
      <c r="AP160" s="53"/>
      <c r="AQ160" s="53"/>
      <c r="AR160" s="53"/>
      <c r="AS160" s="53"/>
      <c r="AT160" s="53"/>
      <c r="AU160" s="53"/>
    </row>
    <row r="161" spans="23:47" x14ac:dyDescent="0.2">
      <c r="W161" s="55"/>
      <c r="X161" s="53"/>
      <c r="Y161" s="53"/>
      <c r="Z161" s="53"/>
      <c r="AA161" s="53"/>
      <c r="AB161" s="53"/>
      <c r="AC161" s="53"/>
      <c r="AD161" s="53"/>
      <c r="AE161" s="53"/>
      <c r="AM161" s="55" t="s">
        <v>432</v>
      </c>
      <c r="AN161" s="53" t="s">
        <v>433</v>
      </c>
      <c r="AO161" s="53" t="s">
        <v>434</v>
      </c>
      <c r="AP161" s="53" t="s">
        <v>111</v>
      </c>
      <c r="AQ161" s="53" t="s">
        <v>435</v>
      </c>
      <c r="AR161" s="53" t="s">
        <v>436</v>
      </c>
      <c r="AS161" s="53" t="s">
        <v>437</v>
      </c>
      <c r="AT161" s="53" t="s">
        <v>438</v>
      </c>
      <c r="AU161" s="53" t="s">
        <v>97</v>
      </c>
    </row>
    <row r="162" spans="23:47" x14ac:dyDescent="0.2">
      <c r="W162" s="55" t="s">
        <v>116</v>
      </c>
      <c r="X162" s="53">
        <v>100</v>
      </c>
      <c r="Y162" s="53">
        <v>88.88</v>
      </c>
      <c r="Z162" s="53">
        <v>11.12</v>
      </c>
      <c r="AA162" s="53">
        <v>10.75</v>
      </c>
      <c r="AB162" s="53">
        <v>6</v>
      </c>
      <c r="AC162" s="53">
        <v>6</v>
      </c>
      <c r="AD162" s="53">
        <v>1.4630000000000001</v>
      </c>
      <c r="AE162" s="53">
        <v>75</v>
      </c>
      <c r="AM162" s="55"/>
      <c r="AN162" s="53"/>
      <c r="AO162" s="53"/>
      <c r="AP162" s="53"/>
      <c r="AQ162" s="53"/>
      <c r="AR162" s="53"/>
      <c r="AS162" s="53"/>
      <c r="AT162" s="53"/>
      <c r="AU162" s="53"/>
    </row>
    <row r="163" spans="23:47" x14ac:dyDescent="0.2">
      <c r="W163" s="55" t="s">
        <v>119</v>
      </c>
      <c r="X163" s="53">
        <v>100</v>
      </c>
      <c r="Y163" s="53">
        <v>77.150000000000006</v>
      </c>
      <c r="Z163" s="53">
        <v>22.85</v>
      </c>
      <c r="AA163" s="53">
        <v>10.75</v>
      </c>
      <c r="AB163" s="53">
        <v>6</v>
      </c>
      <c r="AC163" s="53">
        <v>6</v>
      </c>
      <c r="AD163" s="53">
        <v>3.0059999999999998</v>
      </c>
      <c r="AE163" s="53">
        <v>75</v>
      </c>
      <c r="AM163" s="55" t="s">
        <v>450</v>
      </c>
      <c r="AN163" s="53">
        <v>100</v>
      </c>
      <c r="AO163" s="53">
        <v>91.96</v>
      </c>
      <c r="AP163" s="53">
        <v>8.0389999999999997</v>
      </c>
      <c r="AQ163" s="53">
        <v>5.165</v>
      </c>
      <c r="AR163" s="53">
        <v>6</v>
      </c>
      <c r="AS163" s="53">
        <v>6</v>
      </c>
      <c r="AT163" s="53">
        <v>2.2010000000000001</v>
      </c>
      <c r="AU163" s="53">
        <v>75</v>
      </c>
    </row>
    <row r="164" spans="23:47" x14ac:dyDescent="0.2">
      <c r="W164" s="55" t="s">
        <v>122</v>
      </c>
      <c r="X164" s="53">
        <v>100</v>
      </c>
      <c r="Y164" s="53">
        <v>72.650000000000006</v>
      </c>
      <c r="Z164" s="53">
        <v>27.35</v>
      </c>
      <c r="AA164" s="53">
        <v>10.75</v>
      </c>
      <c r="AB164" s="53">
        <v>6</v>
      </c>
      <c r="AC164" s="53">
        <v>6</v>
      </c>
      <c r="AD164" s="53">
        <v>3.5979999999999999</v>
      </c>
      <c r="AE164" s="53">
        <v>75</v>
      </c>
      <c r="AM164" s="55" t="s">
        <v>452</v>
      </c>
      <c r="AN164" s="53">
        <v>100</v>
      </c>
      <c r="AO164" s="53">
        <v>85.4</v>
      </c>
      <c r="AP164" s="53">
        <v>14.6</v>
      </c>
      <c r="AQ164" s="53">
        <v>5.165</v>
      </c>
      <c r="AR164" s="53">
        <v>6</v>
      </c>
      <c r="AS164" s="53">
        <v>6</v>
      </c>
      <c r="AT164" s="53">
        <v>3.996</v>
      </c>
      <c r="AU164" s="53">
        <v>75</v>
      </c>
    </row>
    <row r="165" spans="23:47" x14ac:dyDescent="0.2">
      <c r="W165" s="55" t="s">
        <v>125</v>
      </c>
      <c r="X165" s="53">
        <v>100</v>
      </c>
      <c r="Y165" s="53">
        <v>76.599999999999994</v>
      </c>
      <c r="Z165" s="53">
        <v>23.4</v>
      </c>
      <c r="AA165" s="53">
        <v>10.75</v>
      </c>
      <c r="AB165" s="53">
        <v>6</v>
      </c>
      <c r="AC165" s="53">
        <v>6</v>
      </c>
      <c r="AD165" s="53">
        <v>3.0790000000000002</v>
      </c>
      <c r="AE165" s="53">
        <v>75</v>
      </c>
      <c r="AM165" s="55" t="s">
        <v>454</v>
      </c>
      <c r="AN165" s="53">
        <v>100</v>
      </c>
      <c r="AO165" s="53">
        <v>85.62</v>
      </c>
      <c r="AP165" s="53">
        <v>14.38</v>
      </c>
      <c r="AQ165" s="53">
        <v>5.165</v>
      </c>
      <c r="AR165" s="53">
        <v>6</v>
      </c>
      <c r="AS165" s="53">
        <v>6</v>
      </c>
      <c r="AT165" s="53">
        <v>3.9380000000000002</v>
      </c>
      <c r="AU165" s="53">
        <v>75</v>
      </c>
    </row>
    <row r="166" spans="23:47" x14ac:dyDescent="0.2">
      <c r="W166" s="55" t="s">
        <v>128</v>
      </c>
      <c r="X166" s="53">
        <v>100</v>
      </c>
      <c r="Y166" s="53">
        <v>68.3</v>
      </c>
      <c r="Z166" s="53">
        <v>31.7</v>
      </c>
      <c r="AA166" s="53">
        <v>10.75</v>
      </c>
      <c r="AB166" s="53">
        <v>6</v>
      </c>
      <c r="AC166" s="53">
        <v>6</v>
      </c>
      <c r="AD166" s="53">
        <v>4.1710000000000003</v>
      </c>
      <c r="AE166" s="53">
        <v>75</v>
      </c>
      <c r="AM166" s="55" t="s">
        <v>456</v>
      </c>
      <c r="AN166" s="53">
        <v>100</v>
      </c>
      <c r="AO166" s="53">
        <v>85.17</v>
      </c>
      <c r="AP166" s="53">
        <v>14.83</v>
      </c>
      <c r="AQ166" s="53">
        <v>5.165</v>
      </c>
      <c r="AR166" s="53">
        <v>6</v>
      </c>
      <c r="AS166" s="53">
        <v>6</v>
      </c>
      <c r="AT166" s="53">
        <v>4.0609999999999999</v>
      </c>
      <c r="AU166" s="53">
        <v>75</v>
      </c>
    </row>
    <row r="167" spans="23:47" x14ac:dyDescent="0.2">
      <c r="W167" s="55" t="s">
        <v>131</v>
      </c>
      <c r="X167" s="53">
        <v>100</v>
      </c>
      <c r="Y167" s="53">
        <v>69.69</v>
      </c>
      <c r="Z167" s="53">
        <v>30.31</v>
      </c>
      <c r="AA167" s="53">
        <v>10.75</v>
      </c>
      <c r="AB167" s="53">
        <v>6</v>
      </c>
      <c r="AC167" s="53">
        <v>6</v>
      </c>
      <c r="AD167" s="53">
        <v>3.988</v>
      </c>
      <c r="AE167" s="53">
        <v>75</v>
      </c>
      <c r="AM167" s="55" t="s">
        <v>458</v>
      </c>
      <c r="AN167" s="53">
        <v>100</v>
      </c>
      <c r="AO167" s="53">
        <v>67.88</v>
      </c>
      <c r="AP167" s="53">
        <v>32.119999999999997</v>
      </c>
      <c r="AQ167" s="53">
        <v>5.165</v>
      </c>
      <c r="AR167" s="53">
        <v>6</v>
      </c>
      <c r="AS167" s="53">
        <v>6</v>
      </c>
      <c r="AT167" s="53">
        <v>8.7929999999999993</v>
      </c>
      <c r="AU167" s="53">
        <v>75</v>
      </c>
    </row>
    <row r="168" spans="23:47" x14ac:dyDescent="0.2">
      <c r="W168" s="55" t="s">
        <v>134</v>
      </c>
      <c r="X168" s="53">
        <v>100</v>
      </c>
      <c r="Y168" s="53">
        <v>78.28</v>
      </c>
      <c r="Z168" s="53">
        <v>21.72</v>
      </c>
      <c r="AA168" s="53">
        <v>10.75</v>
      </c>
      <c r="AB168" s="53">
        <v>6</v>
      </c>
      <c r="AC168" s="53">
        <v>6</v>
      </c>
      <c r="AD168" s="53">
        <v>2.8570000000000002</v>
      </c>
      <c r="AE168" s="53">
        <v>75</v>
      </c>
      <c r="AM168" s="55" t="s">
        <v>460</v>
      </c>
      <c r="AN168" s="53">
        <v>100</v>
      </c>
      <c r="AO168" s="53">
        <v>65.77</v>
      </c>
      <c r="AP168" s="53">
        <v>34.229999999999997</v>
      </c>
      <c r="AQ168" s="53">
        <v>5.165</v>
      </c>
      <c r="AR168" s="53">
        <v>6</v>
      </c>
      <c r="AS168" s="53">
        <v>6</v>
      </c>
      <c r="AT168" s="53">
        <v>9.3719999999999999</v>
      </c>
      <c r="AU168" s="53">
        <v>75</v>
      </c>
    </row>
    <row r="169" spans="23:47" x14ac:dyDescent="0.2">
      <c r="W169" s="55" t="s">
        <v>137</v>
      </c>
      <c r="X169" s="53">
        <v>100</v>
      </c>
      <c r="Y169" s="53">
        <v>99.04</v>
      </c>
      <c r="Z169" s="53">
        <v>0.95689999999999997</v>
      </c>
      <c r="AA169" s="53">
        <v>10.75</v>
      </c>
      <c r="AB169" s="53">
        <v>6</v>
      </c>
      <c r="AC169" s="53">
        <v>6</v>
      </c>
      <c r="AD169" s="53">
        <v>0.12590000000000001</v>
      </c>
      <c r="AE169" s="53">
        <v>75</v>
      </c>
      <c r="AM169" s="55" t="s">
        <v>462</v>
      </c>
      <c r="AN169" s="53">
        <v>100</v>
      </c>
      <c r="AO169" s="53">
        <v>71.569999999999993</v>
      </c>
      <c r="AP169" s="53">
        <v>28.43</v>
      </c>
      <c r="AQ169" s="53">
        <v>5.165</v>
      </c>
      <c r="AR169" s="53">
        <v>6</v>
      </c>
      <c r="AS169" s="53">
        <v>6</v>
      </c>
      <c r="AT169" s="53">
        <v>7.7850000000000001</v>
      </c>
      <c r="AU169" s="53">
        <v>75</v>
      </c>
    </row>
    <row r="170" spans="23:47" x14ac:dyDescent="0.2">
      <c r="W170" s="55" t="s">
        <v>141</v>
      </c>
      <c r="X170" s="53">
        <v>100</v>
      </c>
      <c r="Y170" s="53">
        <v>82.24</v>
      </c>
      <c r="Z170" s="53">
        <v>17.760000000000002</v>
      </c>
      <c r="AA170" s="53">
        <v>10.75</v>
      </c>
      <c r="AB170" s="53">
        <v>6</v>
      </c>
      <c r="AC170" s="53">
        <v>6</v>
      </c>
      <c r="AD170" s="53">
        <v>2.3370000000000002</v>
      </c>
      <c r="AE170" s="53">
        <v>75</v>
      </c>
      <c r="AM170" s="55" t="s">
        <v>464</v>
      </c>
      <c r="AN170" s="53">
        <v>100</v>
      </c>
      <c r="AO170" s="53">
        <v>91.95</v>
      </c>
      <c r="AP170" s="53">
        <v>8.0500000000000007</v>
      </c>
      <c r="AQ170" s="53">
        <v>5.165</v>
      </c>
      <c r="AR170" s="53">
        <v>6</v>
      </c>
      <c r="AS170" s="53">
        <v>6</v>
      </c>
      <c r="AT170" s="53">
        <v>2.2040000000000002</v>
      </c>
      <c r="AU170" s="53">
        <v>75</v>
      </c>
    </row>
    <row r="171" spans="23:47" x14ac:dyDescent="0.2">
      <c r="W171" s="55" t="s">
        <v>144</v>
      </c>
      <c r="X171" s="53">
        <v>100</v>
      </c>
      <c r="Y171" s="53">
        <v>89.62</v>
      </c>
      <c r="Z171" s="53">
        <v>10.38</v>
      </c>
      <c r="AA171" s="53">
        <v>10.75</v>
      </c>
      <c r="AB171" s="53">
        <v>6</v>
      </c>
      <c r="AC171" s="53">
        <v>6</v>
      </c>
      <c r="AD171" s="53">
        <v>1.3660000000000001</v>
      </c>
      <c r="AE171" s="53">
        <v>75</v>
      </c>
      <c r="AM171" s="55" t="s">
        <v>466</v>
      </c>
      <c r="AN171" s="53">
        <v>100</v>
      </c>
      <c r="AO171" s="53">
        <v>89.51</v>
      </c>
      <c r="AP171" s="53">
        <v>10.49</v>
      </c>
      <c r="AQ171" s="53">
        <v>5.165</v>
      </c>
      <c r="AR171" s="53">
        <v>6</v>
      </c>
      <c r="AS171" s="53">
        <v>6</v>
      </c>
      <c r="AT171" s="53">
        <v>2.8719999999999999</v>
      </c>
      <c r="AU171" s="53">
        <v>75</v>
      </c>
    </row>
    <row r="172" spans="23:47" x14ac:dyDescent="0.2">
      <c r="W172" s="55" t="s">
        <v>147</v>
      </c>
      <c r="X172" s="53">
        <v>100</v>
      </c>
      <c r="Y172" s="53">
        <v>83.04</v>
      </c>
      <c r="Z172" s="53">
        <v>16.96</v>
      </c>
      <c r="AA172" s="53">
        <v>10.75</v>
      </c>
      <c r="AB172" s="53">
        <v>6</v>
      </c>
      <c r="AC172" s="53">
        <v>6</v>
      </c>
      <c r="AD172" s="53">
        <v>2.2309999999999999</v>
      </c>
      <c r="AE172" s="53">
        <v>75</v>
      </c>
      <c r="AM172" s="55" t="s">
        <v>468</v>
      </c>
      <c r="AN172" s="53">
        <v>100</v>
      </c>
      <c r="AO172" s="53">
        <v>84.13</v>
      </c>
      <c r="AP172" s="53">
        <v>15.87</v>
      </c>
      <c r="AQ172" s="53">
        <v>5.165</v>
      </c>
      <c r="AR172" s="53">
        <v>6</v>
      </c>
      <c r="AS172" s="53">
        <v>6</v>
      </c>
      <c r="AT172" s="53">
        <v>4.3449999999999998</v>
      </c>
      <c r="AU172" s="53">
        <v>75</v>
      </c>
    </row>
    <row r="173" spans="23:47" x14ac:dyDescent="0.2">
      <c r="W173" s="55" t="s">
        <v>150</v>
      </c>
      <c r="X173" s="53">
        <v>100</v>
      </c>
      <c r="Y173" s="53">
        <v>89.63</v>
      </c>
      <c r="Z173" s="53">
        <v>10.37</v>
      </c>
      <c r="AA173" s="53">
        <v>10.75</v>
      </c>
      <c r="AB173" s="53">
        <v>6</v>
      </c>
      <c r="AC173" s="53">
        <v>6</v>
      </c>
      <c r="AD173" s="53">
        <v>1.3640000000000001</v>
      </c>
      <c r="AE173" s="53">
        <v>75</v>
      </c>
      <c r="AM173" s="55" t="s">
        <v>470</v>
      </c>
      <c r="AN173" s="53">
        <v>100</v>
      </c>
      <c r="AO173" s="53">
        <v>82.98</v>
      </c>
      <c r="AP173" s="53">
        <v>17.02</v>
      </c>
      <c r="AQ173" s="53">
        <v>5.165</v>
      </c>
      <c r="AR173" s="53">
        <v>6</v>
      </c>
      <c r="AS173" s="53">
        <v>6</v>
      </c>
      <c r="AT173" s="53">
        <v>4.66</v>
      </c>
      <c r="AU173" s="53">
        <v>75</v>
      </c>
    </row>
    <row r="174" spans="23:47" x14ac:dyDescent="0.2">
      <c r="W174" s="55" t="s">
        <v>153</v>
      </c>
      <c r="X174" s="53">
        <v>100</v>
      </c>
      <c r="Y174" s="53">
        <v>84.53</v>
      </c>
      <c r="Z174" s="53">
        <v>15.47</v>
      </c>
      <c r="AA174" s="53">
        <v>10.75</v>
      </c>
      <c r="AB174" s="53">
        <v>6</v>
      </c>
      <c r="AC174" s="53">
        <v>6</v>
      </c>
      <c r="AD174" s="53">
        <v>2.0350000000000001</v>
      </c>
      <c r="AE174" s="53">
        <v>75</v>
      </c>
      <c r="AM174" s="55" t="s">
        <v>472</v>
      </c>
      <c r="AN174" s="53">
        <v>100</v>
      </c>
      <c r="AO174" s="53">
        <v>65.459999999999994</v>
      </c>
      <c r="AP174" s="53">
        <v>34.54</v>
      </c>
      <c r="AQ174" s="53">
        <v>5.165</v>
      </c>
      <c r="AR174" s="53">
        <v>6</v>
      </c>
      <c r="AS174" s="53">
        <v>6</v>
      </c>
      <c r="AT174" s="53">
        <v>9.4570000000000007</v>
      </c>
      <c r="AU174" s="53">
        <v>75</v>
      </c>
    </row>
    <row r="175" spans="23:47" x14ac:dyDescent="0.2">
      <c r="W175" s="55" t="s">
        <v>156</v>
      </c>
      <c r="X175" s="53">
        <v>100</v>
      </c>
      <c r="Y175" s="53">
        <v>74.900000000000006</v>
      </c>
      <c r="Z175" s="53">
        <v>25.1</v>
      </c>
      <c r="AA175" s="53">
        <v>10.75</v>
      </c>
      <c r="AB175" s="53">
        <v>6</v>
      </c>
      <c r="AC175" s="53">
        <v>6</v>
      </c>
      <c r="AD175" s="53">
        <v>3.302</v>
      </c>
      <c r="AE175" s="53">
        <v>75</v>
      </c>
      <c r="AM175" s="55" t="s">
        <v>474</v>
      </c>
      <c r="AN175" s="53">
        <v>100</v>
      </c>
      <c r="AO175" s="53">
        <v>72.63</v>
      </c>
      <c r="AP175" s="53">
        <v>27.37</v>
      </c>
      <c r="AQ175" s="53">
        <v>5.165</v>
      </c>
      <c r="AR175" s="53">
        <v>6</v>
      </c>
      <c r="AS175" s="53">
        <v>6</v>
      </c>
      <c r="AT175" s="53">
        <v>7.4939999999999998</v>
      </c>
      <c r="AU175" s="53">
        <v>75</v>
      </c>
    </row>
    <row r="176" spans="23:47" x14ac:dyDescent="0.2">
      <c r="W176" s="55" t="s">
        <v>159</v>
      </c>
      <c r="X176" s="53">
        <v>88.88</v>
      </c>
      <c r="Y176" s="53">
        <v>77.150000000000006</v>
      </c>
      <c r="Z176" s="53">
        <v>11.73</v>
      </c>
      <c r="AA176" s="53">
        <v>10.75</v>
      </c>
      <c r="AB176" s="53">
        <v>6</v>
      </c>
      <c r="AC176" s="53">
        <v>6</v>
      </c>
      <c r="AD176" s="53">
        <v>1.5429999999999999</v>
      </c>
      <c r="AE176" s="53">
        <v>75</v>
      </c>
      <c r="AM176" s="55" t="s">
        <v>477</v>
      </c>
      <c r="AN176" s="53">
        <v>100</v>
      </c>
      <c r="AO176" s="53">
        <v>76.319999999999993</v>
      </c>
      <c r="AP176" s="53">
        <v>23.68</v>
      </c>
      <c r="AQ176" s="53">
        <v>5.165</v>
      </c>
      <c r="AR176" s="53">
        <v>6</v>
      </c>
      <c r="AS176" s="53">
        <v>6</v>
      </c>
      <c r="AT176" s="53">
        <v>6.484</v>
      </c>
      <c r="AU176" s="53">
        <v>75</v>
      </c>
    </row>
    <row r="177" spans="23:47" x14ac:dyDescent="0.2">
      <c r="W177" s="55" t="s">
        <v>162</v>
      </c>
      <c r="X177" s="53">
        <v>88.88</v>
      </c>
      <c r="Y177" s="53">
        <v>72.650000000000006</v>
      </c>
      <c r="Z177" s="53">
        <v>16.23</v>
      </c>
      <c r="AA177" s="53">
        <v>10.75</v>
      </c>
      <c r="AB177" s="53">
        <v>6</v>
      </c>
      <c r="AC177" s="53">
        <v>6</v>
      </c>
      <c r="AD177" s="53">
        <v>2.1349999999999998</v>
      </c>
      <c r="AE177" s="53">
        <v>75</v>
      </c>
      <c r="AM177" s="55" t="s">
        <v>479</v>
      </c>
      <c r="AN177" s="53">
        <v>91.96</v>
      </c>
      <c r="AO177" s="53">
        <v>85.4</v>
      </c>
      <c r="AP177" s="53">
        <v>6.5579999999999998</v>
      </c>
      <c r="AQ177" s="53">
        <v>5.165</v>
      </c>
      <c r="AR177" s="53">
        <v>6</v>
      </c>
      <c r="AS177" s="53">
        <v>6</v>
      </c>
      <c r="AT177" s="53">
        <v>1.796</v>
      </c>
      <c r="AU177" s="53">
        <v>75</v>
      </c>
    </row>
    <row r="178" spans="23:47" x14ac:dyDescent="0.2">
      <c r="W178" s="55" t="s">
        <v>165</v>
      </c>
      <c r="X178" s="53">
        <v>88.88</v>
      </c>
      <c r="Y178" s="53">
        <v>76.599999999999994</v>
      </c>
      <c r="Z178" s="53">
        <v>12.28</v>
      </c>
      <c r="AA178" s="53">
        <v>10.75</v>
      </c>
      <c r="AB178" s="53">
        <v>6</v>
      </c>
      <c r="AC178" s="53">
        <v>6</v>
      </c>
      <c r="AD178" s="53">
        <v>1.6160000000000001</v>
      </c>
      <c r="AE178" s="53">
        <v>75</v>
      </c>
      <c r="AM178" s="55" t="s">
        <v>481</v>
      </c>
      <c r="AN178" s="53">
        <v>91.96</v>
      </c>
      <c r="AO178" s="53">
        <v>85.62</v>
      </c>
      <c r="AP178" s="53">
        <v>6.3460000000000001</v>
      </c>
      <c r="AQ178" s="53">
        <v>5.165</v>
      </c>
      <c r="AR178" s="53">
        <v>6</v>
      </c>
      <c r="AS178" s="53">
        <v>6</v>
      </c>
      <c r="AT178" s="53">
        <v>1.738</v>
      </c>
      <c r="AU178" s="53">
        <v>75</v>
      </c>
    </row>
    <row r="179" spans="23:47" x14ac:dyDescent="0.2">
      <c r="W179" s="55" t="s">
        <v>168</v>
      </c>
      <c r="X179" s="53">
        <v>88.88</v>
      </c>
      <c r="Y179" s="53">
        <v>68.3</v>
      </c>
      <c r="Z179" s="53">
        <v>20.58</v>
      </c>
      <c r="AA179" s="53">
        <v>10.75</v>
      </c>
      <c r="AB179" s="53">
        <v>6</v>
      </c>
      <c r="AC179" s="53">
        <v>6</v>
      </c>
      <c r="AD179" s="53">
        <v>2.7080000000000002</v>
      </c>
      <c r="AE179" s="53">
        <v>75</v>
      </c>
      <c r="AM179" s="55" t="s">
        <v>483</v>
      </c>
      <c r="AN179" s="53">
        <v>91.96</v>
      </c>
      <c r="AO179" s="53">
        <v>85.17</v>
      </c>
      <c r="AP179" s="53">
        <v>6.7930000000000001</v>
      </c>
      <c r="AQ179" s="53">
        <v>5.165</v>
      </c>
      <c r="AR179" s="53">
        <v>6</v>
      </c>
      <c r="AS179" s="53">
        <v>6</v>
      </c>
      <c r="AT179" s="53">
        <v>1.86</v>
      </c>
      <c r="AU179" s="53">
        <v>75</v>
      </c>
    </row>
    <row r="180" spans="23:47" x14ac:dyDescent="0.2">
      <c r="W180" s="55" t="s">
        <v>171</v>
      </c>
      <c r="X180" s="53">
        <v>88.88</v>
      </c>
      <c r="Y180" s="53">
        <v>69.69</v>
      </c>
      <c r="Z180" s="53">
        <v>19.190000000000001</v>
      </c>
      <c r="AA180" s="53">
        <v>10.75</v>
      </c>
      <c r="AB180" s="53">
        <v>6</v>
      </c>
      <c r="AC180" s="53">
        <v>6</v>
      </c>
      <c r="AD180" s="53">
        <v>2.5249999999999999</v>
      </c>
      <c r="AE180" s="53">
        <v>75</v>
      </c>
      <c r="AM180" s="55" t="s">
        <v>485</v>
      </c>
      <c r="AN180" s="53">
        <v>91.96</v>
      </c>
      <c r="AO180" s="53">
        <v>67.88</v>
      </c>
      <c r="AP180" s="53">
        <v>24.08</v>
      </c>
      <c r="AQ180" s="53">
        <v>5.165</v>
      </c>
      <c r="AR180" s="53">
        <v>6</v>
      </c>
      <c r="AS180" s="53">
        <v>6</v>
      </c>
      <c r="AT180" s="53">
        <v>6.593</v>
      </c>
      <c r="AU180" s="53">
        <v>75</v>
      </c>
    </row>
    <row r="181" spans="23:47" x14ac:dyDescent="0.2">
      <c r="W181" s="55" t="s">
        <v>174</v>
      </c>
      <c r="X181" s="53">
        <v>88.88</v>
      </c>
      <c r="Y181" s="53">
        <v>78.28</v>
      </c>
      <c r="Z181" s="53">
        <v>10.6</v>
      </c>
      <c r="AA181" s="53">
        <v>10.75</v>
      </c>
      <c r="AB181" s="53">
        <v>6</v>
      </c>
      <c r="AC181" s="53">
        <v>6</v>
      </c>
      <c r="AD181" s="53">
        <v>1.3939999999999999</v>
      </c>
      <c r="AE181" s="53">
        <v>75</v>
      </c>
      <c r="AM181" s="55" t="s">
        <v>487</v>
      </c>
      <c r="AN181" s="53">
        <v>91.96</v>
      </c>
      <c r="AO181" s="53">
        <v>65.77</v>
      </c>
      <c r="AP181" s="53">
        <v>26.19</v>
      </c>
      <c r="AQ181" s="53">
        <v>5.165</v>
      </c>
      <c r="AR181" s="53">
        <v>6</v>
      </c>
      <c r="AS181" s="53">
        <v>6</v>
      </c>
      <c r="AT181" s="53">
        <v>7.1710000000000003</v>
      </c>
      <c r="AU181" s="53">
        <v>75</v>
      </c>
    </row>
    <row r="182" spans="23:47" x14ac:dyDescent="0.2">
      <c r="W182" s="55" t="s">
        <v>177</v>
      </c>
      <c r="X182" s="53">
        <v>88.88</v>
      </c>
      <c r="Y182" s="53">
        <v>99.04</v>
      </c>
      <c r="Z182" s="53">
        <v>-10.16</v>
      </c>
      <c r="AA182" s="53">
        <v>10.75</v>
      </c>
      <c r="AB182" s="53">
        <v>6</v>
      </c>
      <c r="AC182" s="53">
        <v>6</v>
      </c>
      <c r="AD182" s="53">
        <v>1.337</v>
      </c>
      <c r="AE182" s="53">
        <v>75</v>
      </c>
      <c r="AM182" s="55" t="s">
        <v>489</v>
      </c>
      <c r="AN182" s="53">
        <v>91.96</v>
      </c>
      <c r="AO182" s="53">
        <v>71.569999999999993</v>
      </c>
      <c r="AP182" s="53">
        <v>20.39</v>
      </c>
      <c r="AQ182" s="53">
        <v>5.165</v>
      </c>
      <c r="AR182" s="53">
        <v>6</v>
      </c>
      <c r="AS182" s="53">
        <v>6</v>
      </c>
      <c r="AT182" s="53">
        <v>5.5839999999999996</v>
      </c>
      <c r="AU182" s="53">
        <v>75</v>
      </c>
    </row>
    <row r="183" spans="23:47" x14ac:dyDescent="0.2">
      <c r="W183" s="55" t="s">
        <v>180</v>
      </c>
      <c r="X183" s="53">
        <v>88.88</v>
      </c>
      <c r="Y183" s="53">
        <v>82.24</v>
      </c>
      <c r="Z183" s="53">
        <v>6.6420000000000003</v>
      </c>
      <c r="AA183" s="53">
        <v>10.75</v>
      </c>
      <c r="AB183" s="53">
        <v>6</v>
      </c>
      <c r="AC183" s="53">
        <v>6</v>
      </c>
      <c r="AD183" s="53">
        <v>0.87390000000000001</v>
      </c>
      <c r="AE183" s="53">
        <v>75</v>
      </c>
      <c r="AM183" s="55" t="s">
        <v>491</v>
      </c>
      <c r="AN183" s="53">
        <v>91.96</v>
      </c>
      <c r="AO183" s="53">
        <v>91.95</v>
      </c>
      <c r="AP183" s="53">
        <v>1.184E-2</v>
      </c>
      <c r="AQ183" s="53">
        <v>5.165</v>
      </c>
      <c r="AR183" s="53">
        <v>6</v>
      </c>
      <c r="AS183" s="53">
        <v>6</v>
      </c>
      <c r="AT183" s="53">
        <v>3.2429999999999998E-3</v>
      </c>
      <c r="AU183" s="53">
        <v>75</v>
      </c>
    </row>
    <row r="184" spans="23:47" x14ac:dyDescent="0.2">
      <c r="W184" s="55" t="s">
        <v>183</v>
      </c>
      <c r="X184" s="53">
        <v>88.88</v>
      </c>
      <c r="Y184" s="53">
        <v>89.62</v>
      </c>
      <c r="Z184" s="53">
        <v>-0.73929999999999996</v>
      </c>
      <c r="AA184" s="53">
        <v>10.75</v>
      </c>
      <c r="AB184" s="53">
        <v>6</v>
      </c>
      <c r="AC184" s="53">
        <v>6</v>
      </c>
      <c r="AD184" s="53">
        <v>9.7259999999999999E-2</v>
      </c>
      <c r="AE184" s="53">
        <v>75</v>
      </c>
      <c r="AM184" s="55" t="s">
        <v>493</v>
      </c>
      <c r="AN184" s="53">
        <v>91.96</v>
      </c>
      <c r="AO184" s="53">
        <v>89.51</v>
      </c>
      <c r="AP184" s="53">
        <v>2.4510000000000001</v>
      </c>
      <c r="AQ184" s="53">
        <v>5.165</v>
      </c>
      <c r="AR184" s="53">
        <v>6</v>
      </c>
      <c r="AS184" s="53">
        <v>6</v>
      </c>
      <c r="AT184" s="53">
        <v>0.67100000000000004</v>
      </c>
      <c r="AU184" s="53">
        <v>75</v>
      </c>
    </row>
    <row r="185" spans="23:47" x14ac:dyDescent="0.2">
      <c r="W185" s="55" t="s">
        <v>186</v>
      </c>
      <c r="X185" s="53">
        <v>88.88</v>
      </c>
      <c r="Y185" s="53">
        <v>83.04</v>
      </c>
      <c r="Z185" s="53">
        <v>5.8339999999999996</v>
      </c>
      <c r="AA185" s="53">
        <v>10.75</v>
      </c>
      <c r="AB185" s="53">
        <v>6</v>
      </c>
      <c r="AC185" s="53">
        <v>6</v>
      </c>
      <c r="AD185" s="53">
        <v>0.76749999999999996</v>
      </c>
      <c r="AE185" s="53">
        <v>75</v>
      </c>
      <c r="AM185" s="55" t="s">
        <v>495</v>
      </c>
      <c r="AN185" s="53">
        <v>91.96</v>
      </c>
      <c r="AO185" s="53">
        <v>84.13</v>
      </c>
      <c r="AP185" s="53">
        <v>7.8330000000000002</v>
      </c>
      <c r="AQ185" s="53">
        <v>5.165</v>
      </c>
      <c r="AR185" s="53">
        <v>6</v>
      </c>
      <c r="AS185" s="53">
        <v>6</v>
      </c>
      <c r="AT185" s="53">
        <v>2.145</v>
      </c>
      <c r="AU185" s="53">
        <v>75</v>
      </c>
    </row>
    <row r="186" spans="23:47" x14ac:dyDescent="0.2">
      <c r="W186" s="55" t="s">
        <v>189</v>
      </c>
      <c r="X186" s="53">
        <v>88.88</v>
      </c>
      <c r="Y186" s="53">
        <v>89.63</v>
      </c>
      <c r="Z186" s="53">
        <v>-0.75319999999999998</v>
      </c>
      <c r="AA186" s="53">
        <v>10.75</v>
      </c>
      <c r="AB186" s="53">
        <v>6</v>
      </c>
      <c r="AC186" s="53">
        <v>6</v>
      </c>
      <c r="AD186" s="53">
        <v>9.9089999999999998E-2</v>
      </c>
      <c r="AE186" s="53">
        <v>75</v>
      </c>
      <c r="AM186" s="55" t="s">
        <v>497</v>
      </c>
      <c r="AN186" s="53">
        <v>91.96</v>
      </c>
      <c r="AO186" s="53">
        <v>82.98</v>
      </c>
      <c r="AP186" s="53">
        <v>8.9830000000000005</v>
      </c>
      <c r="AQ186" s="53">
        <v>5.165</v>
      </c>
      <c r="AR186" s="53">
        <v>6</v>
      </c>
      <c r="AS186" s="53">
        <v>6</v>
      </c>
      <c r="AT186" s="53">
        <v>2.46</v>
      </c>
      <c r="AU186" s="53">
        <v>75</v>
      </c>
    </row>
    <row r="187" spans="23:47" x14ac:dyDescent="0.2">
      <c r="W187" s="55" t="s">
        <v>192</v>
      </c>
      <c r="X187" s="53">
        <v>88.88</v>
      </c>
      <c r="Y187" s="53">
        <v>84.53</v>
      </c>
      <c r="Z187" s="53">
        <v>4.3440000000000003</v>
      </c>
      <c r="AA187" s="53">
        <v>10.75</v>
      </c>
      <c r="AB187" s="53">
        <v>6</v>
      </c>
      <c r="AC187" s="53">
        <v>6</v>
      </c>
      <c r="AD187" s="53">
        <v>0.57150000000000001</v>
      </c>
      <c r="AE187" s="53">
        <v>75</v>
      </c>
      <c r="AM187" s="55" t="s">
        <v>499</v>
      </c>
      <c r="AN187" s="53">
        <v>91.96</v>
      </c>
      <c r="AO187" s="53">
        <v>65.459999999999994</v>
      </c>
      <c r="AP187" s="53">
        <v>26.5</v>
      </c>
      <c r="AQ187" s="53">
        <v>5.165</v>
      </c>
      <c r="AR187" s="53">
        <v>6</v>
      </c>
      <c r="AS187" s="53">
        <v>6</v>
      </c>
      <c r="AT187" s="53">
        <v>7.2560000000000002</v>
      </c>
      <c r="AU187" s="53">
        <v>75</v>
      </c>
    </row>
    <row r="188" spans="23:47" x14ac:dyDescent="0.2">
      <c r="W188" s="55" t="s">
        <v>195</v>
      </c>
      <c r="X188" s="53">
        <v>88.88</v>
      </c>
      <c r="Y188" s="53">
        <v>74.900000000000006</v>
      </c>
      <c r="Z188" s="53">
        <v>13.98</v>
      </c>
      <c r="AA188" s="53">
        <v>10.75</v>
      </c>
      <c r="AB188" s="53">
        <v>6</v>
      </c>
      <c r="AC188" s="53">
        <v>6</v>
      </c>
      <c r="AD188" s="53">
        <v>1.839</v>
      </c>
      <c r="AE188" s="53">
        <v>75</v>
      </c>
      <c r="AM188" s="55" t="s">
        <v>501</v>
      </c>
      <c r="AN188" s="53">
        <v>91.96</v>
      </c>
      <c r="AO188" s="53">
        <v>72.63</v>
      </c>
      <c r="AP188" s="53">
        <v>19.329999999999998</v>
      </c>
      <c r="AQ188" s="53">
        <v>5.165</v>
      </c>
      <c r="AR188" s="53">
        <v>6</v>
      </c>
      <c r="AS188" s="53">
        <v>6</v>
      </c>
      <c r="AT188" s="53">
        <v>5.2930000000000001</v>
      </c>
      <c r="AU188" s="53">
        <v>75</v>
      </c>
    </row>
    <row r="189" spans="23:47" x14ac:dyDescent="0.2">
      <c r="W189" s="55" t="s">
        <v>198</v>
      </c>
      <c r="X189" s="53">
        <v>77.150000000000006</v>
      </c>
      <c r="Y189" s="53">
        <v>72.650000000000006</v>
      </c>
      <c r="Z189" s="53">
        <v>4.5019999999999998</v>
      </c>
      <c r="AA189" s="53">
        <v>10.75</v>
      </c>
      <c r="AB189" s="53">
        <v>6</v>
      </c>
      <c r="AC189" s="53">
        <v>6</v>
      </c>
      <c r="AD189" s="53">
        <v>0.59230000000000005</v>
      </c>
      <c r="AE189" s="53">
        <v>75</v>
      </c>
      <c r="AM189" s="55" t="s">
        <v>503</v>
      </c>
      <c r="AN189" s="53">
        <v>91.96</v>
      </c>
      <c r="AO189" s="53">
        <v>76.319999999999993</v>
      </c>
      <c r="AP189" s="53">
        <v>15.65</v>
      </c>
      <c r="AQ189" s="53">
        <v>5.165</v>
      </c>
      <c r="AR189" s="53">
        <v>6</v>
      </c>
      <c r="AS189" s="53">
        <v>6</v>
      </c>
      <c r="AT189" s="53">
        <v>4.2839999999999998</v>
      </c>
      <c r="AU189" s="53">
        <v>75</v>
      </c>
    </row>
    <row r="190" spans="23:47" x14ac:dyDescent="0.2">
      <c r="W190" s="55" t="s">
        <v>201</v>
      </c>
      <c r="X190" s="53">
        <v>77.150000000000006</v>
      </c>
      <c r="Y190" s="53">
        <v>76.599999999999994</v>
      </c>
      <c r="Z190" s="53">
        <v>0.55169999999999997</v>
      </c>
      <c r="AA190" s="53">
        <v>10.75</v>
      </c>
      <c r="AB190" s="53">
        <v>6</v>
      </c>
      <c r="AC190" s="53">
        <v>6</v>
      </c>
      <c r="AD190" s="53">
        <v>7.2590000000000002E-2</v>
      </c>
      <c r="AE190" s="53">
        <v>75</v>
      </c>
      <c r="AM190" s="55" t="s">
        <v>505</v>
      </c>
      <c r="AN190" s="53">
        <v>85.4</v>
      </c>
      <c r="AO190" s="53">
        <v>85.62</v>
      </c>
      <c r="AP190" s="53">
        <v>-0.21160000000000001</v>
      </c>
      <c r="AQ190" s="53">
        <v>5.165</v>
      </c>
      <c r="AR190" s="53">
        <v>6</v>
      </c>
      <c r="AS190" s="53">
        <v>6</v>
      </c>
      <c r="AT190" s="53">
        <v>5.7939999999999998E-2</v>
      </c>
      <c r="AU190" s="53">
        <v>75</v>
      </c>
    </row>
    <row r="191" spans="23:47" x14ac:dyDescent="0.2">
      <c r="W191" s="55" t="s">
        <v>204</v>
      </c>
      <c r="X191" s="53">
        <v>77.150000000000006</v>
      </c>
      <c r="Y191" s="53">
        <v>68.3</v>
      </c>
      <c r="Z191" s="53">
        <v>8.8539999999999992</v>
      </c>
      <c r="AA191" s="53">
        <v>10.75</v>
      </c>
      <c r="AB191" s="53">
        <v>6</v>
      </c>
      <c r="AC191" s="53">
        <v>6</v>
      </c>
      <c r="AD191" s="53">
        <v>1.165</v>
      </c>
      <c r="AE191" s="53">
        <v>75</v>
      </c>
      <c r="AM191" s="55" t="s">
        <v>507</v>
      </c>
      <c r="AN191" s="53">
        <v>85.4</v>
      </c>
      <c r="AO191" s="53">
        <v>85.17</v>
      </c>
      <c r="AP191" s="53">
        <v>0.23499999999999999</v>
      </c>
      <c r="AQ191" s="53">
        <v>5.165</v>
      </c>
      <c r="AR191" s="53">
        <v>6</v>
      </c>
      <c r="AS191" s="53">
        <v>6</v>
      </c>
      <c r="AT191" s="53">
        <v>6.4339999999999994E-2</v>
      </c>
      <c r="AU191" s="53">
        <v>75</v>
      </c>
    </row>
    <row r="192" spans="23:47" x14ac:dyDescent="0.2">
      <c r="W192" s="55" t="s">
        <v>207</v>
      </c>
      <c r="X192" s="53">
        <v>77.150000000000006</v>
      </c>
      <c r="Y192" s="53">
        <v>69.69</v>
      </c>
      <c r="Z192" s="53">
        <v>7.4640000000000004</v>
      </c>
      <c r="AA192" s="53">
        <v>10.75</v>
      </c>
      <c r="AB192" s="53">
        <v>6</v>
      </c>
      <c r="AC192" s="53">
        <v>6</v>
      </c>
      <c r="AD192" s="53">
        <v>0.98199999999999998</v>
      </c>
      <c r="AE192" s="53">
        <v>75</v>
      </c>
      <c r="AM192" s="55" t="s">
        <v>509</v>
      </c>
      <c r="AN192" s="53">
        <v>85.4</v>
      </c>
      <c r="AO192" s="53">
        <v>67.88</v>
      </c>
      <c r="AP192" s="53">
        <v>17.52</v>
      </c>
      <c r="AQ192" s="53">
        <v>5.165</v>
      </c>
      <c r="AR192" s="53">
        <v>6</v>
      </c>
      <c r="AS192" s="53">
        <v>6</v>
      </c>
      <c r="AT192" s="53">
        <v>4.7969999999999997</v>
      </c>
      <c r="AU192" s="53">
        <v>75</v>
      </c>
    </row>
    <row r="193" spans="23:47" x14ac:dyDescent="0.2">
      <c r="W193" s="55" t="s">
        <v>210</v>
      </c>
      <c r="X193" s="53">
        <v>77.150000000000006</v>
      </c>
      <c r="Y193" s="53">
        <v>78.28</v>
      </c>
      <c r="Z193" s="53">
        <v>-1.131</v>
      </c>
      <c r="AA193" s="53">
        <v>10.75</v>
      </c>
      <c r="AB193" s="53">
        <v>6</v>
      </c>
      <c r="AC193" s="53">
        <v>6</v>
      </c>
      <c r="AD193" s="53">
        <v>0.1487</v>
      </c>
      <c r="AE193" s="53">
        <v>75</v>
      </c>
      <c r="AM193" s="55" t="s">
        <v>511</v>
      </c>
      <c r="AN193" s="53">
        <v>85.4</v>
      </c>
      <c r="AO193" s="53">
        <v>65.77</v>
      </c>
      <c r="AP193" s="53">
        <v>19.63</v>
      </c>
      <c r="AQ193" s="53">
        <v>5.165</v>
      </c>
      <c r="AR193" s="53">
        <v>6</v>
      </c>
      <c r="AS193" s="53">
        <v>6</v>
      </c>
      <c r="AT193" s="53">
        <v>5.375</v>
      </c>
      <c r="AU193" s="53">
        <v>75</v>
      </c>
    </row>
    <row r="194" spans="23:47" x14ac:dyDescent="0.2">
      <c r="W194" s="55" t="s">
        <v>213</v>
      </c>
      <c r="X194" s="53">
        <v>77.150000000000006</v>
      </c>
      <c r="Y194" s="53">
        <v>99.04</v>
      </c>
      <c r="Z194" s="53">
        <v>-21.89</v>
      </c>
      <c r="AA194" s="53">
        <v>10.75</v>
      </c>
      <c r="AB194" s="53">
        <v>6</v>
      </c>
      <c r="AC194" s="53">
        <v>6</v>
      </c>
      <c r="AD194" s="53">
        <v>2.88</v>
      </c>
      <c r="AE194" s="53">
        <v>75</v>
      </c>
      <c r="AM194" s="55" t="s">
        <v>513</v>
      </c>
      <c r="AN194" s="53">
        <v>85.4</v>
      </c>
      <c r="AO194" s="53">
        <v>71.569999999999993</v>
      </c>
      <c r="AP194" s="53">
        <v>13.84</v>
      </c>
      <c r="AQ194" s="53">
        <v>5.165</v>
      </c>
      <c r="AR194" s="53">
        <v>6</v>
      </c>
      <c r="AS194" s="53">
        <v>6</v>
      </c>
      <c r="AT194" s="53">
        <v>3.7879999999999998</v>
      </c>
      <c r="AU194" s="53">
        <v>75</v>
      </c>
    </row>
    <row r="195" spans="23:47" x14ac:dyDescent="0.2">
      <c r="W195" s="55" t="s">
        <v>216</v>
      </c>
      <c r="X195" s="53">
        <v>77.150000000000006</v>
      </c>
      <c r="Y195" s="53">
        <v>82.24</v>
      </c>
      <c r="Z195" s="53">
        <v>-5.0860000000000003</v>
      </c>
      <c r="AA195" s="53">
        <v>10.75</v>
      </c>
      <c r="AB195" s="53">
        <v>6</v>
      </c>
      <c r="AC195" s="53">
        <v>6</v>
      </c>
      <c r="AD195" s="53">
        <v>0.66910000000000003</v>
      </c>
      <c r="AE195" s="53">
        <v>75</v>
      </c>
      <c r="AM195" s="55" t="s">
        <v>515</v>
      </c>
      <c r="AN195" s="53">
        <v>85.4</v>
      </c>
      <c r="AO195" s="53">
        <v>91.95</v>
      </c>
      <c r="AP195" s="53">
        <v>-6.5460000000000003</v>
      </c>
      <c r="AQ195" s="53">
        <v>5.165</v>
      </c>
      <c r="AR195" s="53">
        <v>6</v>
      </c>
      <c r="AS195" s="53">
        <v>6</v>
      </c>
      <c r="AT195" s="53">
        <v>1.792</v>
      </c>
      <c r="AU195" s="53">
        <v>75</v>
      </c>
    </row>
    <row r="196" spans="23:47" x14ac:dyDescent="0.2">
      <c r="W196" s="55" t="s">
        <v>219</v>
      </c>
      <c r="X196" s="53">
        <v>77.150000000000006</v>
      </c>
      <c r="Y196" s="53">
        <v>89.62</v>
      </c>
      <c r="Z196" s="53">
        <v>-12.47</v>
      </c>
      <c r="AA196" s="53">
        <v>10.75</v>
      </c>
      <c r="AB196" s="53">
        <v>6</v>
      </c>
      <c r="AC196" s="53">
        <v>6</v>
      </c>
      <c r="AD196" s="53">
        <v>1.64</v>
      </c>
      <c r="AE196" s="53">
        <v>75</v>
      </c>
      <c r="AM196" s="55" t="s">
        <v>517</v>
      </c>
      <c r="AN196" s="53">
        <v>85.4</v>
      </c>
      <c r="AO196" s="53">
        <v>89.51</v>
      </c>
      <c r="AP196" s="53">
        <v>-4.1070000000000002</v>
      </c>
      <c r="AQ196" s="53">
        <v>5.165</v>
      </c>
      <c r="AR196" s="53">
        <v>6</v>
      </c>
      <c r="AS196" s="53">
        <v>6</v>
      </c>
      <c r="AT196" s="53">
        <v>1.1240000000000001</v>
      </c>
      <c r="AU196" s="53">
        <v>75</v>
      </c>
    </row>
    <row r="197" spans="23:47" x14ac:dyDescent="0.2">
      <c r="W197" s="55" t="s">
        <v>222</v>
      </c>
      <c r="X197" s="53">
        <v>77.150000000000006</v>
      </c>
      <c r="Y197" s="53">
        <v>83.04</v>
      </c>
      <c r="Z197" s="53">
        <v>-5.8940000000000001</v>
      </c>
      <c r="AA197" s="53">
        <v>10.75</v>
      </c>
      <c r="AB197" s="53">
        <v>6</v>
      </c>
      <c r="AC197" s="53">
        <v>6</v>
      </c>
      <c r="AD197" s="53">
        <v>0.77539999999999998</v>
      </c>
      <c r="AE197" s="53">
        <v>75</v>
      </c>
      <c r="AM197" s="55" t="s">
        <v>519</v>
      </c>
      <c r="AN197" s="53">
        <v>85.4</v>
      </c>
      <c r="AO197" s="53">
        <v>84.13</v>
      </c>
      <c r="AP197" s="53">
        <v>1.2749999999999999</v>
      </c>
      <c r="AQ197" s="53">
        <v>5.165</v>
      </c>
      <c r="AR197" s="53">
        <v>6</v>
      </c>
      <c r="AS197" s="53">
        <v>6</v>
      </c>
      <c r="AT197" s="53">
        <v>0.34899999999999998</v>
      </c>
      <c r="AU197" s="53">
        <v>75</v>
      </c>
    </row>
    <row r="198" spans="23:47" x14ac:dyDescent="0.2">
      <c r="W198" s="55" t="s">
        <v>225</v>
      </c>
      <c r="X198" s="53">
        <v>77.150000000000006</v>
      </c>
      <c r="Y198" s="53">
        <v>89.63</v>
      </c>
      <c r="Z198" s="53">
        <v>-12.48</v>
      </c>
      <c r="AA198" s="53">
        <v>10.75</v>
      </c>
      <c r="AB198" s="53">
        <v>6</v>
      </c>
      <c r="AC198" s="53">
        <v>6</v>
      </c>
      <c r="AD198" s="53">
        <v>1.6419999999999999</v>
      </c>
      <c r="AE198" s="53">
        <v>75</v>
      </c>
      <c r="AM198" s="55" t="s">
        <v>521</v>
      </c>
      <c r="AN198" s="53">
        <v>85.4</v>
      </c>
      <c r="AO198" s="53">
        <v>82.98</v>
      </c>
      <c r="AP198" s="53">
        <v>2.4249999999999998</v>
      </c>
      <c r="AQ198" s="53">
        <v>5.165</v>
      </c>
      <c r="AR198" s="53">
        <v>6</v>
      </c>
      <c r="AS198" s="53">
        <v>6</v>
      </c>
      <c r="AT198" s="53">
        <v>0.66400000000000003</v>
      </c>
      <c r="AU198" s="53">
        <v>75</v>
      </c>
    </row>
    <row r="199" spans="23:47" x14ac:dyDescent="0.2">
      <c r="W199" s="55" t="s">
        <v>228</v>
      </c>
      <c r="X199" s="53">
        <v>77.150000000000006</v>
      </c>
      <c r="Y199" s="53">
        <v>84.53</v>
      </c>
      <c r="Z199" s="53">
        <v>-7.3840000000000003</v>
      </c>
      <c r="AA199" s="53">
        <v>10.75</v>
      </c>
      <c r="AB199" s="53">
        <v>6</v>
      </c>
      <c r="AC199" s="53">
        <v>6</v>
      </c>
      <c r="AD199" s="53">
        <v>0.97150000000000003</v>
      </c>
      <c r="AE199" s="53">
        <v>75</v>
      </c>
      <c r="AM199" s="55" t="s">
        <v>523</v>
      </c>
      <c r="AN199" s="53">
        <v>85.4</v>
      </c>
      <c r="AO199" s="53">
        <v>65.459999999999994</v>
      </c>
      <c r="AP199" s="53">
        <v>19.940000000000001</v>
      </c>
      <c r="AQ199" s="53">
        <v>5.165</v>
      </c>
      <c r="AR199" s="53">
        <v>6</v>
      </c>
      <c r="AS199" s="53">
        <v>6</v>
      </c>
      <c r="AT199" s="53">
        <v>5.46</v>
      </c>
      <c r="AU199" s="53">
        <v>75</v>
      </c>
    </row>
    <row r="200" spans="23:47" x14ac:dyDescent="0.2">
      <c r="W200" s="55" t="s">
        <v>231</v>
      </c>
      <c r="X200" s="53">
        <v>77.150000000000006</v>
      </c>
      <c r="Y200" s="53">
        <v>74.900000000000006</v>
      </c>
      <c r="Z200" s="53">
        <v>2.2490000000000001</v>
      </c>
      <c r="AA200" s="53">
        <v>10.75</v>
      </c>
      <c r="AB200" s="53">
        <v>6</v>
      </c>
      <c r="AC200" s="53">
        <v>6</v>
      </c>
      <c r="AD200" s="53">
        <v>0.2959</v>
      </c>
      <c r="AE200" s="53">
        <v>75</v>
      </c>
      <c r="AM200" s="55" t="s">
        <v>525</v>
      </c>
      <c r="AN200" s="53">
        <v>85.4</v>
      </c>
      <c r="AO200" s="53">
        <v>72.63</v>
      </c>
      <c r="AP200" s="53">
        <v>12.78</v>
      </c>
      <c r="AQ200" s="53">
        <v>5.165</v>
      </c>
      <c r="AR200" s="53">
        <v>6</v>
      </c>
      <c r="AS200" s="53">
        <v>6</v>
      </c>
      <c r="AT200" s="53">
        <v>3.4980000000000002</v>
      </c>
      <c r="AU200" s="53">
        <v>75</v>
      </c>
    </row>
    <row r="201" spans="23:47" x14ac:dyDescent="0.2">
      <c r="W201" s="55" t="s">
        <v>234</v>
      </c>
      <c r="X201" s="53">
        <v>72.650000000000006</v>
      </c>
      <c r="Y201" s="53">
        <v>76.599999999999994</v>
      </c>
      <c r="Z201" s="53">
        <v>-3.95</v>
      </c>
      <c r="AA201" s="53">
        <v>10.75</v>
      </c>
      <c r="AB201" s="53">
        <v>6</v>
      </c>
      <c r="AC201" s="53">
        <v>6</v>
      </c>
      <c r="AD201" s="53">
        <v>0.51970000000000005</v>
      </c>
      <c r="AE201" s="53">
        <v>75</v>
      </c>
      <c r="AM201" s="55" t="s">
        <v>527</v>
      </c>
      <c r="AN201" s="53">
        <v>85.4</v>
      </c>
      <c r="AO201" s="53">
        <v>76.319999999999993</v>
      </c>
      <c r="AP201" s="53">
        <v>9.0879999999999992</v>
      </c>
      <c r="AQ201" s="53">
        <v>5.165</v>
      </c>
      <c r="AR201" s="53">
        <v>6</v>
      </c>
      <c r="AS201" s="53">
        <v>6</v>
      </c>
      <c r="AT201" s="53">
        <v>2.488</v>
      </c>
      <c r="AU201" s="53">
        <v>75</v>
      </c>
    </row>
    <row r="202" spans="23:47" x14ac:dyDescent="0.2">
      <c r="W202" s="55" t="s">
        <v>237</v>
      </c>
      <c r="X202" s="53">
        <v>72.650000000000006</v>
      </c>
      <c r="Y202" s="53">
        <v>68.3</v>
      </c>
      <c r="Z202" s="53">
        <v>4.3520000000000003</v>
      </c>
      <c r="AA202" s="53">
        <v>10.75</v>
      </c>
      <c r="AB202" s="53">
        <v>6</v>
      </c>
      <c r="AC202" s="53">
        <v>6</v>
      </c>
      <c r="AD202" s="53">
        <v>0.5726</v>
      </c>
      <c r="AE202" s="53">
        <v>75</v>
      </c>
      <c r="AM202" s="55" t="s">
        <v>529</v>
      </c>
      <c r="AN202" s="53">
        <v>85.62</v>
      </c>
      <c r="AO202" s="53">
        <v>85.17</v>
      </c>
      <c r="AP202" s="53">
        <v>0.44669999999999999</v>
      </c>
      <c r="AQ202" s="53">
        <v>5.165</v>
      </c>
      <c r="AR202" s="53">
        <v>6</v>
      </c>
      <c r="AS202" s="53">
        <v>6</v>
      </c>
      <c r="AT202" s="53">
        <v>0.12230000000000001</v>
      </c>
      <c r="AU202" s="53">
        <v>75</v>
      </c>
    </row>
    <row r="203" spans="23:47" x14ac:dyDescent="0.2">
      <c r="W203" s="55" t="s">
        <v>240</v>
      </c>
      <c r="X203" s="53">
        <v>72.650000000000006</v>
      </c>
      <c r="Y203" s="53">
        <v>69.69</v>
      </c>
      <c r="Z203" s="53">
        <v>2.9620000000000002</v>
      </c>
      <c r="AA203" s="53">
        <v>10.75</v>
      </c>
      <c r="AB203" s="53">
        <v>6</v>
      </c>
      <c r="AC203" s="53">
        <v>6</v>
      </c>
      <c r="AD203" s="53">
        <v>0.38969999999999999</v>
      </c>
      <c r="AE203" s="53">
        <v>75</v>
      </c>
      <c r="AM203" s="55" t="s">
        <v>531</v>
      </c>
      <c r="AN203" s="53">
        <v>85.62</v>
      </c>
      <c r="AO203" s="53">
        <v>67.88</v>
      </c>
      <c r="AP203" s="53">
        <v>17.73</v>
      </c>
      <c r="AQ203" s="53">
        <v>5.165</v>
      </c>
      <c r="AR203" s="53">
        <v>6</v>
      </c>
      <c r="AS203" s="53">
        <v>6</v>
      </c>
      <c r="AT203" s="53">
        <v>4.8550000000000004</v>
      </c>
      <c r="AU203" s="53">
        <v>75</v>
      </c>
    </row>
    <row r="204" spans="23:47" x14ac:dyDescent="0.2">
      <c r="W204" s="55" t="s">
        <v>243</v>
      </c>
      <c r="X204" s="53">
        <v>72.650000000000006</v>
      </c>
      <c r="Y204" s="53">
        <v>78.28</v>
      </c>
      <c r="Z204" s="53">
        <v>-5.6319999999999997</v>
      </c>
      <c r="AA204" s="53">
        <v>10.75</v>
      </c>
      <c r="AB204" s="53">
        <v>6</v>
      </c>
      <c r="AC204" s="53">
        <v>6</v>
      </c>
      <c r="AD204" s="53">
        <v>0.74099999999999999</v>
      </c>
      <c r="AE204" s="53">
        <v>75</v>
      </c>
      <c r="AM204" s="55" t="s">
        <v>533</v>
      </c>
      <c r="AN204" s="53">
        <v>85.62</v>
      </c>
      <c r="AO204" s="53">
        <v>65.77</v>
      </c>
      <c r="AP204" s="53">
        <v>19.84</v>
      </c>
      <c r="AQ204" s="53">
        <v>5.165</v>
      </c>
      <c r="AR204" s="53">
        <v>6</v>
      </c>
      <c r="AS204" s="53">
        <v>6</v>
      </c>
      <c r="AT204" s="53">
        <v>5.4329999999999998</v>
      </c>
      <c r="AU204" s="53">
        <v>75</v>
      </c>
    </row>
    <row r="205" spans="23:47" x14ac:dyDescent="0.2">
      <c r="W205" s="55" t="s">
        <v>246</v>
      </c>
      <c r="X205" s="53">
        <v>72.650000000000006</v>
      </c>
      <c r="Y205" s="53">
        <v>99.04</v>
      </c>
      <c r="Z205" s="53">
        <v>-26.39</v>
      </c>
      <c r="AA205" s="53">
        <v>10.75</v>
      </c>
      <c r="AB205" s="53">
        <v>6</v>
      </c>
      <c r="AC205" s="53">
        <v>6</v>
      </c>
      <c r="AD205" s="53">
        <v>3.4729999999999999</v>
      </c>
      <c r="AE205" s="53">
        <v>75</v>
      </c>
      <c r="AM205" s="55" t="s">
        <v>535</v>
      </c>
      <c r="AN205" s="53">
        <v>85.62</v>
      </c>
      <c r="AO205" s="53">
        <v>71.569999999999993</v>
      </c>
      <c r="AP205" s="53">
        <v>14.05</v>
      </c>
      <c r="AQ205" s="53">
        <v>5.165</v>
      </c>
      <c r="AR205" s="53">
        <v>6</v>
      </c>
      <c r="AS205" s="53">
        <v>6</v>
      </c>
      <c r="AT205" s="53">
        <v>3.8460000000000001</v>
      </c>
      <c r="AU205" s="53">
        <v>75</v>
      </c>
    </row>
    <row r="206" spans="23:47" x14ac:dyDescent="0.2">
      <c r="W206" s="55" t="s">
        <v>249</v>
      </c>
      <c r="X206" s="53">
        <v>72.650000000000006</v>
      </c>
      <c r="Y206" s="53">
        <v>82.24</v>
      </c>
      <c r="Z206" s="53">
        <v>-9.5879999999999992</v>
      </c>
      <c r="AA206" s="53">
        <v>10.75</v>
      </c>
      <c r="AB206" s="53">
        <v>6</v>
      </c>
      <c r="AC206" s="53">
        <v>6</v>
      </c>
      <c r="AD206" s="53">
        <v>1.2609999999999999</v>
      </c>
      <c r="AE206" s="53">
        <v>75</v>
      </c>
      <c r="AM206" s="55" t="s">
        <v>537</v>
      </c>
      <c r="AN206" s="53">
        <v>85.62</v>
      </c>
      <c r="AO206" s="53">
        <v>91.95</v>
      </c>
      <c r="AP206" s="53">
        <v>-6.335</v>
      </c>
      <c r="AQ206" s="53">
        <v>5.165</v>
      </c>
      <c r="AR206" s="53">
        <v>6</v>
      </c>
      <c r="AS206" s="53">
        <v>6</v>
      </c>
      <c r="AT206" s="53">
        <v>1.734</v>
      </c>
      <c r="AU206" s="53">
        <v>75</v>
      </c>
    </row>
    <row r="207" spans="23:47" x14ac:dyDescent="0.2">
      <c r="W207" s="55" t="s">
        <v>252</v>
      </c>
      <c r="X207" s="53">
        <v>72.650000000000006</v>
      </c>
      <c r="Y207" s="53">
        <v>89.62</v>
      </c>
      <c r="Z207" s="53">
        <v>-16.97</v>
      </c>
      <c r="AA207" s="53">
        <v>10.75</v>
      </c>
      <c r="AB207" s="53">
        <v>6</v>
      </c>
      <c r="AC207" s="53">
        <v>6</v>
      </c>
      <c r="AD207" s="53">
        <v>2.2320000000000002</v>
      </c>
      <c r="AE207" s="53">
        <v>75</v>
      </c>
      <c r="AM207" s="55" t="s">
        <v>539</v>
      </c>
      <c r="AN207" s="53">
        <v>85.62</v>
      </c>
      <c r="AO207" s="53">
        <v>89.51</v>
      </c>
      <c r="AP207" s="53">
        <v>-3.895</v>
      </c>
      <c r="AQ207" s="53">
        <v>5.165</v>
      </c>
      <c r="AR207" s="53">
        <v>6</v>
      </c>
      <c r="AS207" s="53">
        <v>6</v>
      </c>
      <c r="AT207" s="53">
        <v>1.0669999999999999</v>
      </c>
      <c r="AU207" s="53">
        <v>75</v>
      </c>
    </row>
    <row r="208" spans="23:47" x14ac:dyDescent="0.2">
      <c r="W208" s="55" t="s">
        <v>255</v>
      </c>
      <c r="X208" s="53">
        <v>72.650000000000006</v>
      </c>
      <c r="Y208" s="53">
        <v>83.04</v>
      </c>
      <c r="Z208" s="53">
        <v>-10.4</v>
      </c>
      <c r="AA208" s="53">
        <v>10.75</v>
      </c>
      <c r="AB208" s="53">
        <v>6</v>
      </c>
      <c r="AC208" s="53">
        <v>6</v>
      </c>
      <c r="AD208" s="53">
        <v>1.3680000000000001</v>
      </c>
      <c r="AE208" s="53">
        <v>75</v>
      </c>
      <c r="AM208" s="55" t="s">
        <v>541</v>
      </c>
      <c r="AN208" s="53">
        <v>85.62</v>
      </c>
      <c r="AO208" s="53">
        <v>84.13</v>
      </c>
      <c r="AP208" s="53">
        <v>1.486</v>
      </c>
      <c r="AQ208" s="53">
        <v>5.165</v>
      </c>
      <c r="AR208" s="53">
        <v>6</v>
      </c>
      <c r="AS208" s="53">
        <v>6</v>
      </c>
      <c r="AT208" s="53">
        <v>0.40699999999999997</v>
      </c>
      <c r="AU208" s="53">
        <v>75</v>
      </c>
    </row>
    <row r="209" spans="23:47" x14ac:dyDescent="0.2">
      <c r="W209" s="55" t="s">
        <v>258</v>
      </c>
      <c r="X209" s="53">
        <v>72.650000000000006</v>
      </c>
      <c r="Y209" s="53">
        <v>89.63</v>
      </c>
      <c r="Z209" s="53">
        <v>-16.98</v>
      </c>
      <c r="AA209" s="53">
        <v>10.75</v>
      </c>
      <c r="AB209" s="53">
        <v>6</v>
      </c>
      <c r="AC209" s="53">
        <v>6</v>
      </c>
      <c r="AD209" s="53">
        <v>2.234</v>
      </c>
      <c r="AE209" s="53">
        <v>75</v>
      </c>
      <c r="AM209" s="55" t="s">
        <v>543</v>
      </c>
      <c r="AN209" s="53">
        <v>85.62</v>
      </c>
      <c r="AO209" s="53">
        <v>82.98</v>
      </c>
      <c r="AP209" s="53">
        <v>2.637</v>
      </c>
      <c r="AQ209" s="53">
        <v>5.165</v>
      </c>
      <c r="AR209" s="53">
        <v>6</v>
      </c>
      <c r="AS209" s="53">
        <v>6</v>
      </c>
      <c r="AT209" s="53">
        <v>0.72199999999999998</v>
      </c>
      <c r="AU209" s="53">
        <v>75</v>
      </c>
    </row>
    <row r="210" spans="23:47" x14ac:dyDescent="0.2">
      <c r="W210" s="55" t="s">
        <v>261</v>
      </c>
      <c r="X210" s="53">
        <v>72.650000000000006</v>
      </c>
      <c r="Y210" s="53">
        <v>84.53</v>
      </c>
      <c r="Z210" s="53">
        <v>-11.89</v>
      </c>
      <c r="AA210" s="53">
        <v>10.75</v>
      </c>
      <c r="AB210" s="53">
        <v>6</v>
      </c>
      <c r="AC210" s="53">
        <v>6</v>
      </c>
      <c r="AD210" s="53">
        <v>1.5640000000000001</v>
      </c>
      <c r="AE210" s="53">
        <v>75</v>
      </c>
      <c r="AM210" s="55" t="s">
        <v>545</v>
      </c>
      <c r="AN210" s="53">
        <v>85.62</v>
      </c>
      <c r="AO210" s="53">
        <v>65.459999999999994</v>
      </c>
      <c r="AP210" s="53">
        <v>20.16</v>
      </c>
      <c r="AQ210" s="53">
        <v>5.165</v>
      </c>
      <c r="AR210" s="53">
        <v>6</v>
      </c>
      <c r="AS210" s="53">
        <v>6</v>
      </c>
      <c r="AT210" s="53">
        <v>5.5179999999999998</v>
      </c>
      <c r="AU210" s="53">
        <v>75</v>
      </c>
    </row>
    <row r="211" spans="23:47" x14ac:dyDescent="0.2">
      <c r="W211" s="55" t="s">
        <v>264</v>
      </c>
      <c r="X211" s="53">
        <v>72.650000000000006</v>
      </c>
      <c r="Y211" s="53">
        <v>74.900000000000006</v>
      </c>
      <c r="Z211" s="53">
        <v>-2.2519999999999998</v>
      </c>
      <c r="AA211" s="53">
        <v>10.75</v>
      </c>
      <c r="AB211" s="53">
        <v>6</v>
      </c>
      <c r="AC211" s="53">
        <v>6</v>
      </c>
      <c r="AD211" s="53">
        <v>0.29630000000000001</v>
      </c>
      <c r="AE211" s="53">
        <v>75</v>
      </c>
      <c r="AM211" s="55" t="s">
        <v>547</v>
      </c>
      <c r="AN211" s="53">
        <v>85.62</v>
      </c>
      <c r="AO211" s="53">
        <v>72.63</v>
      </c>
      <c r="AP211" s="53">
        <v>12.99</v>
      </c>
      <c r="AQ211" s="53">
        <v>5.165</v>
      </c>
      <c r="AR211" s="53">
        <v>6</v>
      </c>
      <c r="AS211" s="53">
        <v>6</v>
      </c>
      <c r="AT211" s="53">
        <v>3.556</v>
      </c>
      <c r="AU211" s="53">
        <v>75</v>
      </c>
    </row>
    <row r="212" spans="23:47" x14ac:dyDescent="0.2">
      <c r="W212" s="55" t="s">
        <v>267</v>
      </c>
      <c r="X212" s="53">
        <v>76.599999999999994</v>
      </c>
      <c r="Y212" s="53">
        <v>68.3</v>
      </c>
      <c r="Z212" s="53">
        <v>8.3019999999999996</v>
      </c>
      <c r="AA212" s="53">
        <v>10.75</v>
      </c>
      <c r="AB212" s="53">
        <v>6</v>
      </c>
      <c r="AC212" s="53">
        <v>6</v>
      </c>
      <c r="AD212" s="53">
        <v>1.0920000000000001</v>
      </c>
      <c r="AE212" s="53">
        <v>75</v>
      </c>
      <c r="AM212" s="55" t="s">
        <v>549</v>
      </c>
      <c r="AN212" s="53">
        <v>85.62</v>
      </c>
      <c r="AO212" s="53">
        <v>76.319999999999993</v>
      </c>
      <c r="AP212" s="53">
        <v>9.2989999999999995</v>
      </c>
      <c r="AQ212" s="53">
        <v>5.165</v>
      </c>
      <c r="AR212" s="53">
        <v>6</v>
      </c>
      <c r="AS212" s="53">
        <v>6</v>
      </c>
      <c r="AT212" s="53">
        <v>2.5459999999999998</v>
      </c>
      <c r="AU212" s="53">
        <v>75</v>
      </c>
    </row>
    <row r="213" spans="23:47" x14ac:dyDescent="0.2">
      <c r="W213" s="55" t="s">
        <v>270</v>
      </c>
      <c r="X213" s="53">
        <v>76.599999999999994</v>
      </c>
      <c r="Y213" s="53">
        <v>69.69</v>
      </c>
      <c r="Z213" s="53">
        <v>6.9119999999999999</v>
      </c>
      <c r="AA213" s="53">
        <v>10.75</v>
      </c>
      <c r="AB213" s="53">
        <v>6</v>
      </c>
      <c r="AC213" s="53">
        <v>6</v>
      </c>
      <c r="AD213" s="53">
        <v>0.90939999999999999</v>
      </c>
      <c r="AE213" s="53">
        <v>75</v>
      </c>
      <c r="AM213" s="55" t="s">
        <v>551</v>
      </c>
      <c r="AN213" s="53">
        <v>85.17</v>
      </c>
      <c r="AO213" s="53">
        <v>67.88</v>
      </c>
      <c r="AP213" s="53">
        <v>17.29</v>
      </c>
      <c r="AQ213" s="53">
        <v>5.165</v>
      </c>
      <c r="AR213" s="53">
        <v>6</v>
      </c>
      <c r="AS213" s="53">
        <v>6</v>
      </c>
      <c r="AT213" s="53">
        <v>4.7329999999999997</v>
      </c>
      <c r="AU213" s="53">
        <v>75</v>
      </c>
    </row>
    <row r="214" spans="23:47" x14ac:dyDescent="0.2">
      <c r="W214" s="55" t="s">
        <v>273</v>
      </c>
      <c r="X214" s="53">
        <v>76.599999999999994</v>
      </c>
      <c r="Y214" s="53">
        <v>78.28</v>
      </c>
      <c r="Z214" s="53">
        <v>-1.6819999999999999</v>
      </c>
      <c r="AA214" s="53">
        <v>10.75</v>
      </c>
      <c r="AB214" s="53">
        <v>6</v>
      </c>
      <c r="AC214" s="53">
        <v>6</v>
      </c>
      <c r="AD214" s="53">
        <v>0.2213</v>
      </c>
      <c r="AE214" s="53">
        <v>75</v>
      </c>
      <c r="AM214" s="55" t="s">
        <v>553</v>
      </c>
      <c r="AN214" s="53">
        <v>85.17</v>
      </c>
      <c r="AO214" s="53">
        <v>65.77</v>
      </c>
      <c r="AP214" s="53">
        <v>19.399999999999999</v>
      </c>
      <c r="AQ214" s="53">
        <v>5.165</v>
      </c>
      <c r="AR214" s="53">
        <v>6</v>
      </c>
      <c r="AS214" s="53">
        <v>6</v>
      </c>
      <c r="AT214" s="53">
        <v>5.3109999999999999</v>
      </c>
      <c r="AU214" s="53">
        <v>75</v>
      </c>
    </row>
    <row r="215" spans="23:47" x14ac:dyDescent="0.2">
      <c r="W215" s="55" t="s">
        <v>276</v>
      </c>
      <c r="X215" s="53">
        <v>76.599999999999994</v>
      </c>
      <c r="Y215" s="53">
        <v>99.04</v>
      </c>
      <c r="Z215" s="53">
        <v>-22.44</v>
      </c>
      <c r="AA215" s="53">
        <v>10.75</v>
      </c>
      <c r="AB215" s="53">
        <v>6</v>
      </c>
      <c r="AC215" s="53">
        <v>6</v>
      </c>
      <c r="AD215" s="53">
        <v>2.9529999999999998</v>
      </c>
      <c r="AE215" s="53">
        <v>75</v>
      </c>
      <c r="AM215" s="55" t="s">
        <v>555</v>
      </c>
      <c r="AN215" s="53">
        <v>85.17</v>
      </c>
      <c r="AO215" s="53">
        <v>71.569999999999993</v>
      </c>
      <c r="AP215" s="53">
        <v>13.6</v>
      </c>
      <c r="AQ215" s="53">
        <v>5.165</v>
      </c>
      <c r="AR215" s="53">
        <v>6</v>
      </c>
      <c r="AS215" s="53">
        <v>6</v>
      </c>
      <c r="AT215" s="53">
        <v>3.7240000000000002</v>
      </c>
      <c r="AU215" s="53">
        <v>75</v>
      </c>
    </row>
    <row r="216" spans="23:47" x14ac:dyDescent="0.2">
      <c r="W216" s="55" t="s">
        <v>279</v>
      </c>
      <c r="X216" s="53">
        <v>76.599999999999994</v>
      </c>
      <c r="Y216" s="53">
        <v>82.24</v>
      </c>
      <c r="Z216" s="53">
        <v>-5.6379999999999999</v>
      </c>
      <c r="AA216" s="53">
        <v>10.75</v>
      </c>
      <c r="AB216" s="53">
        <v>6</v>
      </c>
      <c r="AC216" s="53">
        <v>6</v>
      </c>
      <c r="AD216" s="53">
        <v>0.74170000000000003</v>
      </c>
      <c r="AE216" s="53">
        <v>75</v>
      </c>
      <c r="AM216" s="55" t="s">
        <v>557</v>
      </c>
      <c r="AN216" s="53">
        <v>85.17</v>
      </c>
      <c r="AO216" s="53">
        <v>91.95</v>
      </c>
      <c r="AP216" s="53">
        <v>-6.7809999999999997</v>
      </c>
      <c r="AQ216" s="53">
        <v>5.165</v>
      </c>
      <c r="AR216" s="53">
        <v>6</v>
      </c>
      <c r="AS216" s="53">
        <v>6</v>
      </c>
      <c r="AT216" s="53">
        <v>1.857</v>
      </c>
      <c r="AU216" s="53">
        <v>75</v>
      </c>
    </row>
    <row r="217" spans="23:47" x14ac:dyDescent="0.2">
      <c r="W217" s="55" t="s">
        <v>282</v>
      </c>
      <c r="X217" s="53">
        <v>76.599999999999994</v>
      </c>
      <c r="Y217" s="53">
        <v>89.62</v>
      </c>
      <c r="Z217" s="53">
        <v>-13.02</v>
      </c>
      <c r="AA217" s="53">
        <v>10.75</v>
      </c>
      <c r="AB217" s="53">
        <v>6</v>
      </c>
      <c r="AC217" s="53">
        <v>6</v>
      </c>
      <c r="AD217" s="53">
        <v>1.7130000000000001</v>
      </c>
      <c r="AE217" s="53">
        <v>75</v>
      </c>
      <c r="AM217" s="55" t="s">
        <v>559</v>
      </c>
      <c r="AN217" s="53">
        <v>85.17</v>
      </c>
      <c r="AO217" s="53">
        <v>89.51</v>
      </c>
      <c r="AP217" s="53">
        <v>-4.3419999999999996</v>
      </c>
      <c r="AQ217" s="53">
        <v>5.165</v>
      </c>
      <c r="AR217" s="53">
        <v>6</v>
      </c>
      <c r="AS217" s="53">
        <v>6</v>
      </c>
      <c r="AT217" s="53">
        <v>1.1890000000000001</v>
      </c>
      <c r="AU217" s="53">
        <v>75</v>
      </c>
    </row>
    <row r="218" spans="23:47" x14ac:dyDescent="0.2">
      <c r="W218" s="55" t="s">
        <v>285</v>
      </c>
      <c r="X218" s="53">
        <v>76.599999999999994</v>
      </c>
      <c r="Y218" s="53">
        <v>83.04</v>
      </c>
      <c r="Z218" s="53">
        <v>-6.4459999999999997</v>
      </c>
      <c r="AA218" s="53">
        <v>10.75</v>
      </c>
      <c r="AB218" s="53">
        <v>6</v>
      </c>
      <c r="AC218" s="53">
        <v>6</v>
      </c>
      <c r="AD218" s="53">
        <v>0.84799999999999998</v>
      </c>
      <c r="AE218" s="53">
        <v>75</v>
      </c>
      <c r="AM218" s="55" t="s">
        <v>561</v>
      </c>
      <c r="AN218" s="53">
        <v>85.17</v>
      </c>
      <c r="AO218" s="53">
        <v>84.13</v>
      </c>
      <c r="AP218" s="53">
        <v>1.04</v>
      </c>
      <c r="AQ218" s="53">
        <v>5.165</v>
      </c>
      <c r="AR218" s="53">
        <v>6</v>
      </c>
      <c r="AS218" s="53">
        <v>6</v>
      </c>
      <c r="AT218" s="53">
        <v>0.28470000000000001</v>
      </c>
      <c r="AU218" s="53">
        <v>75</v>
      </c>
    </row>
    <row r="219" spans="23:47" x14ac:dyDescent="0.2">
      <c r="W219" s="55" t="s">
        <v>288</v>
      </c>
      <c r="X219" s="53">
        <v>76.599999999999994</v>
      </c>
      <c r="Y219" s="53">
        <v>89.63</v>
      </c>
      <c r="Z219" s="53">
        <v>-13.03</v>
      </c>
      <c r="AA219" s="53">
        <v>10.75</v>
      </c>
      <c r="AB219" s="53">
        <v>6</v>
      </c>
      <c r="AC219" s="53">
        <v>6</v>
      </c>
      <c r="AD219" s="53">
        <v>1.7150000000000001</v>
      </c>
      <c r="AE219" s="53">
        <v>75</v>
      </c>
      <c r="AM219" s="55" t="s">
        <v>563</v>
      </c>
      <c r="AN219" s="53">
        <v>85.17</v>
      </c>
      <c r="AO219" s="53">
        <v>82.98</v>
      </c>
      <c r="AP219" s="53">
        <v>2.19</v>
      </c>
      <c r="AQ219" s="53">
        <v>5.165</v>
      </c>
      <c r="AR219" s="53">
        <v>6</v>
      </c>
      <c r="AS219" s="53">
        <v>6</v>
      </c>
      <c r="AT219" s="53">
        <v>0.59970000000000001</v>
      </c>
      <c r="AU219" s="53">
        <v>75</v>
      </c>
    </row>
    <row r="220" spans="23:47" x14ac:dyDescent="0.2">
      <c r="W220" s="55" t="s">
        <v>291</v>
      </c>
      <c r="X220" s="53">
        <v>76.599999999999994</v>
      </c>
      <c r="Y220" s="53">
        <v>84.53</v>
      </c>
      <c r="Z220" s="53">
        <v>-7.9359999999999999</v>
      </c>
      <c r="AA220" s="53">
        <v>10.75</v>
      </c>
      <c r="AB220" s="53">
        <v>6</v>
      </c>
      <c r="AC220" s="53">
        <v>6</v>
      </c>
      <c r="AD220" s="53">
        <v>1.044</v>
      </c>
      <c r="AE220" s="53">
        <v>75</v>
      </c>
      <c r="AM220" s="55" t="s">
        <v>565</v>
      </c>
      <c r="AN220" s="53">
        <v>85.17</v>
      </c>
      <c r="AO220" s="53">
        <v>65.459999999999994</v>
      </c>
      <c r="AP220" s="53">
        <v>19.71</v>
      </c>
      <c r="AQ220" s="53">
        <v>5.165</v>
      </c>
      <c r="AR220" s="53">
        <v>6</v>
      </c>
      <c r="AS220" s="53">
        <v>6</v>
      </c>
      <c r="AT220" s="53">
        <v>5.3959999999999999</v>
      </c>
      <c r="AU220" s="53">
        <v>75</v>
      </c>
    </row>
    <row r="221" spans="23:47" x14ac:dyDescent="0.2">
      <c r="W221" s="55" t="s">
        <v>294</v>
      </c>
      <c r="X221" s="53">
        <v>76.599999999999994</v>
      </c>
      <c r="Y221" s="53">
        <v>74.900000000000006</v>
      </c>
      <c r="Z221" s="53">
        <v>1.698</v>
      </c>
      <c r="AA221" s="53">
        <v>10.75</v>
      </c>
      <c r="AB221" s="53">
        <v>6</v>
      </c>
      <c r="AC221" s="53">
        <v>6</v>
      </c>
      <c r="AD221" s="53">
        <v>0.2233</v>
      </c>
      <c r="AE221" s="53">
        <v>75</v>
      </c>
      <c r="AM221" s="55" t="s">
        <v>567</v>
      </c>
      <c r="AN221" s="53">
        <v>85.17</v>
      </c>
      <c r="AO221" s="53">
        <v>72.63</v>
      </c>
      <c r="AP221" s="53">
        <v>12.54</v>
      </c>
      <c r="AQ221" s="53">
        <v>5.165</v>
      </c>
      <c r="AR221" s="53">
        <v>6</v>
      </c>
      <c r="AS221" s="53">
        <v>6</v>
      </c>
      <c r="AT221" s="53">
        <v>3.4329999999999998</v>
      </c>
      <c r="AU221" s="53">
        <v>75</v>
      </c>
    </row>
    <row r="222" spans="23:47" x14ac:dyDescent="0.2">
      <c r="W222" s="55" t="s">
        <v>297</v>
      </c>
      <c r="X222" s="53">
        <v>68.3</v>
      </c>
      <c r="Y222" s="53">
        <v>69.69</v>
      </c>
      <c r="Z222" s="53">
        <v>-1.39</v>
      </c>
      <c r="AA222" s="53">
        <v>10.75</v>
      </c>
      <c r="AB222" s="53">
        <v>6</v>
      </c>
      <c r="AC222" s="53">
        <v>6</v>
      </c>
      <c r="AD222" s="53">
        <v>0.18290000000000001</v>
      </c>
      <c r="AE222" s="53">
        <v>75</v>
      </c>
      <c r="AM222" s="55" t="s">
        <v>569</v>
      </c>
      <c r="AN222" s="53">
        <v>85.17</v>
      </c>
      <c r="AO222" s="53">
        <v>76.319999999999993</v>
      </c>
      <c r="AP222" s="53">
        <v>8.8529999999999998</v>
      </c>
      <c r="AQ222" s="53">
        <v>5.165</v>
      </c>
      <c r="AR222" s="53">
        <v>6</v>
      </c>
      <c r="AS222" s="53">
        <v>6</v>
      </c>
      <c r="AT222" s="53">
        <v>2.4239999999999999</v>
      </c>
      <c r="AU222" s="53">
        <v>75</v>
      </c>
    </row>
    <row r="223" spans="23:47" x14ac:dyDescent="0.2">
      <c r="W223" s="55" t="s">
        <v>300</v>
      </c>
      <c r="X223" s="53">
        <v>68.3</v>
      </c>
      <c r="Y223" s="53">
        <v>78.28</v>
      </c>
      <c r="Z223" s="53">
        <v>-9.9849999999999994</v>
      </c>
      <c r="AA223" s="53">
        <v>10.75</v>
      </c>
      <c r="AB223" s="53">
        <v>6</v>
      </c>
      <c r="AC223" s="53">
        <v>6</v>
      </c>
      <c r="AD223" s="53">
        <v>1.3140000000000001</v>
      </c>
      <c r="AE223" s="53">
        <v>75</v>
      </c>
      <c r="AM223" s="55" t="s">
        <v>571</v>
      </c>
      <c r="AN223" s="53">
        <v>67.88</v>
      </c>
      <c r="AO223" s="53">
        <v>65.77</v>
      </c>
      <c r="AP223" s="53">
        <v>2.1120000000000001</v>
      </c>
      <c r="AQ223" s="53">
        <v>5.165</v>
      </c>
      <c r="AR223" s="53">
        <v>6</v>
      </c>
      <c r="AS223" s="53">
        <v>6</v>
      </c>
      <c r="AT223" s="53">
        <v>0.57809999999999995</v>
      </c>
      <c r="AU223" s="53">
        <v>75</v>
      </c>
    </row>
    <row r="224" spans="23:47" x14ac:dyDescent="0.2">
      <c r="W224" s="55" t="s">
        <v>303</v>
      </c>
      <c r="X224" s="53">
        <v>68.3</v>
      </c>
      <c r="Y224" s="53">
        <v>99.04</v>
      </c>
      <c r="Z224" s="53">
        <v>-30.75</v>
      </c>
      <c r="AA224" s="53">
        <v>10.75</v>
      </c>
      <c r="AB224" s="53">
        <v>6</v>
      </c>
      <c r="AC224" s="53">
        <v>6</v>
      </c>
      <c r="AD224" s="53">
        <v>4.0449999999999999</v>
      </c>
      <c r="AE224" s="53">
        <v>75</v>
      </c>
      <c r="AM224" s="55" t="s">
        <v>573</v>
      </c>
      <c r="AN224" s="53">
        <v>67.88</v>
      </c>
      <c r="AO224" s="53">
        <v>71.569999999999993</v>
      </c>
      <c r="AP224" s="53">
        <v>-3.6850000000000001</v>
      </c>
      <c r="AQ224" s="53">
        <v>5.165</v>
      </c>
      <c r="AR224" s="53">
        <v>6</v>
      </c>
      <c r="AS224" s="53">
        <v>6</v>
      </c>
      <c r="AT224" s="53">
        <v>1.0089999999999999</v>
      </c>
      <c r="AU224" s="53">
        <v>75</v>
      </c>
    </row>
    <row r="225" spans="23:47" x14ac:dyDescent="0.2">
      <c r="W225" s="55" t="s">
        <v>306</v>
      </c>
      <c r="X225" s="53">
        <v>68.3</v>
      </c>
      <c r="Y225" s="53">
        <v>82.24</v>
      </c>
      <c r="Z225" s="53">
        <v>-13.94</v>
      </c>
      <c r="AA225" s="53">
        <v>10.75</v>
      </c>
      <c r="AB225" s="53">
        <v>6</v>
      </c>
      <c r="AC225" s="53">
        <v>6</v>
      </c>
      <c r="AD225" s="53">
        <v>1.8340000000000001</v>
      </c>
      <c r="AE225" s="53">
        <v>75</v>
      </c>
      <c r="AM225" s="55" t="s">
        <v>575</v>
      </c>
      <c r="AN225" s="53">
        <v>67.88</v>
      </c>
      <c r="AO225" s="53">
        <v>91.95</v>
      </c>
      <c r="AP225" s="53">
        <v>-24.07</v>
      </c>
      <c r="AQ225" s="53">
        <v>5.165</v>
      </c>
      <c r="AR225" s="53">
        <v>6</v>
      </c>
      <c r="AS225" s="53">
        <v>6</v>
      </c>
      <c r="AT225" s="53">
        <v>6.5890000000000004</v>
      </c>
      <c r="AU225" s="53">
        <v>75</v>
      </c>
    </row>
    <row r="226" spans="23:47" x14ac:dyDescent="0.2">
      <c r="W226" s="55" t="s">
        <v>309</v>
      </c>
      <c r="X226" s="53">
        <v>68.3</v>
      </c>
      <c r="Y226" s="53">
        <v>89.62</v>
      </c>
      <c r="Z226" s="53">
        <v>-21.32</v>
      </c>
      <c r="AA226" s="53">
        <v>10.75</v>
      </c>
      <c r="AB226" s="53">
        <v>6</v>
      </c>
      <c r="AC226" s="53">
        <v>6</v>
      </c>
      <c r="AD226" s="53">
        <v>2.8050000000000002</v>
      </c>
      <c r="AE226" s="53">
        <v>75</v>
      </c>
      <c r="AM226" s="55" t="s">
        <v>577</v>
      </c>
      <c r="AN226" s="53">
        <v>67.88</v>
      </c>
      <c r="AO226" s="53">
        <v>89.51</v>
      </c>
      <c r="AP226" s="53">
        <v>-21.63</v>
      </c>
      <c r="AQ226" s="53">
        <v>5.165</v>
      </c>
      <c r="AR226" s="53">
        <v>6</v>
      </c>
      <c r="AS226" s="53">
        <v>6</v>
      </c>
      <c r="AT226" s="53">
        <v>5.9219999999999997</v>
      </c>
      <c r="AU226" s="53">
        <v>75</v>
      </c>
    </row>
    <row r="227" spans="23:47" x14ac:dyDescent="0.2">
      <c r="W227" s="55" t="s">
        <v>312</v>
      </c>
      <c r="X227" s="53">
        <v>68.3</v>
      </c>
      <c r="Y227" s="53">
        <v>83.04</v>
      </c>
      <c r="Z227" s="53">
        <v>-14.75</v>
      </c>
      <c r="AA227" s="53">
        <v>10.75</v>
      </c>
      <c r="AB227" s="53">
        <v>6</v>
      </c>
      <c r="AC227" s="53">
        <v>6</v>
      </c>
      <c r="AD227" s="53">
        <v>1.94</v>
      </c>
      <c r="AE227" s="53">
        <v>75</v>
      </c>
      <c r="AM227" s="55" t="s">
        <v>579</v>
      </c>
      <c r="AN227" s="53">
        <v>67.88</v>
      </c>
      <c r="AO227" s="53">
        <v>84.13</v>
      </c>
      <c r="AP227" s="53">
        <v>-16.25</v>
      </c>
      <c r="AQ227" s="53">
        <v>5.165</v>
      </c>
      <c r="AR227" s="53">
        <v>6</v>
      </c>
      <c r="AS227" s="53">
        <v>6</v>
      </c>
      <c r="AT227" s="53">
        <v>4.4480000000000004</v>
      </c>
      <c r="AU227" s="53">
        <v>75</v>
      </c>
    </row>
    <row r="228" spans="23:47" x14ac:dyDescent="0.2">
      <c r="W228" s="55" t="s">
        <v>315</v>
      </c>
      <c r="X228" s="53">
        <v>68.3</v>
      </c>
      <c r="Y228" s="53">
        <v>89.63</v>
      </c>
      <c r="Z228" s="53">
        <v>-21.34</v>
      </c>
      <c r="AA228" s="53">
        <v>10.75</v>
      </c>
      <c r="AB228" s="53">
        <v>6</v>
      </c>
      <c r="AC228" s="53">
        <v>6</v>
      </c>
      <c r="AD228" s="53">
        <v>2.8069999999999999</v>
      </c>
      <c r="AE228" s="53">
        <v>75</v>
      </c>
      <c r="AM228" s="55" t="s">
        <v>581</v>
      </c>
      <c r="AN228" s="53">
        <v>67.88</v>
      </c>
      <c r="AO228" s="53">
        <v>82.98</v>
      </c>
      <c r="AP228" s="53">
        <v>-15.1</v>
      </c>
      <c r="AQ228" s="53">
        <v>5.165</v>
      </c>
      <c r="AR228" s="53">
        <v>6</v>
      </c>
      <c r="AS228" s="53">
        <v>6</v>
      </c>
      <c r="AT228" s="53">
        <v>4.133</v>
      </c>
      <c r="AU228" s="53">
        <v>75</v>
      </c>
    </row>
    <row r="229" spans="23:47" x14ac:dyDescent="0.2">
      <c r="W229" s="55" t="s">
        <v>318</v>
      </c>
      <c r="X229" s="53">
        <v>68.3</v>
      </c>
      <c r="Y229" s="53">
        <v>84.53</v>
      </c>
      <c r="Z229" s="53">
        <v>-16.239999999999998</v>
      </c>
      <c r="AA229" s="53">
        <v>10.75</v>
      </c>
      <c r="AB229" s="53">
        <v>6</v>
      </c>
      <c r="AC229" s="53">
        <v>6</v>
      </c>
      <c r="AD229" s="53">
        <v>2.1360000000000001</v>
      </c>
      <c r="AE229" s="53">
        <v>75</v>
      </c>
      <c r="AM229" s="55" t="s">
        <v>583</v>
      </c>
      <c r="AN229" s="53">
        <v>67.88</v>
      </c>
      <c r="AO229" s="53">
        <v>65.459999999999994</v>
      </c>
      <c r="AP229" s="53">
        <v>2.4220000000000002</v>
      </c>
      <c r="AQ229" s="53">
        <v>5.165</v>
      </c>
      <c r="AR229" s="53">
        <v>6</v>
      </c>
      <c r="AS229" s="53">
        <v>6</v>
      </c>
      <c r="AT229" s="53">
        <v>0.66320000000000001</v>
      </c>
      <c r="AU229" s="53">
        <v>75</v>
      </c>
    </row>
    <row r="230" spans="23:47" x14ac:dyDescent="0.2">
      <c r="W230" s="55" t="s">
        <v>321</v>
      </c>
      <c r="X230" s="53">
        <v>68.3</v>
      </c>
      <c r="Y230" s="53">
        <v>74.900000000000006</v>
      </c>
      <c r="Z230" s="53">
        <v>-6.6050000000000004</v>
      </c>
      <c r="AA230" s="53">
        <v>10.75</v>
      </c>
      <c r="AB230" s="53">
        <v>6</v>
      </c>
      <c r="AC230" s="53">
        <v>6</v>
      </c>
      <c r="AD230" s="53">
        <v>0.86890000000000001</v>
      </c>
      <c r="AE230" s="53">
        <v>75</v>
      </c>
      <c r="AM230" s="55" t="s">
        <v>584</v>
      </c>
      <c r="AN230" s="53">
        <v>67.88</v>
      </c>
      <c r="AO230" s="53">
        <v>72.63</v>
      </c>
      <c r="AP230" s="53">
        <v>-4.7460000000000004</v>
      </c>
      <c r="AQ230" s="53">
        <v>5.165</v>
      </c>
      <c r="AR230" s="53">
        <v>6</v>
      </c>
      <c r="AS230" s="53">
        <v>6</v>
      </c>
      <c r="AT230" s="53">
        <v>1.2989999999999999</v>
      </c>
      <c r="AU230" s="53">
        <v>75</v>
      </c>
    </row>
    <row r="231" spans="23:47" x14ac:dyDescent="0.2">
      <c r="W231" s="55" t="s">
        <v>324</v>
      </c>
      <c r="X231" s="53">
        <v>69.69</v>
      </c>
      <c r="Y231" s="53">
        <v>78.28</v>
      </c>
      <c r="Z231" s="53">
        <v>-8.5950000000000006</v>
      </c>
      <c r="AA231" s="53">
        <v>10.75</v>
      </c>
      <c r="AB231" s="53">
        <v>6</v>
      </c>
      <c r="AC231" s="53">
        <v>6</v>
      </c>
      <c r="AD231" s="53">
        <v>1.131</v>
      </c>
      <c r="AE231" s="53">
        <v>75</v>
      </c>
      <c r="AM231" s="55" t="s">
        <v>586</v>
      </c>
      <c r="AN231" s="53">
        <v>67.88</v>
      </c>
      <c r="AO231" s="53">
        <v>76.319999999999993</v>
      </c>
      <c r="AP231" s="53">
        <v>-8.4339999999999993</v>
      </c>
      <c r="AQ231" s="53">
        <v>5.165</v>
      </c>
      <c r="AR231" s="53">
        <v>6</v>
      </c>
      <c r="AS231" s="53">
        <v>6</v>
      </c>
      <c r="AT231" s="53">
        <v>2.3090000000000002</v>
      </c>
      <c r="AU231" s="53">
        <v>75</v>
      </c>
    </row>
    <row r="232" spans="23:47" x14ac:dyDescent="0.2">
      <c r="W232" s="55" t="s">
        <v>327</v>
      </c>
      <c r="X232" s="53">
        <v>69.69</v>
      </c>
      <c r="Y232" s="53">
        <v>99.04</v>
      </c>
      <c r="Z232" s="53">
        <v>-29.36</v>
      </c>
      <c r="AA232" s="53">
        <v>10.75</v>
      </c>
      <c r="AB232" s="53">
        <v>6</v>
      </c>
      <c r="AC232" s="53">
        <v>6</v>
      </c>
      <c r="AD232" s="53">
        <v>3.8620000000000001</v>
      </c>
      <c r="AE232" s="53">
        <v>75</v>
      </c>
      <c r="AM232" s="55" t="s">
        <v>588</v>
      </c>
      <c r="AN232" s="53">
        <v>65.77</v>
      </c>
      <c r="AO232" s="53">
        <v>71.569999999999993</v>
      </c>
      <c r="AP232" s="53">
        <v>-5.7960000000000003</v>
      </c>
      <c r="AQ232" s="53">
        <v>5.165</v>
      </c>
      <c r="AR232" s="53">
        <v>6</v>
      </c>
      <c r="AS232" s="53">
        <v>6</v>
      </c>
      <c r="AT232" s="53">
        <v>1.587</v>
      </c>
      <c r="AU232" s="53">
        <v>75</v>
      </c>
    </row>
    <row r="233" spans="23:47" x14ac:dyDescent="0.2">
      <c r="W233" s="55" t="s">
        <v>330</v>
      </c>
      <c r="X233" s="53">
        <v>69.69</v>
      </c>
      <c r="Y233" s="53">
        <v>82.24</v>
      </c>
      <c r="Z233" s="53">
        <v>-12.55</v>
      </c>
      <c r="AA233" s="53">
        <v>10.75</v>
      </c>
      <c r="AB233" s="53">
        <v>6</v>
      </c>
      <c r="AC233" s="53">
        <v>6</v>
      </c>
      <c r="AD233" s="53">
        <v>1.651</v>
      </c>
      <c r="AE233" s="53">
        <v>75</v>
      </c>
      <c r="AM233" s="55" t="s">
        <v>590</v>
      </c>
      <c r="AN233" s="53">
        <v>65.77</v>
      </c>
      <c r="AO233" s="53">
        <v>91.95</v>
      </c>
      <c r="AP233" s="53">
        <v>-26.18</v>
      </c>
      <c r="AQ233" s="53">
        <v>5.165</v>
      </c>
      <c r="AR233" s="53">
        <v>6</v>
      </c>
      <c r="AS233" s="53">
        <v>6</v>
      </c>
      <c r="AT233" s="53">
        <v>7.1669999999999998</v>
      </c>
      <c r="AU233" s="53">
        <v>75</v>
      </c>
    </row>
    <row r="234" spans="23:47" x14ac:dyDescent="0.2">
      <c r="W234" s="55" t="s">
        <v>333</v>
      </c>
      <c r="X234" s="53">
        <v>69.69</v>
      </c>
      <c r="Y234" s="53">
        <v>89.62</v>
      </c>
      <c r="Z234" s="53">
        <v>-19.93</v>
      </c>
      <c r="AA234" s="53">
        <v>10.75</v>
      </c>
      <c r="AB234" s="53">
        <v>6</v>
      </c>
      <c r="AC234" s="53">
        <v>6</v>
      </c>
      <c r="AD234" s="53">
        <v>2.6219999999999999</v>
      </c>
      <c r="AE234" s="53">
        <v>75</v>
      </c>
      <c r="AM234" s="55" t="s">
        <v>592</v>
      </c>
      <c r="AN234" s="53">
        <v>65.77</v>
      </c>
      <c r="AO234" s="53">
        <v>89.51</v>
      </c>
      <c r="AP234" s="53">
        <v>-23.74</v>
      </c>
      <c r="AQ234" s="53">
        <v>5.165</v>
      </c>
      <c r="AR234" s="53">
        <v>6</v>
      </c>
      <c r="AS234" s="53">
        <v>6</v>
      </c>
      <c r="AT234" s="53">
        <v>6.5</v>
      </c>
      <c r="AU234" s="53">
        <v>75</v>
      </c>
    </row>
    <row r="235" spans="23:47" x14ac:dyDescent="0.2">
      <c r="W235" s="55" t="s">
        <v>336</v>
      </c>
      <c r="X235" s="53">
        <v>69.69</v>
      </c>
      <c r="Y235" s="53">
        <v>83.04</v>
      </c>
      <c r="Z235" s="53">
        <v>-13.36</v>
      </c>
      <c r="AA235" s="53">
        <v>10.75</v>
      </c>
      <c r="AB235" s="53">
        <v>6</v>
      </c>
      <c r="AC235" s="53">
        <v>6</v>
      </c>
      <c r="AD235" s="53">
        <v>1.7569999999999999</v>
      </c>
      <c r="AE235" s="53">
        <v>75</v>
      </c>
      <c r="AM235" s="55" t="s">
        <v>594</v>
      </c>
      <c r="AN235" s="53">
        <v>65.77</v>
      </c>
      <c r="AO235" s="53">
        <v>84.13</v>
      </c>
      <c r="AP235" s="53">
        <v>-18.36</v>
      </c>
      <c r="AQ235" s="53">
        <v>5.165</v>
      </c>
      <c r="AR235" s="53">
        <v>6</v>
      </c>
      <c r="AS235" s="53">
        <v>6</v>
      </c>
      <c r="AT235" s="53">
        <v>5.0259999999999998</v>
      </c>
      <c r="AU235" s="53">
        <v>75</v>
      </c>
    </row>
    <row r="236" spans="23:47" x14ac:dyDescent="0.2">
      <c r="W236" s="55" t="s">
        <v>339</v>
      </c>
      <c r="X236" s="53">
        <v>69.69</v>
      </c>
      <c r="Y236" s="53">
        <v>89.63</v>
      </c>
      <c r="Z236" s="53">
        <v>-19.95</v>
      </c>
      <c r="AA236" s="53">
        <v>10.75</v>
      </c>
      <c r="AB236" s="53">
        <v>6</v>
      </c>
      <c r="AC236" s="53">
        <v>6</v>
      </c>
      <c r="AD236" s="53">
        <v>2.6240000000000001</v>
      </c>
      <c r="AE236" s="53">
        <v>75</v>
      </c>
      <c r="AM236" s="55" t="s">
        <v>596</v>
      </c>
      <c r="AN236" s="53">
        <v>65.77</v>
      </c>
      <c r="AO236" s="53">
        <v>82.98</v>
      </c>
      <c r="AP236" s="53">
        <v>-17.21</v>
      </c>
      <c r="AQ236" s="53">
        <v>5.165</v>
      </c>
      <c r="AR236" s="53">
        <v>6</v>
      </c>
      <c r="AS236" s="53">
        <v>6</v>
      </c>
      <c r="AT236" s="53">
        <v>4.7110000000000003</v>
      </c>
      <c r="AU236" s="53">
        <v>75</v>
      </c>
    </row>
    <row r="237" spans="23:47" x14ac:dyDescent="0.2">
      <c r="W237" s="55" t="s">
        <v>342</v>
      </c>
      <c r="X237" s="53">
        <v>69.69</v>
      </c>
      <c r="Y237" s="53">
        <v>84.53</v>
      </c>
      <c r="Z237" s="53">
        <v>-14.85</v>
      </c>
      <c r="AA237" s="53">
        <v>10.75</v>
      </c>
      <c r="AB237" s="53">
        <v>6</v>
      </c>
      <c r="AC237" s="53">
        <v>6</v>
      </c>
      <c r="AD237" s="53">
        <v>1.954</v>
      </c>
      <c r="AE237" s="53">
        <v>75</v>
      </c>
      <c r="AM237" s="55" t="s">
        <v>598</v>
      </c>
      <c r="AN237" s="53">
        <v>65.77</v>
      </c>
      <c r="AO237" s="53">
        <v>65.459999999999994</v>
      </c>
      <c r="AP237" s="53">
        <v>0.31080000000000002</v>
      </c>
      <c r="AQ237" s="53">
        <v>5.165</v>
      </c>
      <c r="AR237" s="53">
        <v>6</v>
      </c>
      <c r="AS237" s="53">
        <v>6</v>
      </c>
      <c r="AT237" s="53">
        <v>8.5089999999999999E-2</v>
      </c>
      <c r="AU237" s="53">
        <v>75</v>
      </c>
    </row>
    <row r="238" spans="23:47" x14ac:dyDescent="0.2">
      <c r="W238" s="55" t="s">
        <v>345</v>
      </c>
      <c r="X238" s="53">
        <v>69.69</v>
      </c>
      <c r="Y238" s="53">
        <v>74.900000000000006</v>
      </c>
      <c r="Z238" s="53">
        <v>-5.2149999999999999</v>
      </c>
      <c r="AA238" s="53">
        <v>10.75</v>
      </c>
      <c r="AB238" s="53">
        <v>6</v>
      </c>
      <c r="AC238" s="53">
        <v>6</v>
      </c>
      <c r="AD238" s="53">
        <v>0.68610000000000004</v>
      </c>
      <c r="AE238" s="53">
        <v>75</v>
      </c>
      <c r="AM238" s="55" t="s">
        <v>600</v>
      </c>
      <c r="AN238" s="53">
        <v>65.77</v>
      </c>
      <c r="AO238" s="53">
        <v>72.63</v>
      </c>
      <c r="AP238" s="53">
        <v>-6.8570000000000002</v>
      </c>
      <c r="AQ238" s="53">
        <v>5.165</v>
      </c>
      <c r="AR238" s="53">
        <v>6</v>
      </c>
      <c r="AS238" s="53">
        <v>6</v>
      </c>
      <c r="AT238" s="53">
        <v>1.877</v>
      </c>
      <c r="AU238" s="53">
        <v>75</v>
      </c>
    </row>
    <row r="239" spans="23:47" x14ac:dyDescent="0.2">
      <c r="W239" s="55" t="s">
        <v>348</v>
      </c>
      <c r="X239" s="53">
        <v>78.28</v>
      </c>
      <c r="Y239" s="53">
        <v>99.04</v>
      </c>
      <c r="Z239" s="53">
        <v>-20.76</v>
      </c>
      <c r="AA239" s="53">
        <v>10.75</v>
      </c>
      <c r="AB239" s="53">
        <v>6</v>
      </c>
      <c r="AC239" s="53">
        <v>6</v>
      </c>
      <c r="AD239" s="53">
        <v>2.7320000000000002</v>
      </c>
      <c r="AE239" s="53">
        <v>75</v>
      </c>
      <c r="AM239" s="55" t="s">
        <v>602</v>
      </c>
      <c r="AN239" s="53">
        <v>65.77</v>
      </c>
      <c r="AO239" s="53">
        <v>76.319999999999993</v>
      </c>
      <c r="AP239" s="53">
        <v>-10.55</v>
      </c>
      <c r="AQ239" s="53">
        <v>5.165</v>
      </c>
      <c r="AR239" s="53">
        <v>6</v>
      </c>
      <c r="AS239" s="53">
        <v>6</v>
      </c>
      <c r="AT239" s="53">
        <v>2.887</v>
      </c>
      <c r="AU239" s="53">
        <v>75</v>
      </c>
    </row>
    <row r="240" spans="23:47" x14ac:dyDescent="0.2">
      <c r="W240" s="55" t="s">
        <v>351</v>
      </c>
      <c r="X240" s="53">
        <v>78.28</v>
      </c>
      <c r="Y240" s="53">
        <v>82.24</v>
      </c>
      <c r="Z240" s="53">
        <v>-3.9550000000000001</v>
      </c>
      <c r="AA240" s="53">
        <v>10.75</v>
      </c>
      <c r="AB240" s="53">
        <v>6</v>
      </c>
      <c r="AC240" s="53">
        <v>6</v>
      </c>
      <c r="AD240" s="53">
        <v>0.52039999999999997</v>
      </c>
      <c r="AE240" s="53">
        <v>75</v>
      </c>
      <c r="AM240" s="55" t="s">
        <v>604</v>
      </c>
      <c r="AN240" s="53">
        <v>71.569999999999993</v>
      </c>
      <c r="AO240" s="53">
        <v>91.95</v>
      </c>
      <c r="AP240" s="53">
        <v>-20.38</v>
      </c>
      <c r="AQ240" s="53">
        <v>5.165</v>
      </c>
      <c r="AR240" s="53">
        <v>6</v>
      </c>
      <c r="AS240" s="53">
        <v>6</v>
      </c>
      <c r="AT240" s="53">
        <v>5.5810000000000004</v>
      </c>
      <c r="AU240" s="53">
        <v>75</v>
      </c>
    </row>
    <row r="241" spans="23:47" x14ac:dyDescent="0.2">
      <c r="W241" s="55" t="s">
        <v>354</v>
      </c>
      <c r="X241" s="53">
        <v>78.28</v>
      </c>
      <c r="Y241" s="53">
        <v>89.62</v>
      </c>
      <c r="Z241" s="53">
        <v>-11.34</v>
      </c>
      <c r="AA241" s="53">
        <v>10.75</v>
      </c>
      <c r="AB241" s="53">
        <v>6</v>
      </c>
      <c r="AC241" s="53">
        <v>6</v>
      </c>
      <c r="AD241" s="53">
        <v>1.492</v>
      </c>
      <c r="AE241" s="53">
        <v>75</v>
      </c>
      <c r="AM241" s="55" t="s">
        <v>606</v>
      </c>
      <c r="AN241" s="53">
        <v>71.569999999999993</v>
      </c>
      <c r="AO241" s="53">
        <v>89.51</v>
      </c>
      <c r="AP241" s="53">
        <v>-17.940000000000001</v>
      </c>
      <c r="AQ241" s="53">
        <v>5.165</v>
      </c>
      <c r="AR241" s="53">
        <v>6</v>
      </c>
      <c r="AS241" s="53">
        <v>6</v>
      </c>
      <c r="AT241" s="53">
        <v>4.9130000000000003</v>
      </c>
      <c r="AU241" s="53">
        <v>75</v>
      </c>
    </row>
    <row r="242" spans="23:47" x14ac:dyDescent="0.2">
      <c r="W242" s="55" t="s">
        <v>357</v>
      </c>
      <c r="X242" s="53">
        <v>78.28</v>
      </c>
      <c r="Y242" s="53">
        <v>83.04</v>
      </c>
      <c r="Z242" s="53">
        <v>-4.7640000000000002</v>
      </c>
      <c r="AA242" s="53">
        <v>10.75</v>
      </c>
      <c r="AB242" s="53">
        <v>6</v>
      </c>
      <c r="AC242" s="53">
        <v>6</v>
      </c>
      <c r="AD242" s="53">
        <v>0.62670000000000003</v>
      </c>
      <c r="AE242" s="53">
        <v>75</v>
      </c>
      <c r="AM242" s="55" t="s">
        <v>608</v>
      </c>
      <c r="AN242" s="53">
        <v>71.569999999999993</v>
      </c>
      <c r="AO242" s="53">
        <v>84.13</v>
      </c>
      <c r="AP242" s="53">
        <v>-12.56</v>
      </c>
      <c r="AQ242" s="53">
        <v>5.165</v>
      </c>
      <c r="AR242" s="53">
        <v>6</v>
      </c>
      <c r="AS242" s="53">
        <v>6</v>
      </c>
      <c r="AT242" s="53">
        <v>3.4390000000000001</v>
      </c>
      <c r="AU242" s="53">
        <v>75</v>
      </c>
    </row>
    <row r="243" spans="23:47" x14ac:dyDescent="0.2">
      <c r="W243" s="55" t="s">
        <v>360</v>
      </c>
      <c r="X243" s="53">
        <v>78.28</v>
      </c>
      <c r="Y243" s="53">
        <v>89.63</v>
      </c>
      <c r="Z243" s="53">
        <v>-11.35</v>
      </c>
      <c r="AA243" s="53">
        <v>10.75</v>
      </c>
      <c r="AB243" s="53">
        <v>6</v>
      </c>
      <c r="AC243" s="53">
        <v>6</v>
      </c>
      <c r="AD243" s="53">
        <v>1.4930000000000001</v>
      </c>
      <c r="AE243" s="53">
        <v>75</v>
      </c>
      <c r="AM243" s="55" t="s">
        <v>610</v>
      </c>
      <c r="AN243" s="53">
        <v>71.569999999999993</v>
      </c>
      <c r="AO243" s="53">
        <v>82.98</v>
      </c>
      <c r="AP243" s="53">
        <v>-11.41</v>
      </c>
      <c r="AQ243" s="53">
        <v>5.165</v>
      </c>
      <c r="AR243" s="53">
        <v>6</v>
      </c>
      <c r="AS243" s="53">
        <v>6</v>
      </c>
      <c r="AT243" s="53">
        <v>3.1240000000000001</v>
      </c>
      <c r="AU243" s="53">
        <v>75</v>
      </c>
    </row>
    <row r="244" spans="23:47" x14ac:dyDescent="0.2">
      <c r="W244" s="55" t="s">
        <v>363</v>
      </c>
      <c r="X244" s="53">
        <v>78.28</v>
      </c>
      <c r="Y244" s="53">
        <v>84.53</v>
      </c>
      <c r="Z244" s="53">
        <v>-6.2539999999999996</v>
      </c>
      <c r="AA244" s="53">
        <v>10.75</v>
      </c>
      <c r="AB244" s="53">
        <v>6</v>
      </c>
      <c r="AC244" s="53">
        <v>6</v>
      </c>
      <c r="AD244" s="53">
        <v>0.82279999999999998</v>
      </c>
      <c r="AE244" s="53">
        <v>75</v>
      </c>
      <c r="AM244" s="55" t="s">
        <v>612</v>
      </c>
      <c r="AN244" s="53">
        <v>71.569999999999993</v>
      </c>
      <c r="AO244" s="53">
        <v>65.459999999999994</v>
      </c>
      <c r="AP244" s="53">
        <v>6.1070000000000002</v>
      </c>
      <c r="AQ244" s="53">
        <v>5.165</v>
      </c>
      <c r="AR244" s="53">
        <v>6</v>
      </c>
      <c r="AS244" s="53">
        <v>6</v>
      </c>
      <c r="AT244" s="53">
        <v>1.6719999999999999</v>
      </c>
      <c r="AU244" s="53">
        <v>75</v>
      </c>
    </row>
    <row r="245" spans="23:47" x14ac:dyDescent="0.2">
      <c r="W245" s="55" t="s">
        <v>366</v>
      </c>
      <c r="X245" s="53">
        <v>78.28</v>
      </c>
      <c r="Y245" s="53">
        <v>74.900000000000006</v>
      </c>
      <c r="Z245" s="53">
        <v>3.38</v>
      </c>
      <c r="AA245" s="53">
        <v>10.75</v>
      </c>
      <c r="AB245" s="53">
        <v>6</v>
      </c>
      <c r="AC245" s="53">
        <v>6</v>
      </c>
      <c r="AD245" s="53">
        <v>0.44469999999999998</v>
      </c>
      <c r="AE245" s="53">
        <v>75</v>
      </c>
      <c r="AM245" s="55" t="s">
        <v>614</v>
      </c>
      <c r="AN245" s="53">
        <v>71.569999999999993</v>
      </c>
      <c r="AO245" s="53">
        <v>72.63</v>
      </c>
      <c r="AP245" s="53">
        <v>-1.0609999999999999</v>
      </c>
      <c r="AQ245" s="53">
        <v>5.165</v>
      </c>
      <c r="AR245" s="53">
        <v>6</v>
      </c>
      <c r="AS245" s="53">
        <v>6</v>
      </c>
      <c r="AT245" s="53">
        <v>0.29060000000000002</v>
      </c>
      <c r="AU245" s="53">
        <v>75</v>
      </c>
    </row>
    <row r="246" spans="23:47" x14ac:dyDescent="0.2">
      <c r="W246" s="55" t="s">
        <v>369</v>
      </c>
      <c r="X246" s="53">
        <v>99.04</v>
      </c>
      <c r="Y246" s="53">
        <v>82.24</v>
      </c>
      <c r="Z246" s="53">
        <v>16.809999999999999</v>
      </c>
      <c r="AA246" s="53">
        <v>10.75</v>
      </c>
      <c r="AB246" s="53">
        <v>6</v>
      </c>
      <c r="AC246" s="53">
        <v>6</v>
      </c>
      <c r="AD246" s="53">
        <v>2.2109999999999999</v>
      </c>
      <c r="AE246" s="53">
        <v>75</v>
      </c>
      <c r="AM246" s="55" t="s">
        <v>616</v>
      </c>
      <c r="AN246" s="53">
        <v>71.569999999999993</v>
      </c>
      <c r="AO246" s="53">
        <v>76.319999999999993</v>
      </c>
      <c r="AP246" s="53">
        <v>-4.7489999999999997</v>
      </c>
      <c r="AQ246" s="53">
        <v>5.165</v>
      </c>
      <c r="AR246" s="53">
        <v>6</v>
      </c>
      <c r="AS246" s="53">
        <v>6</v>
      </c>
      <c r="AT246" s="53">
        <v>1.3</v>
      </c>
      <c r="AU246" s="53">
        <v>75</v>
      </c>
    </row>
    <row r="247" spans="23:47" x14ac:dyDescent="0.2">
      <c r="W247" s="55" t="s">
        <v>372</v>
      </c>
      <c r="X247" s="53">
        <v>99.04</v>
      </c>
      <c r="Y247" s="53">
        <v>89.62</v>
      </c>
      <c r="Z247" s="53">
        <v>9.4260000000000002</v>
      </c>
      <c r="AA247" s="53">
        <v>10.75</v>
      </c>
      <c r="AB247" s="53">
        <v>6</v>
      </c>
      <c r="AC247" s="53">
        <v>6</v>
      </c>
      <c r="AD247" s="53">
        <v>1.24</v>
      </c>
      <c r="AE247" s="53">
        <v>75</v>
      </c>
      <c r="AM247" s="55" t="s">
        <v>617</v>
      </c>
      <c r="AN247" s="53">
        <v>91.95</v>
      </c>
      <c r="AO247" s="53">
        <v>89.51</v>
      </c>
      <c r="AP247" s="53">
        <v>2.4390000000000001</v>
      </c>
      <c r="AQ247" s="53">
        <v>5.165</v>
      </c>
      <c r="AR247" s="53">
        <v>6</v>
      </c>
      <c r="AS247" s="53">
        <v>6</v>
      </c>
      <c r="AT247" s="53">
        <v>0.66779999999999995</v>
      </c>
      <c r="AU247" s="53">
        <v>75</v>
      </c>
    </row>
    <row r="248" spans="23:47" x14ac:dyDescent="0.2">
      <c r="W248" s="55" t="s">
        <v>375</v>
      </c>
      <c r="X248" s="53">
        <v>99.04</v>
      </c>
      <c r="Y248" s="53">
        <v>83.04</v>
      </c>
      <c r="Z248" s="53">
        <v>16</v>
      </c>
      <c r="AA248" s="53">
        <v>10.75</v>
      </c>
      <c r="AB248" s="53">
        <v>6</v>
      </c>
      <c r="AC248" s="53">
        <v>6</v>
      </c>
      <c r="AD248" s="53">
        <v>2.105</v>
      </c>
      <c r="AE248" s="53">
        <v>75</v>
      </c>
      <c r="AM248" s="55" t="s">
        <v>619</v>
      </c>
      <c r="AN248" s="53">
        <v>91.95</v>
      </c>
      <c r="AO248" s="53">
        <v>84.13</v>
      </c>
      <c r="AP248" s="53">
        <v>7.8209999999999997</v>
      </c>
      <c r="AQ248" s="53">
        <v>5.165</v>
      </c>
      <c r="AR248" s="53">
        <v>6</v>
      </c>
      <c r="AS248" s="53">
        <v>6</v>
      </c>
      <c r="AT248" s="53">
        <v>2.141</v>
      </c>
      <c r="AU248" s="53">
        <v>75</v>
      </c>
    </row>
    <row r="249" spans="23:47" x14ac:dyDescent="0.2">
      <c r="W249" s="55" t="s">
        <v>378</v>
      </c>
      <c r="X249" s="53">
        <v>99.04</v>
      </c>
      <c r="Y249" s="53">
        <v>89.63</v>
      </c>
      <c r="Z249" s="53">
        <v>9.4120000000000008</v>
      </c>
      <c r="AA249" s="53">
        <v>10.75</v>
      </c>
      <c r="AB249" s="53">
        <v>6</v>
      </c>
      <c r="AC249" s="53">
        <v>6</v>
      </c>
      <c r="AD249" s="53">
        <v>1.238</v>
      </c>
      <c r="AE249" s="53">
        <v>75</v>
      </c>
      <c r="AM249" s="55" t="s">
        <v>621</v>
      </c>
      <c r="AN249" s="53">
        <v>91.95</v>
      </c>
      <c r="AO249" s="53">
        <v>82.98</v>
      </c>
      <c r="AP249" s="53">
        <v>8.9710000000000001</v>
      </c>
      <c r="AQ249" s="53">
        <v>5.165</v>
      </c>
      <c r="AR249" s="53">
        <v>6</v>
      </c>
      <c r="AS249" s="53">
        <v>6</v>
      </c>
      <c r="AT249" s="53">
        <v>2.456</v>
      </c>
      <c r="AU249" s="53">
        <v>75</v>
      </c>
    </row>
    <row r="250" spans="23:47" x14ac:dyDescent="0.2">
      <c r="W250" s="55" t="s">
        <v>381</v>
      </c>
      <c r="X250" s="53">
        <v>99.04</v>
      </c>
      <c r="Y250" s="53">
        <v>84.53</v>
      </c>
      <c r="Z250" s="53">
        <v>14.51</v>
      </c>
      <c r="AA250" s="53">
        <v>10.75</v>
      </c>
      <c r="AB250" s="53">
        <v>6</v>
      </c>
      <c r="AC250" s="53">
        <v>6</v>
      </c>
      <c r="AD250" s="53">
        <v>1.909</v>
      </c>
      <c r="AE250" s="53">
        <v>75</v>
      </c>
      <c r="AM250" s="55" t="s">
        <v>623</v>
      </c>
      <c r="AN250" s="53">
        <v>91.95</v>
      </c>
      <c r="AO250" s="53">
        <v>65.459999999999994</v>
      </c>
      <c r="AP250" s="53">
        <v>26.49</v>
      </c>
      <c r="AQ250" s="53">
        <v>5.165</v>
      </c>
      <c r="AR250" s="53">
        <v>6</v>
      </c>
      <c r="AS250" s="53">
        <v>6</v>
      </c>
      <c r="AT250" s="53">
        <v>7.2530000000000001</v>
      </c>
      <c r="AU250" s="53">
        <v>75</v>
      </c>
    </row>
    <row r="251" spans="23:47" x14ac:dyDescent="0.2">
      <c r="W251" s="55" t="s">
        <v>384</v>
      </c>
      <c r="X251" s="53">
        <v>99.04</v>
      </c>
      <c r="Y251" s="53">
        <v>74.900000000000006</v>
      </c>
      <c r="Z251" s="53">
        <v>24.14</v>
      </c>
      <c r="AA251" s="53">
        <v>10.75</v>
      </c>
      <c r="AB251" s="53">
        <v>6</v>
      </c>
      <c r="AC251" s="53">
        <v>6</v>
      </c>
      <c r="AD251" s="53">
        <v>3.1760000000000002</v>
      </c>
      <c r="AE251" s="53">
        <v>75</v>
      </c>
      <c r="AM251" s="55" t="s">
        <v>625</v>
      </c>
      <c r="AN251" s="53">
        <v>91.95</v>
      </c>
      <c r="AO251" s="53">
        <v>72.63</v>
      </c>
      <c r="AP251" s="53">
        <v>19.32</v>
      </c>
      <c r="AQ251" s="53">
        <v>5.165</v>
      </c>
      <c r="AR251" s="53">
        <v>6</v>
      </c>
      <c r="AS251" s="53">
        <v>6</v>
      </c>
      <c r="AT251" s="53">
        <v>5.29</v>
      </c>
      <c r="AU251" s="53">
        <v>75</v>
      </c>
    </row>
    <row r="252" spans="23:47" x14ac:dyDescent="0.2">
      <c r="W252" s="55" t="s">
        <v>387</v>
      </c>
      <c r="X252" s="53">
        <v>82.24</v>
      </c>
      <c r="Y252" s="53">
        <v>89.62</v>
      </c>
      <c r="Z252" s="53">
        <v>-7.3810000000000002</v>
      </c>
      <c r="AA252" s="53">
        <v>10.75</v>
      </c>
      <c r="AB252" s="53">
        <v>6</v>
      </c>
      <c r="AC252" s="53">
        <v>6</v>
      </c>
      <c r="AD252" s="53">
        <v>0.97109999999999996</v>
      </c>
      <c r="AE252" s="53">
        <v>75</v>
      </c>
      <c r="AM252" s="55" t="s">
        <v>627</v>
      </c>
      <c r="AN252" s="53">
        <v>91.95</v>
      </c>
      <c r="AO252" s="53">
        <v>76.319999999999993</v>
      </c>
      <c r="AP252" s="53">
        <v>15.63</v>
      </c>
      <c r="AQ252" s="53">
        <v>5.165</v>
      </c>
      <c r="AR252" s="53">
        <v>6</v>
      </c>
      <c r="AS252" s="53">
        <v>6</v>
      </c>
      <c r="AT252" s="53">
        <v>4.28</v>
      </c>
      <c r="AU252" s="53">
        <v>75</v>
      </c>
    </row>
    <row r="253" spans="23:47" x14ac:dyDescent="0.2">
      <c r="W253" s="55" t="s">
        <v>390</v>
      </c>
      <c r="X253" s="53">
        <v>82.24</v>
      </c>
      <c r="Y253" s="53">
        <v>83.04</v>
      </c>
      <c r="Z253" s="53">
        <v>-0.80830000000000002</v>
      </c>
      <c r="AA253" s="53">
        <v>10.75</v>
      </c>
      <c r="AB253" s="53">
        <v>6</v>
      </c>
      <c r="AC253" s="53">
        <v>6</v>
      </c>
      <c r="AD253" s="53">
        <v>0.10630000000000001</v>
      </c>
      <c r="AE253" s="53">
        <v>75</v>
      </c>
      <c r="AM253" s="55" t="s">
        <v>629</v>
      </c>
      <c r="AN253" s="53">
        <v>89.51</v>
      </c>
      <c r="AO253" s="53">
        <v>84.13</v>
      </c>
      <c r="AP253" s="53">
        <v>5.3819999999999997</v>
      </c>
      <c r="AQ253" s="53">
        <v>5.165</v>
      </c>
      <c r="AR253" s="53">
        <v>6</v>
      </c>
      <c r="AS253" s="53">
        <v>6</v>
      </c>
      <c r="AT253" s="53">
        <v>1.4730000000000001</v>
      </c>
      <c r="AU253" s="53">
        <v>75</v>
      </c>
    </row>
    <row r="254" spans="23:47" x14ac:dyDescent="0.2">
      <c r="W254" s="55" t="s">
        <v>393</v>
      </c>
      <c r="X254" s="53">
        <v>82.24</v>
      </c>
      <c r="Y254" s="53">
        <v>89.63</v>
      </c>
      <c r="Z254" s="53">
        <v>-7.3949999999999996</v>
      </c>
      <c r="AA254" s="53">
        <v>10.75</v>
      </c>
      <c r="AB254" s="53">
        <v>6</v>
      </c>
      <c r="AC254" s="53">
        <v>6</v>
      </c>
      <c r="AD254" s="53">
        <v>0.97289999999999999</v>
      </c>
      <c r="AE254" s="53">
        <v>75</v>
      </c>
      <c r="AM254" s="55" t="s">
        <v>631</v>
      </c>
      <c r="AN254" s="53">
        <v>89.51</v>
      </c>
      <c r="AO254" s="53">
        <v>82.98</v>
      </c>
      <c r="AP254" s="53">
        <v>6.532</v>
      </c>
      <c r="AQ254" s="53">
        <v>5.165</v>
      </c>
      <c r="AR254" s="53">
        <v>6</v>
      </c>
      <c r="AS254" s="53">
        <v>6</v>
      </c>
      <c r="AT254" s="53">
        <v>1.788</v>
      </c>
      <c r="AU254" s="53">
        <v>75</v>
      </c>
    </row>
    <row r="255" spans="23:47" x14ac:dyDescent="0.2">
      <c r="W255" s="55" t="s">
        <v>396</v>
      </c>
      <c r="X255" s="53">
        <v>82.24</v>
      </c>
      <c r="Y255" s="53">
        <v>84.53</v>
      </c>
      <c r="Z255" s="53">
        <v>-2.2989999999999999</v>
      </c>
      <c r="AA255" s="53">
        <v>10.75</v>
      </c>
      <c r="AB255" s="53">
        <v>6</v>
      </c>
      <c r="AC255" s="53">
        <v>6</v>
      </c>
      <c r="AD255" s="53">
        <v>0.3024</v>
      </c>
      <c r="AE255" s="53">
        <v>75</v>
      </c>
      <c r="AM255" s="55" t="s">
        <v>633</v>
      </c>
      <c r="AN255" s="53">
        <v>89.51</v>
      </c>
      <c r="AO255" s="53">
        <v>65.459999999999994</v>
      </c>
      <c r="AP255" s="53">
        <v>24.05</v>
      </c>
      <c r="AQ255" s="53">
        <v>5.165</v>
      </c>
      <c r="AR255" s="53">
        <v>6</v>
      </c>
      <c r="AS255" s="53">
        <v>6</v>
      </c>
      <c r="AT255" s="53">
        <v>6.585</v>
      </c>
      <c r="AU255" s="53">
        <v>75</v>
      </c>
    </row>
    <row r="256" spans="23:47" x14ac:dyDescent="0.2">
      <c r="W256" s="55" t="s">
        <v>399</v>
      </c>
      <c r="X256" s="53">
        <v>82.24</v>
      </c>
      <c r="Y256" s="53">
        <v>74.900000000000006</v>
      </c>
      <c r="Z256" s="53">
        <v>7.335</v>
      </c>
      <c r="AA256" s="53">
        <v>10.75</v>
      </c>
      <c r="AB256" s="53">
        <v>6</v>
      </c>
      <c r="AC256" s="53">
        <v>6</v>
      </c>
      <c r="AD256" s="53">
        <v>0.96499999999999997</v>
      </c>
      <c r="AE256" s="53">
        <v>75</v>
      </c>
      <c r="AM256" s="55" t="s">
        <v>635</v>
      </c>
      <c r="AN256" s="53">
        <v>89.51</v>
      </c>
      <c r="AO256" s="53">
        <v>72.63</v>
      </c>
      <c r="AP256" s="53">
        <v>16.88</v>
      </c>
      <c r="AQ256" s="53">
        <v>5.165</v>
      </c>
      <c r="AR256" s="53">
        <v>6</v>
      </c>
      <c r="AS256" s="53">
        <v>6</v>
      </c>
      <c r="AT256" s="53">
        <v>4.6219999999999999</v>
      </c>
      <c r="AU256" s="53">
        <v>75</v>
      </c>
    </row>
    <row r="257" spans="23:47" x14ac:dyDescent="0.2">
      <c r="W257" s="55" t="s">
        <v>402</v>
      </c>
      <c r="X257" s="53">
        <v>89.62</v>
      </c>
      <c r="Y257" s="53">
        <v>83.04</v>
      </c>
      <c r="Z257" s="53">
        <v>6.5730000000000004</v>
      </c>
      <c r="AA257" s="53">
        <v>10.75</v>
      </c>
      <c r="AB257" s="53">
        <v>6</v>
      </c>
      <c r="AC257" s="53">
        <v>6</v>
      </c>
      <c r="AD257" s="53">
        <v>0.86480000000000001</v>
      </c>
      <c r="AE257" s="53">
        <v>75</v>
      </c>
      <c r="AM257" s="55" t="s">
        <v>637</v>
      </c>
      <c r="AN257" s="53">
        <v>89.51</v>
      </c>
      <c r="AO257" s="53">
        <v>76.319999999999993</v>
      </c>
      <c r="AP257" s="53">
        <v>13.19</v>
      </c>
      <c r="AQ257" s="53">
        <v>5.165</v>
      </c>
      <c r="AR257" s="53">
        <v>6</v>
      </c>
      <c r="AS257" s="53">
        <v>6</v>
      </c>
      <c r="AT257" s="53">
        <v>3.613</v>
      </c>
      <c r="AU257" s="53">
        <v>75</v>
      </c>
    </row>
    <row r="258" spans="23:47" x14ac:dyDescent="0.2">
      <c r="W258" s="55" t="s">
        <v>405</v>
      </c>
      <c r="X258" s="53">
        <v>89.62</v>
      </c>
      <c r="Y258" s="53">
        <v>89.63</v>
      </c>
      <c r="Z258" s="53">
        <v>-1.387E-2</v>
      </c>
      <c r="AA258" s="53">
        <v>10.75</v>
      </c>
      <c r="AB258" s="53">
        <v>6</v>
      </c>
      <c r="AC258" s="53">
        <v>6</v>
      </c>
      <c r="AD258" s="53">
        <v>1.825E-3</v>
      </c>
      <c r="AE258" s="53">
        <v>75</v>
      </c>
      <c r="AM258" s="55" t="s">
        <v>639</v>
      </c>
      <c r="AN258" s="53">
        <v>84.13</v>
      </c>
      <c r="AO258" s="53">
        <v>82.98</v>
      </c>
      <c r="AP258" s="53">
        <v>1.151</v>
      </c>
      <c r="AQ258" s="53">
        <v>5.165</v>
      </c>
      <c r="AR258" s="53">
        <v>6</v>
      </c>
      <c r="AS258" s="53">
        <v>6</v>
      </c>
      <c r="AT258" s="53">
        <v>0.315</v>
      </c>
      <c r="AU258" s="53">
        <v>75</v>
      </c>
    </row>
    <row r="259" spans="23:47" x14ac:dyDescent="0.2">
      <c r="W259" s="55" t="s">
        <v>408</v>
      </c>
      <c r="X259" s="53">
        <v>89.62</v>
      </c>
      <c r="Y259" s="53">
        <v>84.53</v>
      </c>
      <c r="Z259" s="53">
        <v>5.0830000000000002</v>
      </c>
      <c r="AA259" s="53">
        <v>10.75</v>
      </c>
      <c r="AB259" s="53">
        <v>6</v>
      </c>
      <c r="AC259" s="53">
        <v>6</v>
      </c>
      <c r="AD259" s="53">
        <v>0.66869999999999996</v>
      </c>
      <c r="AE259" s="53">
        <v>75</v>
      </c>
      <c r="AM259" s="55" t="s">
        <v>641</v>
      </c>
      <c r="AN259" s="53">
        <v>84.13</v>
      </c>
      <c r="AO259" s="53">
        <v>65.459999999999994</v>
      </c>
      <c r="AP259" s="53">
        <v>18.670000000000002</v>
      </c>
      <c r="AQ259" s="53">
        <v>5.165</v>
      </c>
      <c r="AR259" s="53">
        <v>6</v>
      </c>
      <c r="AS259" s="53">
        <v>6</v>
      </c>
      <c r="AT259" s="53">
        <v>5.1109999999999998</v>
      </c>
      <c r="AU259" s="53">
        <v>75</v>
      </c>
    </row>
    <row r="260" spans="23:47" x14ac:dyDescent="0.2">
      <c r="W260" s="55" t="s">
        <v>411</v>
      </c>
      <c r="X260" s="53">
        <v>89.62</v>
      </c>
      <c r="Y260" s="53">
        <v>74.900000000000006</v>
      </c>
      <c r="Z260" s="53">
        <v>14.72</v>
      </c>
      <c r="AA260" s="53">
        <v>10.75</v>
      </c>
      <c r="AB260" s="53">
        <v>6</v>
      </c>
      <c r="AC260" s="53">
        <v>6</v>
      </c>
      <c r="AD260" s="53">
        <v>1.9359999999999999</v>
      </c>
      <c r="AE260" s="53">
        <v>75</v>
      </c>
      <c r="AM260" s="55" t="s">
        <v>643</v>
      </c>
      <c r="AN260" s="53">
        <v>84.13</v>
      </c>
      <c r="AO260" s="53">
        <v>72.63</v>
      </c>
      <c r="AP260" s="53">
        <v>11.5</v>
      </c>
      <c r="AQ260" s="53">
        <v>5.165</v>
      </c>
      <c r="AR260" s="53">
        <v>6</v>
      </c>
      <c r="AS260" s="53">
        <v>6</v>
      </c>
      <c r="AT260" s="53">
        <v>3.149</v>
      </c>
      <c r="AU260" s="53">
        <v>75</v>
      </c>
    </row>
    <row r="261" spans="23:47" x14ac:dyDescent="0.2">
      <c r="W261" s="55" t="s">
        <v>414</v>
      </c>
      <c r="X261" s="53">
        <v>83.04</v>
      </c>
      <c r="Y261" s="53">
        <v>89.63</v>
      </c>
      <c r="Z261" s="53">
        <v>-6.5869999999999997</v>
      </c>
      <c r="AA261" s="53">
        <v>10.75</v>
      </c>
      <c r="AB261" s="53">
        <v>6</v>
      </c>
      <c r="AC261" s="53">
        <v>6</v>
      </c>
      <c r="AD261" s="53">
        <v>0.86660000000000004</v>
      </c>
      <c r="AE261" s="53">
        <v>75</v>
      </c>
      <c r="AM261" s="55" t="s">
        <v>645</v>
      </c>
      <c r="AN261" s="53">
        <v>84.13</v>
      </c>
      <c r="AO261" s="53">
        <v>76.319999999999993</v>
      </c>
      <c r="AP261" s="53">
        <v>7.8129999999999997</v>
      </c>
      <c r="AQ261" s="53">
        <v>5.165</v>
      </c>
      <c r="AR261" s="53">
        <v>6</v>
      </c>
      <c r="AS261" s="53">
        <v>6</v>
      </c>
      <c r="AT261" s="53">
        <v>2.1389999999999998</v>
      </c>
      <c r="AU261" s="53">
        <v>75</v>
      </c>
    </row>
    <row r="262" spans="23:47" x14ac:dyDescent="0.2">
      <c r="W262" s="55" t="s">
        <v>417</v>
      </c>
      <c r="X262" s="53">
        <v>83.04</v>
      </c>
      <c r="Y262" s="53">
        <v>84.53</v>
      </c>
      <c r="Z262" s="53">
        <v>-1.49</v>
      </c>
      <c r="AA262" s="53">
        <v>10.75</v>
      </c>
      <c r="AB262" s="53">
        <v>6</v>
      </c>
      <c r="AC262" s="53">
        <v>6</v>
      </c>
      <c r="AD262" s="53">
        <v>0.1961</v>
      </c>
      <c r="AE262" s="53">
        <v>75</v>
      </c>
      <c r="AM262" s="55" t="s">
        <v>647</v>
      </c>
      <c r="AN262" s="53">
        <v>82.98</v>
      </c>
      <c r="AO262" s="53">
        <v>65.459999999999994</v>
      </c>
      <c r="AP262" s="53">
        <v>17.52</v>
      </c>
      <c r="AQ262" s="53">
        <v>5.165</v>
      </c>
      <c r="AR262" s="53">
        <v>6</v>
      </c>
      <c r="AS262" s="53">
        <v>6</v>
      </c>
      <c r="AT262" s="53">
        <v>4.7960000000000003</v>
      </c>
      <c r="AU262" s="53">
        <v>75</v>
      </c>
    </row>
    <row r="263" spans="23:47" x14ac:dyDescent="0.2">
      <c r="W263" s="55" t="s">
        <v>420</v>
      </c>
      <c r="X263" s="53">
        <v>83.04</v>
      </c>
      <c r="Y263" s="53">
        <v>74.900000000000006</v>
      </c>
      <c r="Z263" s="53">
        <v>8.1430000000000007</v>
      </c>
      <c r="AA263" s="53">
        <v>10.75</v>
      </c>
      <c r="AB263" s="53">
        <v>6</v>
      </c>
      <c r="AC263" s="53">
        <v>6</v>
      </c>
      <c r="AD263" s="53">
        <v>1.071</v>
      </c>
      <c r="AE263" s="53">
        <v>75</v>
      </c>
      <c r="AM263" s="55" t="s">
        <v>649</v>
      </c>
      <c r="AN263" s="53">
        <v>82.98</v>
      </c>
      <c r="AO263" s="53">
        <v>72.63</v>
      </c>
      <c r="AP263" s="53">
        <v>10.35</v>
      </c>
      <c r="AQ263" s="53">
        <v>5.165</v>
      </c>
      <c r="AR263" s="53">
        <v>6</v>
      </c>
      <c r="AS263" s="53">
        <v>6</v>
      </c>
      <c r="AT263" s="53">
        <v>2.8340000000000001</v>
      </c>
      <c r="AU263" s="53">
        <v>75</v>
      </c>
    </row>
    <row r="264" spans="23:47" x14ac:dyDescent="0.2">
      <c r="W264" s="55" t="s">
        <v>423</v>
      </c>
      <c r="X264" s="53">
        <v>89.63</v>
      </c>
      <c r="Y264" s="53">
        <v>84.53</v>
      </c>
      <c r="Z264" s="53">
        <v>5.0970000000000004</v>
      </c>
      <c r="AA264" s="53">
        <v>10.75</v>
      </c>
      <c r="AB264" s="53">
        <v>6</v>
      </c>
      <c r="AC264" s="53">
        <v>6</v>
      </c>
      <c r="AD264" s="53">
        <v>0.67049999999999998</v>
      </c>
      <c r="AE264" s="53">
        <v>75</v>
      </c>
      <c r="AM264" s="55" t="s">
        <v>651</v>
      </c>
      <c r="AN264" s="53">
        <v>82.98</v>
      </c>
      <c r="AO264" s="53">
        <v>76.319999999999993</v>
      </c>
      <c r="AP264" s="53">
        <v>6.6619999999999999</v>
      </c>
      <c r="AQ264" s="53">
        <v>5.165</v>
      </c>
      <c r="AR264" s="53">
        <v>6</v>
      </c>
      <c r="AS264" s="53">
        <v>6</v>
      </c>
      <c r="AT264" s="53">
        <v>1.8240000000000001</v>
      </c>
      <c r="AU264" s="53">
        <v>75</v>
      </c>
    </row>
    <row r="265" spans="23:47" x14ac:dyDescent="0.2">
      <c r="W265" s="55" t="s">
        <v>426</v>
      </c>
      <c r="X265" s="53">
        <v>89.63</v>
      </c>
      <c r="Y265" s="53">
        <v>74.900000000000006</v>
      </c>
      <c r="Z265" s="53">
        <v>14.73</v>
      </c>
      <c r="AA265" s="53">
        <v>10.75</v>
      </c>
      <c r="AB265" s="53">
        <v>6</v>
      </c>
      <c r="AC265" s="53">
        <v>6</v>
      </c>
      <c r="AD265" s="53">
        <v>1.9379999999999999</v>
      </c>
      <c r="AE265" s="53">
        <v>75</v>
      </c>
      <c r="AM265" s="55" t="s">
        <v>653</v>
      </c>
      <c r="AN265" s="53">
        <v>65.459999999999994</v>
      </c>
      <c r="AO265" s="53">
        <v>72.63</v>
      </c>
      <c r="AP265" s="53">
        <v>-7.1680000000000001</v>
      </c>
      <c r="AQ265" s="53">
        <v>5.165</v>
      </c>
      <c r="AR265" s="53">
        <v>6</v>
      </c>
      <c r="AS265" s="53">
        <v>6</v>
      </c>
      <c r="AT265" s="53">
        <v>1.9630000000000001</v>
      </c>
      <c r="AU265" s="53">
        <v>75</v>
      </c>
    </row>
    <row r="266" spans="23:47" x14ac:dyDescent="0.2">
      <c r="W266" s="55" t="s">
        <v>429</v>
      </c>
      <c r="X266" s="53">
        <v>84.53</v>
      </c>
      <c r="Y266" s="53">
        <v>74.900000000000006</v>
      </c>
      <c r="Z266" s="53">
        <v>9.6340000000000003</v>
      </c>
      <c r="AA266" s="53">
        <v>10.75</v>
      </c>
      <c r="AB266" s="53">
        <v>6</v>
      </c>
      <c r="AC266" s="53">
        <v>6</v>
      </c>
      <c r="AD266" s="53">
        <v>1.2669999999999999</v>
      </c>
      <c r="AE266" s="53">
        <v>75</v>
      </c>
      <c r="AM266" s="55" t="s">
        <v>655</v>
      </c>
      <c r="AN266" s="53">
        <v>65.459999999999994</v>
      </c>
      <c r="AO266" s="53">
        <v>76.319999999999993</v>
      </c>
      <c r="AP266" s="53">
        <v>-10.86</v>
      </c>
      <c r="AQ266" s="53">
        <v>5.165</v>
      </c>
      <c r="AR266" s="53">
        <v>6</v>
      </c>
      <c r="AS266" s="53">
        <v>6</v>
      </c>
      <c r="AT266" s="53">
        <v>2.972</v>
      </c>
      <c r="AU266" s="53">
        <v>75</v>
      </c>
    </row>
    <row r="267" spans="23:47" x14ac:dyDescent="0.2">
      <c r="AM267" s="55" t="s">
        <v>657</v>
      </c>
      <c r="AN267" s="53">
        <v>72.63</v>
      </c>
      <c r="AO267" s="53">
        <v>76.319999999999993</v>
      </c>
      <c r="AP267" s="53">
        <v>-3.6880000000000002</v>
      </c>
      <c r="AQ267" s="53">
        <v>5.165</v>
      </c>
      <c r="AR267" s="53">
        <v>6</v>
      </c>
      <c r="AS267" s="53">
        <v>6</v>
      </c>
      <c r="AT267" s="53">
        <v>1.01</v>
      </c>
      <c r="AU267" s="53">
        <v>75</v>
      </c>
    </row>
  </sheetData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5A4CF6-52D1-4FC1-9C2D-FE41920A81E5}">
  <dimension ref="B3:AC54"/>
  <sheetViews>
    <sheetView tabSelected="1" zoomScale="50" zoomScaleNormal="53" workbookViewId="0">
      <selection activeCell="G41" sqref="G41"/>
    </sheetView>
  </sheetViews>
  <sheetFormatPr baseColWidth="10" defaultColWidth="8.83203125" defaultRowHeight="15" x14ac:dyDescent="0.2"/>
  <cols>
    <col min="11" max="11" width="12" bestFit="1" customWidth="1"/>
  </cols>
  <sheetData>
    <row r="3" spans="2:29" x14ac:dyDescent="0.2">
      <c r="B3" t="s">
        <v>65</v>
      </c>
      <c r="K3" t="s">
        <v>66</v>
      </c>
      <c r="Q3" t="s">
        <v>68</v>
      </c>
      <c r="Z3" t="s">
        <v>66</v>
      </c>
    </row>
    <row r="4" spans="2:29" x14ac:dyDescent="0.2">
      <c r="B4" t="s">
        <v>56</v>
      </c>
      <c r="C4" t="s">
        <v>57</v>
      </c>
      <c r="D4" t="s">
        <v>7</v>
      </c>
      <c r="E4" t="s">
        <v>8</v>
      </c>
      <c r="F4" t="s">
        <v>9</v>
      </c>
      <c r="G4" t="s">
        <v>10</v>
      </c>
      <c r="H4" t="s">
        <v>11</v>
      </c>
      <c r="K4" t="s">
        <v>8</v>
      </c>
      <c r="L4" t="s">
        <v>9</v>
      </c>
      <c r="M4" t="s">
        <v>10</v>
      </c>
      <c r="N4" t="s">
        <v>11</v>
      </c>
      <c r="Q4" t="s">
        <v>58</v>
      </c>
      <c r="R4" t="s">
        <v>59</v>
      </c>
      <c r="S4" t="s">
        <v>60</v>
      </c>
      <c r="T4" t="s">
        <v>61</v>
      </c>
      <c r="U4" t="s">
        <v>62</v>
      </c>
      <c r="V4" t="s">
        <v>63</v>
      </c>
      <c r="W4" t="s">
        <v>64</v>
      </c>
      <c r="Z4" t="s">
        <v>8</v>
      </c>
      <c r="AA4" t="s">
        <v>9</v>
      </c>
      <c r="AB4" t="s">
        <v>10</v>
      </c>
      <c r="AC4" t="s">
        <v>11</v>
      </c>
    </row>
    <row r="5" spans="2:29" x14ac:dyDescent="0.2">
      <c r="B5">
        <v>71.83252997372405</v>
      </c>
      <c r="C5">
        <v>68.722484208328254</v>
      </c>
      <c r="D5">
        <v>70.885029669201444</v>
      </c>
      <c r="E5">
        <v>59.969199714618824</v>
      </c>
      <c r="F5">
        <v>42.49395305131641</v>
      </c>
      <c r="G5">
        <v>42.778464162040819</v>
      </c>
      <c r="H5">
        <v>51.303356709067806</v>
      </c>
      <c r="K5">
        <f>(B5+C5)/2</f>
        <v>70.277507091026152</v>
      </c>
      <c r="L5">
        <f>(B5+D5)/2</f>
        <v>71.358779821462747</v>
      </c>
      <c r="M5">
        <f>(C5+D5)/2</f>
        <v>69.803756938764849</v>
      </c>
      <c r="N5">
        <f>(B5+C5+D5)/3</f>
        <v>70.480014617084578</v>
      </c>
      <c r="Q5">
        <v>89.306471540188284</v>
      </c>
      <c r="R5">
        <v>71.99436198165904</v>
      </c>
      <c r="S5">
        <v>83.109871752484025</v>
      </c>
      <c r="T5">
        <v>89.208589277324364</v>
      </c>
      <c r="U5">
        <v>92.006716898393861</v>
      </c>
      <c r="V5">
        <v>81.00997093984374</v>
      </c>
      <c r="W5">
        <v>55.077696765099972</v>
      </c>
      <c r="Z5">
        <f>(Q5+R5)/2</f>
        <v>80.650416760923662</v>
      </c>
      <c r="AA5">
        <f>(Q5+S5)/2</f>
        <v>86.208171646336154</v>
      </c>
      <c r="AB5">
        <f>(R5+S5)/2</f>
        <v>77.552116867071533</v>
      </c>
      <c r="AC5">
        <f>(Q5+R5+S5)/3</f>
        <v>81.470235091443783</v>
      </c>
    </row>
    <row r="6" spans="2:29" x14ac:dyDescent="0.2">
      <c r="B6">
        <v>84.895244227121651</v>
      </c>
      <c r="C6">
        <v>69.219726103676891</v>
      </c>
      <c r="D6">
        <v>34.424539300816122</v>
      </c>
      <c r="E6">
        <v>87.739050237527621</v>
      </c>
      <c r="F6">
        <v>88.811839838516022</v>
      </c>
      <c r="G6">
        <v>75.626446482328973</v>
      </c>
      <c r="H6">
        <v>53.353663841857056</v>
      </c>
      <c r="K6">
        <f t="shared" ref="K6:K10" si="0">(B6+C6)/2</f>
        <v>77.057485165399271</v>
      </c>
      <c r="L6">
        <f t="shared" ref="L6:L10" si="1">(B6+D6)/2</f>
        <v>59.659891763968886</v>
      </c>
      <c r="M6">
        <f t="shared" ref="M6:M10" si="2">(C6+D6)/2</f>
        <v>51.822132702246506</v>
      </c>
      <c r="N6">
        <f t="shared" ref="N6:N9" si="3">(B6+C6+D6)/3</f>
        <v>62.846503210538224</v>
      </c>
      <c r="Q6">
        <v>99.188664798928073</v>
      </c>
      <c r="R6">
        <v>78.706475020446504</v>
      </c>
      <c r="S6">
        <v>65.9843910418153</v>
      </c>
      <c r="T6">
        <v>91.202777246071648</v>
      </c>
      <c r="U6">
        <v>108.83724572363269</v>
      </c>
      <c r="V6">
        <v>54.128891363739186</v>
      </c>
      <c r="W6">
        <v>52.023770163746143</v>
      </c>
      <c r="Z6">
        <f t="shared" ref="Z6:Z10" si="4">(Q6+R6)/2</f>
        <v>88.947569909687289</v>
      </c>
      <c r="AA6">
        <f t="shared" ref="AA6:AA10" si="5">(Q6+S6)/2</f>
        <v>82.58652792037168</v>
      </c>
      <c r="AB6">
        <f t="shared" ref="AB6:AB10" si="6">(R6+S6)/2</f>
        <v>72.345433031130909</v>
      </c>
      <c r="AC6">
        <f t="shared" ref="AC6:AC10" si="7">(Q6+R6+S6)/3</f>
        <v>81.293176953729969</v>
      </c>
    </row>
    <row r="7" spans="2:29" x14ac:dyDescent="0.2">
      <c r="B7">
        <v>89.47482903231419</v>
      </c>
      <c r="C7">
        <v>50.645587902622367</v>
      </c>
      <c r="D7">
        <v>54.503454156298389</v>
      </c>
      <c r="E7">
        <v>51.936328675587731</v>
      </c>
      <c r="F7">
        <v>52.52231715593296</v>
      </c>
      <c r="G7">
        <v>51.185897993631123</v>
      </c>
      <c r="H7">
        <v>54.396436215567192</v>
      </c>
      <c r="K7">
        <f t="shared" si="0"/>
        <v>70.060208467468271</v>
      </c>
      <c r="L7">
        <f t="shared" si="1"/>
        <v>71.98914159430629</v>
      </c>
      <c r="M7">
        <f t="shared" si="2"/>
        <v>52.574521029460378</v>
      </c>
      <c r="N7">
        <f t="shared" si="3"/>
        <v>64.87462369707832</v>
      </c>
      <c r="Q7">
        <v>97.394156646423156</v>
      </c>
      <c r="R7">
        <v>61.888997163589529</v>
      </c>
      <c r="S7">
        <v>69.217115910000516</v>
      </c>
      <c r="T7">
        <v>78.805662380148604</v>
      </c>
      <c r="U7">
        <v>88.143630257365089</v>
      </c>
      <c r="V7">
        <v>62.365357509527207</v>
      </c>
      <c r="W7">
        <v>53.527241721335713</v>
      </c>
      <c r="Z7">
        <f t="shared" si="4"/>
        <v>79.641576905006346</v>
      </c>
      <c r="AA7">
        <f t="shared" si="5"/>
        <v>83.305636278211836</v>
      </c>
      <c r="AB7">
        <f t="shared" si="6"/>
        <v>65.553056536795026</v>
      </c>
      <c r="AC7">
        <f t="shared" si="7"/>
        <v>76.166756573337736</v>
      </c>
    </row>
    <row r="8" spans="2:29" x14ac:dyDescent="0.2">
      <c r="B8">
        <v>91.671243786559742</v>
      </c>
      <c r="C8">
        <v>88.083926070359482</v>
      </c>
      <c r="D8">
        <v>97.338862494164175</v>
      </c>
      <c r="E8">
        <v>76.196001428061408</v>
      </c>
      <c r="F8">
        <v>89.308076785763319</v>
      </c>
      <c r="G8">
        <v>67.443632768516736</v>
      </c>
      <c r="H8">
        <v>102.72567489632824</v>
      </c>
      <c r="K8">
        <f t="shared" si="0"/>
        <v>89.877584928459612</v>
      </c>
      <c r="L8">
        <f t="shared" si="1"/>
        <v>94.505053140361952</v>
      </c>
      <c r="M8">
        <f t="shared" si="2"/>
        <v>92.711394282261836</v>
      </c>
      <c r="N8">
        <f t="shared" si="3"/>
        <v>92.364677450361128</v>
      </c>
      <c r="Q8">
        <v>101.81185290967511</v>
      </c>
      <c r="R8">
        <v>101.65531540933183</v>
      </c>
      <c r="S8">
        <v>115.98536237058195</v>
      </c>
      <c r="T8">
        <v>61.987476999972536</v>
      </c>
      <c r="U8">
        <v>96.08381621948206</v>
      </c>
      <c r="V8">
        <v>98.427759316727546</v>
      </c>
      <c r="W8">
        <v>93.531156455112182</v>
      </c>
      <c r="Z8">
        <f>(Q8+R8)/2</f>
        <v>101.73358415950347</v>
      </c>
      <c r="AA8">
        <f t="shared" si="5"/>
        <v>108.89860764012853</v>
      </c>
      <c r="AB8">
        <f t="shared" si="6"/>
        <v>108.8203388899569</v>
      </c>
      <c r="AC8">
        <f t="shared" si="7"/>
        <v>106.48417689652963</v>
      </c>
    </row>
    <row r="9" spans="2:29" x14ac:dyDescent="0.2">
      <c r="B9">
        <v>95.904621975668022</v>
      </c>
      <c r="C9">
        <v>86.028341526377943</v>
      </c>
      <c r="D9">
        <v>69.541784527503907</v>
      </c>
      <c r="E9">
        <v>105.8028726004449</v>
      </c>
      <c r="F9">
        <v>67.02276659434817</v>
      </c>
      <c r="G9">
        <v>78.697168593634132</v>
      </c>
      <c r="H9">
        <v>105.09776728091616</v>
      </c>
      <c r="K9">
        <f t="shared" si="0"/>
        <v>90.966481751022982</v>
      </c>
      <c r="L9">
        <f t="shared" si="1"/>
        <v>82.723203251585971</v>
      </c>
      <c r="M9">
        <f t="shared" si="2"/>
        <v>77.785063026940918</v>
      </c>
      <c r="N9">
        <f t="shared" si="3"/>
        <v>83.824916009849957</v>
      </c>
      <c r="Q9">
        <v>101.98143520171368</v>
      </c>
      <c r="R9">
        <v>90.09968967127125</v>
      </c>
      <c r="S9">
        <v>108.87183148875401</v>
      </c>
      <c r="T9">
        <v>78.84615384615384</v>
      </c>
      <c r="U9">
        <v>84.448548595281906</v>
      </c>
      <c r="V9">
        <v>102.30206245022381</v>
      </c>
      <c r="W9">
        <v>103.54063109329086</v>
      </c>
      <c r="Z9">
        <f t="shared" si="4"/>
        <v>96.040562436492465</v>
      </c>
      <c r="AA9">
        <f t="shared" si="5"/>
        <v>105.42663334523385</v>
      </c>
      <c r="AB9">
        <f t="shared" si="6"/>
        <v>99.485760580012624</v>
      </c>
      <c r="AC9">
        <f t="shared" si="7"/>
        <v>100.31765212057964</v>
      </c>
    </row>
    <row r="10" spans="2:29" x14ac:dyDescent="0.2">
      <c r="B10">
        <v>99.49125312388432</v>
      </c>
      <c r="C10">
        <v>100.20116441930081</v>
      </c>
      <c r="D10">
        <v>109.1972647131519</v>
      </c>
      <c r="E10">
        <v>77.947436355147886</v>
      </c>
      <c r="F10">
        <v>69.617993573723666</v>
      </c>
      <c r="G10">
        <v>102.38513717628319</v>
      </c>
      <c r="H10">
        <v>102.80737648641968</v>
      </c>
      <c r="K10">
        <f t="shared" si="0"/>
        <v>99.846208771592558</v>
      </c>
      <c r="L10">
        <f t="shared" si="1"/>
        <v>104.34425891851811</v>
      </c>
      <c r="M10">
        <f t="shared" si="2"/>
        <v>104.69921456622635</v>
      </c>
      <c r="N10">
        <f>(B10+C10+D10)/3</f>
        <v>102.963227418779</v>
      </c>
      <c r="Q10">
        <v>104.57597561310521</v>
      </c>
      <c r="R10">
        <v>89.071897399280473</v>
      </c>
      <c r="S10">
        <v>94.536978551616187</v>
      </c>
      <c r="T10">
        <v>98.215609809683357</v>
      </c>
      <c r="U10">
        <v>68.268887485238778</v>
      </c>
      <c r="V10">
        <v>108.97413011836431</v>
      </c>
      <c r="W10">
        <v>91.704885617773868</v>
      </c>
      <c r="Z10">
        <f t="shared" si="4"/>
        <v>96.823936506192837</v>
      </c>
      <c r="AA10">
        <f t="shared" si="5"/>
        <v>99.556477082360701</v>
      </c>
      <c r="AB10">
        <f t="shared" si="6"/>
        <v>91.804437975448337</v>
      </c>
      <c r="AC10">
        <f t="shared" si="7"/>
        <v>96.061617188000625</v>
      </c>
    </row>
    <row r="13" spans="2:29" x14ac:dyDescent="0.2">
      <c r="B13" s="50">
        <f>AVERAGE(B5:B10)</f>
        <v>88.878287019878655</v>
      </c>
      <c r="C13" s="50">
        <f t="shared" ref="C13:W13" si="8">AVERAGE(C5:C10)</f>
        <v>77.150205038444298</v>
      </c>
      <c r="D13" s="50">
        <f t="shared" si="8"/>
        <v>72.648489143522667</v>
      </c>
      <c r="E13" s="50">
        <f t="shared" si="8"/>
        <v>76.598481501898064</v>
      </c>
      <c r="F13" s="50">
        <f t="shared" si="8"/>
        <v>68.296157833266761</v>
      </c>
      <c r="G13" s="50">
        <f t="shared" si="8"/>
        <v>69.686124529405831</v>
      </c>
      <c r="H13" s="50">
        <f t="shared" si="8"/>
        <v>78.280712571692689</v>
      </c>
      <c r="I13" s="50"/>
      <c r="J13" s="50"/>
      <c r="K13" s="51">
        <f t="shared" si="8"/>
        <v>83.01424602916147</v>
      </c>
      <c r="L13" s="51">
        <f t="shared" si="8"/>
        <v>80.763388081700654</v>
      </c>
      <c r="M13" s="51">
        <f>AVERAGE(M5:M10)</f>
        <v>74.899347090983483</v>
      </c>
      <c r="N13" s="51">
        <f t="shared" si="8"/>
        <v>79.55899373394854</v>
      </c>
      <c r="O13" s="50"/>
      <c r="P13" s="50"/>
      <c r="Q13" s="50">
        <f t="shared" si="8"/>
        <v>99.043092785005584</v>
      </c>
      <c r="R13" s="50">
        <f t="shared" si="8"/>
        <v>82.236122774263109</v>
      </c>
      <c r="S13" s="50">
        <f t="shared" si="8"/>
        <v>89.617591852541992</v>
      </c>
      <c r="T13" s="50">
        <f t="shared" si="8"/>
        <v>83.044378259892397</v>
      </c>
      <c r="U13" s="50">
        <f t="shared" si="8"/>
        <v>89.631474196565719</v>
      </c>
      <c r="V13" s="50">
        <f t="shared" si="8"/>
        <v>84.53469528307096</v>
      </c>
      <c r="W13" s="50">
        <f t="shared" si="8"/>
        <v>74.900896969393116</v>
      </c>
      <c r="X13" s="50"/>
      <c r="Y13" s="50"/>
      <c r="Z13" s="51">
        <f t="shared" ref="Z13:AC13" si="9">AVERAGE(Z5:Z10)</f>
        <v>90.639607779634332</v>
      </c>
      <c r="AA13" s="51">
        <f t="shared" si="9"/>
        <v>94.330342318773788</v>
      </c>
      <c r="AB13" s="51">
        <f t="shared" si="9"/>
        <v>85.92685731340255</v>
      </c>
      <c r="AC13" s="52">
        <f t="shared" si="9"/>
        <v>90.298935803936899</v>
      </c>
    </row>
    <row r="14" spans="2:29" x14ac:dyDescent="0.2">
      <c r="B14">
        <f>STDEV(B5:B10)</f>
        <v>9.7630258165625463</v>
      </c>
      <c r="C14">
        <f t="shared" ref="C14:W14" si="10">STDEV(C5:C10)</f>
        <v>17.698180672157697</v>
      </c>
      <c r="D14">
        <f t="shared" si="10"/>
        <v>27.380655839432688</v>
      </c>
      <c r="E14">
        <f t="shared" si="10"/>
        <v>19.306709690597863</v>
      </c>
      <c r="F14">
        <f t="shared" si="10"/>
        <v>18.869714054550517</v>
      </c>
      <c r="G14">
        <f t="shared" si="10"/>
        <v>21.24627546526964</v>
      </c>
      <c r="H14">
        <f t="shared" si="10"/>
        <v>27.705096981928722</v>
      </c>
      <c r="K14">
        <f t="shared" si="10"/>
        <v>12.32211874233715</v>
      </c>
      <c r="L14">
        <f t="shared" si="10"/>
        <v>16.489531941749167</v>
      </c>
      <c r="M14">
        <f>STDEV(M5:M10)</f>
        <v>21.309853142477436</v>
      </c>
      <c r="N14">
        <f t="shared" si="10"/>
        <v>16.169772461987467</v>
      </c>
      <c r="Q14">
        <f t="shared" si="10"/>
        <v>5.375028484401807</v>
      </c>
      <c r="R14">
        <f t="shared" si="10"/>
        <v>14.262020471736292</v>
      </c>
      <c r="S14">
        <f t="shared" si="10"/>
        <v>20.529215531523704</v>
      </c>
      <c r="T14">
        <f t="shared" si="10"/>
        <v>12.757022610545175</v>
      </c>
      <c r="U14">
        <f t="shared" si="10"/>
        <v>13.428124692584676</v>
      </c>
      <c r="V14">
        <f t="shared" si="10"/>
        <v>22.513989741306752</v>
      </c>
      <c r="W14">
        <f t="shared" si="10"/>
        <v>23.76068311127289</v>
      </c>
      <c r="Z14">
        <f t="shared" ref="Z14:AC14" si="11">STDEV(Z5:Z10)</f>
        <v>9.1005072100577316</v>
      </c>
      <c r="AA14">
        <f t="shared" si="11"/>
        <v>11.731201898540395</v>
      </c>
      <c r="AB14">
        <f t="shared" si="11"/>
        <v>16.805858693274526</v>
      </c>
      <c r="AC14">
        <f t="shared" si="11"/>
        <v>12.2826165057579</v>
      </c>
    </row>
    <row r="15" spans="2:29" x14ac:dyDescent="0.2">
      <c r="B15">
        <f>B14/SQRT(6)</f>
        <v>3.9857385993662202</v>
      </c>
      <c r="C15">
        <f t="shared" ref="C15:W15" si="12">C14/SQRT(6)</f>
        <v>7.2252520037289623</v>
      </c>
      <c r="D15">
        <f t="shared" si="12"/>
        <v>11.178105938227784</v>
      </c>
      <c r="E15">
        <f t="shared" si="12"/>
        <v>7.8819312256686755</v>
      </c>
      <c r="F15">
        <f t="shared" si="12"/>
        <v>7.7035285043121782</v>
      </c>
      <c r="G15">
        <f t="shared" si="12"/>
        <v>8.6737556374206477</v>
      </c>
      <c r="H15">
        <f t="shared" si="12"/>
        <v>11.310558480007932</v>
      </c>
      <c r="K15">
        <f t="shared" si="12"/>
        <v>5.0304839114518671</v>
      </c>
      <c r="L15">
        <f t="shared" si="12"/>
        <v>6.7318232257683617</v>
      </c>
      <c r="M15">
        <f t="shared" si="12"/>
        <v>8.6997111154523932</v>
      </c>
      <c r="N15">
        <f t="shared" si="12"/>
        <v>6.6012819647960335</v>
      </c>
      <c r="Q15">
        <f t="shared" si="12"/>
        <v>2.1943461899516064</v>
      </c>
      <c r="R15">
        <f t="shared" si="12"/>
        <v>5.8224454761469593</v>
      </c>
      <c r="S15">
        <f t="shared" si="12"/>
        <v>8.3810171453087374</v>
      </c>
      <c r="T15">
        <f t="shared" si="12"/>
        <v>5.208032672163915</v>
      </c>
      <c r="U15">
        <f t="shared" si="12"/>
        <v>5.4820089498832809</v>
      </c>
      <c r="V15">
        <f t="shared" si="12"/>
        <v>9.1912978234094318</v>
      </c>
      <c r="W15">
        <f t="shared" si="12"/>
        <v>9.7002582604307399</v>
      </c>
      <c r="Z15">
        <f t="shared" ref="Z15" si="13">Z14/SQRT(6)</f>
        <v>3.7152665108601286</v>
      </c>
      <c r="AA15">
        <f t="shared" ref="AA15" si="14">AA14/SQRT(6)</f>
        <v>4.7892431201655405</v>
      </c>
      <c r="AB15">
        <f t="shared" ref="AB15" si="15">AB14/SQRT(6)</f>
        <v>6.8609630813065765</v>
      </c>
      <c r="AC15">
        <f t="shared" ref="AC15" si="16">AC14/SQRT(6)</f>
        <v>5.01435719089889</v>
      </c>
    </row>
    <row r="19" spans="2:29" x14ac:dyDescent="0.2">
      <c r="K19">
        <f>_xlfn.T.TEST(E5:E10,K5:K10,2,1)</f>
        <v>0.35485266901615858</v>
      </c>
      <c r="L19">
        <f>_xlfn.T.TEST(F5:F8,L5:L8,2,1)</f>
        <v>0.66453104350610803</v>
      </c>
      <c r="M19">
        <f t="shared" ref="M19" si="17">_xlfn.T.TEST(G5:G8,M5:M8,2,1)</f>
        <v>0.57631719772511569</v>
      </c>
      <c r="N19">
        <f>_xlfn.T.TEST(H5:H8,N5:N8,2,1)</f>
        <v>0.33258372906788758</v>
      </c>
      <c r="Z19">
        <f>_xlfn.T.TEST(T5:T10,Z5:Z10,2,1)</f>
        <v>0.34738435518163563</v>
      </c>
      <c r="AA19">
        <f>_xlfn.T.TEST(U5:U8,AA5:AA8,2,1)</f>
        <v>0.50589117077916834</v>
      </c>
      <c r="AB19">
        <f t="shared" ref="AB19" si="18">_xlfn.T.TEST(V5:V8,AB5:AB8,2,1)</f>
        <v>0.22617353678336968</v>
      </c>
      <c r="AC19">
        <f>_xlfn.T.TEST(W5:W8,AC5:AC8,2,1)</f>
        <v>7.6746469767451659E-3</v>
      </c>
    </row>
    <row r="20" spans="2:29" x14ac:dyDescent="0.2">
      <c r="K20">
        <f>_xlfn.T.TEST(E5:E10,K5:K10,2,2)</f>
        <v>0.50821672512719762</v>
      </c>
      <c r="L20">
        <f t="shared" ref="L20:N20" si="19">_xlfn.T.TEST(F5:F8,L5:L8,2,2)</f>
        <v>0.68240625291675161</v>
      </c>
      <c r="M20">
        <f t="shared" si="19"/>
        <v>0.5620677579781338</v>
      </c>
      <c r="N20">
        <f t="shared" si="19"/>
        <v>0.6295633974994419</v>
      </c>
      <c r="Z20">
        <f>_xlfn.T.TEST(T5:T10,Z5:Z10,2,2)</f>
        <v>0.26257101170116404</v>
      </c>
      <c r="AA20">
        <f t="shared" ref="AA20" si="20">_xlfn.T.TEST(U5:U8,AA5:AA8,2,2)</f>
        <v>0.46470707842257364</v>
      </c>
      <c r="AB20">
        <f t="shared" ref="AB20" si="21">_xlfn.T.TEST(V5:V8,AB5:AB8,2,2)</f>
        <v>0.62529975143030314</v>
      </c>
      <c r="AC20">
        <f t="shared" ref="AC20" si="22">_xlfn.T.TEST(W5:W8,AC5:AC8,2,2)</f>
        <v>0.10878100137938126</v>
      </c>
    </row>
    <row r="21" spans="2:29" x14ac:dyDescent="0.2">
      <c r="K21">
        <f>_xlfn.T.TEST(E5:E10,K5:K10,2,3)</f>
        <v>0.51091393637770921</v>
      </c>
      <c r="L21">
        <f t="shared" ref="L21:N21" si="23">_xlfn.T.TEST(F5:F8,L5:L8,2,3)</f>
        <v>0.68562428029671851</v>
      </c>
      <c r="M21">
        <f t="shared" si="23"/>
        <v>0.56336678470420354</v>
      </c>
      <c r="N21">
        <f t="shared" si="23"/>
        <v>0.63468136307608292</v>
      </c>
      <c r="Z21">
        <f>_xlfn.T.TEST(T5:T10,Z5:Z10,2,3)</f>
        <v>0.26538695093237763</v>
      </c>
      <c r="AA21">
        <f t="shared" ref="AA21" si="24">_xlfn.T.TEST(U5:U8,AA5:AA8,2,3)</f>
        <v>0.46762846352748083</v>
      </c>
      <c r="AB21">
        <f t="shared" ref="AB21" si="25">_xlfn.T.TEST(V5:V8,AB5:AB8,2,3)</f>
        <v>0.62531997615369761</v>
      </c>
      <c r="AC21">
        <f t="shared" ref="AC21" si="26">_xlfn.T.TEST(W5:W8,AC5:AC8,2,3)</f>
        <v>0.11530825345242529</v>
      </c>
    </row>
    <row r="23" spans="2:29" x14ac:dyDescent="0.2">
      <c r="K23">
        <f>_xlfn.T.TEST(E5:E8,K5:K8,1,1)</f>
        <v>0.15302334790189201</v>
      </c>
      <c r="L23">
        <f t="shared" ref="L23:N23" si="27">_xlfn.T.TEST(F5:F8,L5:L8,1,1)</f>
        <v>0.33226552175305402</v>
      </c>
      <c r="M23">
        <f t="shared" si="27"/>
        <v>0.28815859886255785</v>
      </c>
      <c r="N23">
        <f t="shared" si="27"/>
        <v>0.16629186453394379</v>
      </c>
      <c r="Z23">
        <f>_xlfn.T.TEST(T5:T8,Z5:Z8,1,1)</f>
        <v>0.27263163006221919</v>
      </c>
      <c r="AA23">
        <f t="shared" ref="AA23:AC23" si="28">_xlfn.T.TEST(U5:U8,AA5:AA8,1,1)</f>
        <v>0.25294558538958417</v>
      </c>
      <c r="AB23">
        <f t="shared" si="28"/>
        <v>0.11308676839168484</v>
      </c>
      <c r="AC23">
        <f t="shared" si="28"/>
        <v>3.8373234883725829E-3</v>
      </c>
    </row>
    <row r="24" spans="2:29" x14ac:dyDescent="0.2">
      <c r="K24">
        <f>_xlfn.T.TEST(E5:E8,K5:K8,1,2)</f>
        <v>0.21493384667321505</v>
      </c>
      <c r="L24">
        <f t="shared" ref="L24:N24" si="29">_xlfn.T.TEST(F5:F8,L5:L8,1,2)</f>
        <v>0.34120312645837581</v>
      </c>
      <c r="M24">
        <f t="shared" si="29"/>
        <v>0.2810338789890669</v>
      </c>
      <c r="N24">
        <f t="shared" si="29"/>
        <v>0.31478169874972095</v>
      </c>
      <c r="Z24">
        <f>_xlfn.T.TEST(T5:T8,Z5:Z8,1,2)</f>
        <v>0.20515553734393463</v>
      </c>
      <c r="AA24">
        <f t="shared" ref="AA24:AC24" si="30">_xlfn.T.TEST(U5:U8,AA5:AA8,1,2)</f>
        <v>0.23235353921128682</v>
      </c>
      <c r="AB24">
        <f t="shared" si="30"/>
        <v>0.31264987571515157</v>
      </c>
      <c r="AC24">
        <f t="shared" si="30"/>
        <v>5.4390500689690632E-2</v>
      </c>
    </row>
    <row r="25" spans="2:29" x14ac:dyDescent="0.2">
      <c r="K25">
        <f>_xlfn.T.TEST(E5:E8,K5:K8,1,3)</f>
        <v>0.21876741505604103</v>
      </c>
      <c r="L25">
        <f t="shared" ref="L25:N25" si="31">_xlfn.T.TEST(F5:F8,L5:L8,1,3)</f>
        <v>0.34281214014835926</v>
      </c>
      <c r="M25">
        <f t="shared" si="31"/>
        <v>0.28168339235210177</v>
      </c>
      <c r="N25">
        <f t="shared" si="31"/>
        <v>0.31734068153804146</v>
      </c>
      <c r="Z25">
        <f>_xlfn.T.TEST(T5:T8,Z5:Z8,1,3)</f>
        <v>0.20627373864101553</v>
      </c>
      <c r="AA25">
        <f t="shared" ref="AA25:AC25" si="32">_xlfn.T.TEST(U5:U8,AA5:AA8,1,3)</f>
        <v>0.23381423176374042</v>
      </c>
      <c r="AB25">
        <f t="shared" si="32"/>
        <v>0.3126599880768488</v>
      </c>
      <c r="AC25">
        <f t="shared" si="32"/>
        <v>5.7654126726212646E-2</v>
      </c>
    </row>
    <row r="26" spans="2:29" x14ac:dyDescent="0.2">
      <c r="E26" s="50"/>
      <c r="F26" s="50"/>
      <c r="G26" s="50"/>
      <c r="H26" s="50"/>
      <c r="T26" s="50"/>
      <c r="U26" s="50"/>
      <c r="V26" s="50"/>
      <c r="W26" s="50"/>
    </row>
    <row r="31" spans="2:29" x14ac:dyDescent="0.2">
      <c r="B31" t="s">
        <v>67</v>
      </c>
      <c r="K31" t="s">
        <v>66</v>
      </c>
      <c r="Q31" t="s">
        <v>69</v>
      </c>
      <c r="Z31" t="s">
        <v>66</v>
      </c>
    </row>
    <row r="32" spans="2:29" x14ac:dyDescent="0.2">
      <c r="B32" t="s">
        <v>56</v>
      </c>
      <c r="C32" t="s">
        <v>57</v>
      </c>
      <c r="D32" t="s">
        <v>7</v>
      </c>
      <c r="E32" t="s">
        <v>8</v>
      </c>
      <c r="F32" t="s">
        <v>9</v>
      </c>
      <c r="G32" t="s">
        <v>10</v>
      </c>
      <c r="H32" t="s">
        <v>11</v>
      </c>
      <c r="K32" t="s">
        <v>8</v>
      </c>
      <c r="L32" t="s">
        <v>9</v>
      </c>
      <c r="M32" t="s">
        <v>10</v>
      </c>
      <c r="N32" t="s">
        <v>11</v>
      </c>
      <c r="Q32" t="s">
        <v>58</v>
      </c>
      <c r="R32" t="s">
        <v>59</v>
      </c>
      <c r="S32" t="s">
        <v>60</v>
      </c>
      <c r="T32" t="s">
        <v>61</v>
      </c>
      <c r="U32" t="s">
        <v>62</v>
      </c>
      <c r="V32" t="s">
        <v>63</v>
      </c>
      <c r="W32" t="s">
        <v>64</v>
      </c>
      <c r="Z32" t="s">
        <v>8</v>
      </c>
      <c r="AA32" t="s">
        <v>9</v>
      </c>
      <c r="AB32" t="s">
        <v>10</v>
      </c>
      <c r="AC32" t="s">
        <v>11</v>
      </c>
    </row>
    <row r="33" spans="2:29" x14ac:dyDescent="0.2">
      <c r="B33">
        <v>94.760250317020123</v>
      </c>
      <c r="C33">
        <v>86.637112488015106</v>
      </c>
      <c r="D33">
        <v>91.072919781024169</v>
      </c>
      <c r="E33">
        <v>87.318783055146042</v>
      </c>
      <c r="F33">
        <v>83.680320009897216</v>
      </c>
      <c r="G33">
        <v>79.345340577543638</v>
      </c>
      <c r="H33">
        <v>78.585110879717931</v>
      </c>
      <c r="K33">
        <f>(B33+C33)/2</f>
        <v>90.698681402517622</v>
      </c>
      <c r="L33">
        <f>(B33+D33)/2</f>
        <v>92.916585049022146</v>
      </c>
      <c r="M33">
        <f>(C33+D33)/2</f>
        <v>88.855016134519644</v>
      </c>
      <c r="N33">
        <f>(B33+C33+D33)/3</f>
        <v>90.823427528686466</v>
      </c>
      <c r="Q33">
        <v>86.270297019495459</v>
      </c>
      <c r="R33">
        <v>87.398579337505282</v>
      </c>
      <c r="S33">
        <v>86.490510015773694</v>
      </c>
      <c r="T33">
        <v>65.263461756549177</v>
      </c>
      <c r="U33">
        <v>59.993195665845334</v>
      </c>
      <c r="V33">
        <v>101.1018897491675</v>
      </c>
      <c r="W33">
        <v>73.767023722383172</v>
      </c>
      <c r="Z33">
        <f>(Q33+R33)/2</f>
        <v>86.834438178500363</v>
      </c>
      <c r="AA33">
        <f>(Q33+S33)/2</f>
        <v>86.380403517634576</v>
      </c>
      <c r="AB33">
        <f>(R33+S33)/2</f>
        <v>86.944544676639481</v>
      </c>
      <c r="AC33">
        <f>(Q33+R33+S33)/3</f>
        <v>86.719795457591474</v>
      </c>
    </row>
    <row r="34" spans="2:29" x14ac:dyDescent="0.2">
      <c r="B34">
        <v>85.845953998577286</v>
      </c>
      <c r="C34">
        <v>81.947689103786729</v>
      </c>
      <c r="D34">
        <v>85.995030774147665</v>
      </c>
      <c r="E34">
        <v>87.169706279575664</v>
      </c>
      <c r="F34">
        <v>83.7854779013784</v>
      </c>
      <c r="G34">
        <v>63.448560264750462</v>
      </c>
      <c r="H34">
        <v>80.32949472664103</v>
      </c>
      <c r="K34">
        <f t="shared" ref="K34:K38" si="33">(B34+C34)/2</f>
        <v>83.896821551182001</v>
      </c>
      <c r="L34">
        <f t="shared" ref="L34:L38" si="34">(B34+D34)/2</f>
        <v>85.920492386362469</v>
      </c>
      <c r="M34">
        <f t="shared" ref="M34:M38" si="35">(C34+D34)/2</f>
        <v>83.971359938967197</v>
      </c>
      <c r="N34">
        <f t="shared" ref="N34:N37" si="36">(B34+C34+D34)/3</f>
        <v>84.596224625503893</v>
      </c>
      <c r="Q34">
        <v>87.766013381857178</v>
      </c>
      <c r="R34">
        <v>84.023629596791665</v>
      </c>
      <c r="S34">
        <v>86.499788653257326</v>
      </c>
      <c r="T34">
        <v>85.442642555955345</v>
      </c>
      <c r="U34">
        <v>85.759971957895615</v>
      </c>
      <c r="V34">
        <v>61.535305215625222</v>
      </c>
      <c r="W34">
        <v>74.78705526975061</v>
      </c>
      <c r="Z34">
        <f t="shared" ref="Z34:Z35" si="37">(Q34+R34)/2</f>
        <v>85.894821489324414</v>
      </c>
      <c r="AA34">
        <f t="shared" ref="AA34:AA38" si="38">(Q34+S34)/2</f>
        <v>87.132901017557259</v>
      </c>
      <c r="AB34">
        <f t="shared" ref="AB34:AB38" si="39">(R34+S34)/2</f>
        <v>85.261709125024495</v>
      </c>
      <c r="AC34">
        <f t="shared" ref="AC34:AC38" si="40">(Q34+R34+S34)/3</f>
        <v>86.096477210635385</v>
      </c>
    </row>
    <row r="35" spans="2:29" x14ac:dyDescent="0.2">
      <c r="B35">
        <v>95.372640390939935</v>
      </c>
      <c r="C35">
        <v>78.507788900687657</v>
      </c>
      <c r="D35">
        <v>91.285709867315489</v>
      </c>
      <c r="E35">
        <v>93.717950039691956</v>
      </c>
      <c r="F35">
        <v>60.327845191088393</v>
      </c>
      <c r="G35">
        <v>71.932946379784951</v>
      </c>
      <c r="H35">
        <v>81.058177057022391</v>
      </c>
      <c r="K35">
        <f t="shared" si="33"/>
        <v>86.940214645813796</v>
      </c>
      <c r="L35">
        <f t="shared" si="34"/>
        <v>93.329175129127719</v>
      </c>
      <c r="M35">
        <f t="shared" si="35"/>
        <v>84.896749384001566</v>
      </c>
      <c r="N35">
        <f t="shared" si="36"/>
        <v>88.388713052981032</v>
      </c>
      <c r="Q35">
        <v>105.08799241213647</v>
      </c>
      <c r="R35">
        <v>107.37548583976823</v>
      </c>
      <c r="S35">
        <v>95.051599534006215</v>
      </c>
      <c r="T35">
        <v>98.365928843160106</v>
      </c>
      <c r="U35">
        <v>43.116591234780458</v>
      </c>
      <c r="V35">
        <v>61.717785086136686</v>
      </c>
      <c r="W35">
        <v>71.030444240543517</v>
      </c>
      <c r="Z35">
        <f t="shared" si="37"/>
        <v>106.23173912595234</v>
      </c>
      <c r="AA35">
        <f t="shared" si="38"/>
        <v>100.06979597307134</v>
      </c>
      <c r="AB35">
        <f t="shared" si="39"/>
        <v>101.21354268688722</v>
      </c>
      <c r="AC35">
        <f t="shared" si="40"/>
        <v>102.50502592863695</v>
      </c>
    </row>
    <row r="36" spans="2:29" x14ac:dyDescent="0.2">
      <c r="B36">
        <v>87.108058870860802</v>
      </c>
      <c r="C36">
        <v>91.037323747958894</v>
      </c>
      <c r="D36">
        <v>84.030470738029024</v>
      </c>
      <c r="E36">
        <v>80.154061039557831</v>
      </c>
      <c r="F36">
        <v>57.889498166415706</v>
      </c>
      <c r="G36">
        <v>59.090455008618484</v>
      </c>
      <c r="H36">
        <v>65.582378700997708</v>
      </c>
      <c r="K36">
        <f t="shared" si="33"/>
        <v>89.072691309409848</v>
      </c>
      <c r="L36">
        <f t="shared" si="34"/>
        <v>85.569264804444913</v>
      </c>
      <c r="M36">
        <f t="shared" si="35"/>
        <v>87.533897242993959</v>
      </c>
      <c r="N36">
        <f t="shared" si="36"/>
        <v>87.391951118949578</v>
      </c>
      <c r="Q36">
        <v>93.631586690666424</v>
      </c>
      <c r="R36">
        <v>87.025234261053726</v>
      </c>
      <c r="S36">
        <v>76.092385766518149</v>
      </c>
      <c r="T36">
        <v>77.814810711256328</v>
      </c>
      <c r="U36">
        <v>59.836421395631</v>
      </c>
      <c r="V36">
        <v>59.49531477892549</v>
      </c>
      <c r="W36" s="17">
        <v>78.425097309834868</v>
      </c>
      <c r="Z36">
        <f>(Q36+R36)/2</f>
        <v>90.328410475860068</v>
      </c>
      <c r="AA36">
        <f t="shared" si="38"/>
        <v>84.861986228592286</v>
      </c>
      <c r="AB36">
        <f t="shared" si="39"/>
        <v>81.558810013785944</v>
      </c>
      <c r="AC36">
        <f t="shared" si="40"/>
        <v>85.583068906079419</v>
      </c>
    </row>
    <row r="37" spans="2:29" x14ac:dyDescent="0.2">
      <c r="B37">
        <v>95.050503032361533</v>
      </c>
      <c r="C37">
        <v>87.265534609244028</v>
      </c>
      <c r="D37">
        <v>85.213990820272414</v>
      </c>
      <c r="E37">
        <v>84.83528618990448</v>
      </c>
      <c r="F37">
        <v>61.772991548620404</v>
      </c>
      <c r="G37">
        <v>61.31091740969665</v>
      </c>
      <c r="H37">
        <v>63.521571633297668</v>
      </c>
      <c r="K37">
        <f t="shared" si="33"/>
        <v>91.158018820802781</v>
      </c>
      <c r="L37">
        <f t="shared" si="34"/>
        <v>90.132246926316981</v>
      </c>
      <c r="M37">
        <f t="shared" si="35"/>
        <v>86.239762714758228</v>
      </c>
      <c r="N37">
        <f t="shared" si="36"/>
        <v>89.17667615395932</v>
      </c>
      <c r="Q37">
        <v>86.42475583995234</v>
      </c>
      <c r="R37">
        <v>83.10523266268406</v>
      </c>
      <c r="S37">
        <v>83.831037795993538</v>
      </c>
      <c r="T37">
        <v>84.809131049965387</v>
      </c>
      <c r="U37">
        <v>67.719471593520069</v>
      </c>
      <c r="V37">
        <v>79.453866147438703</v>
      </c>
      <c r="W37" s="17">
        <v>80.970864263905355</v>
      </c>
      <c r="Z37">
        <f t="shared" ref="Z37:Z38" si="41">(Q37+R37)/2</f>
        <v>84.7649942513182</v>
      </c>
      <c r="AA37">
        <f t="shared" si="38"/>
        <v>85.127896817972939</v>
      </c>
      <c r="AB37">
        <f t="shared" si="39"/>
        <v>83.468135229338799</v>
      </c>
      <c r="AC37">
        <f t="shared" si="40"/>
        <v>84.453675432876651</v>
      </c>
    </row>
    <row r="38" spans="2:29" x14ac:dyDescent="0.2">
      <c r="B38">
        <v>93.631586690666424</v>
      </c>
      <c r="C38">
        <v>87.025234261053726</v>
      </c>
      <c r="D38">
        <v>76.092385766518149</v>
      </c>
      <c r="E38">
        <v>77.814810711256328</v>
      </c>
      <c r="F38">
        <v>59.836421395631</v>
      </c>
      <c r="G38">
        <v>59.49531477892549</v>
      </c>
      <c r="H38">
        <v>60.323560876996375</v>
      </c>
      <c r="K38">
        <f t="shared" si="33"/>
        <v>90.328410475860068</v>
      </c>
      <c r="L38">
        <f t="shared" si="34"/>
        <v>84.861986228592286</v>
      </c>
      <c r="M38">
        <f t="shared" si="35"/>
        <v>81.558810013785944</v>
      </c>
      <c r="N38">
        <f>(B38+C38+D38)/3</f>
        <v>85.583068906079419</v>
      </c>
      <c r="Q38">
        <v>92.517268749511857</v>
      </c>
      <c r="R38">
        <v>88.135193012218437</v>
      </c>
      <c r="S38">
        <v>76.806748026104273</v>
      </c>
      <c r="T38">
        <v>86.173012618038697</v>
      </c>
      <c r="U38">
        <v>76.33323101345718</v>
      </c>
      <c r="V38">
        <v>72.463904998719485</v>
      </c>
      <c r="W38" s="17">
        <v>78.913871487446443</v>
      </c>
      <c r="Z38">
        <f t="shared" si="41"/>
        <v>90.326230880865154</v>
      </c>
      <c r="AA38">
        <f t="shared" si="38"/>
        <v>84.662008387808072</v>
      </c>
      <c r="AB38">
        <f t="shared" si="39"/>
        <v>82.470970519161355</v>
      </c>
      <c r="AC38">
        <f t="shared" si="40"/>
        <v>85.81973659594486</v>
      </c>
    </row>
    <row r="41" spans="2:29" x14ac:dyDescent="0.2">
      <c r="B41" s="50">
        <f>AVERAGE(B33:B38)</f>
        <v>91.96149888340436</v>
      </c>
      <c r="C41" s="50">
        <f t="shared" ref="C41:H41" si="42">AVERAGE(C33:C38)</f>
        <v>85.403447185124364</v>
      </c>
      <c r="D41" s="50">
        <f t="shared" si="42"/>
        <v>85.615084624551159</v>
      </c>
      <c r="E41" s="50">
        <f t="shared" si="42"/>
        <v>85.168432885855381</v>
      </c>
      <c r="F41" s="50">
        <f t="shared" si="42"/>
        <v>67.882092368838514</v>
      </c>
      <c r="G41" s="50">
        <f t="shared" si="42"/>
        <v>65.770589069886611</v>
      </c>
      <c r="H41" s="50">
        <f t="shared" si="42"/>
        <v>71.566715645778842</v>
      </c>
      <c r="I41" s="50"/>
      <c r="J41" s="50"/>
      <c r="K41" s="51">
        <f t="shared" ref="K41:L41" si="43">AVERAGE(K33:K38)</f>
        <v>88.682473034264362</v>
      </c>
      <c r="L41" s="51">
        <f t="shared" si="43"/>
        <v>88.788291753977759</v>
      </c>
      <c r="M41" s="51">
        <f>AVERAGE(M33:M38)</f>
        <v>85.509265904837761</v>
      </c>
      <c r="N41" s="51">
        <f t="shared" ref="N41" si="44">AVERAGE(N33:N38)</f>
        <v>87.660010231026618</v>
      </c>
      <c r="O41" s="50"/>
      <c r="P41" s="50"/>
      <c r="Q41" s="50">
        <f t="shared" ref="Q41:W41" si="45">AVERAGE(Q33:Q38)</f>
        <v>91.949652348936638</v>
      </c>
      <c r="R41" s="50">
        <f t="shared" si="45"/>
        <v>89.5105591183369</v>
      </c>
      <c r="S41" s="50">
        <f t="shared" si="45"/>
        <v>84.128678298608875</v>
      </c>
      <c r="T41" s="50">
        <f t="shared" si="45"/>
        <v>82.978164589154176</v>
      </c>
      <c r="U41" s="50">
        <f t="shared" si="45"/>
        <v>65.45981381018828</v>
      </c>
      <c r="V41" s="50">
        <f t="shared" si="45"/>
        <v>72.628010996002175</v>
      </c>
      <c r="W41" s="50">
        <f t="shared" si="45"/>
        <v>76.315726048977325</v>
      </c>
      <c r="X41" s="50"/>
      <c r="Y41" s="50"/>
      <c r="Z41" s="51">
        <f t="shared" ref="Z41:AC41" si="46">AVERAGE(Z33:Z38)</f>
        <v>90.730105733636762</v>
      </c>
      <c r="AA41" s="51">
        <f t="shared" si="46"/>
        <v>88.03916532377275</v>
      </c>
      <c r="AB41" s="51">
        <f t="shared" si="46"/>
        <v>86.819618708472888</v>
      </c>
      <c r="AC41" s="52">
        <f t="shared" si="46"/>
        <v>88.52962992196079</v>
      </c>
    </row>
    <row r="42" spans="2:29" x14ac:dyDescent="0.2">
      <c r="B42">
        <f>STDEV(B33:B38)</f>
        <v>4.3071058747500457</v>
      </c>
      <c r="C42">
        <f t="shared" ref="C42:H42" si="47">STDEV(C33:C38)</f>
        <v>4.4464013582217206</v>
      </c>
      <c r="D42">
        <f t="shared" si="47"/>
        <v>5.5756970015537028</v>
      </c>
      <c r="E42">
        <f t="shared" si="47"/>
        <v>5.6754562007198386</v>
      </c>
      <c r="F42">
        <f t="shared" si="47"/>
        <v>12.340779485533725</v>
      </c>
      <c r="G42">
        <f t="shared" si="47"/>
        <v>8.1428775466832182</v>
      </c>
      <c r="H42">
        <f t="shared" si="47"/>
        <v>9.413577094876679</v>
      </c>
      <c r="K42">
        <f t="shared" ref="K42:L42" si="48">STDEV(K33:K38)</f>
        <v>2.7925876136308236</v>
      </c>
      <c r="L42">
        <f t="shared" si="48"/>
        <v>3.8332995096982696</v>
      </c>
      <c r="M42">
        <f>STDEV(M33:M38)</f>
        <v>2.6143157896271085</v>
      </c>
      <c r="N42">
        <f t="shared" ref="N42" si="49">STDEV(N33:N38)</f>
        <v>2.3069813833272415</v>
      </c>
      <c r="Q42">
        <f t="shared" ref="Q42:W42" si="50">STDEV(Q33:Q38)</f>
        <v>7.1561087823520166</v>
      </c>
      <c r="R42">
        <f t="shared" si="50"/>
        <v>8.9757355075417937</v>
      </c>
      <c r="S42">
        <f t="shared" si="50"/>
        <v>7.0539616122342848</v>
      </c>
      <c r="T42">
        <f t="shared" si="50"/>
        <v>10.925999745651673</v>
      </c>
      <c r="U42">
        <f t="shared" si="50"/>
        <v>14.806483222118731</v>
      </c>
      <c r="V42">
        <f t="shared" si="50"/>
        <v>15.949481881497103</v>
      </c>
      <c r="W42">
        <f t="shared" si="50"/>
        <v>3.7319442742640829</v>
      </c>
      <c r="Z42">
        <f t="shared" ref="Z42:AC42" si="51">STDEV(Z33:Z38)</f>
        <v>7.9342783695368473</v>
      </c>
      <c r="AA42">
        <f t="shared" si="51"/>
        <v>5.9713318418576193</v>
      </c>
      <c r="AB42">
        <f t="shared" si="51"/>
        <v>7.3136451509695055</v>
      </c>
      <c r="AC42">
        <f t="shared" si="51"/>
        <v>6.8868944395024947</v>
      </c>
    </row>
    <row r="43" spans="2:29" x14ac:dyDescent="0.2">
      <c r="B43">
        <f>B42/SQRT(6)</f>
        <v>1.7583686102135676</v>
      </c>
      <c r="C43">
        <f t="shared" ref="C43:H43" si="52">C42/SQRT(6)</f>
        <v>1.8152357532102161</v>
      </c>
      <c r="D43">
        <f t="shared" si="52"/>
        <v>2.2762687690287864</v>
      </c>
      <c r="E43">
        <f t="shared" si="52"/>
        <v>2.3169952915464052</v>
      </c>
      <c r="F43">
        <f t="shared" si="52"/>
        <v>5.0381021279606548</v>
      </c>
      <c r="G43">
        <f t="shared" si="52"/>
        <v>3.3243158378899991</v>
      </c>
      <c r="H43">
        <f t="shared" si="52"/>
        <v>3.8430767561331827</v>
      </c>
      <c r="K43">
        <f t="shared" ref="K43:N43" si="53">K42/SQRT(6)</f>
        <v>1.1400691192353427</v>
      </c>
      <c r="L43">
        <f t="shared" si="53"/>
        <v>1.5649379716702829</v>
      </c>
      <c r="M43">
        <f t="shared" si="53"/>
        <v>1.0672899518479513</v>
      </c>
      <c r="N43">
        <f t="shared" si="53"/>
        <v>0.94182120587530427</v>
      </c>
      <c r="Q43">
        <f t="shared" ref="Q43:W43" si="54">Q42/SQRT(6)</f>
        <v>2.9214691767686474</v>
      </c>
      <c r="R43">
        <f t="shared" si="54"/>
        <v>3.6643286766097316</v>
      </c>
      <c r="S43">
        <f t="shared" si="54"/>
        <v>2.879767769192362</v>
      </c>
      <c r="T43">
        <f t="shared" si="54"/>
        <v>4.4605207177708976</v>
      </c>
      <c r="U43">
        <f t="shared" si="54"/>
        <v>6.0447214632118422</v>
      </c>
      <c r="V43">
        <f t="shared" si="54"/>
        <v>6.5113487119055504</v>
      </c>
      <c r="W43">
        <f t="shared" si="54"/>
        <v>1.5235598700747139</v>
      </c>
      <c r="Z43">
        <f t="shared" ref="Z43:AC43" si="55">Z42/SQRT(6)</f>
        <v>3.2391555804278247</v>
      </c>
      <c r="AA43">
        <f t="shared" si="55"/>
        <v>2.4377860162308038</v>
      </c>
      <c r="AB43">
        <f t="shared" si="55"/>
        <v>2.9857831299426221</v>
      </c>
      <c r="AC43">
        <f t="shared" si="55"/>
        <v>2.811562881531978</v>
      </c>
    </row>
    <row r="47" spans="2:29" x14ac:dyDescent="0.2">
      <c r="K47">
        <f>_xlfn.T.TEST(E33:E38,K33:K38,2,1)</f>
        <v>0.29430886724453231</v>
      </c>
      <c r="L47">
        <f>_xlfn.T.TEST(F33:F36,L33:L36,2,1)</f>
        <v>9.1458197672061717E-2</v>
      </c>
      <c r="M47">
        <f t="shared" ref="M47" si="56">_xlfn.T.TEST(G33:G36,M33:M36,2,1)</f>
        <v>2.4003501925298092E-2</v>
      </c>
      <c r="N47">
        <f>_xlfn.T.TEST(H33:H36,N33:N36,2,1)</f>
        <v>5.881289239694918E-2</v>
      </c>
      <c r="Z47">
        <f>_xlfn.T.TEST(T33:T38,Z33:Z38,2,1)</f>
        <v>6.9736762534262267E-2</v>
      </c>
      <c r="AA47">
        <f>_xlfn.T.TEST(U33:U36,AA33:AA36,2,1)</f>
        <v>9.5175246867966495E-2</v>
      </c>
      <c r="AB47">
        <f t="shared" ref="AB47" si="57">_xlfn.T.TEST(V33:V36,AB33:AB36,2,1)</f>
        <v>0.21510213209273327</v>
      </c>
      <c r="AC47">
        <f>_xlfn.T.TEST(W33:W36,AC33:AC36,2,1)</f>
        <v>6.1636094103204059E-2</v>
      </c>
    </row>
    <row r="48" spans="2:29" x14ac:dyDescent="0.2">
      <c r="K48">
        <f>_xlfn.T.TEST(E33:E38,K33:K38,2,2)</f>
        <v>0.20344800842176633</v>
      </c>
      <c r="L48">
        <f t="shared" ref="L48" si="58">_xlfn.T.TEST(F33:F36,L33:L36,2,2)</f>
        <v>5.1742058419437124E-2</v>
      </c>
      <c r="M48">
        <f t="shared" ref="M48" si="59">_xlfn.T.TEST(G33:G36,M33:M36,2,2)</f>
        <v>8.5083106139592912E-3</v>
      </c>
      <c r="N48">
        <f t="shared" ref="N48" si="60">_xlfn.T.TEST(H33:H36,N33:N36,2,2)</f>
        <v>2.5420517737235634E-2</v>
      </c>
      <c r="Z48">
        <f>_xlfn.T.TEST(T33:T38,Z33:Z38,2,2)</f>
        <v>0.18996063409333608</v>
      </c>
      <c r="AA48">
        <f t="shared" ref="AA48" si="61">_xlfn.T.TEST(U33:U36,AA33:AA36,2,2)</f>
        <v>2.7539979495991594E-2</v>
      </c>
      <c r="AB48">
        <f t="shared" ref="AB48" si="62">_xlfn.T.TEST(V33:V36,AB33:AB36,2,2)</f>
        <v>0.15525829697873272</v>
      </c>
      <c r="AC48">
        <f t="shared" ref="AC48" si="63">_xlfn.T.TEST(W33:W36,AC33:AC36,2,2)</f>
        <v>1.145473093642122E-2</v>
      </c>
    </row>
    <row r="49" spans="5:29" x14ac:dyDescent="0.2">
      <c r="K49">
        <f>_xlfn.T.TEST(E33:E38,K33:K38,2,3)</f>
        <v>0.2141579667429539</v>
      </c>
      <c r="L49">
        <f t="shared" ref="L49" si="64">_xlfn.T.TEST(F33:F36,L33:L36,2,3)</f>
        <v>8.1082588739877851E-2</v>
      </c>
      <c r="M49">
        <f t="shared" ref="M49" si="65">_xlfn.T.TEST(G33:G36,M33:M36,2,3)</f>
        <v>2.5074337067429866E-2</v>
      </c>
      <c r="N49">
        <f t="shared" ref="N49" si="66">_xlfn.T.TEST(H33:H36,N33:N36,2,3)</f>
        <v>4.5371011533039574E-2</v>
      </c>
      <c r="Z49">
        <f>_xlfn.T.TEST(T33:T38,Z33:Z38,2,3)</f>
        <v>0.1927798458681495</v>
      </c>
      <c r="AA49">
        <f t="shared" ref="AA49" si="67">_xlfn.T.TEST(U33:U36,AA33:AA36,2,3)</f>
        <v>4.52611463095123E-2</v>
      </c>
      <c r="AB49">
        <f t="shared" ref="AB49" si="68">_xlfn.T.TEST(V33:V36,AB33:AB36,2,3)</f>
        <v>0.17834404701776438</v>
      </c>
      <c r="AC49">
        <f t="shared" ref="AC49" si="69">_xlfn.T.TEST(W33:W36,AC33:AC36,2,3)</f>
        <v>2.4749167604774417E-2</v>
      </c>
    </row>
    <row r="51" spans="5:29" x14ac:dyDescent="0.2">
      <c r="K51">
        <f>_xlfn.T.TEST(E33:E36,K33:K36,1,1)</f>
        <v>0.4411911606490892</v>
      </c>
      <c r="L51">
        <f t="shared" ref="L51" si="70">_xlfn.T.TEST(F33:F36,L33:L36,1,1)</f>
        <v>4.5729098836030858E-2</v>
      </c>
      <c r="M51">
        <f t="shared" ref="M51" si="71">_xlfn.T.TEST(G33:G36,M33:M36,1,1)</f>
        <v>1.2001750962649046E-2</v>
      </c>
      <c r="N51">
        <f t="shared" ref="N51" si="72">_xlfn.T.TEST(H33:H36,N33:N36,1,1)</f>
        <v>2.940644619847459E-2</v>
      </c>
      <c r="Z51">
        <f>_xlfn.T.TEST(T33:T36,Z33:Z36,1,1)</f>
        <v>4.8018231116466366E-2</v>
      </c>
      <c r="AA51">
        <f t="shared" ref="AA51" si="73">_xlfn.T.TEST(U33:U36,AA33:AA36,1,1)</f>
        <v>4.7587623433983248E-2</v>
      </c>
      <c r="AB51">
        <f t="shared" ref="AB51" si="74">_xlfn.T.TEST(V33:V36,AB33:AB36,1,1)</f>
        <v>0.10755106604636663</v>
      </c>
      <c r="AC51">
        <f t="shared" ref="AC51" si="75">_xlfn.T.TEST(W33:W36,AC33:AC36,1,1)</f>
        <v>3.0818047051602029E-2</v>
      </c>
    </row>
    <row r="52" spans="5:29" x14ac:dyDescent="0.2">
      <c r="K52">
        <f>_xlfn.T.TEST(E33:E36,K33:K36,1,2)</f>
        <v>0.43183600976104974</v>
      </c>
      <c r="L52">
        <f t="shared" ref="L52" si="76">_xlfn.T.TEST(F33:F36,L33:L36,1,2)</f>
        <v>2.5871029209718562E-2</v>
      </c>
      <c r="M52">
        <f t="shared" ref="M52" si="77">_xlfn.T.TEST(G33:G36,M33:M36,1,2)</f>
        <v>4.2541553069796456E-3</v>
      </c>
      <c r="N52">
        <f t="shared" ref="N52" si="78">_xlfn.T.TEST(H33:H36,N33:N36,1,2)</f>
        <v>1.2710258868617817E-2</v>
      </c>
      <c r="Z52">
        <f>_xlfn.T.TEST(T33:T36,Z33:Z36,1,2)</f>
        <v>0.12679231925286163</v>
      </c>
      <c r="AA52">
        <f t="shared" ref="AA52" si="79">_xlfn.T.TEST(U33:U36,AA33:AA36,1,2)</f>
        <v>1.3769989747995797E-2</v>
      </c>
      <c r="AB52">
        <f t="shared" ref="AB52" si="80">_xlfn.T.TEST(V33:V36,AB33:AB36,1,2)</f>
        <v>7.7629148489366362E-2</v>
      </c>
      <c r="AC52">
        <f t="shared" ref="AC52" si="81">_xlfn.T.TEST(W33:W36,AC33:AC36,1,2)</f>
        <v>5.7273654682106099E-3</v>
      </c>
    </row>
    <row r="53" spans="5:29" x14ac:dyDescent="0.2">
      <c r="K53">
        <f>_xlfn.T.TEST(E33:E36,K33:K36,1,3)</f>
        <v>0.43272680745338998</v>
      </c>
      <c r="L53">
        <f t="shared" ref="L53" si="82">_xlfn.T.TEST(F33:F36,L33:L36,1,3)</f>
        <v>4.0541294369938925E-2</v>
      </c>
      <c r="M53">
        <f t="shared" ref="M53" si="83">_xlfn.T.TEST(G33:G36,M33:M36,1,3)</f>
        <v>1.2537168533714933E-2</v>
      </c>
      <c r="N53">
        <f t="shared" ref="N53" si="84">_xlfn.T.TEST(H33:H36,N33:N36,1,3)</f>
        <v>2.2685505766519787E-2</v>
      </c>
      <c r="Z53">
        <f>_xlfn.T.TEST(T33:T36,Z33:Z36,1,3)</f>
        <v>0.12973199829542945</v>
      </c>
      <c r="AA53">
        <f t="shared" ref="AA53" si="85">_xlfn.T.TEST(U33:U36,AA33:AA36,1,3)</f>
        <v>2.263057315475615E-2</v>
      </c>
      <c r="AB53">
        <f t="shared" ref="AB53" si="86">_xlfn.T.TEST(V33:V36,AB33:AB36,1,3)</f>
        <v>8.9172023508882189E-2</v>
      </c>
      <c r="AC53">
        <f t="shared" ref="AC53" si="87">_xlfn.T.TEST(W33:W36,AC33:AC36,1,3)</f>
        <v>1.2374583802387209E-2</v>
      </c>
    </row>
    <row r="54" spans="5:29" x14ac:dyDescent="0.2">
      <c r="E54" s="50"/>
      <c r="F54" s="50"/>
      <c r="G54" s="50"/>
      <c r="H54" s="50"/>
      <c r="T54" s="50"/>
      <c r="U54" s="50"/>
      <c r="V54" s="50"/>
      <c r="W54" s="50"/>
    </row>
  </sheetData>
  <conditionalFormatting sqref="B13:AC13">
    <cfRule type="cellIs" dxfId="9" priority="22" operator="lessThan">
      <formula>0.05</formula>
    </cfRule>
  </conditionalFormatting>
  <conditionalFormatting sqref="B41:AC41">
    <cfRule type="cellIs" dxfId="8" priority="5" operator="lessThan">
      <formula>0.05</formula>
    </cfRule>
  </conditionalFormatting>
  <conditionalFormatting sqref="K19:N21">
    <cfRule type="cellIs" dxfId="7" priority="34" operator="lessThan">
      <formula>0.05</formula>
    </cfRule>
  </conditionalFormatting>
  <conditionalFormatting sqref="K19:N25">
    <cfRule type="cellIs" priority="30" operator="lessThanOrEqual">
      <formula>0.05</formula>
    </cfRule>
  </conditionalFormatting>
  <conditionalFormatting sqref="K23:N25">
    <cfRule type="cellIs" dxfId="6" priority="31" operator="lessThan">
      <formula>0.05</formula>
    </cfRule>
  </conditionalFormatting>
  <conditionalFormatting sqref="K47:N49">
    <cfRule type="cellIs" dxfId="5" priority="14" operator="lessThan">
      <formula>0.05</formula>
    </cfRule>
  </conditionalFormatting>
  <conditionalFormatting sqref="K47:N53">
    <cfRule type="cellIs" priority="10" operator="lessThanOrEqual">
      <formula>0.05</formula>
    </cfRule>
  </conditionalFormatting>
  <conditionalFormatting sqref="K51:N53">
    <cfRule type="cellIs" dxfId="4" priority="11" operator="lessThan">
      <formula>0.05</formula>
    </cfRule>
  </conditionalFormatting>
  <conditionalFormatting sqref="Z19:AC21">
    <cfRule type="cellIs" dxfId="3" priority="19" operator="lessThan">
      <formula>0.05</formula>
    </cfRule>
  </conditionalFormatting>
  <conditionalFormatting sqref="Z19:AC25">
    <cfRule type="cellIs" priority="18" operator="lessThanOrEqual">
      <formula>0.05</formula>
    </cfRule>
  </conditionalFormatting>
  <conditionalFormatting sqref="Z23:AC25">
    <cfRule type="cellIs" dxfId="2" priority="24" operator="lessThan">
      <formula>0.05</formula>
    </cfRule>
  </conditionalFormatting>
  <conditionalFormatting sqref="Z47:AC49">
    <cfRule type="cellIs" dxfId="1" priority="2" operator="lessThan">
      <formula>0.05</formula>
    </cfRule>
  </conditionalFormatting>
  <conditionalFormatting sqref="Z47:AC53">
    <cfRule type="cellIs" priority="1" operator="lessThanOrEqual">
      <formula>0.05</formula>
    </cfRule>
  </conditionalFormatting>
  <conditionalFormatting sqref="Z51:AC53">
    <cfRule type="cellIs" dxfId="0" priority="7" operator="lessThan">
      <formula>0.05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L45"/>
  <sheetViews>
    <sheetView topLeftCell="A19" zoomScale="40" zoomScaleNormal="40" workbookViewId="0">
      <selection activeCell="B31" sqref="B31:P33"/>
    </sheetView>
  </sheetViews>
  <sheetFormatPr baseColWidth="10" defaultColWidth="9" defaultRowHeight="15" x14ac:dyDescent="0.2"/>
  <cols>
    <col min="1" max="1" width="23.1640625" customWidth="1"/>
  </cols>
  <sheetData>
    <row r="2" spans="1:38" ht="21" x14ac:dyDescent="0.25">
      <c r="S2" s="36" t="s">
        <v>27</v>
      </c>
    </row>
    <row r="3" spans="1:38" x14ac:dyDescent="0.2">
      <c r="A3" s="1"/>
      <c r="B3" s="2" t="s">
        <v>0</v>
      </c>
      <c r="C3" t="s">
        <v>1</v>
      </c>
      <c r="D3" s="2"/>
      <c r="E3" s="2"/>
      <c r="F3" s="2"/>
      <c r="G3" s="2"/>
      <c r="H3" s="2"/>
      <c r="I3" s="2"/>
      <c r="J3" t="s">
        <v>2</v>
      </c>
      <c r="K3" s="2"/>
      <c r="L3" s="2"/>
      <c r="M3" s="2"/>
      <c r="N3" s="2"/>
      <c r="O3" s="2"/>
      <c r="P3" s="3"/>
    </row>
    <row r="4" spans="1:38" x14ac:dyDescent="0.2">
      <c r="A4" s="4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5</v>
      </c>
      <c r="K4" s="5" t="s">
        <v>6</v>
      </c>
      <c r="L4" s="5" t="s">
        <v>7</v>
      </c>
      <c r="M4" s="5" t="s">
        <v>8</v>
      </c>
      <c r="N4" s="5" t="s">
        <v>9</v>
      </c>
      <c r="O4" s="5" t="s">
        <v>10</v>
      </c>
      <c r="P4" s="6" t="s">
        <v>11</v>
      </c>
    </row>
    <row r="5" spans="1:38" x14ac:dyDescent="0.2">
      <c r="A5" s="4" t="s">
        <v>12</v>
      </c>
      <c r="B5">
        <v>34340</v>
      </c>
      <c r="C5">
        <v>31692</v>
      </c>
      <c r="D5">
        <v>30948</v>
      </c>
      <c r="E5">
        <v>33229</v>
      </c>
      <c r="F5">
        <v>28398</v>
      </c>
      <c r="G5">
        <v>32021</v>
      </c>
      <c r="H5">
        <v>24448</v>
      </c>
      <c r="I5">
        <v>39605</v>
      </c>
      <c r="J5">
        <v>35748</v>
      </c>
      <c r="K5">
        <v>37176</v>
      </c>
      <c r="L5">
        <v>41907</v>
      </c>
      <c r="M5">
        <v>23575</v>
      </c>
      <c r="N5">
        <v>34658</v>
      </c>
      <c r="O5">
        <v>35050</v>
      </c>
      <c r="P5">
        <v>39462</v>
      </c>
      <c r="S5" s="7"/>
      <c r="T5" s="7" t="s">
        <v>13</v>
      </c>
      <c r="U5" s="7"/>
      <c r="V5" s="7"/>
      <c r="W5" s="7"/>
      <c r="X5" s="7"/>
      <c r="Y5" s="7"/>
      <c r="Z5" s="7"/>
      <c r="AA5" s="7"/>
    </row>
    <row r="6" spans="1:38" ht="16" thickBot="1" x14ac:dyDescent="0.25">
      <c r="A6" s="4"/>
      <c r="B6">
        <v>41803</v>
      </c>
      <c r="C6">
        <v>34189</v>
      </c>
      <c r="D6">
        <v>28122</v>
      </c>
      <c r="E6">
        <v>23864</v>
      </c>
      <c r="F6">
        <v>37908</v>
      </c>
      <c r="G6">
        <v>25133</v>
      </c>
      <c r="H6">
        <v>30042</v>
      </c>
      <c r="I6">
        <v>40465</v>
      </c>
      <c r="J6">
        <v>35213</v>
      </c>
      <c r="K6">
        <v>33298</v>
      </c>
      <c r="L6">
        <v>39527</v>
      </c>
      <c r="M6">
        <v>29776</v>
      </c>
      <c r="N6">
        <v>32165</v>
      </c>
      <c r="O6">
        <v>38544</v>
      </c>
      <c r="P6">
        <v>39207</v>
      </c>
      <c r="S6" s="8"/>
      <c r="T6" s="9" t="s">
        <v>14</v>
      </c>
      <c r="U6" s="9"/>
      <c r="V6" s="9"/>
      <c r="W6" s="8"/>
      <c r="X6" s="9" t="s">
        <v>15</v>
      </c>
      <c r="Y6" s="9"/>
      <c r="Z6" s="9"/>
      <c r="AA6" s="9"/>
    </row>
    <row r="7" spans="1:38" x14ac:dyDescent="0.2">
      <c r="A7" s="4"/>
      <c r="B7">
        <v>35328</v>
      </c>
      <c r="C7">
        <v>34367</v>
      </c>
      <c r="D7">
        <v>32533</v>
      </c>
      <c r="E7">
        <v>38612</v>
      </c>
      <c r="F7">
        <v>29838</v>
      </c>
      <c r="G7">
        <v>25445</v>
      </c>
      <c r="H7">
        <v>37606</v>
      </c>
      <c r="I7">
        <v>38917</v>
      </c>
      <c r="J7">
        <v>38024</v>
      </c>
      <c r="K7">
        <v>30908</v>
      </c>
      <c r="L7">
        <v>34353</v>
      </c>
      <c r="M7">
        <v>38963</v>
      </c>
      <c r="N7">
        <v>26771</v>
      </c>
      <c r="O7">
        <v>42875</v>
      </c>
      <c r="P7">
        <v>39830</v>
      </c>
      <c r="S7" s="10" t="s">
        <v>16</v>
      </c>
      <c r="T7" s="11" t="s">
        <v>8</v>
      </c>
      <c r="U7" s="11" t="s">
        <v>9</v>
      </c>
      <c r="V7" s="11" t="s">
        <v>10</v>
      </c>
      <c r="W7" s="12" t="s">
        <v>11</v>
      </c>
      <c r="X7" s="11" t="s">
        <v>8</v>
      </c>
      <c r="Y7" s="11" t="s">
        <v>9</v>
      </c>
      <c r="Z7" s="11" t="s">
        <v>10</v>
      </c>
      <c r="AA7" s="12" t="s">
        <v>11</v>
      </c>
    </row>
    <row r="8" spans="1:38" x14ac:dyDescent="0.2">
      <c r="A8" s="13" t="s">
        <v>17</v>
      </c>
      <c r="B8" s="14">
        <f t="shared" ref="B8:P8" si="0">(AVERAGE(B5:B7))</f>
        <v>37157</v>
      </c>
      <c r="C8" s="14">
        <f t="shared" si="0"/>
        <v>33416</v>
      </c>
      <c r="D8" s="14">
        <f t="shared" si="0"/>
        <v>30534.333333333332</v>
      </c>
      <c r="E8" s="14">
        <f t="shared" si="0"/>
        <v>31901.666666666668</v>
      </c>
      <c r="F8" s="14">
        <f t="shared" si="0"/>
        <v>32048</v>
      </c>
      <c r="G8" s="14">
        <f t="shared" si="0"/>
        <v>27533</v>
      </c>
      <c r="H8" s="14">
        <f t="shared" si="0"/>
        <v>30698.666666666668</v>
      </c>
      <c r="I8" s="14">
        <f t="shared" si="0"/>
        <v>39662.333333333336</v>
      </c>
      <c r="J8" s="14">
        <f t="shared" si="0"/>
        <v>36328.333333333336</v>
      </c>
      <c r="K8" s="14">
        <f t="shared" si="0"/>
        <v>33794</v>
      </c>
      <c r="L8" s="14">
        <f t="shared" si="0"/>
        <v>38595.666666666664</v>
      </c>
      <c r="M8" s="14">
        <f t="shared" si="0"/>
        <v>30771.333333333332</v>
      </c>
      <c r="N8" s="14">
        <f t="shared" si="0"/>
        <v>31198</v>
      </c>
      <c r="O8" s="14">
        <f t="shared" si="0"/>
        <v>38823</v>
      </c>
      <c r="P8" s="15">
        <f t="shared" si="0"/>
        <v>39499.666666666664</v>
      </c>
      <c r="S8" t="s">
        <v>1</v>
      </c>
      <c r="T8">
        <v>13.749764512743226</v>
      </c>
      <c r="U8">
        <v>25.900906962348969</v>
      </c>
      <c r="V8">
        <v>17.381202285796306</v>
      </c>
      <c r="W8">
        <v>-6.7425608454216928</v>
      </c>
      <c r="X8" s="9">
        <v>27.89155923962285</v>
      </c>
      <c r="Y8" s="9">
        <v>24.211678373747432</v>
      </c>
      <c r="Z8" s="9">
        <v>31.967058696880798</v>
      </c>
      <c r="AA8" s="9">
        <v>42.03514815512554</v>
      </c>
      <c r="AD8" s="16" t="s">
        <v>16</v>
      </c>
      <c r="AE8" s="16"/>
    </row>
    <row r="9" spans="1:38" x14ac:dyDescent="0.2">
      <c r="A9" s="13" t="s">
        <v>18</v>
      </c>
      <c r="B9" s="14">
        <f t="shared" ref="B9:P9" si="1">(STDEV(B5:B7))</f>
        <v>4053.766520163686</v>
      </c>
      <c r="C9" s="14">
        <f t="shared" si="1"/>
        <v>1495.6781070805309</v>
      </c>
      <c r="D9" s="14">
        <f t="shared" si="1"/>
        <v>2234.4060359149885</v>
      </c>
      <c r="E9" s="14">
        <f t="shared" si="1"/>
        <v>7463.0581086665306</v>
      </c>
      <c r="F9" s="14">
        <f t="shared" si="1"/>
        <v>5125.7292164139926</v>
      </c>
      <c r="G9" s="14">
        <f t="shared" si="1"/>
        <v>3889.8514110438718</v>
      </c>
      <c r="H9" s="14">
        <f t="shared" si="1"/>
        <v>6603.5330947405155</v>
      </c>
      <c r="I9" s="14">
        <f t="shared" si="1"/>
        <v>775.59095748553773</v>
      </c>
      <c r="J9" s="14">
        <f t="shared" si="1"/>
        <v>1492.6554637066563</v>
      </c>
      <c r="K9" s="14">
        <f t="shared" si="1"/>
        <v>3163.3001754496836</v>
      </c>
      <c r="L9" s="14">
        <f t="shared" si="1"/>
        <v>3862.1581186343647</v>
      </c>
      <c r="M9" s="14">
        <f t="shared" si="1"/>
        <v>7742.1348692291103</v>
      </c>
      <c r="N9" s="14">
        <f t="shared" si="1"/>
        <v>4031.4400652868449</v>
      </c>
      <c r="O9" s="14">
        <f t="shared" si="1"/>
        <v>3919.9536987061465</v>
      </c>
      <c r="P9" s="15">
        <f t="shared" si="1"/>
        <v>313.20334182976615</v>
      </c>
      <c r="S9" t="s">
        <v>2</v>
      </c>
      <c r="T9">
        <v>17.185635725883856</v>
      </c>
      <c r="U9">
        <v>16.037355007131907</v>
      </c>
      <c r="V9">
        <v>-4.4836773690017964</v>
      </c>
      <c r="W9">
        <v>-6.3047788213975053</v>
      </c>
      <c r="X9" s="9">
        <v>11.280960967426495</v>
      </c>
      <c r="Y9" s="9">
        <v>-1.6416825900907241</v>
      </c>
      <c r="Z9" s="9">
        <v>5.1789254604336321</v>
      </c>
      <c r="AA9" s="9">
        <v>7.4091019188847014</v>
      </c>
      <c r="AD9" t="s">
        <v>1</v>
      </c>
      <c r="AI9" t="s">
        <v>2</v>
      </c>
    </row>
    <row r="10" spans="1:38" x14ac:dyDescent="0.2">
      <c r="A10" s="13" t="s">
        <v>19</v>
      </c>
      <c r="B10" s="14">
        <f t="shared" ref="B10:P10" si="2">(B9/B8)*100</f>
        <v>10.909832656467653</v>
      </c>
      <c r="C10" s="14">
        <f t="shared" si="2"/>
        <v>4.4759340049094174</v>
      </c>
      <c r="D10" s="14">
        <f t="shared" si="2"/>
        <v>7.3176840362706077</v>
      </c>
      <c r="E10" s="14">
        <f t="shared" si="2"/>
        <v>23.39394423070852</v>
      </c>
      <c r="F10" s="14">
        <f t="shared" si="2"/>
        <v>15.993912931895885</v>
      </c>
      <c r="G10" s="14">
        <f t="shared" si="2"/>
        <v>14.127960669174705</v>
      </c>
      <c r="H10" s="14">
        <f t="shared" si="2"/>
        <v>21.510814024736739</v>
      </c>
      <c r="I10" s="14">
        <f t="shared" si="2"/>
        <v>1.9554849457979553</v>
      </c>
      <c r="J10" s="14">
        <f t="shared" si="2"/>
        <v>4.108791476918813</v>
      </c>
      <c r="K10" s="14">
        <f t="shared" si="2"/>
        <v>9.3605378926723191</v>
      </c>
      <c r="L10" s="14">
        <f t="shared" si="2"/>
        <v>10.006714359904906</v>
      </c>
      <c r="M10" s="14">
        <f t="shared" si="2"/>
        <v>25.160219043359984</v>
      </c>
      <c r="N10" s="14">
        <f t="shared" si="2"/>
        <v>12.922110600957899</v>
      </c>
      <c r="O10" s="14">
        <f t="shared" si="2"/>
        <v>10.096988122262953</v>
      </c>
      <c r="P10" s="15">
        <f t="shared" si="2"/>
        <v>0.7929265440968265</v>
      </c>
      <c r="AD10" t="s">
        <v>8</v>
      </c>
      <c r="AE10" t="s">
        <v>9</v>
      </c>
      <c r="AF10" t="s">
        <v>10</v>
      </c>
      <c r="AG10" t="s">
        <v>11</v>
      </c>
      <c r="AI10" t="s">
        <v>8</v>
      </c>
      <c r="AJ10" t="s">
        <v>9</v>
      </c>
      <c r="AK10" t="s">
        <v>10</v>
      </c>
      <c r="AL10" t="s">
        <v>11</v>
      </c>
    </row>
    <row r="11" spans="1:38" x14ac:dyDescent="0.2">
      <c r="A11" s="4" t="s">
        <v>20</v>
      </c>
      <c r="B11">
        <f t="shared" ref="B11:P11" si="3">(B5/$B8)*100</f>
        <v>92.418655973302478</v>
      </c>
      <c r="C11">
        <f t="shared" si="3"/>
        <v>85.292138762548106</v>
      </c>
      <c r="D11">
        <f t="shared" si="3"/>
        <v>83.289824259224375</v>
      </c>
      <c r="E11">
        <f t="shared" si="3"/>
        <v>89.42864063298974</v>
      </c>
      <c r="F11">
        <f t="shared" si="3"/>
        <v>76.427052776058346</v>
      </c>
      <c r="G11">
        <f t="shared" si="3"/>
        <v>86.177570848023251</v>
      </c>
      <c r="H11">
        <f t="shared" si="3"/>
        <v>65.796485184487437</v>
      </c>
      <c r="I11">
        <f t="shared" si="3"/>
        <v>106.58826062383939</v>
      </c>
      <c r="J11">
        <f t="shared" si="3"/>
        <v>96.20798234518395</v>
      </c>
      <c r="K11">
        <f t="shared" si="3"/>
        <v>100.05113437575692</v>
      </c>
      <c r="L11">
        <f t="shared" si="3"/>
        <v>112.78359393923083</v>
      </c>
      <c r="M11">
        <f t="shared" si="3"/>
        <v>63.446995182603551</v>
      </c>
      <c r="N11">
        <f t="shared" si="3"/>
        <v>93.274483946497298</v>
      </c>
      <c r="O11">
        <f t="shared" si="3"/>
        <v>94.329466856850658</v>
      </c>
      <c r="P11">
        <f t="shared" si="3"/>
        <v>106.20340716419517</v>
      </c>
      <c r="S11" s="18"/>
      <c r="T11" s="18" t="s">
        <v>21</v>
      </c>
      <c r="U11" s="18"/>
      <c r="AC11" s="17" t="s">
        <v>22</v>
      </c>
      <c r="AD11" s="19">
        <v>86.250235487256774</v>
      </c>
      <c r="AE11" s="20">
        <v>74.099093037651031</v>
      </c>
      <c r="AF11" s="20">
        <v>82.618797714203694</v>
      </c>
      <c r="AG11" s="21">
        <v>106.74256084542169</v>
      </c>
      <c r="AI11" s="34">
        <v>82.814364274116144</v>
      </c>
      <c r="AJ11" s="34">
        <v>83.962644992868093</v>
      </c>
      <c r="AK11" s="20">
        <v>104.4836773690018</v>
      </c>
      <c r="AL11" s="20">
        <v>106.30477882139751</v>
      </c>
    </row>
    <row r="12" spans="1:38" ht="16" thickBot="1" x14ac:dyDescent="0.25">
      <c r="A12" s="4"/>
      <c r="B12">
        <f t="shared" ref="B12:P12" si="4">(B6/$B8)*100</f>
        <v>112.50370051403505</v>
      </c>
      <c r="C12">
        <f t="shared" si="4"/>
        <v>92.012272250181653</v>
      </c>
      <c r="D12">
        <f t="shared" si="4"/>
        <v>75.684258686115669</v>
      </c>
      <c r="E12">
        <f t="shared" si="4"/>
        <v>64.224775950695701</v>
      </c>
      <c r="F12">
        <f t="shared" si="4"/>
        <v>102.02115348386576</v>
      </c>
      <c r="G12">
        <f t="shared" si="4"/>
        <v>67.64001399467125</v>
      </c>
      <c r="H12">
        <f t="shared" si="4"/>
        <v>80.851521920499508</v>
      </c>
      <c r="I12">
        <f t="shared" si="4"/>
        <v>108.90276394757382</v>
      </c>
      <c r="J12">
        <f t="shared" si="4"/>
        <v>94.768145975186371</v>
      </c>
      <c r="K12">
        <f t="shared" si="4"/>
        <v>89.61433915547542</v>
      </c>
      <c r="L12">
        <f t="shared" si="4"/>
        <v>106.37834055494255</v>
      </c>
      <c r="M12">
        <f t="shared" si="4"/>
        <v>80.135640659902577</v>
      </c>
      <c r="N12">
        <f t="shared" si="4"/>
        <v>86.565115590602034</v>
      </c>
      <c r="O12">
        <f t="shared" si="4"/>
        <v>103.7328094302554</v>
      </c>
      <c r="P12">
        <f t="shared" si="4"/>
        <v>105.51713001587856</v>
      </c>
      <c r="S12" s="17"/>
      <c r="T12" t="s">
        <v>14</v>
      </c>
      <c r="W12" s="17"/>
      <c r="X12" t="s">
        <v>15</v>
      </c>
      <c r="AC12" s="17" t="s">
        <v>15</v>
      </c>
      <c r="AD12">
        <v>72.10844076037715</v>
      </c>
      <c r="AE12">
        <v>75.788321626252568</v>
      </c>
      <c r="AF12">
        <v>68.032941303119202</v>
      </c>
      <c r="AG12" s="17">
        <v>57.96485184487446</v>
      </c>
      <c r="AI12">
        <v>88.719039032573505</v>
      </c>
      <c r="AJ12">
        <v>101.64168259009072</v>
      </c>
      <c r="AK12">
        <v>94.821074539566368</v>
      </c>
      <c r="AL12">
        <v>92.590898081115299</v>
      </c>
    </row>
    <row r="13" spans="1:38" x14ac:dyDescent="0.2">
      <c r="A13" s="4"/>
      <c r="B13">
        <f t="shared" ref="B13:P13" si="5">(B7/$B8)*100</f>
        <v>95.07764351266249</v>
      </c>
      <c r="C13">
        <f t="shared" si="5"/>
        <v>92.491320612536001</v>
      </c>
      <c r="D13">
        <f t="shared" si="5"/>
        <v>87.555507710525603</v>
      </c>
      <c r="E13">
        <f t="shared" si="5"/>
        <v>103.91581666980649</v>
      </c>
      <c r="F13">
        <f t="shared" si="5"/>
        <v>80.302500201846215</v>
      </c>
      <c r="G13">
        <f t="shared" si="5"/>
        <v>68.479694270258634</v>
      </c>
      <c r="H13">
        <f t="shared" si="5"/>
        <v>101.20838603762414</v>
      </c>
      <c r="I13">
        <f t="shared" si="5"/>
        <v>104.73665796485186</v>
      </c>
      <c r="J13">
        <f t="shared" si="5"/>
        <v>102.33334230427644</v>
      </c>
      <c r="K13">
        <f t="shared" si="5"/>
        <v>83.182172941841387</v>
      </c>
      <c r="L13">
        <f t="shared" si="5"/>
        <v>92.453642651451958</v>
      </c>
      <c r="M13">
        <f t="shared" si="5"/>
        <v>104.8604569798423</v>
      </c>
      <c r="N13">
        <f t="shared" si="5"/>
        <v>72.04833544150496</v>
      </c>
      <c r="O13">
        <f t="shared" si="5"/>
        <v>115.38875581989933</v>
      </c>
      <c r="P13">
        <f t="shared" si="5"/>
        <v>107.19379928411874</v>
      </c>
      <c r="S13" s="22" t="s">
        <v>16</v>
      </c>
      <c r="T13" s="23" t="s">
        <v>8</v>
      </c>
      <c r="U13" s="23" t="s">
        <v>9</v>
      </c>
      <c r="V13" s="23" t="s">
        <v>10</v>
      </c>
      <c r="W13" s="24" t="s">
        <v>11</v>
      </c>
      <c r="X13" s="23" t="s">
        <v>8</v>
      </c>
      <c r="Y13" s="23" t="s">
        <v>9</v>
      </c>
      <c r="Z13" s="23" t="s">
        <v>10</v>
      </c>
      <c r="AA13" s="24" t="s">
        <v>11</v>
      </c>
    </row>
    <row r="14" spans="1:38" x14ac:dyDescent="0.2">
      <c r="A14" s="13" t="s">
        <v>17</v>
      </c>
      <c r="B14" s="23">
        <f t="shared" ref="B14:P14" si="6">(AVERAGE(B11:B13))</f>
        <v>100</v>
      </c>
      <c r="C14" s="23">
        <f t="shared" si="6"/>
        <v>89.931910541755258</v>
      </c>
      <c r="D14" s="23">
        <f t="shared" si="6"/>
        <v>82.176530218621892</v>
      </c>
      <c r="E14" s="23">
        <f t="shared" si="6"/>
        <v>85.85641108449731</v>
      </c>
      <c r="F14" s="23">
        <f t="shared" si="6"/>
        <v>86.250235487256774</v>
      </c>
      <c r="G14" s="23">
        <f t="shared" si="6"/>
        <v>74.099093037651031</v>
      </c>
      <c r="H14" s="23">
        <f t="shared" si="6"/>
        <v>82.618797714203694</v>
      </c>
      <c r="I14" s="23">
        <f t="shared" si="6"/>
        <v>106.74256084542169</v>
      </c>
      <c r="J14" s="23">
        <f t="shared" si="6"/>
        <v>97.769823541548931</v>
      </c>
      <c r="K14" s="23">
        <f t="shared" si="6"/>
        <v>90.949215491024574</v>
      </c>
      <c r="L14" s="23">
        <f t="shared" si="6"/>
        <v>103.87185904854179</v>
      </c>
      <c r="M14" s="23">
        <f t="shared" si="6"/>
        <v>82.814364274116144</v>
      </c>
      <c r="N14" s="23">
        <f t="shared" si="6"/>
        <v>83.962644992868093</v>
      </c>
      <c r="O14" s="23">
        <f t="shared" si="6"/>
        <v>104.4836773690018</v>
      </c>
      <c r="P14" s="24">
        <f t="shared" si="6"/>
        <v>106.30477882139751</v>
      </c>
      <c r="S14" t="s">
        <v>1</v>
      </c>
      <c r="T14">
        <f t="shared" ref="T14:AA15" si="7">(100-T8)</f>
        <v>86.250235487256774</v>
      </c>
      <c r="U14">
        <f t="shared" si="7"/>
        <v>74.099093037651031</v>
      </c>
      <c r="V14">
        <f t="shared" si="7"/>
        <v>82.618797714203694</v>
      </c>
      <c r="W14">
        <f t="shared" si="7"/>
        <v>106.74256084542169</v>
      </c>
      <c r="X14">
        <f t="shared" si="7"/>
        <v>72.10844076037715</v>
      </c>
      <c r="Y14">
        <f t="shared" si="7"/>
        <v>75.788321626252568</v>
      </c>
      <c r="Z14">
        <f t="shared" si="7"/>
        <v>68.032941303119202</v>
      </c>
      <c r="AA14">
        <f t="shared" si="7"/>
        <v>57.96485184487446</v>
      </c>
    </row>
    <row r="15" spans="1:38" x14ac:dyDescent="0.2">
      <c r="A15" s="13" t="s">
        <v>18</v>
      </c>
      <c r="B15" s="25">
        <f>(STDEV(B11:B13))</f>
        <v>10.909832656467653</v>
      </c>
      <c r="C15" s="25">
        <f>(STDEV(C11:C13))</f>
        <v>4.0252929652031399</v>
      </c>
      <c r="D15" s="25">
        <f>(STDEV(D11:D13))</f>
        <v>6.0134188333691858</v>
      </c>
      <c r="E15" s="25">
        <f>(STDEV(E11:E13))</f>
        <v>20.085200927595164</v>
      </c>
      <c r="F15" s="25">
        <f t="shared" ref="F15:P15" si="8">(STDEV(F11:F12))</f>
        <v>18.097762168861976</v>
      </c>
      <c r="G15" s="25">
        <f t="shared" si="8"/>
        <v>13.10803215763646</v>
      </c>
      <c r="H15" s="25">
        <f t="shared" si="8"/>
        <v>10.645518567046613</v>
      </c>
      <c r="I15" s="25">
        <f t="shared" si="8"/>
        <v>1.6366009952914171</v>
      </c>
      <c r="J15" s="25">
        <f t="shared" si="8"/>
        <v>1.0181180610243108</v>
      </c>
      <c r="K15" s="25">
        <f t="shared" si="8"/>
        <v>7.3799286741163925</v>
      </c>
      <c r="L15" s="25">
        <f t="shared" si="8"/>
        <v>4.5291981032483202</v>
      </c>
      <c r="M15" s="25">
        <f t="shared" si="8"/>
        <v>11.800654385816372</v>
      </c>
      <c r="N15" s="25">
        <f t="shared" si="8"/>
        <v>4.7442398619319794</v>
      </c>
      <c r="O15" s="25">
        <f t="shared" si="8"/>
        <v>6.6491672994746542</v>
      </c>
      <c r="P15" s="26">
        <f t="shared" si="8"/>
        <v>0.4852712253480379</v>
      </c>
      <c r="S15" t="s">
        <v>2</v>
      </c>
      <c r="T15">
        <f t="shared" si="7"/>
        <v>82.814364274116144</v>
      </c>
      <c r="U15">
        <f t="shared" si="7"/>
        <v>83.962644992868093</v>
      </c>
      <c r="V15">
        <f t="shared" si="7"/>
        <v>104.4836773690018</v>
      </c>
      <c r="W15">
        <f t="shared" si="7"/>
        <v>106.30477882139751</v>
      </c>
      <c r="X15">
        <f t="shared" si="7"/>
        <v>88.719039032573505</v>
      </c>
      <c r="Y15">
        <f t="shared" si="7"/>
        <v>101.64168259009072</v>
      </c>
      <c r="Z15">
        <f t="shared" si="7"/>
        <v>94.821074539566368</v>
      </c>
      <c r="AA15">
        <f t="shared" si="7"/>
        <v>92.590898081115299</v>
      </c>
    </row>
    <row r="16" spans="1:38" x14ac:dyDescent="0.2">
      <c r="A16" s="13" t="s">
        <v>19</v>
      </c>
      <c r="B16" s="25">
        <f t="shared" ref="B16:P16" si="9">(B15/B14)*100</f>
        <v>10.909832656467653</v>
      </c>
      <c r="C16" s="25">
        <f t="shared" si="9"/>
        <v>4.4759340049094165</v>
      </c>
      <c r="D16" s="25">
        <f t="shared" si="9"/>
        <v>7.3176840362706077</v>
      </c>
      <c r="E16" s="25">
        <f t="shared" si="9"/>
        <v>23.393944230708538</v>
      </c>
      <c r="F16" s="25">
        <f t="shared" si="9"/>
        <v>20.982855370332139</v>
      </c>
      <c r="G16" s="25">
        <f t="shared" si="9"/>
        <v>17.689868553419462</v>
      </c>
      <c r="H16" s="25">
        <f t="shared" si="9"/>
        <v>12.885104675417534</v>
      </c>
      <c r="I16" s="25">
        <f t="shared" si="9"/>
        <v>1.5332225331013434</v>
      </c>
      <c r="J16" s="25">
        <f t="shared" si="9"/>
        <v>1.0413418211720966</v>
      </c>
      <c r="K16" s="25">
        <f t="shared" si="9"/>
        <v>8.1143401119767642</v>
      </c>
      <c r="L16" s="25">
        <f t="shared" si="9"/>
        <v>4.3603706959088102</v>
      </c>
      <c r="M16" s="25">
        <f t="shared" si="9"/>
        <v>14.249526020336425</v>
      </c>
      <c r="N16" s="25">
        <f t="shared" si="9"/>
        <v>5.6504173520676506</v>
      </c>
      <c r="O16" s="25">
        <f t="shared" si="9"/>
        <v>6.3638335354449609</v>
      </c>
      <c r="P16" s="26">
        <f t="shared" si="9"/>
        <v>0.45649050844961669</v>
      </c>
    </row>
    <row r="17" spans="1:38" x14ac:dyDescent="0.2">
      <c r="A17" s="4" t="s">
        <v>23</v>
      </c>
      <c r="B17">
        <f t="shared" ref="B17:P17" si="10">(100-B14)</f>
        <v>0</v>
      </c>
      <c r="C17">
        <f t="shared" si="10"/>
        <v>10.068089458244742</v>
      </c>
      <c r="D17">
        <f t="shared" si="10"/>
        <v>17.823469781378108</v>
      </c>
      <c r="E17">
        <f t="shared" si="10"/>
        <v>14.14358891550269</v>
      </c>
      <c r="F17">
        <f t="shared" si="10"/>
        <v>13.749764512743226</v>
      </c>
      <c r="G17">
        <f t="shared" si="10"/>
        <v>25.900906962348969</v>
      </c>
      <c r="H17">
        <f t="shared" si="10"/>
        <v>17.381202285796306</v>
      </c>
      <c r="I17">
        <f t="shared" si="10"/>
        <v>-6.7425608454216928</v>
      </c>
      <c r="J17">
        <f t="shared" si="10"/>
        <v>2.2301764584510693</v>
      </c>
      <c r="K17">
        <f t="shared" si="10"/>
        <v>9.0507845089754255</v>
      </c>
      <c r="L17">
        <f t="shared" si="10"/>
        <v>-3.8718590485417934</v>
      </c>
      <c r="M17">
        <f t="shared" si="10"/>
        <v>17.185635725883856</v>
      </c>
      <c r="N17">
        <f t="shared" si="10"/>
        <v>16.037355007131907</v>
      </c>
      <c r="O17">
        <f t="shared" si="10"/>
        <v>-4.4836773690017964</v>
      </c>
      <c r="P17" s="17">
        <f t="shared" si="10"/>
        <v>-6.3047788213975053</v>
      </c>
    </row>
    <row r="18" spans="1:38" x14ac:dyDescent="0.2">
      <c r="A18" s="27" t="s">
        <v>24</v>
      </c>
      <c r="B18" s="28"/>
      <c r="C18" s="28"/>
      <c r="D18" s="28"/>
      <c r="E18" s="28"/>
      <c r="F18" s="28">
        <f>(C17+D17)</f>
        <v>27.89155923962285</v>
      </c>
      <c r="G18" s="28">
        <f>(C17+E17)</f>
        <v>24.211678373747432</v>
      </c>
      <c r="H18" s="28">
        <f>(D17+E17)</f>
        <v>31.967058696880798</v>
      </c>
      <c r="I18" s="28">
        <f>(C17+D17+E17)</f>
        <v>42.03514815512554</v>
      </c>
      <c r="J18" s="28"/>
      <c r="K18" s="28"/>
      <c r="L18" s="28"/>
      <c r="M18" s="28">
        <f>(J17+K17)</f>
        <v>11.280960967426495</v>
      </c>
      <c r="N18" s="28">
        <f>(J17+L17)</f>
        <v>-1.6416825900907241</v>
      </c>
      <c r="O18" s="28">
        <f>(K17+L17)</f>
        <v>5.1789254604336321</v>
      </c>
      <c r="P18" s="29">
        <f>(J17+K17+L17)</f>
        <v>7.4091019188847014</v>
      </c>
    </row>
    <row r="19" spans="1:38" x14ac:dyDescent="0.2">
      <c r="S19" s="9"/>
      <c r="T19" s="9"/>
      <c r="U19" s="9"/>
      <c r="V19" s="9"/>
      <c r="W19" s="9"/>
      <c r="X19" s="9"/>
      <c r="Y19" s="9"/>
      <c r="Z19" s="9"/>
      <c r="AA19" s="9"/>
    </row>
    <row r="20" spans="1:38" x14ac:dyDescent="0.2">
      <c r="S20" s="9"/>
      <c r="T20" s="9"/>
      <c r="U20" s="9"/>
      <c r="V20" s="9"/>
      <c r="W20" s="9"/>
      <c r="X20" s="9"/>
      <c r="Y20" s="9"/>
      <c r="Z20" s="9"/>
      <c r="AA20" s="9"/>
    </row>
    <row r="21" spans="1:38" x14ac:dyDescent="0.2">
      <c r="S21" s="9"/>
      <c r="T21" s="9"/>
      <c r="U21" s="9"/>
      <c r="V21" s="9"/>
      <c r="W21" s="9"/>
      <c r="X21" s="9"/>
      <c r="Y21" s="9"/>
      <c r="Z21" s="9"/>
      <c r="AA21" s="9"/>
    </row>
    <row r="22" spans="1:38" x14ac:dyDescent="0.2">
      <c r="S22" s="9"/>
      <c r="T22" s="9"/>
      <c r="U22" s="9"/>
      <c r="V22" s="9"/>
      <c r="W22" s="9"/>
      <c r="X22" s="9"/>
      <c r="Y22" s="9"/>
      <c r="Z22" s="9"/>
      <c r="AA22" s="9"/>
    </row>
    <row r="23" spans="1:38" x14ac:dyDescent="0.2">
      <c r="A23" s="1"/>
      <c r="B23" s="2" t="s">
        <v>0</v>
      </c>
      <c r="C23" t="s">
        <v>1</v>
      </c>
      <c r="D23" s="2"/>
      <c r="E23" s="2"/>
      <c r="F23" s="2"/>
      <c r="G23" s="2"/>
      <c r="H23" s="2"/>
      <c r="I23" s="2"/>
      <c r="J23" t="s">
        <v>2</v>
      </c>
      <c r="K23" s="2"/>
      <c r="L23" s="2"/>
      <c r="M23" s="2"/>
      <c r="N23" s="2"/>
      <c r="O23" s="2"/>
      <c r="P23" s="3"/>
      <c r="S23" s="9"/>
      <c r="T23" s="9"/>
      <c r="U23" s="9"/>
      <c r="V23" s="9"/>
      <c r="W23" s="9"/>
      <c r="X23" s="9"/>
      <c r="Y23" s="9"/>
      <c r="Z23" s="9"/>
      <c r="AA23" s="9"/>
    </row>
    <row r="24" spans="1:38" x14ac:dyDescent="0.2">
      <c r="A24" s="4" t="s">
        <v>3</v>
      </c>
      <c r="B24" s="5" t="s">
        <v>4</v>
      </c>
      <c r="C24" s="5" t="s">
        <v>5</v>
      </c>
      <c r="D24" s="5" t="s">
        <v>6</v>
      </c>
      <c r="E24" s="5" t="s">
        <v>7</v>
      </c>
      <c r="F24" s="5" t="s">
        <v>8</v>
      </c>
      <c r="G24" s="5" t="s">
        <v>9</v>
      </c>
      <c r="H24" s="5" t="s">
        <v>10</v>
      </c>
      <c r="I24" s="5" t="s">
        <v>11</v>
      </c>
      <c r="J24" s="5" t="s">
        <v>5</v>
      </c>
      <c r="K24" s="5" t="s">
        <v>6</v>
      </c>
      <c r="L24" s="5" t="s">
        <v>7</v>
      </c>
      <c r="M24" s="5" t="s">
        <v>8</v>
      </c>
      <c r="N24" s="5" t="s">
        <v>9</v>
      </c>
      <c r="O24" s="5" t="s">
        <v>10</v>
      </c>
      <c r="P24" s="6" t="s">
        <v>11</v>
      </c>
      <c r="S24" s="9"/>
      <c r="T24" s="9"/>
      <c r="U24" s="9"/>
      <c r="V24" s="9"/>
      <c r="W24" s="9"/>
      <c r="X24" s="9"/>
      <c r="Y24" s="9"/>
      <c r="Z24" s="9"/>
      <c r="AA24" s="9"/>
    </row>
    <row r="25" spans="1:38" x14ac:dyDescent="0.2">
      <c r="A25" s="4" t="s">
        <v>25</v>
      </c>
      <c r="B25">
        <v>136400</v>
      </c>
      <c r="C25">
        <v>133521</v>
      </c>
      <c r="D25">
        <v>128296</v>
      </c>
      <c r="E25">
        <v>141776</v>
      </c>
      <c r="F25">
        <v>110981</v>
      </c>
      <c r="G25">
        <v>130079</v>
      </c>
      <c r="H25">
        <v>98233</v>
      </c>
      <c r="I25">
        <v>149622</v>
      </c>
      <c r="J25">
        <v>148291</v>
      </c>
      <c r="K25">
        <v>148063</v>
      </c>
      <c r="L25">
        <v>168935</v>
      </c>
      <c r="M25">
        <v>90286</v>
      </c>
      <c r="N25">
        <v>139948</v>
      </c>
      <c r="O25">
        <v>143362</v>
      </c>
      <c r="P25">
        <v>136230</v>
      </c>
      <c r="S25" s="7"/>
      <c r="T25" s="7" t="s">
        <v>13</v>
      </c>
      <c r="U25" s="7"/>
      <c r="V25" s="7"/>
      <c r="W25" s="7"/>
      <c r="X25" s="7"/>
      <c r="Y25" s="7"/>
      <c r="Z25" s="7"/>
      <c r="AA25" s="7"/>
    </row>
    <row r="26" spans="1:38" ht="16" thickBot="1" x14ac:dyDescent="0.25">
      <c r="A26" s="4"/>
      <c r="B26">
        <v>143707</v>
      </c>
      <c r="C26">
        <v>139687</v>
      </c>
      <c r="D26">
        <v>125302</v>
      </c>
      <c r="E26">
        <v>101289</v>
      </c>
      <c r="F26">
        <v>154104</v>
      </c>
      <c r="G26">
        <v>97620</v>
      </c>
      <c r="H26">
        <v>114624</v>
      </c>
      <c r="I26">
        <v>153077</v>
      </c>
      <c r="J26">
        <v>148538</v>
      </c>
      <c r="K26">
        <v>131232</v>
      </c>
      <c r="L26">
        <v>158574</v>
      </c>
      <c r="M26">
        <v>114841</v>
      </c>
      <c r="N26">
        <v>123001</v>
      </c>
      <c r="O26">
        <v>149005</v>
      </c>
      <c r="P26">
        <v>150809</v>
      </c>
      <c r="S26" s="8"/>
      <c r="T26" s="9" t="s">
        <v>14</v>
      </c>
      <c r="U26" s="9"/>
      <c r="V26" s="9"/>
      <c r="W26" s="8"/>
      <c r="X26" s="9" t="s">
        <v>15</v>
      </c>
      <c r="Y26" s="9"/>
      <c r="Z26" s="9"/>
      <c r="AA26" s="9"/>
    </row>
    <row r="27" spans="1:38" x14ac:dyDescent="0.2">
      <c r="A27" s="4"/>
      <c r="B27">
        <v>156849</v>
      </c>
      <c r="C27">
        <v>144911</v>
      </c>
      <c r="D27">
        <v>145945</v>
      </c>
      <c r="E27">
        <v>159048</v>
      </c>
      <c r="F27">
        <v>113532</v>
      </c>
      <c r="G27">
        <v>101400</v>
      </c>
      <c r="H27">
        <v>149126</v>
      </c>
      <c r="I27">
        <v>149741</v>
      </c>
      <c r="J27">
        <v>152317</v>
      </c>
      <c r="K27">
        <v>129735</v>
      </c>
      <c r="L27">
        <v>137695</v>
      </c>
      <c r="M27">
        <v>143053</v>
      </c>
      <c r="N27">
        <v>99435</v>
      </c>
      <c r="O27">
        <v>158723</v>
      </c>
      <c r="P27">
        <v>133570</v>
      </c>
      <c r="S27" s="10" t="s">
        <v>26</v>
      </c>
      <c r="T27" s="11" t="s">
        <v>8</v>
      </c>
      <c r="U27" s="11" t="s">
        <v>9</v>
      </c>
      <c r="V27" s="11" t="s">
        <v>10</v>
      </c>
      <c r="W27" s="12" t="s">
        <v>11</v>
      </c>
      <c r="X27" s="11" t="s">
        <v>8</v>
      </c>
      <c r="Y27" s="11" t="s">
        <v>9</v>
      </c>
      <c r="Z27" s="11" t="s">
        <v>10</v>
      </c>
      <c r="AA27" s="12" t="s">
        <v>11</v>
      </c>
    </row>
    <row r="28" spans="1:38" x14ac:dyDescent="0.2">
      <c r="A28" s="13" t="s">
        <v>17</v>
      </c>
      <c r="B28" s="14">
        <f t="shared" ref="B28:P28" si="11">(AVERAGE(B25:B27))</f>
        <v>145652</v>
      </c>
      <c r="C28" s="14">
        <f t="shared" si="11"/>
        <v>139373</v>
      </c>
      <c r="D28" s="14">
        <f t="shared" si="11"/>
        <v>133181</v>
      </c>
      <c r="E28" s="14">
        <f t="shared" si="11"/>
        <v>134037.66666666666</v>
      </c>
      <c r="F28" s="14">
        <f t="shared" si="11"/>
        <v>126205.66666666667</v>
      </c>
      <c r="G28" s="14">
        <f t="shared" si="11"/>
        <v>109699.66666666667</v>
      </c>
      <c r="H28" s="14">
        <f t="shared" si="11"/>
        <v>120661</v>
      </c>
      <c r="I28" s="14">
        <f t="shared" si="11"/>
        <v>150813.33333333334</v>
      </c>
      <c r="J28" s="14">
        <f t="shared" si="11"/>
        <v>149715.33333333334</v>
      </c>
      <c r="K28" s="14">
        <f t="shared" si="11"/>
        <v>136343.33333333334</v>
      </c>
      <c r="L28" s="14">
        <f t="shared" si="11"/>
        <v>155068</v>
      </c>
      <c r="M28" s="14">
        <f t="shared" si="11"/>
        <v>116060</v>
      </c>
      <c r="N28" s="14">
        <f t="shared" si="11"/>
        <v>120794.66666666667</v>
      </c>
      <c r="O28" s="14">
        <f t="shared" si="11"/>
        <v>150363.33333333334</v>
      </c>
      <c r="P28" s="15">
        <f t="shared" si="11"/>
        <v>140203</v>
      </c>
      <c r="S28" t="s">
        <v>1</v>
      </c>
      <c r="T28">
        <v>13.351229872115269</v>
      </c>
      <c r="U28">
        <v>24.683721015388286</v>
      </c>
      <c r="V28">
        <v>17.158020487188651</v>
      </c>
      <c r="W28">
        <v>-3.5436062212213528</v>
      </c>
      <c r="X28" s="9">
        <v>12.873149699283218</v>
      </c>
      <c r="Y28" s="9">
        <v>12.284989793022646</v>
      </c>
      <c r="Z28" s="9">
        <v>16.536218749713939</v>
      </c>
      <c r="AA28" s="9">
        <v>20.847179121009901</v>
      </c>
      <c r="AD28" s="16" t="s">
        <v>26</v>
      </c>
      <c r="AE28" s="16"/>
    </row>
    <row r="29" spans="1:38" x14ac:dyDescent="0.2">
      <c r="A29" s="13" t="s">
        <v>18</v>
      </c>
      <c r="B29" s="14">
        <f t="shared" ref="B29:P29" si="12">(STDEV(B25:B27))</f>
        <v>10362.319672737374</v>
      </c>
      <c r="C29" s="14">
        <f t="shared" si="12"/>
        <v>5701.488577555865</v>
      </c>
      <c r="D29" s="14">
        <f t="shared" si="12"/>
        <v>11154.854593404612</v>
      </c>
      <c r="E29" s="14">
        <f t="shared" si="12"/>
        <v>29646.869519956606</v>
      </c>
      <c r="F29" s="14">
        <f t="shared" si="12"/>
        <v>24194.310329772412</v>
      </c>
      <c r="G29" s="14">
        <f t="shared" si="12"/>
        <v>17749.930150097269</v>
      </c>
      <c r="H29" s="14">
        <f t="shared" si="12"/>
        <v>25978.036665614283</v>
      </c>
      <c r="I29" s="14">
        <f t="shared" si="12"/>
        <v>1961.2955752087275</v>
      </c>
      <c r="J29" s="14">
        <f t="shared" si="12"/>
        <v>2256.4915983298793</v>
      </c>
      <c r="K29" s="14">
        <f t="shared" si="12"/>
        <v>10177.091545885462</v>
      </c>
      <c r="L29" s="14">
        <f t="shared" si="12"/>
        <v>15912.367108635974</v>
      </c>
      <c r="M29" s="14">
        <f t="shared" si="12"/>
        <v>26404.612153940077</v>
      </c>
      <c r="N29" s="14">
        <f t="shared" si="12"/>
        <v>20346.417923883604</v>
      </c>
      <c r="O29" s="14">
        <f t="shared" si="12"/>
        <v>7770.0632129560781</v>
      </c>
      <c r="P29" s="15">
        <f t="shared" si="12"/>
        <v>9280.8580961029675</v>
      </c>
      <c r="S29" t="s">
        <v>2</v>
      </c>
      <c r="T29">
        <v>20.316919781396749</v>
      </c>
      <c r="U29">
        <v>17.066249233332414</v>
      </c>
      <c r="V29">
        <v>-3.2346506284385583</v>
      </c>
      <c r="W29">
        <v>3.7411089446076886</v>
      </c>
      <c r="X29" s="9">
        <v>3.6012779318741508</v>
      </c>
      <c r="Y29" s="9">
        <v>-9.2544787118153664</v>
      </c>
      <c r="Z29" s="9">
        <v>-7.3691630278574394E-2</v>
      </c>
      <c r="AA29" s="9">
        <v>-2.863446205109895</v>
      </c>
      <c r="AD29" t="s">
        <v>1</v>
      </c>
      <c r="AI29" t="s">
        <v>2</v>
      </c>
    </row>
    <row r="30" spans="1:38" x14ac:dyDescent="0.2">
      <c r="A30" s="13" t="s">
        <v>19</v>
      </c>
      <c r="B30" s="14">
        <f t="shared" ref="B30:P30" si="13">(B29/B28)*100</f>
        <v>7.1144369268787075</v>
      </c>
      <c r="C30" s="14">
        <f t="shared" si="13"/>
        <v>4.0908128386099643</v>
      </c>
      <c r="D30" s="14">
        <f t="shared" si="13"/>
        <v>8.3757101939500487</v>
      </c>
      <c r="E30" s="14">
        <f t="shared" si="13"/>
        <v>22.11831215600337</v>
      </c>
      <c r="F30" s="14">
        <f t="shared" si="13"/>
        <v>19.170541996085021</v>
      </c>
      <c r="G30" s="14">
        <f t="shared" si="13"/>
        <v>16.180477743867893</v>
      </c>
      <c r="H30" s="14">
        <f t="shared" si="13"/>
        <v>21.529770734217589</v>
      </c>
      <c r="I30" s="14">
        <f t="shared" si="13"/>
        <v>1.3004788978927995</v>
      </c>
      <c r="J30" s="14">
        <f t="shared" si="13"/>
        <v>1.5071880401895235</v>
      </c>
      <c r="K30" s="14">
        <f t="shared" si="13"/>
        <v>7.4643118200758822</v>
      </c>
      <c r="L30" s="14">
        <f t="shared" si="13"/>
        <v>10.261541458351157</v>
      </c>
      <c r="M30" s="14">
        <f t="shared" si="13"/>
        <v>22.750829014251316</v>
      </c>
      <c r="N30" s="14">
        <f t="shared" si="13"/>
        <v>16.843804851111198</v>
      </c>
      <c r="O30" s="14">
        <f t="shared" si="13"/>
        <v>5.1675252474823719</v>
      </c>
      <c r="P30" s="15">
        <f t="shared" si="13"/>
        <v>6.6195859547249114</v>
      </c>
      <c r="AD30" t="s">
        <v>8</v>
      </c>
      <c r="AE30" t="s">
        <v>9</v>
      </c>
      <c r="AF30" t="s">
        <v>10</v>
      </c>
      <c r="AG30" t="s">
        <v>11</v>
      </c>
      <c r="AI30" t="s">
        <v>8</v>
      </c>
      <c r="AJ30" t="s">
        <v>9</v>
      </c>
      <c r="AK30" t="s">
        <v>10</v>
      </c>
      <c r="AL30" t="s">
        <v>11</v>
      </c>
    </row>
    <row r="31" spans="1:38" x14ac:dyDescent="0.2">
      <c r="A31" s="4" t="s">
        <v>20</v>
      </c>
      <c r="B31">
        <f t="shared" ref="B31:P31" si="14">(B25/$B28)*100</f>
        <v>93.647873012385688</v>
      </c>
      <c r="C31">
        <f t="shared" si="14"/>
        <v>91.671243786559742</v>
      </c>
      <c r="D31">
        <f t="shared" si="14"/>
        <v>88.083926070359482</v>
      </c>
      <c r="E31">
        <f t="shared" si="14"/>
        <v>97.338862494164175</v>
      </c>
      <c r="F31">
        <f t="shared" si="14"/>
        <v>76.196001428061408</v>
      </c>
      <c r="G31">
        <f t="shared" si="14"/>
        <v>89.308076785763319</v>
      </c>
      <c r="H31">
        <f t="shared" si="14"/>
        <v>67.443632768516736</v>
      </c>
      <c r="I31">
        <f t="shared" si="14"/>
        <v>102.72567489632824</v>
      </c>
      <c r="J31">
        <f t="shared" si="14"/>
        <v>101.81185290967511</v>
      </c>
      <c r="K31">
        <f t="shared" si="14"/>
        <v>101.65531540933183</v>
      </c>
      <c r="L31">
        <f t="shared" si="14"/>
        <v>115.98536237058195</v>
      </c>
      <c r="M31">
        <f t="shared" si="14"/>
        <v>61.987476999972536</v>
      </c>
      <c r="N31">
        <f t="shared" si="14"/>
        <v>96.08381621948206</v>
      </c>
      <c r="O31">
        <f t="shared" si="14"/>
        <v>98.427759316727546</v>
      </c>
      <c r="P31">
        <f t="shared" si="14"/>
        <v>93.531156455112182</v>
      </c>
      <c r="AC31" s="17" t="s">
        <v>22</v>
      </c>
      <c r="AD31" s="33">
        <v>86.648770127884731</v>
      </c>
      <c r="AE31" s="30">
        <v>75.316278984611714</v>
      </c>
      <c r="AF31" s="33">
        <v>82.841979512811349</v>
      </c>
      <c r="AG31" s="30">
        <v>103.54360622122135</v>
      </c>
      <c r="AI31" s="33">
        <v>79.683080218603251</v>
      </c>
      <c r="AJ31" s="33">
        <v>82.933750766667586</v>
      </c>
      <c r="AK31" s="30">
        <v>103.23465062843856</v>
      </c>
      <c r="AL31" s="33">
        <v>96.258891055392311</v>
      </c>
    </row>
    <row r="32" spans="1:38" x14ac:dyDescent="0.2">
      <c r="A32" s="4"/>
      <c r="B32">
        <f t="shared" ref="B32:P32" si="15">(B26/$B28)*100</f>
        <v>98.664625271194353</v>
      </c>
      <c r="C32">
        <f t="shared" si="15"/>
        <v>95.904621975668022</v>
      </c>
      <c r="D32">
        <f t="shared" si="15"/>
        <v>86.028341526377943</v>
      </c>
      <c r="E32">
        <f t="shared" si="15"/>
        <v>69.541784527503907</v>
      </c>
      <c r="F32">
        <f t="shared" si="15"/>
        <v>105.8028726004449</v>
      </c>
      <c r="G32">
        <f t="shared" si="15"/>
        <v>67.02276659434817</v>
      </c>
      <c r="H32">
        <f t="shared" si="15"/>
        <v>78.697168593634132</v>
      </c>
      <c r="I32">
        <f t="shared" si="15"/>
        <v>105.09776728091616</v>
      </c>
      <c r="J32">
        <f t="shared" si="15"/>
        <v>101.98143520171368</v>
      </c>
      <c r="K32">
        <f t="shared" si="15"/>
        <v>90.09968967127125</v>
      </c>
      <c r="L32">
        <f t="shared" si="15"/>
        <v>108.87183148875401</v>
      </c>
      <c r="M32">
        <f t="shared" si="15"/>
        <v>78.84615384615384</v>
      </c>
      <c r="N32">
        <f t="shared" si="15"/>
        <v>84.448548595281906</v>
      </c>
      <c r="O32">
        <f t="shared" si="15"/>
        <v>102.30206245022381</v>
      </c>
      <c r="P32">
        <f t="shared" si="15"/>
        <v>103.54063109329086</v>
      </c>
      <c r="T32" s="18" t="s">
        <v>21</v>
      </c>
      <c r="U32" s="18"/>
      <c r="AC32" s="17" t="s">
        <v>15</v>
      </c>
      <c r="AD32">
        <v>87.126850300716782</v>
      </c>
      <c r="AE32">
        <v>87.715010206977354</v>
      </c>
      <c r="AF32">
        <v>83.463781250286061</v>
      </c>
      <c r="AG32" s="17">
        <v>79.152820878990099</v>
      </c>
      <c r="AI32">
        <v>96.398722068125849</v>
      </c>
      <c r="AJ32">
        <v>109.25447871181537</v>
      </c>
      <c r="AK32">
        <v>100.07369163027857</v>
      </c>
      <c r="AL32">
        <v>102.8634462051099</v>
      </c>
    </row>
    <row r="33" spans="1:27" ht="16" thickBot="1" x14ac:dyDescent="0.25">
      <c r="A33" s="4"/>
      <c r="B33">
        <f t="shared" ref="B33:P33" si="16">(B27/$B28)*100</f>
        <v>107.68750171641996</v>
      </c>
      <c r="C33">
        <f t="shared" si="16"/>
        <v>99.49125312388432</v>
      </c>
      <c r="D33">
        <f t="shared" si="16"/>
        <v>100.20116441930081</v>
      </c>
      <c r="E33">
        <f t="shared" si="16"/>
        <v>109.1972647131519</v>
      </c>
      <c r="F33">
        <f t="shared" si="16"/>
        <v>77.947436355147886</v>
      </c>
      <c r="G33">
        <f t="shared" si="16"/>
        <v>69.617993573723666</v>
      </c>
      <c r="H33">
        <f t="shared" si="16"/>
        <v>102.38513717628319</v>
      </c>
      <c r="I33">
        <f t="shared" si="16"/>
        <v>102.80737648641968</v>
      </c>
      <c r="J33">
        <f t="shared" si="16"/>
        <v>104.57597561310521</v>
      </c>
      <c r="K33">
        <f t="shared" si="16"/>
        <v>89.071897399280473</v>
      </c>
      <c r="L33">
        <f t="shared" si="16"/>
        <v>94.536978551616187</v>
      </c>
      <c r="M33">
        <f t="shared" si="16"/>
        <v>98.215609809683357</v>
      </c>
      <c r="N33">
        <f t="shared" si="16"/>
        <v>68.268887485238778</v>
      </c>
      <c r="O33">
        <f t="shared" si="16"/>
        <v>108.97413011836431</v>
      </c>
      <c r="P33">
        <f t="shared" si="16"/>
        <v>91.704885617773868</v>
      </c>
      <c r="T33" t="s">
        <v>14</v>
      </c>
      <c r="W33" s="17"/>
      <c r="X33" t="s">
        <v>15</v>
      </c>
    </row>
    <row r="34" spans="1:27" x14ac:dyDescent="0.2">
      <c r="A34" s="13" t="s">
        <v>17</v>
      </c>
      <c r="B34" s="23">
        <f t="shared" ref="B34:P34" si="17">(AVERAGE(B31:B33))</f>
        <v>100</v>
      </c>
      <c r="C34" s="23">
        <f t="shared" si="17"/>
        <v>95.689039628704037</v>
      </c>
      <c r="D34" s="23">
        <f t="shared" si="17"/>
        <v>91.437810672012745</v>
      </c>
      <c r="E34" s="23">
        <f t="shared" si="17"/>
        <v>92.025970578273316</v>
      </c>
      <c r="F34" s="23">
        <f t="shared" si="17"/>
        <v>86.648770127884731</v>
      </c>
      <c r="G34" s="23">
        <f t="shared" si="17"/>
        <v>75.316278984611714</v>
      </c>
      <c r="H34" s="23">
        <f t="shared" si="17"/>
        <v>82.841979512811349</v>
      </c>
      <c r="I34" s="23">
        <f t="shared" si="17"/>
        <v>103.54360622122135</v>
      </c>
      <c r="J34" s="23">
        <f t="shared" si="17"/>
        <v>102.78975457483132</v>
      </c>
      <c r="K34" s="23">
        <f t="shared" si="17"/>
        <v>93.608967493294529</v>
      </c>
      <c r="L34" s="23">
        <f t="shared" si="17"/>
        <v>106.46472413698405</v>
      </c>
      <c r="M34" s="23">
        <f t="shared" si="17"/>
        <v>79.683080218603251</v>
      </c>
      <c r="N34" s="23">
        <f t="shared" si="17"/>
        <v>82.933750766667586</v>
      </c>
      <c r="O34" s="23">
        <f t="shared" si="17"/>
        <v>103.23465062843856</v>
      </c>
      <c r="P34" s="24">
        <f t="shared" si="17"/>
        <v>96.258891055392311</v>
      </c>
      <c r="S34" s="31" t="s">
        <v>26</v>
      </c>
      <c r="T34" s="23" t="s">
        <v>8</v>
      </c>
      <c r="U34" s="23" t="s">
        <v>9</v>
      </c>
      <c r="V34" s="23" t="s">
        <v>10</v>
      </c>
      <c r="W34" s="24" t="s">
        <v>11</v>
      </c>
      <c r="X34" s="23" t="s">
        <v>8</v>
      </c>
      <c r="Y34" s="23" t="s">
        <v>9</v>
      </c>
      <c r="Z34" s="23" t="s">
        <v>10</v>
      </c>
      <c r="AA34" s="24" t="s">
        <v>11</v>
      </c>
    </row>
    <row r="35" spans="1:27" x14ac:dyDescent="0.2">
      <c r="A35" s="13" t="s">
        <v>18</v>
      </c>
      <c r="B35" s="25">
        <f>(STDEV(B31:B33))</f>
        <v>7.1144369268787058</v>
      </c>
      <c r="C35" s="25">
        <f>(STDEV(C31:C33))</f>
        <v>3.9144595182735986</v>
      </c>
      <c r="D35" s="25">
        <f>(STDEV(D31:D33))</f>
        <v>7.6585660295805225</v>
      </c>
      <c r="E35" s="25">
        <f>(STDEV(E31:E33))</f>
        <v>20.354591437094349</v>
      </c>
      <c r="F35" s="25">
        <f t="shared" ref="F35:P35" si="18">(STDEV(F31:F32))</f>
        <v>20.935219375708982</v>
      </c>
      <c r="G35" s="25">
        <f t="shared" si="18"/>
        <v>15.758093957195296</v>
      </c>
      <c r="H35" s="25">
        <f t="shared" si="18"/>
        <v>7.9574514942662606</v>
      </c>
      <c r="I35" s="25">
        <f t="shared" si="18"/>
        <v>1.677322610743083</v>
      </c>
      <c r="J35" s="25">
        <f t="shared" si="18"/>
        <v>0.11991278866962993</v>
      </c>
      <c r="K35" s="25">
        <f t="shared" si="18"/>
        <v>8.1710613202364417</v>
      </c>
      <c r="L35" s="25">
        <f t="shared" si="18"/>
        <v>5.0300259247204586</v>
      </c>
      <c r="M35" s="25">
        <f t="shared" si="18"/>
        <v>11.920884719767475</v>
      </c>
      <c r="N35" s="25">
        <f t="shared" si="18"/>
        <v>8.2273766379922186</v>
      </c>
      <c r="O35" s="25">
        <f t="shared" si="18"/>
        <v>2.739546018067502</v>
      </c>
      <c r="P35" s="26">
        <f t="shared" si="18"/>
        <v>7.0777673927709044</v>
      </c>
      <c r="S35" t="s">
        <v>1</v>
      </c>
      <c r="T35">
        <f t="shared" ref="T35:AA36" si="19">(100-T28)</f>
        <v>86.648770127884731</v>
      </c>
      <c r="U35">
        <f t="shared" si="19"/>
        <v>75.316278984611714</v>
      </c>
      <c r="V35">
        <f t="shared" si="19"/>
        <v>82.841979512811349</v>
      </c>
      <c r="W35">
        <f t="shared" si="19"/>
        <v>103.54360622122135</v>
      </c>
      <c r="X35">
        <f t="shared" si="19"/>
        <v>87.126850300716782</v>
      </c>
      <c r="Y35">
        <f t="shared" si="19"/>
        <v>87.715010206977354</v>
      </c>
      <c r="Z35">
        <f t="shared" si="19"/>
        <v>83.463781250286061</v>
      </c>
      <c r="AA35">
        <f t="shared" si="19"/>
        <v>79.152820878990099</v>
      </c>
    </row>
    <row r="36" spans="1:27" x14ac:dyDescent="0.2">
      <c r="A36" s="13" t="s">
        <v>19</v>
      </c>
      <c r="B36" s="25">
        <f t="shared" ref="B36:P36" si="20">(B35/B34)*100</f>
        <v>7.1144369268787058</v>
      </c>
      <c r="C36" s="25">
        <f t="shared" si="20"/>
        <v>4.0908128386099616</v>
      </c>
      <c r="D36" s="25">
        <f t="shared" si="20"/>
        <v>8.375710193950054</v>
      </c>
      <c r="E36" s="25">
        <f t="shared" si="20"/>
        <v>22.118312156003412</v>
      </c>
      <c r="F36" s="25">
        <f t="shared" si="20"/>
        <v>24.161011569824637</v>
      </c>
      <c r="G36" s="25">
        <f t="shared" si="20"/>
        <v>20.9225603941678</v>
      </c>
      <c r="H36" s="25">
        <f t="shared" si="20"/>
        <v>9.6055786463138002</v>
      </c>
      <c r="I36" s="25">
        <f t="shared" si="20"/>
        <v>1.6199190582173431</v>
      </c>
      <c r="J36" s="25">
        <f t="shared" si="20"/>
        <v>0.11665830818025057</v>
      </c>
      <c r="K36" s="25">
        <f t="shared" si="20"/>
        <v>8.7289300790779034</v>
      </c>
      <c r="L36" s="25">
        <f t="shared" si="20"/>
        <v>4.7245939586980183</v>
      </c>
      <c r="M36" s="25">
        <f t="shared" si="20"/>
        <v>14.960371370011824</v>
      </c>
      <c r="N36" s="25">
        <f t="shared" si="20"/>
        <v>9.9204202896113731</v>
      </c>
      <c r="O36" s="25">
        <f t="shared" si="20"/>
        <v>2.6537078407207062</v>
      </c>
      <c r="P36" s="26">
        <f t="shared" si="20"/>
        <v>7.3528453477590903</v>
      </c>
      <c r="S36" t="s">
        <v>2</v>
      </c>
      <c r="T36">
        <f t="shared" si="19"/>
        <v>79.683080218603251</v>
      </c>
      <c r="U36">
        <f t="shared" si="19"/>
        <v>82.933750766667586</v>
      </c>
      <c r="V36">
        <f t="shared" si="19"/>
        <v>103.23465062843856</v>
      </c>
      <c r="W36">
        <f t="shared" si="19"/>
        <v>96.258891055392311</v>
      </c>
      <c r="X36">
        <f t="shared" si="19"/>
        <v>96.398722068125849</v>
      </c>
      <c r="Y36">
        <f t="shared" si="19"/>
        <v>109.25447871181537</v>
      </c>
      <c r="Z36">
        <f t="shared" si="19"/>
        <v>100.07369163027857</v>
      </c>
      <c r="AA36">
        <f t="shared" si="19"/>
        <v>102.8634462051099</v>
      </c>
    </row>
    <row r="37" spans="1:27" x14ac:dyDescent="0.2">
      <c r="A37" s="4" t="s">
        <v>23</v>
      </c>
      <c r="B37">
        <f t="shared" ref="B37:P37" si="21">(100-B34)</f>
        <v>0</v>
      </c>
      <c r="C37">
        <f t="shared" si="21"/>
        <v>4.3109603712959625</v>
      </c>
      <c r="D37">
        <f t="shared" si="21"/>
        <v>8.5621893279872552</v>
      </c>
      <c r="E37">
        <f t="shared" si="21"/>
        <v>7.9740294217266836</v>
      </c>
      <c r="F37">
        <f t="shared" si="21"/>
        <v>13.351229872115269</v>
      </c>
      <c r="G37">
        <f t="shared" si="21"/>
        <v>24.683721015388286</v>
      </c>
      <c r="H37">
        <f t="shared" si="21"/>
        <v>17.158020487188651</v>
      </c>
      <c r="I37">
        <f t="shared" si="21"/>
        <v>-3.5436062212213528</v>
      </c>
      <c r="J37">
        <f t="shared" si="21"/>
        <v>-2.7897545748313206</v>
      </c>
      <c r="K37">
        <f t="shared" si="21"/>
        <v>6.3910325067054714</v>
      </c>
      <c r="L37">
        <f t="shared" si="21"/>
        <v>-6.4647241369840458</v>
      </c>
      <c r="M37">
        <f t="shared" si="21"/>
        <v>20.316919781396749</v>
      </c>
      <c r="N37">
        <f t="shared" si="21"/>
        <v>17.066249233332414</v>
      </c>
      <c r="O37">
        <f t="shared" si="21"/>
        <v>-3.2346506284385583</v>
      </c>
      <c r="P37" s="17">
        <f t="shared" si="21"/>
        <v>3.7411089446076886</v>
      </c>
    </row>
    <row r="38" spans="1:27" x14ac:dyDescent="0.2">
      <c r="A38" s="27" t="s">
        <v>24</v>
      </c>
      <c r="B38" s="28"/>
      <c r="C38" s="28"/>
      <c r="D38" s="28"/>
      <c r="E38" s="28"/>
      <c r="F38" s="28">
        <f>(C37+D37)</f>
        <v>12.873149699283218</v>
      </c>
      <c r="G38" s="28">
        <f>(C37+E37)</f>
        <v>12.284989793022646</v>
      </c>
      <c r="H38" s="28">
        <f>(D37+E37)</f>
        <v>16.536218749713939</v>
      </c>
      <c r="I38" s="28">
        <f>(C37+D37+E37)</f>
        <v>20.847179121009901</v>
      </c>
      <c r="J38" s="28"/>
      <c r="K38" s="28"/>
      <c r="L38" s="28"/>
      <c r="M38" s="28">
        <f>(J37+K37)</f>
        <v>3.6012779318741508</v>
      </c>
      <c r="N38" s="28">
        <f>(J37+L37)</f>
        <v>-9.2544787118153664</v>
      </c>
      <c r="O38" s="28">
        <f>(K37+L37)</f>
        <v>-7.3691630278574394E-2</v>
      </c>
      <c r="P38" s="29">
        <f>(J37+K37+L37)</f>
        <v>-2.863446205109895</v>
      </c>
    </row>
    <row r="42" spans="1:27" x14ac:dyDescent="0.2">
      <c r="B42" s="2" t="s">
        <v>0</v>
      </c>
      <c r="C42" t="s">
        <v>1</v>
      </c>
      <c r="D42" s="2"/>
      <c r="E42" s="2"/>
      <c r="F42" s="2"/>
      <c r="G42" s="2"/>
      <c r="H42" s="2"/>
      <c r="I42" s="2"/>
      <c r="K42" t="s">
        <v>2</v>
      </c>
      <c r="L42" s="2"/>
      <c r="M42" s="2"/>
      <c r="N42" s="2"/>
      <c r="O42" s="2"/>
      <c r="P42" s="2"/>
      <c r="Q42" s="3"/>
    </row>
    <row r="43" spans="1:27" x14ac:dyDescent="0.2">
      <c r="B43" s="5" t="s">
        <v>4</v>
      </c>
      <c r="C43" s="5" t="s">
        <v>5</v>
      </c>
      <c r="D43" s="5" t="s">
        <v>6</v>
      </c>
      <c r="E43" s="5" t="s">
        <v>7</v>
      </c>
      <c r="F43" s="5" t="s">
        <v>8</v>
      </c>
      <c r="G43" s="5" t="s">
        <v>9</v>
      </c>
      <c r="H43" s="5" t="s">
        <v>10</v>
      </c>
      <c r="I43" s="5" t="s">
        <v>11</v>
      </c>
      <c r="K43" s="5" t="s">
        <v>5</v>
      </c>
      <c r="L43" s="5" t="s">
        <v>6</v>
      </c>
      <c r="M43" s="5" t="s">
        <v>7</v>
      </c>
      <c r="N43" s="5" t="s">
        <v>8</v>
      </c>
      <c r="O43" s="5" t="s">
        <v>9</v>
      </c>
      <c r="P43" s="5" t="s">
        <v>10</v>
      </c>
      <c r="Q43" s="6" t="s">
        <v>11</v>
      </c>
    </row>
    <row r="44" spans="1:27" x14ac:dyDescent="0.2">
      <c r="A44" s="4" t="s">
        <v>12</v>
      </c>
      <c r="B44">
        <v>100</v>
      </c>
      <c r="C44">
        <v>89.931910541755258</v>
      </c>
      <c r="D44">
        <v>82.176530218621892</v>
      </c>
      <c r="E44">
        <v>85.85641108449731</v>
      </c>
      <c r="F44">
        <v>86.250235487256774</v>
      </c>
      <c r="G44">
        <v>74.099093037651031</v>
      </c>
      <c r="H44">
        <v>82.618797714203694</v>
      </c>
      <c r="I44">
        <v>106.74256084542169</v>
      </c>
      <c r="K44">
        <v>97.769823541548931</v>
      </c>
      <c r="L44">
        <v>90.949215491024574</v>
      </c>
      <c r="M44">
        <v>103.87185904854179</v>
      </c>
      <c r="N44">
        <v>82.814364274116144</v>
      </c>
      <c r="O44">
        <v>83.962644992868093</v>
      </c>
      <c r="P44">
        <v>104.4836773690018</v>
      </c>
      <c r="Q44">
        <v>106.30477882139751</v>
      </c>
    </row>
    <row r="45" spans="1:27" x14ac:dyDescent="0.2">
      <c r="A45" s="4" t="s">
        <v>25</v>
      </c>
      <c r="B45">
        <v>100</v>
      </c>
      <c r="C45">
        <v>95.689039628704037</v>
      </c>
      <c r="D45">
        <v>91.437810672012745</v>
      </c>
      <c r="E45">
        <v>92.025970578273316</v>
      </c>
      <c r="F45">
        <v>86.648770127884731</v>
      </c>
      <c r="G45">
        <v>75.316278984611714</v>
      </c>
      <c r="H45">
        <v>82.841979512811349</v>
      </c>
      <c r="I45">
        <v>103.54360622122135</v>
      </c>
      <c r="K45">
        <v>102.78975457483132</v>
      </c>
      <c r="L45">
        <v>93.608967493294529</v>
      </c>
      <c r="M45">
        <v>106.46472413698405</v>
      </c>
      <c r="N45">
        <v>79.683080218603251</v>
      </c>
      <c r="O45">
        <v>82.933750766667586</v>
      </c>
      <c r="P45">
        <v>103.23465062843856</v>
      </c>
      <c r="Q45">
        <v>96.258891055392311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45"/>
  <sheetViews>
    <sheetView zoomScaleNormal="100" workbookViewId="0">
      <selection activeCell="B31" activeCellId="1" sqref="B11:P13 B31:P33"/>
    </sheetView>
  </sheetViews>
  <sheetFormatPr baseColWidth="10" defaultColWidth="8.83203125" defaultRowHeight="15" x14ac:dyDescent="0.2"/>
  <cols>
    <col min="1" max="1" width="25.83203125" customWidth="1"/>
  </cols>
  <sheetData>
    <row r="1" spans="1:38" ht="21" x14ac:dyDescent="0.25">
      <c r="S1" s="36" t="s">
        <v>28</v>
      </c>
    </row>
    <row r="3" spans="1:38" x14ac:dyDescent="0.2">
      <c r="A3" s="1"/>
      <c r="B3" s="2" t="s">
        <v>0</v>
      </c>
      <c r="C3" t="s">
        <v>1</v>
      </c>
      <c r="D3" s="2"/>
      <c r="E3" s="2"/>
      <c r="F3" s="2"/>
      <c r="G3" s="2"/>
      <c r="H3" s="2"/>
      <c r="I3" s="2"/>
      <c r="J3" t="s">
        <v>2</v>
      </c>
      <c r="K3" s="2"/>
      <c r="L3" s="2"/>
      <c r="M3" s="2"/>
      <c r="N3" s="2"/>
      <c r="O3" s="2"/>
      <c r="P3" s="3"/>
    </row>
    <row r="4" spans="1:38" x14ac:dyDescent="0.2">
      <c r="A4" s="4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5</v>
      </c>
      <c r="K4" s="5" t="s">
        <v>6</v>
      </c>
      <c r="L4" s="5" t="s">
        <v>7</v>
      </c>
      <c r="M4" s="5" t="s">
        <v>8</v>
      </c>
      <c r="N4" s="5" t="s">
        <v>9</v>
      </c>
      <c r="O4" s="5" t="s">
        <v>10</v>
      </c>
      <c r="P4" s="6" t="s">
        <v>11</v>
      </c>
    </row>
    <row r="5" spans="1:38" x14ac:dyDescent="0.2">
      <c r="A5" s="4" t="s">
        <v>12</v>
      </c>
      <c r="B5">
        <v>41925</v>
      </c>
      <c r="C5">
        <v>22308</v>
      </c>
      <c r="D5">
        <v>21970</v>
      </c>
      <c r="E5">
        <v>22782</v>
      </c>
      <c r="F5">
        <v>18489</v>
      </c>
      <c r="G5">
        <v>33243</v>
      </c>
      <c r="H5">
        <v>21070</v>
      </c>
      <c r="I5">
        <v>24293</v>
      </c>
      <c r="J5">
        <v>28589</v>
      </c>
      <c r="K5">
        <v>40467</v>
      </c>
      <c r="L5">
        <v>28562</v>
      </c>
      <c r="M5">
        <v>29309</v>
      </c>
      <c r="N5">
        <v>23388</v>
      </c>
      <c r="O5">
        <v>41541</v>
      </c>
      <c r="P5">
        <v>30164</v>
      </c>
      <c r="S5" s="7"/>
      <c r="T5" s="7" t="s">
        <v>13</v>
      </c>
      <c r="U5" s="7"/>
      <c r="V5" s="7"/>
      <c r="W5" s="7"/>
      <c r="X5" s="7"/>
      <c r="Y5" s="7"/>
      <c r="Z5" s="7"/>
      <c r="AA5" s="7"/>
    </row>
    <row r="6" spans="1:38" ht="16" thickBot="1" x14ac:dyDescent="0.25">
      <c r="A6" s="4"/>
      <c r="B6">
        <v>49837</v>
      </c>
      <c r="C6">
        <v>28674</v>
      </c>
      <c r="D6">
        <v>38947</v>
      </c>
      <c r="E6">
        <v>39623</v>
      </c>
      <c r="F6">
        <v>19392</v>
      </c>
      <c r="G6">
        <v>13896</v>
      </c>
      <c r="H6">
        <v>17207</v>
      </c>
      <c r="I6">
        <v>29707</v>
      </c>
      <c r="J6">
        <v>32868</v>
      </c>
      <c r="K6">
        <v>33356</v>
      </c>
      <c r="L6">
        <v>33312</v>
      </c>
      <c r="M6">
        <v>31525</v>
      </c>
      <c r="N6">
        <v>28996</v>
      </c>
      <c r="O6">
        <v>30879</v>
      </c>
      <c r="P6">
        <v>34062</v>
      </c>
      <c r="S6" s="8"/>
      <c r="T6" s="9" t="s">
        <v>14</v>
      </c>
      <c r="U6" s="9"/>
      <c r="V6" s="9"/>
      <c r="W6" s="8"/>
      <c r="X6" s="9" t="s">
        <v>15</v>
      </c>
      <c r="Y6" s="9"/>
      <c r="Z6" s="9"/>
      <c r="AA6" s="9"/>
    </row>
    <row r="7" spans="1:38" x14ac:dyDescent="0.2">
      <c r="A7" s="4"/>
      <c r="B7">
        <v>47775</v>
      </c>
      <c r="C7">
        <v>28055</v>
      </c>
      <c r="D7">
        <v>27543</v>
      </c>
      <c r="E7">
        <v>27665</v>
      </c>
      <c r="F7">
        <v>24759</v>
      </c>
      <c r="G7">
        <v>18671</v>
      </c>
      <c r="H7">
        <v>34858</v>
      </c>
      <c r="I7">
        <v>24795</v>
      </c>
      <c r="J7">
        <v>33137</v>
      </c>
      <c r="K7">
        <v>33175</v>
      </c>
      <c r="L7">
        <v>31922</v>
      </c>
      <c r="M7">
        <v>31599</v>
      </c>
      <c r="N7">
        <v>29322</v>
      </c>
      <c r="O7">
        <v>31783</v>
      </c>
      <c r="P7">
        <v>33032</v>
      </c>
      <c r="S7" s="10" t="s">
        <v>16</v>
      </c>
      <c r="T7" s="11" t="s">
        <v>8</v>
      </c>
      <c r="U7" s="11" t="s">
        <v>9</v>
      </c>
      <c r="V7" s="11" t="s">
        <v>10</v>
      </c>
      <c r="W7" s="12" t="s">
        <v>11</v>
      </c>
      <c r="X7" s="11" t="s">
        <v>8</v>
      </c>
      <c r="Y7" s="11" t="s">
        <v>9</v>
      </c>
      <c r="Z7" s="11" t="s">
        <v>10</v>
      </c>
      <c r="AA7" s="12" t="s">
        <v>11</v>
      </c>
    </row>
    <row r="8" spans="1:38" x14ac:dyDescent="0.2">
      <c r="A8" s="13" t="s">
        <v>17</v>
      </c>
      <c r="B8" s="14">
        <f t="shared" ref="B8:O8" si="0">(AVERAGE(B5:B7))</f>
        <v>46512.333333333336</v>
      </c>
      <c r="C8" s="14">
        <f t="shared" si="0"/>
        <v>26345.666666666668</v>
      </c>
      <c r="D8" s="14">
        <f t="shared" si="0"/>
        <v>29486.666666666668</v>
      </c>
      <c r="E8" s="14">
        <f t="shared" si="0"/>
        <v>30023.333333333332</v>
      </c>
      <c r="F8" s="14">
        <f t="shared" si="0"/>
        <v>20880</v>
      </c>
      <c r="G8" s="14">
        <f t="shared" si="0"/>
        <v>21936.666666666668</v>
      </c>
      <c r="H8" s="14">
        <f t="shared" si="0"/>
        <v>24378.333333333332</v>
      </c>
      <c r="I8" s="14">
        <f t="shared" si="0"/>
        <v>26265</v>
      </c>
      <c r="J8" s="14">
        <f t="shared" si="0"/>
        <v>31531.333333333332</v>
      </c>
      <c r="K8" s="14">
        <f t="shared" si="0"/>
        <v>35666</v>
      </c>
      <c r="L8" s="14">
        <f t="shared" si="0"/>
        <v>31265.333333333332</v>
      </c>
      <c r="M8" s="14">
        <f t="shared" si="0"/>
        <v>30811</v>
      </c>
      <c r="N8" s="14">
        <f t="shared" si="0"/>
        <v>27235.333333333332</v>
      </c>
      <c r="O8" s="14">
        <f t="shared" si="0"/>
        <v>34734.333333333336</v>
      </c>
      <c r="P8" s="15">
        <f>(AVERAGE(P5:P7))</f>
        <v>32419.333333333332</v>
      </c>
      <c r="S8" t="s">
        <v>1</v>
      </c>
      <c r="T8">
        <v>55.108680851673761</v>
      </c>
      <c r="U8">
        <v>52.836881973956729</v>
      </c>
      <c r="V8">
        <v>47.587378258096429</v>
      </c>
      <c r="W8">
        <v>43.531106444885587</v>
      </c>
      <c r="X8" s="9">
        <v>79.962303905057439</v>
      </c>
      <c r="Y8" s="9">
        <v>78.808488071264264</v>
      </c>
      <c r="Z8" s="9">
        <v>72.055440492485872</v>
      </c>
      <c r="AA8" s="9">
        <v>115.41311623440379</v>
      </c>
      <c r="AD8" s="16" t="s">
        <v>16</v>
      </c>
      <c r="AE8" s="16"/>
    </row>
    <row r="9" spans="1:38" x14ac:dyDescent="0.2">
      <c r="A9" s="13" t="s">
        <v>18</v>
      </c>
      <c r="B9" s="14">
        <f t="shared" ref="B9:O9" si="1">(STDEV(B5:B7))</f>
        <v>4104.3490754726672</v>
      </c>
      <c r="C9" s="14">
        <f t="shared" si="1"/>
        <v>3510.3923332490021</v>
      </c>
      <c r="D9" s="14">
        <f t="shared" si="1"/>
        <v>8653.7860115288986</v>
      </c>
      <c r="E9" s="14">
        <f t="shared" si="1"/>
        <v>8664.6478482009443</v>
      </c>
      <c r="F9" s="14">
        <f t="shared" si="1"/>
        <v>3389.518107342104</v>
      </c>
      <c r="G9" s="14">
        <f t="shared" si="1"/>
        <v>10078.444142492102</v>
      </c>
      <c r="H9" s="14">
        <f t="shared" si="1"/>
        <v>9278.9143941160146</v>
      </c>
      <c r="I9" s="14">
        <f t="shared" si="1"/>
        <v>2991.4083639650403</v>
      </c>
      <c r="J9" s="14">
        <f t="shared" si="1"/>
        <v>2551.682647457033</v>
      </c>
      <c r="K9" s="14">
        <f t="shared" si="1"/>
        <v>4158.7727757116045</v>
      </c>
      <c r="L9" s="14">
        <f t="shared" si="1"/>
        <v>2442.1370422917166</v>
      </c>
      <c r="M9" s="14">
        <f t="shared" si="1"/>
        <v>1301.2962767947965</v>
      </c>
      <c r="N9" s="14">
        <f t="shared" si="1"/>
        <v>3335.8730991051402</v>
      </c>
      <c r="O9" s="14">
        <f t="shared" si="1"/>
        <v>5912.0501802110284</v>
      </c>
      <c r="P9" s="15">
        <f>(STDEV(P5:P7))</f>
        <v>2019.9310219245938</v>
      </c>
      <c r="S9" t="s">
        <v>2</v>
      </c>
      <c r="T9">
        <v>33.757354680120685</v>
      </c>
      <c r="U9">
        <v>41.44492141869182</v>
      </c>
      <c r="V9">
        <v>25.322315944874831</v>
      </c>
      <c r="W9">
        <v>30.299490457728055</v>
      </c>
      <c r="X9" s="9">
        <v>55.527924493145207</v>
      </c>
      <c r="Y9" s="9">
        <v>64.989214330249339</v>
      </c>
      <c r="Z9" s="9">
        <v>56.09981581946009</v>
      </c>
      <c r="AA9" s="9">
        <v>88.308477321427318</v>
      </c>
      <c r="AD9" t="s">
        <v>1</v>
      </c>
      <c r="AI9" t="s">
        <v>2</v>
      </c>
    </row>
    <row r="10" spans="1:38" x14ac:dyDescent="0.2">
      <c r="A10" s="13" t="s">
        <v>19</v>
      </c>
      <c r="B10" s="14">
        <f t="shared" ref="B10:P10" si="2">(B9/B8)*100</f>
        <v>8.8242166783132792</v>
      </c>
      <c r="C10" s="14">
        <f t="shared" si="2"/>
        <v>13.324363272577408</v>
      </c>
      <c r="D10" s="14">
        <f t="shared" si="2"/>
        <v>29.348132528359365</v>
      </c>
      <c r="E10" s="14">
        <f t="shared" si="2"/>
        <v>28.85971305051941</v>
      </c>
      <c r="F10" s="14">
        <f t="shared" si="2"/>
        <v>16.233324268879809</v>
      </c>
      <c r="G10" s="14">
        <f t="shared" si="2"/>
        <v>45.943370958025085</v>
      </c>
      <c r="H10" s="14">
        <f t="shared" si="2"/>
        <v>38.06213602563485</v>
      </c>
      <c r="I10" s="14">
        <f t="shared" si="2"/>
        <v>11.389333196135695</v>
      </c>
      <c r="J10" s="14">
        <f t="shared" si="2"/>
        <v>8.0925301206959208</v>
      </c>
      <c r="K10" s="14">
        <f t="shared" si="2"/>
        <v>11.660328536173399</v>
      </c>
      <c r="L10" s="14">
        <f t="shared" si="2"/>
        <v>7.8110059350880094</v>
      </c>
      <c r="M10" s="14">
        <f t="shared" si="2"/>
        <v>4.223479526126372</v>
      </c>
      <c r="N10" s="14">
        <f t="shared" si="2"/>
        <v>12.248328516039729</v>
      </c>
      <c r="O10" s="14">
        <f t="shared" si="2"/>
        <v>17.020767675242638</v>
      </c>
      <c r="P10" s="15">
        <f t="shared" si="2"/>
        <v>6.2306371360441117</v>
      </c>
      <c r="AD10" t="s">
        <v>8</v>
      </c>
      <c r="AE10" t="s">
        <v>9</v>
      </c>
      <c r="AF10" t="s">
        <v>10</v>
      </c>
      <c r="AG10" t="s">
        <v>11</v>
      </c>
      <c r="AI10" t="s">
        <v>8</v>
      </c>
      <c r="AJ10" t="s">
        <v>9</v>
      </c>
      <c r="AK10" t="s">
        <v>10</v>
      </c>
      <c r="AL10" t="s">
        <v>11</v>
      </c>
    </row>
    <row r="11" spans="1:38" x14ac:dyDescent="0.2">
      <c r="A11" s="4" t="s">
        <v>20</v>
      </c>
      <c r="B11">
        <f>(B5/$B8)*100</f>
        <v>90.137382916359101</v>
      </c>
      <c r="C11">
        <f>(C5/$B8)*100</f>
        <v>47.961472584332469</v>
      </c>
      <c r="D11">
        <f>(D5/$B8)*100</f>
        <v>47.234783605781978</v>
      </c>
      <c r="E11">
        <f t="shared" ref="E11:P11" si="3">(E5/$B8)*100</f>
        <v>48.980557128216887</v>
      </c>
      <c r="F11">
        <f t="shared" si="3"/>
        <v>39.750747113668773</v>
      </c>
      <c r="G11">
        <f t="shared" si="3"/>
        <v>71.471366017615395</v>
      </c>
      <c r="H11">
        <f t="shared" si="3"/>
        <v>45.299812952836881</v>
      </c>
      <c r="I11">
        <f t="shared" si="3"/>
        <v>52.229157857772492</v>
      </c>
      <c r="J11">
        <f t="shared" si="3"/>
        <v>61.465417774497091</v>
      </c>
      <c r="K11">
        <f t="shared" si="3"/>
        <v>87.002730458588047</v>
      </c>
      <c r="L11">
        <f t="shared" si="3"/>
        <v>61.407368654908737</v>
      </c>
      <c r="M11">
        <f t="shared" si="3"/>
        <v>63.013394296853164</v>
      </c>
      <c r="N11">
        <f t="shared" si="3"/>
        <v>50.28343736786659</v>
      </c>
      <c r="O11">
        <f t="shared" si="3"/>
        <v>89.311795437769192</v>
      </c>
      <c r="P11">
        <f t="shared" si="3"/>
        <v>64.851616417151007</v>
      </c>
      <c r="S11" s="18"/>
      <c r="T11" s="18" t="s">
        <v>21</v>
      </c>
      <c r="U11" s="18"/>
      <c r="AC11" s="17" t="s">
        <v>22</v>
      </c>
      <c r="AD11" s="19">
        <v>44.891319148326239</v>
      </c>
      <c r="AE11" s="20">
        <v>47.163118026043271</v>
      </c>
      <c r="AF11" s="20">
        <v>52.412621741903571</v>
      </c>
      <c r="AG11" s="21">
        <v>56.468893555114413</v>
      </c>
      <c r="AI11" s="20">
        <v>66.242645319879315</v>
      </c>
      <c r="AJ11" s="20">
        <v>58.55507858130818</v>
      </c>
      <c r="AK11" s="20">
        <v>74.677684055125169</v>
      </c>
      <c r="AL11" s="20">
        <v>69.700509542271945</v>
      </c>
    </row>
    <row r="12" spans="1:38" ht="16" thickBot="1" x14ac:dyDescent="0.25">
      <c r="A12" s="4"/>
      <c r="B12">
        <f>(B6/$B8)*100</f>
        <v>107.14792492313867</v>
      </c>
      <c r="C12">
        <f>(C6/$B8)*100</f>
        <v>61.648165002830794</v>
      </c>
      <c r="D12">
        <f t="shared" ref="D12:P12" si="4">(D6/$B8)*100</f>
        <v>83.734780022502989</v>
      </c>
      <c r="E12">
        <f t="shared" si="4"/>
        <v>85.188157979603972</v>
      </c>
      <c r="F12">
        <f t="shared" si="4"/>
        <v>41.692167668790354</v>
      </c>
      <c r="G12">
        <f t="shared" si="4"/>
        <v>29.875946881472299</v>
      </c>
      <c r="H12">
        <f t="shared" si="4"/>
        <v>36.994488916918087</v>
      </c>
      <c r="I12">
        <f t="shared" si="4"/>
        <v>63.869081318933333</v>
      </c>
      <c r="J12">
        <f t="shared" si="4"/>
        <v>70.665128245554939</v>
      </c>
      <c r="K12">
        <f t="shared" si="4"/>
        <v>71.714312332929609</v>
      </c>
      <c r="L12">
        <f t="shared" si="4"/>
        <v>71.619713767674526</v>
      </c>
      <c r="M12">
        <f t="shared" si="4"/>
        <v>67.777722037882427</v>
      </c>
      <c r="N12">
        <f t="shared" si="4"/>
        <v>62.340454503106699</v>
      </c>
      <c r="O12">
        <f t="shared" si="4"/>
        <v>66.388843102546275</v>
      </c>
      <c r="P12">
        <f t="shared" si="4"/>
        <v>73.232189311795437</v>
      </c>
      <c r="S12" s="17"/>
      <c r="T12" t="s">
        <v>14</v>
      </c>
      <c r="W12" s="17"/>
      <c r="X12" t="s">
        <v>15</v>
      </c>
      <c r="AC12" s="17" t="s">
        <v>15</v>
      </c>
      <c r="AD12">
        <v>20.037696094942561</v>
      </c>
      <c r="AE12">
        <v>21.191511928735736</v>
      </c>
      <c r="AF12">
        <v>27.944559507514128</v>
      </c>
      <c r="AG12" s="17">
        <v>-15.413116234403788</v>
      </c>
      <c r="AI12">
        <v>44.472075506854793</v>
      </c>
      <c r="AJ12">
        <v>35.010785669750661</v>
      </c>
      <c r="AK12">
        <v>43.90018418053991</v>
      </c>
      <c r="AL12">
        <v>11.691522678572682</v>
      </c>
    </row>
    <row r="13" spans="1:38" x14ac:dyDescent="0.2">
      <c r="A13" s="4"/>
      <c r="B13">
        <f>(B7/$B8)*100</f>
        <v>102.71469216050222</v>
      </c>
      <c r="C13">
        <f t="shared" ref="C13:P13" si="5">(C7/$B8)*100</f>
        <v>60.317335187082989</v>
      </c>
      <c r="D13">
        <f t="shared" si="5"/>
        <v>59.21655188229645</v>
      </c>
      <c r="E13">
        <f t="shared" si="5"/>
        <v>59.478847904140117</v>
      </c>
      <c r="F13">
        <f t="shared" si="5"/>
        <v>53.231042662519613</v>
      </c>
      <c r="G13">
        <f t="shared" si="5"/>
        <v>40.142041179042117</v>
      </c>
      <c r="H13">
        <f t="shared" si="5"/>
        <v>74.94356335595576</v>
      </c>
      <c r="I13">
        <f t="shared" si="5"/>
        <v>53.308441488637413</v>
      </c>
      <c r="J13">
        <f t="shared" si="5"/>
        <v>71.243469474046307</v>
      </c>
      <c r="K13">
        <f t="shared" si="5"/>
        <v>71.325168234948435</v>
      </c>
      <c r="L13">
        <f t="shared" si="5"/>
        <v>68.631259092570431</v>
      </c>
      <c r="M13">
        <f t="shared" si="5"/>
        <v>67.936819624902355</v>
      </c>
      <c r="N13">
        <f t="shared" si="5"/>
        <v>63.041343872951259</v>
      </c>
      <c r="O13">
        <f t="shared" si="5"/>
        <v>68.332413625060013</v>
      </c>
      <c r="P13">
        <f t="shared" si="5"/>
        <v>71.017722897869376</v>
      </c>
      <c r="S13" s="22" t="s">
        <v>16</v>
      </c>
      <c r="T13" s="23" t="s">
        <v>8</v>
      </c>
      <c r="U13" s="23" t="s">
        <v>9</v>
      </c>
      <c r="V13" s="23" t="s">
        <v>10</v>
      </c>
      <c r="W13" s="24" t="s">
        <v>11</v>
      </c>
      <c r="X13" s="23" t="s">
        <v>8</v>
      </c>
      <c r="Y13" s="23" t="s">
        <v>9</v>
      </c>
      <c r="Z13" s="23" t="s">
        <v>10</v>
      </c>
      <c r="AA13" s="24" t="s">
        <v>11</v>
      </c>
    </row>
    <row r="14" spans="1:38" x14ac:dyDescent="0.2">
      <c r="A14" s="13" t="s">
        <v>17</v>
      </c>
      <c r="B14" s="23">
        <f>(AVERAGE(B11:B13))</f>
        <v>100</v>
      </c>
      <c r="C14" s="23">
        <f t="shared" ref="C14:P14" si="6">(AVERAGE(C11:C13))</f>
        <v>56.642324258082084</v>
      </c>
      <c r="D14" s="23">
        <f t="shared" si="6"/>
        <v>63.39537183686047</v>
      </c>
      <c r="E14" s="23">
        <f t="shared" si="6"/>
        <v>64.549187670653652</v>
      </c>
      <c r="F14" s="23">
        <f t="shared" si="6"/>
        <v>44.891319148326239</v>
      </c>
      <c r="G14" s="23">
        <f t="shared" si="6"/>
        <v>47.163118026043271</v>
      </c>
      <c r="H14" s="23">
        <f t="shared" si="6"/>
        <v>52.412621741903571</v>
      </c>
      <c r="I14" s="23">
        <f t="shared" si="6"/>
        <v>56.468893555114413</v>
      </c>
      <c r="J14" s="23">
        <f t="shared" si="6"/>
        <v>67.791338498032772</v>
      </c>
      <c r="K14" s="23">
        <f t="shared" si="6"/>
        <v>76.680737008822021</v>
      </c>
      <c r="L14" s="23">
        <f t="shared" si="6"/>
        <v>67.219447171717889</v>
      </c>
      <c r="M14" s="23">
        <f t="shared" si="6"/>
        <v>66.242645319879315</v>
      </c>
      <c r="N14" s="23">
        <f t="shared" si="6"/>
        <v>58.55507858130818</v>
      </c>
      <c r="O14" s="23">
        <f t="shared" si="6"/>
        <v>74.677684055125169</v>
      </c>
      <c r="P14" s="24">
        <f t="shared" si="6"/>
        <v>69.700509542271945</v>
      </c>
      <c r="S14" t="s">
        <v>1</v>
      </c>
      <c r="T14">
        <f t="shared" ref="T14:AA15" si="7">(100-T8)</f>
        <v>44.891319148326239</v>
      </c>
      <c r="U14">
        <f t="shared" si="7"/>
        <v>47.163118026043271</v>
      </c>
      <c r="V14">
        <f t="shared" si="7"/>
        <v>52.412621741903571</v>
      </c>
      <c r="W14">
        <f t="shared" si="7"/>
        <v>56.468893555114413</v>
      </c>
      <c r="X14">
        <f t="shared" si="7"/>
        <v>20.037696094942561</v>
      </c>
      <c r="Y14">
        <f t="shared" si="7"/>
        <v>21.191511928735736</v>
      </c>
      <c r="Z14">
        <f t="shared" si="7"/>
        <v>27.944559507514128</v>
      </c>
      <c r="AA14">
        <f t="shared" si="7"/>
        <v>-15.413116234403788</v>
      </c>
    </row>
    <row r="15" spans="1:38" x14ac:dyDescent="0.2">
      <c r="A15" s="13" t="s">
        <v>18</v>
      </c>
      <c r="B15" s="25">
        <f>(STDEV(B11:B13))</f>
        <v>8.8242166783132827</v>
      </c>
      <c r="C15" s="25">
        <f>(STDEV(C11:C13))</f>
        <v>7.5472290501781307</v>
      </c>
      <c r="D15" s="25">
        <f>(STDEV(D11:D13))</f>
        <v>18.605357743528025</v>
      </c>
      <c r="E15" s="25">
        <f>(STDEV(E11:E13))</f>
        <v>18.628710338191937</v>
      </c>
      <c r="F15" s="25">
        <f>(STDEV(F11:F12))</f>
        <v>1.3727916396614217</v>
      </c>
      <c r="G15" s="25">
        <f t="shared" ref="G15:P15" si="8">(STDEV(G11:G12))</f>
        <v>29.412402937463465</v>
      </c>
      <c r="H15" s="25">
        <f t="shared" si="8"/>
        <v>5.872750945749762</v>
      </c>
      <c r="I15" s="25">
        <f t="shared" si="8"/>
        <v>8.2306688118792195</v>
      </c>
      <c r="J15" s="25">
        <f t="shared" si="8"/>
        <v>6.5051776590378925</v>
      </c>
      <c r="K15" s="25">
        <f t="shared" si="8"/>
        <v>10.810544130268408</v>
      </c>
      <c r="L15" s="25">
        <f t="shared" si="8"/>
        <v>7.2212184810539863</v>
      </c>
      <c r="M15" s="25">
        <f t="shared" si="8"/>
        <v>3.368888453476977</v>
      </c>
      <c r="N15" s="25">
        <f t="shared" si="8"/>
        <v>8.5255985772106282</v>
      </c>
      <c r="O15" s="25">
        <f t="shared" si="8"/>
        <v>16.208975041052081</v>
      </c>
      <c r="P15" s="26">
        <f t="shared" si="8"/>
        <v>5.9259599240312504</v>
      </c>
      <c r="S15" t="s">
        <v>2</v>
      </c>
      <c r="T15">
        <f t="shared" si="7"/>
        <v>66.242645319879315</v>
      </c>
      <c r="U15">
        <f t="shared" si="7"/>
        <v>58.55507858130818</v>
      </c>
      <c r="V15">
        <f t="shared" si="7"/>
        <v>74.677684055125169</v>
      </c>
      <c r="W15">
        <f t="shared" si="7"/>
        <v>69.700509542271945</v>
      </c>
      <c r="X15">
        <f t="shared" si="7"/>
        <v>44.472075506854793</v>
      </c>
      <c r="Y15">
        <f t="shared" si="7"/>
        <v>35.010785669750661</v>
      </c>
      <c r="Z15">
        <f t="shared" si="7"/>
        <v>43.90018418053991</v>
      </c>
      <c r="AA15">
        <f t="shared" si="7"/>
        <v>11.691522678572682</v>
      </c>
    </row>
    <row r="16" spans="1:38" x14ac:dyDescent="0.2">
      <c r="A16" s="13" t="s">
        <v>19</v>
      </c>
      <c r="B16" s="25">
        <f>(B15/B14)*100</f>
        <v>8.8242166783132827</v>
      </c>
      <c r="C16" s="25">
        <f t="shared" ref="C16:P16" si="9">(C15/C14)*100</f>
        <v>13.324363272577475</v>
      </c>
      <c r="D16" s="25">
        <f t="shared" si="9"/>
        <v>29.348132528359372</v>
      </c>
      <c r="E16" s="25">
        <f t="shared" si="9"/>
        <v>28.859713050519471</v>
      </c>
      <c r="F16" s="25">
        <f t="shared" si="9"/>
        <v>3.0580336370280308</v>
      </c>
      <c r="G16" s="25">
        <f t="shared" si="9"/>
        <v>62.363143423261505</v>
      </c>
      <c r="H16" s="25">
        <f t="shared" si="9"/>
        <v>11.204841029836395</v>
      </c>
      <c r="I16" s="25">
        <f t="shared" si="9"/>
        <v>14.575580100300661</v>
      </c>
      <c r="J16" s="25">
        <f t="shared" si="9"/>
        <v>9.5958831956484616</v>
      </c>
      <c r="K16" s="25">
        <f t="shared" si="9"/>
        <v>14.098122360280222</v>
      </c>
      <c r="L16" s="25">
        <f t="shared" si="9"/>
        <v>10.742751963738648</v>
      </c>
      <c r="M16" s="25">
        <f t="shared" si="9"/>
        <v>5.0856792285527561</v>
      </c>
      <c r="N16" s="25">
        <f t="shared" si="9"/>
        <v>14.559964368201106</v>
      </c>
      <c r="O16" s="25">
        <f t="shared" si="9"/>
        <v>21.705246013102158</v>
      </c>
      <c r="P16" s="26">
        <f t="shared" si="9"/>
        <v>8.5020324283817121</v>
      </c>
    </row>
    <row r="17" spans="1:38" x14ac:dyDescent="0.2">
      <c r="A17" s="4" t="s">
        <v>23</v>
      </c>
      <c r="B17">
        <f>(100-B14)</f>
        <v>0</v>
      </c>
      <c r="C17">
        <f t="shared" ref="C17:P17" si="10">(100-C14)</f>
        <v>43.357675741917916</v>
      </c>
      <c r="D17">
        <f t="shared" si="10"/>
        <v>36.60462816313953</v>
      </c>
      <c r="E17">
        <f t="shared" si="10"/>
        <v>35.450812329346348</v>
      </c>
      <c r="F17">
        <f t="shared" si="10"/>
        <v>55.108680851673761</v>
      </c>
      <c r="G17">
        <f t="shared" si="10"/>
        <v>52.836881973956729</v>
      </c>
      <c r="H17">
        <f t="shared" si="10"/>
        <v>47.587378258096429</v>
      </c>
      <c r="I17">
        <f t="shared" si="10"/>
        <v>43.531106444885587</v>
      </c>
      <c r="J17">
        <f t="shared" si="10"/>
        <v>32.208661501967228</v>
      </c>
      <c r="K17">
        <f t="shared" si="10"/>
        <v>23.319262991177979</v>
      </c>
      <c r="L17">
        <f t="shared" si="10"/>
        <v>32.780552828282111</v>
      </c>
      <c r="M17">
        <f t="shared" si="10"/>
        <v>33.757354680120685</v>
      </c>
      <c r="N17">
        <f t="shared" si="10"/>
        <v>41.44492141869182</v>
      </c>
      <c r="O17">
        <f t="shared" si="10"/>
        <v>25.322315944874831</v>
      </c>
      <c r="P17" s="17">
        <f t="shared" si="10"/>
        <v>30.299490457728055</v>
      </c>
    </row>
    <row r="18" spans="1:38" x14ac:dyDescent="0.2">
      <c r="A18" s="27" t="s">
        <v>24</v>
      </c>
      <c r="B18" s="28"/>
      <c r="C18" s="28"/>
      <c r="D18" s="28"/>
      <c r="E18" s="28"/>
      <c r="F18" s="28">
        <f>(C17+D17)</f>
        <v>79.962303905057439</v>
      </c>
      <c r="G18" s="28">
        <f>(C17+E17)</f>
        <v>78.808488071264264</v>
      </c>
      <c r="H18" s="28">
        <f>(D17+E17)</f>
        <v>72.055440492485872</v>
      </c>
      <c r="I18" s="28">
        <f>(C17+D17+E17)</f>
        <v>115.41311623440379</v>
      </c>
      <c r="J18" s="28"/>
      <c r="K18" s="28"/>
      <c r="L18" s="28"/>
      <c r="M18" s="28">
        <f>(J17+K17)</f>
        <v>55.527924493145207</v>
      </c>
      <c r="N18" s="28">
        <f>(J17+L17)</f>
        <v>64.989214330249339</v>
      </c>
      <c r="O18" s="28">
        <f>(K17+L17)</f>
        <v>56.09981581946009</v>
      </c>
      <c r="P18" s="29">
        <f>(J17+K17+L17)</f>
        <v>88.308477321427318</v>
      </c>
    </row>
    <row r="19" spans="1:38" x14ac:dyDescent="0.2">
      <c r="S19" s="9"/>
      <c r="T19" s="9"/>
      <c r="U19" s="9"/>
      <c r="V19" s="9"/>
      <c r="W19" s="9"/>
      <c r="X19" s="9"/>
      <c r="Y19" s="9"/>
      <c r="Z19" s="9"/>
      <c r="AA19" s="9"/>
    </row>
    <row r="20" spans="1:38" x14ac:dyDescent="0.2">
      <c r="S20" s="9"/>
      <c r="T20" s="9"/>
      <c r="U20" s="9"/>
      <c r="V20" s="9"/>
      <c r="W20" s="9"/>
      <c r="X20" s="9"/>
      <c r="Y20" s="9"/>
      <c r="Z20" s="9"/>
      <c r="AA20" s="9"/>
    </row>
    <row r="21" spans="1:38" x14ac:dyDescent="0.2">
      <c r="S21" s="9"/>
      <c r="T21" s="9"/>
      <c r="U21" s="9"/>
      <c r="V21" s="9"/>
      <c r="W21" s="9"/>
      <c r="X21" s="9"/>
      <c r="Y21" s="9"/>
      <c r="Z21" s="9"/>
      <c r="AA21" s="9"/>
    </row>
    <row r="22" spans="1:38" x14ac:dyDescent="0.2">
      <c r="S22" s="9"/>
      <c r="T22" s="9"/>
      <c r="U22" s="9"/>
      <c r="V22" s="9"/>
      <c r="W22" s="9"/>
      <c r="X22" s="9"/>
      <c r="Y22" s="9"/>
      <c r="Z22" s="9"/>
      <c r="AA22" s="9"/>
    </row>
    <row r="23" spans="1:38" x14ac:dyDescent="0.2">
      <c r="A23" s="1"/>
      <c r="B23" s="2" t="s">
        <v>0</v>
      </c>
      <c r="C23" t="s">
        <v>1</v>
      </c>
      <c r="D23" s="2"/>
      <c r="E23" s="2"/>
      <c r="F23" s="2"/>
      <c r="G23" s="2"/>
      <c r="H23" s="2"/>
      <c r="I23" s="2"/>
      <c r="J23" t="s">
        <v>2</v>
      </c>
      <c r="K23" s="2"/>
      <c r="L23" s="2"/>
      <c r="M23" s="2"/>
      <c r="N23" s="2"/>
      <c r="O23" s="2"/>
      <c r="P23" s="3"/>
      <c r="S23" s="9"/>
      <c r="T23" s="9"/>
      <c r="U23" s="9"/>
      <c r="V23" s="9"/>
      <c r="W23" s="9"/>
      <c r="X23" s="9"/>
      <c r="Y23" s="9"/>
      <c r="Z23" s="9"/>
      <c r="AA23" s="9"/>
    </row>
    <row r="24" spans="1:38" x14ac:dyDescent="0.2">
      <c r="A24" s="4" t="s">
        <v>3</v>
      </c>
      <c r="B24" s="5" t="s">
        <v>4</v>
      </c>
      <c r="C24" s="5" t="s">
        <v>5</v>
      </c>
      <c r="D24" s="5" t="s">
        <v>6</v>
      </c>
      <c r="E24" s="5" t="s">
        <v>7</v>
      </c>
      <c r="F24" s="5" t="s">
        <v>8</v>
      </c>
      <c r="G24" s="5" t="s">
        <v>9</v>
      </c>
      <c r="H24" s="5" t="s">
        <v>10</v>
      </c>
      <c r="I24" s="5" t="s">
        <v>11</v>
      </c>
      <c r="J24" s="5" t="s">
        <v>5</v>
      </c>
      <c r="K24" s="5" t="s">
        <v>6</v>
      </c>
      <c r="L24" s="5" t="s">
        <v>7</v>
      </c>
      <c r="M24" s="5" t="s">
        <v>8</v>
      </c>
      <c r="N24" s="5" t="s">
        <v>9</v>
      </c>
      <c r="O24" s="5" t="s">
        <v>10</v>
      </c>
      <c r="P24" s="6" t="s">
        <v>11</v>
      </c>
      <c r="S24" s="9"/>
      <c r="T24" s="9"/>
      <c r="U24" s="9"/>
      <c r="V24" s="9"/>
      <c r="W24" s="9"/>
      <c r="X24" s="9"/>
      <c r="Y24" s="9"/>
      <c r="Z24" s="9"/>
      <c r="AA24" s="9"/>
    </row>
    <row r="25" spans="1:38" x14ac:dyDescent="0.2">
      <c r="A25" s="4" t="s">
        <v>25</v>
      </c>
      <c r="B25">
        <v>73429</v>
      </c>
      <c r="C25">
        <v>36447</v>
      </c>
      <c r="D25">
        <v>35922</v>
      </c>
      <c r="E25">
        <v>38610</v>
      </c>
      <c r="F25">
        <v>31285</v>
      </c>
      <c r="G25">
        <v>57045</v>
      </c>
      <c r="H25">
        <v>35773</v>
      </c>
      <c r="I25">
        <v>38591</v>
      </c>
      <c r="J25">
        <v>47309</v>
      </c>
      <c r="K25">
        <v>67932</v>
      </c>
      <c r="L25">
        <v>46414</v>
      </c>
      <c r="M25">
        <v>48173</v>
      </c>
      <c r="N25">
        <v>38117</v>
      </c>
      <c r="O25">
        <v>67703</v>
      </c>
      <c r="P25">
        <v>63356</v>
      </c>
      <c r="S25" s="7"/>
      <c r="T25" s="7" t="s">
        <v>13</v>
      </c>
      <c r="U25" s="7"/>
      <c r="V25" s="7"/>
      <c r="W25" s="7"/>
      <c r="X25" s="7"/>
      <c r="Y25" s="7"/>
      <c r="Z25" s="7"/>
      <c r="AA25" s="7"/>
    </row>
    <row r="26" spans="1:38" ht="16" thickBot="1" x14ac:dyDescent="0.25">
      <c r="A26" s="4"/>
      <c r="B26">
        <v>80537</v>
      </c>
      <c r="C26">
        <v>47591</v>
      </c>
      <c r="D26">
        <v>63993</v>
      </c>
      <c r="E26">
        <v>67355</v>
      </c>
      <c r="F26">
        <v>30942</v>
      </c>
      <c r="G26">
        <v>22616</v>
      </c>
      <c r="H26">
        <v>27716</v>
      </c>
      <c r="I26">
        <v>43246</v>
      </c>
      <c r="J26">
        <v>52598</v>
      </c>
      <c r="K26">
        <v>54102</v>
      </c>
      <c r="L26">
        <v>54334</v>
      </c>
      <c r="M26">
        <v>50659</v>
      </c>
      <c r="N26">
        <v>48157</v>
      </c>
      <c r="O26">
        <v>48884</v>
      </c>
      <c r="P26">
        <v>54497</v>
      </c>
      <c r="S26" s="8"/>
      <c r="T26" s="9" t="s">
        <v>14</v>
      </c>
      <c r="U26" s="9"/>
      <c r="V26" s="9"/>
      <c r="W26" s="8"/>
      <c r="X26" s="9" t="s">
        <v>15</v>
      </c>
      <c r="Y26" s="9"/>
      <c r="Z26" s="9"/>
      <c r="AA26" s="9"/>
    </row>
    <row r="27" spans="1:38" x14ac:dyDescent="0.2">
      <c r="A27" s="4"/>
      <c r="B27">
        <v>78933</v>
      </c>
      <c r="C27">
        <v>45205</v>
      </c>
      <c r="D27">
        <v>42782</v>
      </c>
      <c r="E27">
        <v>45681</v>
      </c>
      <c r="F27">
        <v>40675</v>
      </c>
      <c r="G27">
        <v>30643</v>
      </c>
      <c r="H27">
        <v>55013</v>
      </c>
      <c r="I27">
        <v>38934</v>
      </c>
      <c r="J27">
        <v>54334</v>
      </c>
      <c r="K27">
        <v>52131</v>
      </c>
      <c r="L27">
        <v>50664</v>
      </c>
      <c r="M27">
        <v>50179</v>
      </c>
      <c r="N27">
        <v>46355</v>
      </c>
      <c r="O27">
        <v>51598</v>
      </c>
      <c r="P27">
        <v>52111</v>
      </c>
      <c r="S27" s="10" t="s">
        <v>26</v>
      </c>
      <c r="T27" s="11" t="s">
        <v>8</v>
      </c>
      <c r="U27" s="11" t="s">
        <v>9</v>
      </c>
      <c r="V27" s="11" t="s">
        <v>10</v>
      </c>
      <c r="W27" s="12" t="s">
        <v>11</v>
      </c>
      <c r="X27" s="11" t="s">
        <v>8</v>
      </c>
      <c r="Y27" s="11" t="s">
        <v>9</v>
      </c>
      <c r="Z27" s="11" t="s">
        <v>10</v>
      </c>
      <c r="AA27" s="12" t="s">
        <v>11</v>
      </c>
    </row>
    <row r="28" spans="1:38" x14ac:dyDescent="0.2">
      <c r="A28" s="13" t="s">
        <v>17</v>
      </c>
      <c r="B28" s="14">
        <f t="shared" ref="B28:P28" si="11">(AVERAGE(B25:B27))</f>
        <v>77633</v>
      </c>
      <c r="C28" s="14">
        <f t="shared" si="11"/>
        <v>43081</v>
      </c>
      <c r="D28" s="14">
        <f t="shared" si="11"/>
        <v>47565.666666666664</v>
      </c>
      <c r="E28" s="14">
        <f t="shared" si="11"/>
        <v>50548.666666666664</v>
      </c>
      <c r="F28" s="14">
        <f t="shared" si="11"/>
        <v>34300.666666666664</v>
      </c>
      <c r="G28" s="14">
        <f t="shared" si="11"/>
        <v>36768</v>
      </c>
      <c r="H28" s="14">
        <f t="shared" si="11"/>
        <v>39500.666666666664</v>
      </c>
      <c r="I28" s="14">
        <f t="shared" si="11"/>
        <v>40257</v>
      </c>
      <c r="J28" s="14">
        <f t="shared" si="11"/>
        <v>51413.666666666664</v>
      </c>
      <c r="K28" s="14">
        <f t="shared" si="11"/>
        <v>58055</v>
      </c>
      <c r="L28" s="14">
        <f t="shared" si="11"/>
        <v>50470.666666666664</v>
      </c>
      <c r="M28" s="14">
        <f t="shared" si="11"/>
        <v>49670.333333333336</v>
      </c>
      <c r="N28" s="14">
        <f t="shared" si="11"/>
        <v>44209.666666666664</v>
      </c>
      <c r="O28" s="14">
        <f t="shared" si="11"/>
        <v>56061.666666666664</v>
      </c>
      <c r="P28" s="15">
        <f t="shared" si="11"/>
        <v>56654.666666666664</v>
      </c>
      <c r="S28" t="s">
        <v>1</v>
      </c>
      <c r="T28">
        <v>55.816899170885229</v>
      </c>
      <c r="U28">
        <v>52.638697461131223</v>
      </c>
      <c r="V28">
        <v>49.118716696937298</v>
      </c>
      <c r="W28">
        <v>48.144474643515004</v>
      </c>
      <c r="X28" s="9">
        <v>83.236939617602474</v>
      </c>
      <c r="Y28" s="9">
        <v>79.394501479181969</v>
      </c>
      <c r="Z28" s="9">
        <v>73.61774846607328</v>
      </c>
      <c r="AA28" s="9">
        <v>118.12459478142885</v>
      </c>
      <c r="AD28" s="16" t="s">
        <v>26</v>
      </c>
      <c r="AE28" s="16"/>
    </row>
    <row r="29" spans="1:38" x14ac:dyDescent="0.2">
      <c r="A29" s="13" t="s">
        <v>18</v>
      </c>
      <c r="B29" s="14">
        <f t="shared" ref="B29:P29" si="12">(STDEV(B25:B27))</f>
        <v>3728.057939463924</v>
      </c>
      <c r="C29" s="14">
        <f t="shared" si="12"/>
        <v>5867.7692524502017</v>
      </c>
      <c r="D29" s="14">
        <f t="shared" si="12"/>
        <v>14634.133398781545</v>
      </c>
      <c r="E29" s="14">
        <f t="shared" si="12"/>
        <v>14977.96349085327</v>
      </c>
      <c r="F29" s="14">
        <f t="shared" si="12"/>
        <v>5522.9979479747462</v>
      </c>
      <c r="G29" s="14">
        <f t="shared" si="12"/>
        <v>18013.209847220456</v>
      </c>
      <c r="H29" s="14">
        <f t="shared" si="12"/>
        <v>14025.090956330141</v>
      </c>
      <c r="I29" s="14">
        <f t="shared" si="12"/>
        <v>2594.2249324220134</v>
      </c>
      <c r="J29" s="14">
        <f t="shared" si="12"/>
        <v>3659.1857473122805</v>
      </c>
      <c r="K29" s="14">
        <f t="shared" si="12"/>
        <v>8610.3168931230393</v>
      </c>
      <c r="L29" s="14">
        <f t="shared" si="12"/>
        <v>3963.537981820451</v>
      </c>
      <c r="M29" s="14">
        <f t="shared" si="12"/>
        <v>1318.7514296990671</v>
      </c>
      <c r="N29" s="14">
        <f t="shared" si="12"/>
        <v>5352.7788421840605</v>
      </c>
      <c r="O29" s="14">
        <f t="shared" si="12"/>
        <v>10172.606860256274</v>
      </c>
      <c r="P29" s="15">
        <f t="shared" si="12"/>
        <v>5924.8755542486579</v>
      </c>
      <c r="S29" t="s">
        <v>2</v>
      </c>
      <c r="T29">
        <v>36.019046882983616</v>
      </c>
      <c r="U29">
        <v>43.052997221971758</v>
      </c>
      <c r="V29">
        <v>27.786293629427348</v>
      </c>
      <c r="W29">
        <v>27.022443204994431</v>
      </c>
      <c r="X29" s="9">
        <v>58.992095285939399</v>
      </c>
      <c r="Y29" s="9">
        <v>68.761566172461016</v>
      </c>
      <c r="Z29" s="9">
        <v>60.206784915349573</v>
      </c>
      <c r="AA29" s="9">
        <v>93.980223186874994</v>
      </c>
      <c r="AD29" t="s">
        <v>1</v>
      </c>
      <c r="AI29" t="s">
        <v>2</v>
      </c>
    </row>
    <row r="30" spans="1:38" x14ac:dyDescent="0.2">
      <c r="A30" s="13" t="s">
        <v>19</v>
      </c>
      <c r="B30" s="14">
        <f t="shared" ref="B30:P30" si="13">(B29/B28)*100</f>
        <v>4.8021562215345588</v>
      </c>
      <c r="C30" s="14">
        <f t="shared" si="13"/>
        <v>13.6203181273652</v>
      </c>
      <c r="D30" s="14">
        <f t="shared" si="13"/>
        <v>30.766169012904715</v>
      </c>
      <c r="E30" s="14">
        <f t="shared" si="13"/>
        <v>29.630778571515116</v>
      </c>
      <c r="F30" s="14">
        <f t="shared" si="13"/>
        <v>16.101721875108588</v>
      </c>
      <c r="G30" s="14">
        <f t="shared" si="13"/>
        <v>48.991541142353284</v>
      </c>
      <c r="H30" s="14">
        <f t="shared" si="13"/>
        <v>35.505960126403288</v>
      </c>
      <c r="I30" s="14">
        <f t="shared" si="13"/>
        <v>6.4441586119731067</v>
      </c>
      <c r="J30" s="14">
        <f t="shared" si="13"/>
        <v>7.1171460519167038</v>
      </c>
      <c r="K30" s="14">
        <f t="shared" si="13"/>
        <v>14.831309780592608</v>
      </c>
      <c r="L30" s="14">
        <f t="shared" si="13"/>
        <v>7.8531516296339472</v>
      </c>
      <c r="M30" s="14">
        <f t="shared" si="13"/>
        <v>2.6550082135528257</v>
      </c>
      <c r="N30" s="14">
        <f t="shared" si="13"/>
        <v>12.107711380280469</v>
      </c>
      <c r="O30" s="14">
        <f t="shared" si="13"/>
        <v>18.145387865011042</v>
      </c>
      <c r="P30" s="15">
        <f t="shared" si="13"/>
        <v>10.457877352113373</v>
      </c>
      <c r="AD30" t="s">
        <v>8</v>
      </c>
      <c r="AE30" t="s">
        <v>9</v>
      </c>
      <c r="AF30" t="s">
        <v>10</v>
      </c>
      <c r="AG30" t="s">
        <v>11</v>
      </c>
      <c r="AI30" t="s">
        <v>8</v>
      </c>
      <c r="AJ30" t="s">
        <v>9</v>
      </c>
      <c r="AK30" t="s">
        <v>10</v>
      </c>
      <c r="AL30" t="s">
        <v>11</v>
      </c>
    </row>
    <row r="31" spans="1:38" x14ac:dyDescent="0.2">
      <c r="A31" s="4" t="s">
        <v>20</v>
      </c>
      <c r="B31">
        <f>(B25/$B28)*100</f>
        <v>94.584777092215944</v>
      </c>
      <c r="C31">
        <f t="shared" ref="C31:P31" si="14">(C25/$B28)*100</f>
        <v>46.947818582303917</v>
      </c>
      <c r="D31">
        <f t="shared" si="14"/>
        <v>46.271559774838025</v>
      </c>
      <c r="E31">
        <f t="shared" si="14"/>
        <v>49.734004869063412</v>
      </c>
      <c r="F31">
        <f t="shared" si="14"/>
        <v>40.298584364896371</v>
      </c>
      <c r="G31">
        <f t="shared" si="14"/>
        <v>73.480349851223053</v>
      </c>
      <c r="H31">
        <f t="shared" si="14"/>
        <v>46.079631084719125</v>
      </c>
      <c r="I31">
        <f t="shared" si="14"/>
        <v>49.70953074079322</v>
      </c>
      <c r="J31">
        <f t="shared" si="14"/>
        <v>60.93929128076978</v>
      </c>
      <c r="K31">
        <f t="shared" si="14"/>
        <v>87.504025350044444</v>
      </c>
      <c r="L31">
        <f t="shared" si="14"/>
        <v>59.786431028042195</v>
      </c>
      <c r="M31">
        <f t="shared" si="14"/>
        <v>62.052220061056509</v>
      </c>
      <c r="N31">
        <f t="shared" si="14"/>
        <v>49.098965646052577</v>
      </c>
      <c r="O31">
        <f t="shared" si="14"/>
        <v>87.209047698787884</v>
      </c>
      <c r="P31">
        <f t="shared" si="14"/>
        <v>81.609624772970264</v>
      </c>
      <c r="AC31" s="17" t="s">
        <v>22</v>
      </c>
      <c r="AD31" s="30">
        <v>44.183100829114771</v>
      </c>
      <c r="AE31" s="30">
        <v>47.361302538868777</v>
      </c>
      <c r="AF31" s="30">
        <v>50.881283303062702</v>
      </c>
      <c r="AG31" s="30">
        <v>51.855525356484996</v>
      </c>
      <c r="AI31" s="30">
        <v>63.980953117016384</v>
      </c>
      <c r="AJ31" s="30">
        <v>56.947002778028242</v>
      </c>
      <c r="AK31" s="30">
        <v>72.213706370572652</v>
      </c>
      <c r="AL31" s="30">
        <v>72.977556795005569</v>
      </c>
    </row>
    <row r="32" spans="1:38" x14ac:dyDescent="0.2">
      <c r="A32" s="4"/>
      <c r="B32">
        <f>(B26/$B28)*100</f>
        <v>103.74067728929708</v>
      </c>
      <c r="C32">
        <f t="shared" ref="C32:P32" si="15">(C26/$B28)*100</f>
        <v>61.302538868780033</v>
      </c>
      <c r="D32">
        <f t="shared" si="15"/>
        <v>82.430152126028872</v>
      </c>
      <c r="E32">
        <f t="shared" si="15"/>
        <v>86.760784717839073</v>
      </c>
      <c r="F32">
        <f t="shared" si="15"/>
        <v>39.85676194401865</v>
      </c>
      <c r="G32">
        <f t="shared" si="15"/>
        <v>29.131941313616633</v>
      </c>
      <c r="H32">
        <f t="shared" si="15"/>
        <v>35.701312586142492</v>
      </c>
      <c r="I32">
        <f t="shared" si="15"/>
        <v>55.705692166990836</v>
      </c>
      <c r="J32">
        <f t="shared" si="15"/>
        <v>67.752115723983351</v>
      </c>
      <c r="K32">
        <f t="shared" si="15"/>
        <v>69.689436193371378</v>
      </c>
      <c r="L32">
        <f t="shared" si="15"/>
        <v>69.988278180670591</v>
      </c>
      <c r="M32">
        <f t="shared" si="15"/>
        <v>65.25446652840931</v>
      </c>
      <c r="N32">
        <f t="shared" si="15"/>
        <v>62.03161026882897</v>
      </c>
      <c r="O32">
        <f t="shared" si="15"/>
        <v>62.968067703167463</v>
      </c>
      <c r="P32">
        <f t="shared" si="15"/>
        <v>70.198240438988577</v>
      </c>
      <c r="T32" s="18" t="s">
        <v>21</v>
      </c>
      <c r="U32" s="18"/>
      <c r="AC32" s="17" t="s">
        <v>15</v>
      </c>
      <c r="AD32">
        <v>16.763060382397526</v>
      </c>
      <c r="AE32">
        <v>20.605498520818031</v>
      </c>
      <c r="AF32">
        <v>26.38225153392672</v>
      </c>
      <c r="AG32" s="17">
        <v>-18.124594781428854</v>
      </c>
      <c r="AI32">
        <v>41.007904714060601</v>
      </c>
      <c r="AJ32">
        <v>31.238433827538984</v>
      </c>
      <c r="AK32">
        <v>39.793215084650427</v>
      </c>
      <c r="AL32">
        <v>6.0197768131250058</v>
      </c>
    </row>
    <row r="33" spans="1:27" ht="16" thickBot="1" x14ac:dyDescent="0.25">
      <c r="A33" s="4"/>
      <c r="B33">
        <f>(B27/$B28)*100</f>
        <v>101.67454561848699</v>
      </c>
      <c r="C33">
        <f t="shared" ref="C33:P33" si="16">(C27/$B28)*100</f>
        <v>58.229103602849307</v>
      </c>
      <c r="D33">
        <f t="shared" si="16"/>
        <v>55.108008192392411</v>
      </c>
      <c r="E33">
        <f t="shared" si="16"/>
        <v>58.842244921618381</v>
      </c>
      <c r="F33">
        <f t="shared" si="16"/>
        <v>52.393956178429278</v>
      </c>
      <c r="G33">
        <f t="shared" si="16"/>
        <v>39.471616451766643</v>
      </c>
      <c r="H33">
        <f t="shared" si="16"/>
        <v>70.862906238326488</v>
      </c>
      <c r="I33">
        <f t="shared" si="16"/>
        <v>50.15135316167094</v>
      </c>
      <c r="J33">
        <f t="shared" si="16"/>
        <v>69.988278180670591</v>
      </c>
      <c r="K33">
        <f t="shared" si="16"/>
        <v>67.150567413342259</v>
      </c>
      <c r="L33">
        <f t="shared" si="16"/>
        <v>65.260907088480408</v>
      </c>
      <c r="M33">
        <f t="shared" si="16"/>
        <v>64.636172761583339</v>
      </c>
      <c r="N33">
        <f t="shared" si="16"/>
        <v>59.710432419203173</v>
      </c>
      <c r="O33">
        <f t="shared" si="16"/>
        <v>66.464003709762594</v>
      </c>
      <c r="P33">
        <f t="shared" si="16"/>
        <v>67.124805173057851</v>
      </c>
      <c r="T33" t="s">
        <v>14</v>
      </c>
      <c r="W33" s="17"/>
      <c r="X33" t="s">
        <v>15</v>
      </c>
    </row>
    <row r="34" spans="1:27" x14ac:dyDescent="0.2">
      <c r="A34" s="13" t="s">
        <v>17</v>
      </c>
      <c r="B34" s="23">
        <f>(AVERAGE(B31:B33))</f>
        <v>100</v>
      </c>
      <c r="C34" s="23">
        <f t="shared" ref="C34:P34" si="17">(AVERAGE(C31:C33))</f>
        <v>55.493153684644419</v>
      </c>
      <c r="D34" s="23">
        <f t="shared" si="17"/>
        <v>61.2699066977531</v>
      </c>
      <c r="E34" s="23">
        <f t="shared" si="17"/>
        <v>65.112344836173619</v>
      </c>
      <c r="F34" s="23">
        <f t="shared" si="17"/>
        <v>44.183100829114771</v>
      </c>
      <c r="G34" s="23">
        <f t="shared" si="17"/>
        <v>47.361302538868777</v>
      </c>
      <c r="H34" s="23">
        <f t="shared" si="17"/>
        <v>50.881283303062702</v>
      </c>
      <c r="I34" s="23">
        <f t="shared" si="17"/>
        <v>51.855525356484996</v>
      </c>
      <c r="J34" s="23">
        <f t="shared" si="17"/>
        <v>66.226561728474579</v>
      </c>
      <c r="K34" s="23">
        <f t="shared" si="17"/>
        <v>74.781342985586022</v>
      </c>
      <c r="L34" s="23">
        <f t="shared" si="17"/>
        <v>65.011872099064405</v>
      </c>
      <c r="M34" s="23">
        <f t="shared" si="17"/>
        <v>63.980953117016384</v>
      </c>
      <c r="N34" s="23">
        <f t="shared" si="17"/>
        <v>56.947002778028242</v>
      </c>
      <c r="O34" s="23">
        <f t="shared" si="17"/>
        <v>72.213706370572652</v>
      </c>
      <c r="P34" s="24">
        <f t="shared" si="17"/>
        <v>72.977556795005569</v>
      </c>
      <c r="S34" s="31" t="s">
        <v>26</v>
      </c>
      <c r="T34" s="23" t="s">
        <v>8</v>
      </c>
      <c r="U34" s="23" t="s">
        <v>9</v>
      </c>
      <c r="V34" s="23" t="s">
        <v>10</v>
      </c>
      <c r="W34" s="24" t="s">
        <v>11</v>
      </c>
      <c r="X34" s="23" t="s">
        <v>8</v>
      </c>
      <c r="Y34" s="23" t="s">
        <v>9</v>
      </c>
      <c r="Z34" s="23" t="s">
        <v>10</v>
      </c>
      <c r="AA34" s="24" t="s">
        <v>11</v>
      </c>
    </row>
    <row r="35" spans="1:27" x14ac:dyDescent="0.2">
      <c r="A35" s="13" t="s">
        <v>18</v>
      </c>
      <c r="B35" s="25">
        <f>(STDEV(B31:B33))</f>
        <v>4.8021562215345588</v>
      </c>
      <c r="C35" s="25">
        <f>(STDEV(C31:C33))</f>
        <v>7.5583440707563163</v>
      </c>
      <c r="D35" s="25">
        <f>(STDEV(D31:D33))</f>
        <v>18.850403048679741</v>
      </c>
      <c r="E35" s="25">
        <f>(STDEV(E31:E33))</f>
        <v>19.293294721128017</v>
      </c>
      <c r="F35" s="25">
        <f>(STDEV(F31:F32))</f>
        <v>0.31241562988289295</v>
      </c>
      <c r="G35" s="25">
        <f t="shared" ref="G35:P35" si="18">(STDEV(G31:G32))</f>
        <v>31.35906041177287</v>
      </c>
      <c r="H35" s="25">
        <f t="shared" si="18"/>
        <v>7.3385793876573233</v>
      </c>
      <c r="I35" s="25">
        <f t="shared" si="18"/>
        <v>4.2399264055535344</v>
      </c>
      <c r="J35" s="25">
        <f t="shared" si="18"/>
        <v>4.8173943628297815</v>
      </c>
      <c r="K35" s="25">
        <f t="shared" si="18"/>
        <v>12.596816796735874</v>
      </c>
      <c r="L35" s="25">
        <f t="shared" si="18"/>
        <v>7.2137953022522101</v>
      </c>
      <c r="M35" s="25">
        <f t="shared" si="18"/>
        <v>2.2643301920958319</v>
      </c>
      <c r="N35" s="25">
        <f t="shared" si="18"/>
        <v>9.1447607114409166</v>
      </c>
      <c r="O35" s="25">
        <f t="shared" si="18"/>
        <v>17.14096133751066</v>
      </c>
      <c r="P35" s="26">
        <f t="shared" si="18"/>
        <v>8.0690672452843852</v>
      </c>
      <c r="S35" t="s">
        <v>1</v>
      </c>
      <c r="T35">
        <f t="shared" ref="T35:AA36" si="19">(100-T28)</f>
        <v>44.183100829114771</v>
      </c>
      <c r="U35">
        <f t="shared" si="19"/>
        <v>47.361302538868777</v>
      </c>
      <c r="V35">
        <f t="shared" si="19"/>
        <v>50.881283303062702</v>
      </c>
      <c r="W35">
        <f t="shared" si="19"/>
        <v>51.855525356484996</v>
      </c>
      <c r="X35">
        <f t="shared" si="19"/>
        <v>16.763060382397526</v>
      </c>
      <c r="Y35">
        <f t="shared" si="19"/>
        <v>20.605498520818031</v>
      </c>
      <c r="Z35">
        <f t="shared" si="19"/>
        <v>26.38225153392672</v>
      </c>
      <c r="AA35">
        <f t="shared" si="19"/>
        <v>-18.124594781428854</v>
      </c>
    </row>
    <row r="36" spans="1:27" x14ac:dyDescent="0.2">
      <c r="A36" s="13" t="s">
        <v>19</v>
      </c>
      <c r="B36" s="25">
        <f>(B35/B34)*100</f>
        <v>4.8021562215345588</v>
      </c>
      <c r="C36" s="25">
        <f t="shared" ref="C36:P36" si="20">(C35/C34)*100</f>
        <v>13.620318127365314</v>
      </c>
      <c r="D36" s="25">
        <f t="shared" si="20"/>
        <v>30.766169012904708</v>
      </c>
      <c r="E36" s="25">
        <f t="shared" si="20"/>
        <v>29.630778571515197</v>
      </c>
      <c r="F36" s="25">
        <f t="shared" si="20"/>
        <v>0.7070930378816338</v>
      </c>
      <c r="G36" s="25">
        <f t="shared" si="20"/>
        <v>66.212411252914578</v>
      </c>
      <c r="H36" s="25">
        <f t="shared" si="20"/>
        <v>14.422944767227582</v>
      </c>
      <c r="I36" s="25">
        <f t="shared" si="20"/>
        <v>8.1764216569127743</v>
      </c>
      <c r="J36" s="25">
        <f t="shared" si="20"/>
        <v>7.27411213431379</v>
      </c>
      <c r="K36" s="25">
        <f t="shared" si="20"/>
        <v>16.84486570288513</v>
      </c>
      <c r="L36" s="25">
        <f t="shared" si="20"/>
        <v>11.096119938308968</v>
      </c>
      <c r="M36" s="25">
        <f t="shared" si="20"/>
        <v>3.5390691788453688</v>
      </c>
      <c r="N36" s="25">
        <f t="shared" si="20"/>
        <v>16.058370529325249</v>
      </c>
      <c r="O36" s="25">
        <f t="shared" si="20"/>
        <v>23.736437580907303</v>
      </c>
      <c r="P36" s="26">
        <f t="shared" si="20"/>
        <v>11.056916125529453</v>
      </c>
      <c r="S36" t="s">
        <v>2</v>
      </c>
      <c r="T36">
        <f t="shared" si="19"/>
        <v>63.980953117016384</v>
      </c>
      <c r="U36">
        <f t="shared" si="19"/>
        <v>56.947002778028242</v>
      </c>
      <c r="V36">
        <f t="shared" si="19"/>
        <v>72.213706370572652</v>
      </c>
      <c r="W36">
        <f t="shared" si="19"/>
        <v>72.977556795005569</v>
      </c>
      <c r="X36">
        <f t="shared" si="19"/>
        <v>41.007904714060601</v>
      </c>
      <c r="Y36">
        <f t="shared" si="19"/>
        <v>31.238433827538984</v>
      </c>
      <c r="Z36">
        <f t="shared" si="19"/>
        <v>39.793215084650427</v>
      </c>
      <c r="AA36">
        <f t="shared" si="19"/>
        <v>6.0197768131250058</v>
      </c>
    </row>
    <row r="37" spans="1:27" x14ac:dyDescent="0.2">
      <c r="A37" s="4" t="s">
        <v>23</v>
      </c>
      <c r="B37">
        <f>(100-B34)</f>
        <v>0</v>
      </c>
      <c r="C37">
        <f t="shared" ref="C37:P37" si="21">(100-C34)</f>
        <v>44.506846315355581</v>
      </c>
      <c r="D37">
        <f t="shared" si="21"/>
        <v>38.7300933022469</v>
      </c>
      <c r="E37">
        <f t="shared" si="21"/>
        <v>34.887655163826381</v>
      </c>
      <c r="F37">
        <f t="shared" si="21"/>
        <v>55.816899170885229</v>
      </c>
      <c r="G37">
        <f t="shared" si="21"/>
        <v>52.638697461131223</v>
      </c>
      <c r="H37">
        <f t="shared" si="21"/>
        <v>49.118716696937298</v>
      </c>
      <c r="I37">
        <f t="shared" si="21"/>
        <v>48.144474643515004</v>
      </c>
      <c r="J37">
        <f t="shared" si="21"/>
        <v>33.773438271525421</v>
      </c>
      <c r="K37">
        <f t="shared" si="21"/>
        <v>25.218657014413978</v>
      </c>
      <c r="L37">
        <f t="shared" si="21"/>
        <v>34.988127900935595</v>
      </c>
      <c r="M37">
        <f t="shared" si="21"/>
        <v>36.019046882983616</v>
      </c>
      <c r="N37">
        <f t="shared" si="21"/>
        <v>43.052997221971758</v>
      </c>
      <c r="O37">
        <f t="shared" si="21"/>
        <v>27.786293629427348</v>
      </c>
      <c r="P37" s="17">
        <f t="shared" si="21"/>
        <v>27.022443204994431</v>
      </c>
    </row>
    <row r="38" spans="1:27" x14ac:dyDescent="0.2">
      <c r="A38" s="27" t="s">
        <v>24</v>
      </c>
      <c r="B38" s="28"/>
      <c r="C38" s="28"/>
      <c r="D38" s="28"/>
      <c r="E38" s="28"/>
      <c r="F38" s="28">
        <f>(C37+D37)</f>
        <v>83.236939617602474</v>
      </c>
      <c r="G38" s="28">
        <f>(C37+E37)</f>
        <v>79.394501479181969</v>
      </c>
      <c r="H38" s="28">
        <f>(D37+E37)</f>
        <v>73.61774846607328</v>
      </c>
      <c r="I38" s="28">
        <f>(C37+D37+E37)</f>
        <v>118.12459478142885</v>
      </c>
      <c r="J38" s="28"/>
      <c r="K38" s="28"/>
      <c r="L38" s="28"/>
      <c r="M38" s="28">
        <f>(J37+K37)</f>
        <v>58.992095285939399</v>
      </c>
      <c r="N38" s="28">
        <f>(J37+L37)</f>
        <v>68.761566172461016</v>
      </c>
      <c r="O38" s="28">
        <f>(K37+L37)</f>
        <v>60.206784915349573</v>
      </c>
      <c r="P38" s="29">
        <f>(J37+K37+L37)</f>
        <v>93.980223186874994</v>
      </c>
    </row>
    <row r="42" spans="1:27" x14ac:dyDescent="0.2">
      <c r="B42" s="2" t="s">
        <v>0</v>
      </c>
      <c r="C42" t="s">
        <v>1</v>
      </c>
      <c r="D42" s="2"/>
      <c r="E42" s="2"/>
      <c r="F42" s="2"/>
      <c r="G42" s="2"/>
      <c r="H42" s="2"/>
      <c r="I42" s="2"/>
      <c r="K42" t="s">
        <v>2</v>
      </c>
      <c r="L42" s="2"/>
      <c r="M42" s="2"/>
      <c r="N42" s="2"/>
      <c r="O42" s="2"/>
      <c r="P42" s="2"/>
      <c r="Q42" s="3"/>
    </row>
    <row r="43" spans="1:27" x14ac:dyDescent="0.2">
      <c r="B43" s="5" t="s">
        <v>4</v>
      </c>
      <c r="C43" s="5" t="s">
        <v>5</v>
      </c>
      <c r="D43" s="5" t="s">
        <v>6</v>
      </c>
      <c r="E43" s="5" t="s">
        <v>7</v>
      </c>
      <c r="F43" s="5" t="s">
        <v>8</v>
      </c>
      <c r="G43" s="5" t="s">
        <v>9</v>
      </c>
      <c r="H43" s="5" t="s">
        <v>10</v>
      </c>
      <c r="I43" s="5" t="s">
        <v>11</v>
      </c>
      <c r="K43" s="5" t="s">
        <v>5</v>
      </c>
      <c r="L43" s="5" t="s">
        <v>6</v>
      </c>
      <c r="M43" s="5" t="s">
        <v>7</v>
      </c>
      <c r="N43" s="5" t="s">
        <v>8</v>
      </c>
      <c r="O43" s="5" t="s">
        <v>9</v>
      </c>
      <c r="P43" s="5" t="s">
        <v>10</v>
      </c>
      <c r="Q43" s="6" t="s">
        <v>11</v>
      </c>
    </row>
    <row r="44" spans="1:27" x14ac:dyDescent="0.2">
      <c r="A44" s="4" t="s">
        <v>12</v>
      </c>
      <c r="B44">
        <v>100</v>
      </c>
      <c r="C44">
        <v>56.642324258082084</v>
      </c>
      <c r="D44">
        <v>63.39537183686047</v>
      </c>
      <c r="E44">
        <v>64.549187670653652</v>
      </c>
      <c r="F44">
        <v>44.891319148326239</v>
      </c>
      <c r="G44">
        <v>47.163118026043271</v>
      </c>
      <c r="H44">
        <v>52.412621741903571</v>
      </c>
      <c r="I44">
        <v>56.468893555114413</v>
      </c>
      <c r="K44">
        <v>67.791338498032772</v>
      </c>
      <c r="L44">
        <v>76.680737008822021</v>
      </c>
      <c r="M44">
        <v>67.219447171717889</v>
      </c>
      <c r="N44">
        <v>66.242645319879315</v>
      </c>
      <c r="O44">
        <v>58.55507858130818</v>
      </c>
      <c r="P44">
        <v>74.677684055125169</v>
      </c>
      <c r="Q44">
        <v>69.700509542271945</v>
      </c>
    </row>
    <row r="45" spans="1:27" x14ac:dyDescent="0.2">
      <c r="A45" s="4" t="s">
        <v>25</v>
      </c>
      <c r="B45">
        <v>100</v>
      </c>
      <c r="C45">
        <v>55.493153684644419</v>
      </c>
      <c r="D45">
        <v>61.2699066977531</v>
      </c>
      <c r="E45">
        <v>65.112344836173619</v>
      </c>
      <c r="F45">
        <v>44.183100829114771</v>
      </c>
      <c r="G45">
        <v>47.361302538868777</v>
      </c>
      <c r="H45">
        <v>50.881283303062702</v>
      </c>
      <c r="I45">
        <v>51.855525356484996</v>
      </c>
      <c r="K45">
        <v>66.226561728474579</v>
      </c>
      <c r="L45">
        <v>74.781342985586022</v>
      </c>
      <c r="M45">
        <v>65.011872099064405</v>
      </c>
      <c r="N45">
        <v>63.980953117016384</v>
      </c>
      <c r="O45">
        <v>56.947002778028242</v>
      </c>
      <c r="P45">
        <v>72.213706370572652</v>
      </c>
      <c r="Q45">
        <v>72.977556795005569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AL46"/>
  <sheetViews>
    <sheetView zoomScaleNormal="100" workbookViewId="0">
      <selection activeCell="B32" activeCellId="1" sqref="B12:P14 B32:P34"/>
    </sheetView>
  </sheetViews>
  <sheetFormatPr baseColWidth="10" defaultColWidth="8.83203125" defaultRowHeight="15" x14ac:dyDescent="0.2"/>
  <cols>
    <col min="1" max="1" width="25.1640625" customWidth="1"/>
  </cols>
  <sheetData>
    <row r="2" spans="1:38" ht="21" x14ac:dyDescent="0.25">
      <c r="S2" s="36" t="s">
        <v>28</v>
      </c>
    </row>
    <row r="4" spans="1:38" x14ac:dyDescent="0.2">
      <c r="A4" s="1"/>
      <c r="B4" s="2" t="s">
        <v>0</v>
      </c>
      <c r="C4" t="s">
        <v>1</v>
      </c>
      <c r="D4" s="2"/>
      <c r="E4" s="2"/>
      <c r="F4" s="2"/>
      <c r="G4" s="2"/>
      <c r="H4" s="2"/>
      <c r="I4" s="2"/>
      <c r="J4" t="s">
        <v>2</v>
      </c>
      <c r="K4" s="2"/>
      <c r="L4" s="2"/>
      <c r="M4" s="2"/>
      <c r="N4" s="2"/>
      <c r="O4" s="2"/>
      <c r="P4" s="3"/>
    </row>
    <row r="5" spans="1:38" x14ac:dyDescent="0.2">
      <c r="A5" s="4" t="s">
        <v>3</v>
      </c>
      <c r="B5" s="5" t="s">
        <v>4</v>
      </c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5</v>
      </c>
      <c r="K5" s="5" t="s">
        <v>6</v>
      </c>
      <c r="L5" s="5" t="s">
        <v>7</v>
      </c>
      <c r="M5" s="5" t="s">
        <v>8</v>
      </c>
      <c r="N5" s="5" t="s">
        <v>9</v>
      </c>
      <c r="O5" s="5" t="s">
        <v>10</v>
      </c>
      <c r="P5" s="6" t="s">
        <v>11</v>
      </c>
    </row>
    <row r="6" spans="1:38" x14ac:dyDescent="0.2">
      <c r="A6" s="4" t="s">
        <v>12</v>
      </c>
      <c r="B6">
        <v>29383</v>
      </c>
      <c r="C6">
        <v>26336</v>
      </c>
      <c r="D6">
        <v>16352</v>
      </c>
      <c r="E6">
        <v>14895</v>
      </c>
      <c r="F6">
        <v>27009</v>
      </c>
      <c r="G6">
        <v>34584</v>
      </c>
      <c r="H6">
        <v>23715</v>
      </c>
      <c r="I6">
        <v>34731</v>
      </c>
      <c r="J6">
        <v>35926</v>
      </c>
      <c r="K6">
        <v>37403</v>
      </c>
      <c r="L6">
        <v>37453</v>
      </c>
      <c r="M6">
        <v>42656</v>
      </c>
      <c r="N6">
        <v>44237</v>
      </c>
      <c r="O6">
        <v>46398</v>
      </c>
      <c r="P6">
        <v>38761</v>
      </c>
      <c r="S6" s="7"/>
      <c r="T6" s="7" t="s">
        <v>13</v>
      </c>
      <c r="U6" s="7"/>
      <c r="V6" s="7"/>
      <c r="W6" s="7"/>
      <c r="X6" s="7"/>
      <c r="Y6" s="7"/>
      <c r="Z6" s="7"/>
      <c r="AA6" s="7"/>
    </row>
    <row r="7" spans="1:38" ht="16" thickBot="1" x14ac:dyDescent="0.25">
      <c r="A7" s="4"/>
      <c r="B7">
        <v>35223</v>
      </c>
      <c r="C7">
        <v>24940</v>
      </c>
      <c r="D7">
        <v>27593</v>
      </c>
      <c r="E7">
        <v>13761</v>
      </c>
      <c r="F7">
        <v>19092</v>
      </c>
      <c r="G7">
        <v>36233</v>
      </c>
      <c r="H7">
        <v>37568</v>
      </c>
      <c r="I7">
        <v>39091</v>
      </c>
      <c r="J7">
        <v>29239</v>
      </c>
      <c r="K7">
        <v>32749</v>
      </c>
      <c r="L7">
        <v>26060</v>
      </c>
      <c r="M7">
        <v>31328</v>
      </c>
      <c r="N7">
        <v>40239</v>
      </c>
      <c r="O7">
        <v>32406</v>
      </c>
      <c r="P7">
        <v>25228</v>
      </c>
      <c r="S7" s="8"/>
      <c r="T7" s="9" t="s">
        <v>14</v>
      </c>
      <c r="U7" s="9"/>
      <c r="V7" s="9"/>
      <c r="W7" s="8"/>
      <c r="X7" s="9" t="s">
        <v>15</v>
      </c>
      <c r="Y7" s="9"/>
      <c r="Z7" s="9"/>
      <c r="AA7" s="9"/>
    </row>
    <row r="8" spans="1:38" x14ac:dyDescent="0.2">
      <c r="A8" s="4"/>
      <c r="B8">
        <v>41298</v>
      </c>
      <c r="C8">
        <v>34614</v>
      </c>
      <c r="D8">
        <v>38326</v>
      </c>
      <c r="E8">
        <v>27763</v>
      </c>
      <c r="F8">
        <v>18333</v>
      </c>
      <c r="G8">
        <v>24347</v>
      </c>
      <c r="H8">
        <v>22575</v>
      </c>
      <c r="I8">
        <v>40142</v>
      </c>
      <c r="J8">
        <v>35590</v>
      </c>
      <c r="K8">
        <v>34824</v>
      </c>
      <c r="L8">
        <v>31172</v>
      </c>
      <c r="M8">
        <v>34071</v>
      </c>
      <c r="N8">
        <v>35008</v>
      </c>
      <c r="O8">
        <v>29116</v>
      </c>
      <c r="P8">
        <v>33682</v>
      </c>
      <c r="S8" s="10" t="s">
        <v>16</v>
      </c>
      <c r="T8" s="11" t="s">
        <v>8</v>
      </c>
      <c r="U8" s="11" t="s">
        <v>9</v>
      </c>
      <c r="V8" s="11" t="s">
        <v>10</v>
      </c>
      <c r="W8" s="12" t="s">
        <v>11</v>
      </c>
      <c r="X8" s="11" t="s">
        <v>8</v>
      </c>
      <c r="Y8" s="11" t="s">
        <v>9</v>
      </c>
      <c r="Z8" s="11" t="s">
        <v>10</v>
      </c>
      <c r="AA8" s="12" t="s">
        <v>11</v>
      </c>
    </row>
    <row r="9" spans="1:38" x14ac:dyDescent="0.2">
      <c r="A9" s="13" t="s">
        <v>17</v>
      </c>
      <c r="B9" s="14">
        <f t="shared" ref="B9:O9" si="0">(AVERAGE(B6:B8))</f>
        <v>35301.333333333336</v>
      </c>
      <c r="C9" s="14">
        <f t="shared" si="0"/>
        <v>28630</v>
      </c>
      <c r="D9" s="14">
        <f t="shared" si="0"/>
        <v>27423.666666666668</v>
      </c>
      <c r="E9" s="14">
        <f t="shared" si="0"/>
        <v>18806.333333333332</v>
      </c>
      <c r="F9" s="14">
        <f t="shared" si="0"/>
        <v>21478</v>
      </c>
      <c r="G9" s="14">
        <f t="shared" si="0"/>
        <v>31721.333333333332</v>
      </c>
      <c r="H9" s="14">
        <f t="shared" si="0"/>
        <v>27952.666666666668</v>
      </c>
      <c r="I9" s="14">
        <f t="shared" si="0"/>
        <v>37988</v>
      </c>
      <c r="J9" s="14">
        <f t="shared" si="0"/>
        <v>33585</v>
      </c>
      <c r="K9" s="14">
        <f t="shared" si="0"/>
        <v>34992</v>
      </c>
      <c r="L9" s="14">
        <f t="shared" si="0"/>
        <v>31561.666666666668</v>
      </c>
      <c r="M9" s="14">
        <f t="shared" si="0"/>
        <v>36018.333333333336</v>
      </c>
      <c r="N9" s="14">
        <f t="shared" si="0"/>
        <v>39828</v>
      </c>
      <c r="O9" s="14">
        <f t="shared" si="0"/>
        <v>35973.333333333336</v>
      </c>
      <c r="P9" s="15">
        <f>(AVERAGE(P6:P8))</f>
        <v>32557</v>
      </c>
      <c r="S9" t="s">
        <v>1</v>
      </c>
      <c r="T9">
        <v>39.158105453996079</v>
      </c>
      <c r="U9">
        <v>10.141260009064823</v>
      </c>
      <c r="V9">
        <v>20.816966309110128</v>
      </c>
      <c r="W9">
        <v>-7.6106662637860722</v>
      </c>
      <c r="X9" s="9">
        <v>41.213740746336313</v>
      </c>
      <c r="Y9" s="9">
        <v>65.624527874301265</v>
      </c>
      <c r="Z9" s="9">
        <v>69.041773681825049</v>
      </c>
      <c r="AA9" s="9">
        <v>87.940021151231321</v>
      </c>
      <c r="AD9" s="16" t="s">
        <v>16</v>
      </c>
      <c r="AE9" s="16"/>
    </row>
    <row r="10" spans="1:38" x14ac:dyDescent="0.2">
      <c r="A10" s="13" t="s">
        <v>18</v>
      </c>
      <c r="B10" s="14">
        <f t="shared" ref="B10:O10" si="1">(STDEV(B6:B8))</f>
        <v>5957.8862303113219</v>
      </c>
      <c r="C10" s="14">
        <f t="shared" si="1"/>
        <v>5229.0913168542011</v>
      </c>
      <c r="D10" s="14">
        <f t="shared" si="1"/>
        <v>10987.978628179673</v>
      </c>
      <c r="E10" s="14">
        <f t="shared" si="1"/>
        <v>7777.3965652609813</v>
      </c>
      <c r="F10" s="14">
        <f t="shared" si="1"/>
        <v>4804.9964620174278</v>
      </c>
      <c r="G10" s="14">
        <f t="shared" si="1"/>
        <v>6439.3628825632477</v>
      </c>
      <c r="H10" s="14">
        <f t="shared" si="1"/>
        <v>8346.6086725887217</v>
      </c>
      <c r="I10" s="14">
        <f t="shared" si="1"/>
        <v>2869.1788023753415</v>
      </c>
      <c r="J10" s="14">
        <f t="shared" si="1"/>
        <v>3767.4939946866539</v>
      </c>
      <c r="K10" s="14">
        <f t="shared" si="1"/>
        <v>2331.5439090868522</v>
      </c>
      <c r="L10" s="14">
        <f t="shared" si="1"/>
        <v>5706.4868643792788</v>
      </c>
      <c r="M10" s="14">
        <f t="shared" si="1"/>
        <v>5909.7357244916848</v>
      </c>
      <c r="N10" s="14">
        <f t="shared" si="1"/>
        <v>4628.2071042683474</v>
      </c>
      <c r="O10" s="14">
        <f t="shared" si="1"/>
        <v>9176.6704927949359</v>
      </c>
      <c r="P10" s="15">
        <f>(STDEV(P6:P8))</f>
        <v>6836.2812259297816</v>
      </c>
      <c r="S10" t="s">
        <v>2</v>
      </c>
      <c r="T10">
        <v>-2.0310847560054412</v>
      </c>
      <c r="U10">
        <v>-12.82293397794227</v>
      </c>
      <c r="V10">
        <v>-1.9036108173440169</v>
      </c>
      <c r="W10">
        <v>7.7740217555522122</v>
      </c>
      <c r="X10" s="9">
        <v>5.7382157425593192</v>
      </c>
      <c r="Y10" s="9">
        <v>15.455506874150188</v>
      </c>
      <c r="Z10" s="9">
        <v>11.469821725336161</v>
      </c>
      <c r="AA10" s="9">
        <v>16.331772171022834</v>
      </c>
      <c r="AD10" t="s">
        <v>1</v>
      </c>
      <c r="AI10" t="s">
        <v>2</v>
      </c>
    </row>
    <row r="11" spans="1:38" x14ac:dyDescent="0.2">
      <c r="A11" s="13" t="s">
        <v>19</v>
      </c>
      <c r="B11" s="14">
        <f t="shared" ref="B11:P11" si="2">(B10/B9)*100</f>
        <v>16.877227197210647</v>
      </c>
      <c r="C11" s="14">
        <f t="shared" si="2"/>
        <v>18.264377634838286</v>
      </c>
      <c r="D11" s="14">
        <f t="shared" si="2"/>
        <v>40.067503597305269</v>
      </c>
      <c r="E11" s="14">
        <f t="shared" si="2"/>
        <v>41.355198950323377</v>
      </c>
      <c r="F11" s="14">
        <f t="shared" si="2"/>
        <v>22.371712738697404</v>
      </c>
      <c r="G11" s="14">
        <f t="shared" si="2"/>
        <v>20.299786313826388</v>
      </c>
      <c r="H11" s="14">
        <f t="shared" si="2"/>
        <v>29.859793958556324</v>
      </c>
      <c r="I11" s="14">
        <f t="shared" si="2"/>
        <v>7.5528556448755957</v>
      </c>
      <c r="J11" s="14">
        <f t="shared" si="2"/>
        <v>11.217787687022938</v>
      </c>
      <c r="K11" s="14">
        <f t="shared" si="2"/>
        <v>6.6630770149944336</v>
      </c>
      <c r="L11" s="14">
        <f t="shared" si="2"/>
        <v>18.080435753432788</v>
      </c>
      <c r="M11" s="14">
        <f t="shared" si="2"/>
        <v>16.407576857595718</v>
      </c>
      <c r="N11" s="14">
        <f t="shared" si="2"/>
        <v>11.620485849825117</v>
      </c>
      <c r="O11" s="14">
        <f t="shared" si="2"/>
        <v>25.509647403988883</v>
      </c>
      <c r="P11" s="15">
        <f t="shared" si="2"/>
        <v>20.99788440559567</v>
      </c>
      <c r="AD11" t="s">
        <v>8</v>
      </c>
      <c r="AE11" t="s">
        <v>9</v>
      </c>
      <c r="AF11" t="s">
        <v>10</v>
      </c>
      <c r="AG11" t="s">
        <v>11</v>
      </c>
      <c r="AI11" t="s">
        <v>8</v>
      </c>
      <c r="AJ11" t="s">
        <v>9</v>
      </c>
      <c r="AK11" t="s">
        <v>10</v>
      </c>
      <c r="AL11" t="s">
        <v>11</v>
      </c>
    </row>
    <row r="12" spans="1:38" x14ac:dyDescent="0.2">
      <c r="A12" s="4" t="s">
        <v>20</v>
      </c>
      <c r="B12">
        <f>(B6/$B9)*100</f>
        <v>83.234816437528323</v>
      </c>
      <c r="C12">
        <f>(C6/$B9)*100</f>
        <v>74.603414413053329</v>
      </c>
      <c r="D12">
        <f>(D6/$B9)*100</f>
        <v>46.321196555370896</v>
      </c>
      <c r="E12">
        <f t="shared" ref="E12:P12" si="3">(E6/$B9)*100</f>
        <v>42.193873696933068</v>
      </c>
      <c r="F12">
        <f t="shared" si="3"/>
        <v>76.509857984589814</v>
      </c>
      <c r="G12">
        <f t="shared" si="3"/>
        <v>97.96797099259706</v>
      </c>
      <c r="H12">
        <f t="shared" si="3"/>
        <v>67.178765674573199</v>
      </c>
      <c r="I12">
        <f t="shared" si="3"/>
        <v>98.384385858891065</v>
      </c>
      <c r="J12">
        <f t="shared" si="3"/>
        <v>101.76952711890013</v>
      </c>
      <c r="K12">
        <f t="shared" si="3"/>
        <v>105.95350506118749</v>
      </c>
      <c r="L12">
        <f t="shared" si="3"/>
        <v>106.09514277081129</v>
      </c>
      <c r="M12">
        <f t="shared" si="3"/>
        <v>120.83396283426499</v>
      </c>
      <c r="N12">
        <f t="shared" si="3"/>
        <v>125.31254721256985</v>
      </c>
      <c r="O12">
        <f t="shared" si="3"/>
        <v>131.43412902251094</v>
      </c>
      <c r="P12">
        <f t="shared" si="3"/>
        <v>109.80038525457016</v>
      </c>
      <c r="S12" s="18"/>
      <c r="T12" s="18" t="s">
        <v>21</v>
      </c>
      <c r="U12" s="18"/>
      <c r="AC12" s="17" t="s">
        <v>22</v>
      </c>
      <c r="AD12" s="35">
        <v>60.841894546003921</v>
      </c>
      <c r="AE12" s="20">
        <v>89.858739990935177</v>
      </c>
      <c r="AF12" s="20">
        <v>79.183033690889872</v>
      </c>
      <c r="AG12" s="21">
        <v>107.61066626378607</v>
      </c>
      <c r="AI12" s="20">
        <v>102.03108475600544</v>
      </c>
      <c r="AJ12" s="20">
        <v>112.82293397794227</v>
      </c>
      <c r="AK12" s="20">
        <v>101.90361081734402</v>
      </c>
      <c r="AL12" s="20">
        <v>92.225978244447788</v>
      </c>
    </row>
    <row r="13" spans="1:38" ht="16" thickBot="1" x14ac:dyDescent="0.25">
      <c r="A13" s="4"/>
      <c r="B13">
        <f>(B7/$B9)*100</f>
        <v>99.778100921589356</v>
      </c>
      <c r="C13">
        <f>(C7/$B9)*100</f>
        <v>70.648889560356537</v>
      </c>
      <c r="D13">
        <f t="shared" ref="D13:P13" si="4">(D7/$B9)*100</f>
        <v>78.164186432995919</v>
      </c>
      <c r="E13">
        <f t="shared" si="4"/>
        <v>38.981530442665054</v>
      </c>
      <c r="F13">
        <f t="shared" si="4"/>
        <v>54.082943042755701</v>
      </c>
      <c r="G13">
        <f t="shared" si="4"/>
        <v>102.63918265599033</v>
      </c>
      <c r="H13">
        <f t="shared" si="4"/>
        <v>106.42090950294605</v>
      </c>
      <c r="I13">
        <f t="shared" si="4"/>
        <v>110.73519413808732</v>
      </c>
      <c r="J13">
        <f t="shared" si="4"/>
        <v>82.826899833811751</v>
      </c>
      <c r="K13">
        <f t="shared" si="4"/>
        <v>92.769867049403231</v>
      </c>
      <c r="L13">
        <f t="shared" si="4"/>
        <v>73.821574255929889</v>
      </c>
      <c r="M13">
        <f t="shared" si="4"/>
        <v>88.744523341894549</v>
      </c>
      <c r="N13">
        <f t="shared" si="4"/>
        <v>113.98719595105</v>
      </c>
      <c r="O13">
        <f t="shared" si="4"/>
        <v>91.798232361383896</v>
      </c>
      <c r="P13">
        <f t="shared" si="4"/>
        <v>71.464722767789695</v>
      </c>
      <c r="S13" s="17"/>
      <c r="T13" t="s">
        <v>14</v>
      </c>
      <c r="W13" s="17"/>
      <c r="X13" t="s">
        <v>15</v>
      </c>
      <c r="AC13" s="17" t="s">
        <v>15</v>
      </c>
      <c r="AD13">
        <v>58.786259253663687</v>
      </c>
      <c r="AE13">
        <v>34.375472125698735</v>
      </c>
      <c r="AF13">
        <v>30.958226318174951</v>
      </c>
      <c r="AG13" s="17">
        <v>12.059978848768679</v>
      </c>
      <c r="AI13">
        <v>94.261784257440681</v>
      </c>
      <c r="AJ13">
        <v>84.544493125849812</v>
      </c>
      <c r="AK13">
        <v>88.530178274663839</v>
      </c>
      <c r="AL13">
        <v>83.668227828977166</v>
      </c>
    </row>
    <row r="14" spans="1:38" x14ac:dyDescent="0.2">
      <c r="A14" s="4"/>
      <c r="B14">
        <f>(B8/$B9)*100</f>
        <v>116.98708264088229</v>
      </c>
      <c r="C14">
        <f t="shared" ref="C14:P14" si="5">(C8/$B9)*100</f>
        <v>98.052953618371347</v>
      </c>
      <c r="D14">
        <f t="shared" si="5"/>
        <v>108.56813718084301</v>
      </c>
      <c r="E14">
        <f t="shared" si="5"/>
        <v>78.645754645716863</v>
      </c>
      <c r="F14">
        <f t="shared" si="5"/>
        <v>51.932882610666262</v>
      </c>
      <c r="G14">
        <f t="shared" si="5"/>
        <v>68.969066324218147</v>
      </c>
      <c r="H14">
        <f t="shared" si="5"/>
        <v>63.949425895150327</v>
      </c>
      <c r="I14">
        <f t="shared" si="5"/>
        <v>113.71241879437981</v>
      </c>
      <c r="J14">
        <f t="shared" si="5"/>
        <v>100.81772171022811</v>
      </c>
      <c r="K14">
        <f t="shared" si="5"/>
        <v>98.647831998791347</v>
      </c>
      <c r="L14">
        <f t="shared" si="5"/>
        <v>88.302613687868245</v>
      </c>
      <c r="M14">
        <f t="shared" si="5"/>
        <v>96.51476809185678</v>
      </c>
      <c r="N14">
        <f t="shared" si="5"/>
        <v>99.169058770206973</v>
      </c>
      <c r="O14">
        <f t="shared" si="5"/>
        <v>82.478471068137168</v>
      </c>
      <c r="P14">
        <f t="shared" si="5"/>
        <v>95.412826710983524</v>
      </c>
      <c r="S14" s="22" t="s">
        <v>16</v>
      </c>
      <c r="T14" s="23" t="s">
        <v>8</v>
      </c>
      <c r="U14" s="23" t="s">
        <v>9</v>
      </c>
      <c r="V14" s="23" t="s">
        <v>10</v>
      </c>
      <c r="W14" s="24" t="s">
        <v>11</v>
      </c>
      <c r="X14" s="23" t="s">
        <v>8</v>
      </c>
      <c r="Y14" s="23" t="s">
        <v>9</v>
      </c>
      <c r="Z14" s="23" t="s">
        <v>10</v>
      </c>
      <c r="AA14" s="24" t="s">
        <v>11</v>
      </c>
    </row>
    <row r="15" spans="1:38" x14ac:dyDescent="0.2">
      <c r="A15" s="13" t="s">
        <v>17</v>
      </c>
      <c r="B15" s="23">
        <f>(AVERAGE(B12:B14))</f>
        <v>100</v>
      </c>
      <c r="C15" s="23">
        <f t="shared" ref="C15:P15" si="6">(AVERAGE(C12:C14))</f>
        <v>81.101752530593743</v>
      </c>
      <c r="D15" s="23">
        <f t="shared" si="6"/>
        <v>77.684506723069944</v>
      </c>
      <c r="E15" s="23">
        <f t="shared" si="6"/>
        <v>53.273719595105</v>
      </c>
      <c r="F15" s="23">
        <f t="shared" si="6"/>
        <v>60.841894546003921</v>
      </c>
      <c r="G15" s="23">
        <f t="shared" si="6"/>
        <v>89.858739990935177</v>
      </c>
      <c r="H15" s="23">
        <f t="shared" si="6"/>
        <v>79.183033690889872</v>
      </c>
      <c r="I15" s="23">
        <f t="shared" si="6"/>
        <v>107.61066626378607</v>
      </c>
      <c r="J15" s="23">
        <f t="shared" si="6"/>
        <v>95.138049554313326</v>
      </c>
      <c r="K15" s="23">
        <f t="shared" si="6"/>
        <v>99.123734703127354</v>
      </c>
      <c r="L15" s="23">
        <f t="shared" si="6"/>
        <v>89.406443571536485</v>
      </c>
      <c r="M15" s="23">
        <f t="shared" si="6"/>
        <v>102.03108475600544</v>
      </c>
      <c r="N15" s="23">
        <f t="shared" si="6"/>
        <v>112.82293397794227</v>
      </c>
      <c r="O15" s="23">
        <f t="shared" si="6"/>
        <v>101.90361081734402</v>
      </c>
      <c r="P15" s="24">
        <f t="shared" si="6"/>
        <v>92.225978244447788</v>
      </c>
      <c r="S15" t="s">
        <v>1</v>
      </c>
      <c r="T15">
        <f t="shared" ref="T15:AA16" si="7">(100-T9)</f>
        <v>60.841894546003921</v>
      </c>
      <c r="U15">
        <f t="shared" si="7"/>
        <v>89.858739990935177</v>
      </c>
      <c r="V15">
        <f t="shared" si="7"/>
        <v>79.183033690889872</v>
      </c>
      <c r="W15">
        <f t="shared" si="7"/>
        <v>107.61066626378607</v>
      </c>
      <c r="X15">
        <f t="shared" si="7"/>
        <v>58.786259253663687</v>
      </c>
      <c r="Y15">
        <f t="shared" si="7"/>
        <v>34.375472125698735</v>
      </c>
      <c r="Z15">
        <f t="shared" si="7"/>
        <v>30.958226318174951</v>
      </c>
      <c r="AA15">
        <f t="shared" si="7"/>
        <v>12.059978848768679</v>
      </c>
    </row>
    <row r="16" spans="1:38" x14ac:dyDescent="0.2">
      <c r="A16" s="13" t="s">
        <v>18</v>
      </c>
      <c r="B16" s="25">
        <f>(STDEV(B12:B14))</f>
        <v>16.877227197210605</v>
      </c>
      <c r="C16" s="25">
        <f>(STDEV(C12:C14))</f>
        <v>14.812730350659606</v>
      </c>
      <c r="D16" s="25">
        <f>(STDEV(D12:D14))</f>
        <v>31.126242525814913</v>
      </c>
      <c r="E16" s="25">
        <f>(STDEV(E12:E14))</f>
        <v>22.031452726793056</v>
      </c>
      <c r="F16" s="25">
        <f>(STDEV(F12:F13))</f>
        <v>15.858223636464832</v>
      </c>
      <c r="G16" s="25">
        <f t="shared" ref="G16:P16" si="8">(STDEV(G12:G13))</f>
        <v>3.3030454435430703</v>
      </c>
      <c r="H16" s="25">
        <f t="shared" si="8"/>
        <v>27.748386009340216</v>
      </c>
      <c r="I16" s="25">
        <f t="shared" si="8"/>
        <v>8.7333402873546273</v>
      </c>
      <c r="J16" s="25">
        <f t="shared" si="8"/>
        <v>13.394460206775403</v>
      </c>
      <c r="K16" s="25">
        <f t="shared" si="8"/>
        <v>9.3222398388413783</v>
      </c>
      <c r="L16" s="25">
        <f t="shared" si="8"/>
        <v>22.820859149961272</v>
      </c>
      <c r="M16" s="25">
        <f t="shared" si="8"/>
        <v>22.690660269530554</v>
      </c>
      <c r="N16" s="25">
        <f t="shared" si="8"/>
        <v>8.0082326763403113</v>
      </c>
      <c r="O16" s="25">
        <f t="shared" si="8"/>
        <v>28.026811307492189</v>
      </c>
      <c r="P16" s="26">
        <f t="shared" si="8"/>
        <v>27.107406905681174</v>
      </c>
      <c r="S16" t="s">
        <v>2</v>
      </c>
      <c r="T16">
        <f t="shared" si="7"/>
        <v>102.03108475600544</v>
      </c>
      <c r="U16">
        <f t="shared" si="7"/>
        <v>112.82293397794227</v>
      </c>
      <c r="V16">
        <f t="shared" si="7"/>
        <v>101.90361081734402</v>
      </c>
      <c r="W16">
        <f t="shared" si="7"/>
        <v>92.225978244447788</v>
      </c>
      <c r="X16">
        <f t="shared" si="7"/>
        <v>94.261784257440681</v>
      </c>
      <c r="Y16">
        <f t="shared" si="7"/>
        <v>84.544493125849812</v>
      </c>
      <c r="Z16">
        <f t="shared" si="7"/>
        <v>88.530178274663839</v>
      </c>
      <c r="AA16">
        <f t="shared" si="7"/>
        <v>83.668227828977166</v>
      </c>
    </row>
    <row r="17" spans="1:38" x14ac:dyDescent="0.2">
      <c r="A17" s="13" t="s">
        <v>19</v>
      </c>
      <c r="B17" s="25">
        <f>(B16/B15)*100</f>
        <v>16.877227197210605</v>
      </c>
      <c r="C17" s="25">
        <f t="shared" ref="C17:P17" si="9">(C16/C15)*100</f>
        <v>18.264377634838226</v>
      </c>
      <c r="D17" s="25">
        <f t="shared" si="9"/>
        <v>40.067503597305283</v>
      </c>
      <c r="E17" s="25">
        <f t="shared" si="9"/>
        <v>41.355198950323327</v>
      </c>
      <c r="F17" s="25">
        <f t="shared" si="9"/>
        <v>26.064644690631837</v>
      </c>
      <c r="G17" s="25">
        <f t="shared" si="9"/>
        <v>3.6758198967360065</v>
      </c>
      <c r="H17" s="25">
        <f t="shared" si="9"/>
        <v>35.043347944539171</v>
      </c>
      <c r="I17" s="25">
        <f t="shared" si="9"/>
        <v>8.1156827576428032</v>
      </c>
      <c r="J17" s="25">
        <f t="shared" si="9"/>
        <v>14.078972892048458</v>
      </c>
      <c r="K17" s="25">
        <f t="shared" si="9"/>
        <v>9.4046495188677159</v>
      </c>
      <c r="L17" s="25">
        <f t="shared" si="9"/>
        <v>25.524848364762093</v>
      </c>
      <c r="M17" s="25">
        <f t="shared" si="9"/>
        <v>22.238967980976017</v>
      </c>
      <c r="N17" s="25">
        <f t="shared" si="9"/>
        <v>7.0980539097715551</v>
      </c>
      <c r="O17" s="25">
        <f t="shared" si="9"/>
        <v>27.503256344594629</v>
      </c>
      <c r="P17" s="26">
        <f t="shared" si="9"/>
        <v>29.392376661847013</v>
      </c>
    </row>
    <row r="18" spans="1:38" x14ac:dyDescent="0.2">
      <c r="A18" s="4" t="s">
        <v>23</v>
      </c>
      <c r="B18">
        <f>(100-B15)</f>
        <v>0</v>
      </c>
      <c r="C18">
        <f t="shared" ref="C18:P18" si="10">(100-C15)</f>
        <v>18.898247469406257</v>
      </c>
      <c r="D18">
        <f t="shared" si="10"/>
        <v>22.315493276930056</v>
      </c>
      <c r="E18">
        <f t="shared" si="10"/>
        <v>46.726280404895</v>
      </c>
      <c r="F18">
        <f t="shared" si="10"/>
        <v>39.158105453996079</v>
      </c>
      <c r="G18">
        <f t="shared" si="10"/>
        <v>10.141260009064823</v>
      </c>
      <c r="H18">
        <f t="shared" si="10"/>
        <v>20.816966309110128</v>
      </c>
      <c r="I18">
        <f t="shared" si="10"/>
        <v>-7.6106662637860722</v>
      </c>
      <c r="J18">
        <f t="shared" si="10"/>
        <v>4.8619504456866736</v>
      </c>
      <c r="K18">
        <f t="shared" si="10"/>
        <v>0.87626529687264565</v>
      </c>
      <c r="L18">
        <f t="shared" si="10"/>
        <v>10.593556428463515</v>
      </c>
      <c r="M18">
        <f t="shared" si="10"/>
        <v>-2.0310847560054412</v>
      </c>
      <c r="N18">
        <f t="shared" si="10"/>
        <v>-12.82293397794227</v>
      </c>
      <c r="O18">
        <f t="shared" si="10"/>
        <v>-1.9036108173440169</v>
      </c>
      <c r="P18" s="17">
        <f t="shared" si="10"/>
        <v>7.7740217555522122</v>
      </c>
    </row>
    <row r="19" spans="1:38" x14ac:dyDescent="0.2">
      <c r="A19" s="27" t="s">
        <v>24</v>
      </c>
      <c r="B19" s="28"/>
      <c r="C19" s="28"/>
      <c r="D19" s="28"/>
      <c r="E19" s="28"/>
      <c r="F19" s="28">
        <f>(C18+D18)</f>
        <v>41.213740746336313</v>
      </c>
      <c r="G19" s="28">
        <f>(C18+E18)</f>
        <v>65.624527874301265</v>
      </c>
      <c r="H19" s="28">
        <f>(D18+E18)</f>
        <v>69.041773681825049</v>
      </c>
      <c r="I19" s="28">
        <f>(C18+D18+E18)</f>
        <v>87.940021151231321</v>
      </c>
      <c r="J19" s="28"/>
      <c r="K19" s="28"/>
      <c r="L19" s="28"/>
      <c r="M19" s="28">
        <f>(J18+K18)</f>
        <v>5.7382157425593192</v>
      </c>
      <c r="N19" s="28">
        <f>(J18+L18)</f>
        <v>15.455506874150188</v>
      </c>
      <c r="O19" s="28">
        <f>(K18+L18)</f>
        <v>11.469821725336161</v>
      </c>
      <c r="P19" s="29">
        <f>(J18+K18+L18)</f>
        <v>16.331772171022834</v>
      </c>
    </row>
    <row r="20" spans="1:38" x14ac:dyDescent="0.2">
      <c r="S20" s="9"/>
      <c r="T20" s="9"/>
      <c r="U20" s="9"/>
      <c r="V20" s="9"/>
      <c r="W20" s="9"/>
      <c r="X20" s="9"/>
      <c r="Y20" s="9"/>
      <c r="Z20" s="9"/>
      <c r="AA20" s="9"/>
    </row>
    <row r="21" spans="1:38" x14ac:dyDescent="0.2">
      <c r="S21" s="9"/>
      <c r="T21" s="9"/>
      <c r="U21" s="9"/>
      <c r="V21" s="9"/>
      <c r="W21" s="9"/>
      <c r="X21" s="9"/>
      <c r="Y21" s="9"/>
      <c r="Z21" s="9"/>
      <c r="AA21" s="9"/>
    </row>
    <row r="22" spans="1:38" x14ac:dyDescent="0.2">
      <c r="S22" s="9"/>
      <c r="T22" s="9"/>
      <c r="U22" s="9"/>
      <c r="V22" s="9"/>
      <c r="W22" s="9"/>
      <c r="X22" s="9"/>
      <c r="Y22" s="9"/>
      <c r="Z22" s="9"/>
      <c r="AA22" s="9"/>
    </row>
    <row r="23" spans="1:38" x14ac:dyDescent="0.2">
      <c r="S23" s="9"/>
      <c r="T23" s="9"/>
      <c r="U23" s="9"/>
      <c r="V23" s="9"/>
      <c r="W23" s="9"/>
      <c r="X23" s="9"/>
      <c r="Y23" s="9"/>
      <c r="Z23" s="9"/>
      <c r="AA23" s="9"/>
    </row>
    <row r="24" spans="1:38" x14ac:dyDescent="0.2">
      <c r="A24" s="1"/>
      <c r="B24" s="2" t="s">
        <v>0</v>
      </c>
      <c r="C24" t="s">
        <v>1</v>
      </c>
      <c r="D24" s="2"/>
      <c r="E24" s="2"/>
      <c r="F24" s="2"/>
      <c r="G24" s="2"/>
      <c r="H24" s="2"/>
      <c r="I24" s="2"/>
      <c r="J24" t="s">
        <v>2</v>
      </c>
      <c r="K24" s="2"/>
      <c r="L24" s="2"/>
      <c r="M24" s="2"/>
      <c r="N24" s="2"/>
      <c r="O24" s="2"/>
      <c r="P24" s="3"/>
      <c r="S24" s="9"/>
      <c r="T24" s="9"/>
      <c r="U24" s="9"/>
      <c r="V24" s="9"/>
      <c r="W24" s="9"/>
      <c r="X24" s="9"/>
      <c r="Y24" s="9"/>
      <c r="Z24" s="9"/>
      <c r="AA24" s="9"/>
    </row>
    <row r="25" spans="1:38" x14ac:dyDescent="0.2">
      <c r="A25" s="4" t="s">
        <v>3</v>
      </c>
      <c r="B25" s="5" t="s">
        <v>4</v>
      </c>
      <c r="C25" s="5" t="s">
        <v>5</v>
      </c>
      <c r="D25" s="5" t="s">
        <v>6</v>
      </c>
      <c r="E25" s="5" t="s">
        <v>7</v>
      </c>
      <c r="F25" s="5" t="s">
        <v>8</v>
      </c>
      <c r="G25" s="5" t="s">
        <v>9</v>
      </c>
      <c r="H25" s="5" t="s">
        <v>10</v>
      </c>
      <c r="I25" s="5" t="s">
        <v>11</v>
      </c>
      <c r="J25" s="5" t="s">
        <v>5</v>
      </c>
      <c r="K25" s="5" t="s">
        <v>6</v>
      </c>
      <c r="L25" s="5" t="s">
        <v>7</v>
      </c>
      <c r="M25" s="5" t="s">
        <v>8</v>
      </c>
      <c r="N25" s="5" t="s">
        <v>9</v>
      </c>
      <c r="O25" s="5" t="s">
        <v>10</v>
      </c>
      <c r="P25" s="6" t="s">
        <v>11</v>
      </c>
      <c r="S25" s="9"/>
      <c r="T25" s="9"/>
      <c r="U25" s="9"/>
      <c r="V25" s="9"/>
      <c r="W25" s="9"/>
      <c r="X25" s="9"/>
      <c r="Y25" s="9"/>
      <c r="Z25" s="9"/>
      <c r="AA25" s="9"/>
    </row>
    <row r="26" spans="1:38" x14ac:dyDescent="0.2">
      <c r="A26" s="4" t="s">
        <v>25</v>
      </c>
      <c r="B26">
        <v>53780</v>
      </c>
      <c r="C26">
        <v>41430</v>
      </c>
      <c r="D26">
        <v>24453</v>
      </c>
      <c r="E26">
        <v>21743</v>
      </c>
      <c r="F26">
        <v>36742</v>
      </c>
      <c r="G26">
        <v>53993</v>
      </c>
      <c r="H26">
        <v>33690</v>
      </c>
      <c r="I26">
        <v>65175</v>
      </c>
      <c r="J26">
        <v>57765</v>
      </c>
      <c r="K26">
        <v>59383</v>
      </c>
      <c r="L26">
        <v>60860</v>
      </c>
      <c r="M26">
        <v>63738</v>
      </c>
      <c r="N26">
        <v>69086</v>
      </c>
      <c r="O26">
        <v>67778</v>
      </c>
      <c r="P26">
        <v>61360</v>
      </c>
      <c r="S26" s="7"/>
      <c r="T26" s="7" t="s">
        <v>13</v>
      </c>
      <c r="U26" s="7"/>
      <c r="V26" s="7"/>
      <c r="W26" s="7"/>
      <c r="X26" s="7"/>
      <c r="Y26" s="7"/>
      <c r="Z26" s="7"/>
      <c r="AA26" s="7"/>
    </row>
    <row r="27" spans="1:38" ht="16" thickBot="1" x14ac:dyDescent="0.25">
      <c r="A27" s="4"/>
      <c r="B27">
        <v>64652</v>
      </c>
      <c r="C27">
        <v>38295</v>
      </c>
      <c r="D27">
        <v>42064</v>
      </c>
      <c r="E27">
        <v>20800</v>
      </c>
      <c r="F27">
        <v>26988</v>
      </c>
      <c r="G27">
        <v>54963</v>
      </c>
      <c r="H27">
        <v>58701</v>
      </c>
      <c r="I27">
        <v>54584</v>
      </c>
      <c r="J27">
        <v>47697</v>
      </c>
      <c r="K27">
        <v>49662</v>
      </c>
      <c r="L27">
        <v>37352</v>
      </c>
      <c r="M27">
        <v>45393</v>
      </c>
      <c r="N27">
        <v>65513</v>
      </c>
      <c r="O27">
        <v>53382</v>
      </c>
      <c r="P27">
        <v>66061</v>
      </c>
      <c r="S27" s="8"/>
      <c r="T27" s="9" t="s">
        <v>14</v>
      </c>
      <c r="U27" s="9"/>
      <c r="V27" s="9"/>
      <c r="W27" s="8"/>
      <c r="X27" s="9" t="s">
        <v>15</v>
      </c>
      <c r="Y27" s="9"/>
      <c r="Z27" s="9"/>
      <c r="AA27" s="9"/>
    </row>
    <row r="28" spans="1:38" x14ac:dyDescent="0.2">
      <c r="A28" s="4"/>
      <c r="B28">
        <v>45854</v>
      </c>
      <c r="C28">
        <v>58140</v>
      </c>
      <c r="D28">
        <v>58722</v>
      </c>
      <c r="E28">
        <v>42705</v>
      </c>
      <c r="F28">
        <v>26050</v>
      </c>
      <c r="G28">
        <v>36724</v>
      </c>
      <c r="H28">
        <v>32935</v>
      </c>
      <c r="I28">
        <v>62472</v>
      </c>
      <c r="J28">
        <v>55174</v>
      </c>
      <c r="K28">
        <v>56399</v>
      </c>
      <c r="L28">
        <v>46744</v>
      </c>
      <c r="M28">
        <v>48752</v>
      </c>
      <c r="N28">
        <v>53552</v>
      </c>
      <c r="O28">
        <v>47369</v>
      </c>
      <c r="P28">
        <v>62698</v>
      </c>
      <c r="S28" s="10" t="s">
        <v>26</v>
      </c>
      <c r="T28" s="11" t="s">
        <v>8</v>
      </c>
      <c r="U28" s="11" t="s">
        <v>9</v>
      </c>
      <c r="V28" s="11" t="s">
        <v>10</v>
      </c>
      <c r="W28" s="12" t="s">
        <v>11</v>
      </c>
      <c r="X28" s="11" t="s">
        <v>8</v>
      </c>
      <c r="Y28" s="11" t="s">
        <v>9</v>
      </c>
      <c r="Z28" s="11" t="s">
        <v>10</v>
      </c>
      <c r="AA28" s="12" t="s">
        <v>11</v>
      </c>
    </row>
    <row r="29" spans="1:38" x14ac:dyDescent="0.2">
      <c r="A29" s="13" t="s">
        <v>17</v>
      </c>
      <c r="B29" s="14">
        <f t="shared" ref="B29:P29" si="11">(AVERAGE(B26:B28))</f>
        <v>54762</v>
      </c>
      <c r="C29" s="14">
        <f t="shared" si="11"/>
        <v>45955</v>
      </c>
      <c r="D29" s="14">
        <f t="shared" si="11"/>
        <v>41746.333333333336</v>
      </c>
      <c r="E29" s="14">
        <f t="shared" si="11"/>
        <v>28416</v>
      </c>
      <c r="F29" s="14">
        <f t="shared" si="11"/>
        <v>29926.666666666668</v>
      </c>
      <c r="G29" s="14">
        <f t="shared" si="11"/>
        <v>48560</v>
      </c>
      <c r="H29" s="14">
        <f t="shared" si="11"/>
        <v>41775.333333333336</v>
      </c>
      <c r="I29" s="14">
        <f t="shared" si="11"/>
        <v>60743.666666666664</v>
      </c>
      <c r="J29" s="14">
        <f t="shared" si="11"/>
        <v>53545.333333333336</v>
      </c>
      <c r="K29" s="14">
        <f t="shared" si="11"/>
        <v>55148</v>
      </c>
      <c r="L29" s="14">
        <f t="shared" si="11"/>
        <v>48318.666666666664</v>
      </c>
      <c r="M29" s="14">
        <f t="shared" si="11"/>
        <v>52627.666666666664</v>
      </c>
      <c r="N29" s="14">
        <f t="shared" si="11"/>
        <v>62717</v>
      </c>
      <c r="O29" s="14">
        <f t="shared" si="11"/>
        <v>56176.333333333336</v>
      </c>
      <c r="P29" s="15">
        <f t="shared" si="11"/>
        <v>63373</v>
      </c>
      <c r="S29" t="s">
        <v>1</v>
      </c>
      <c r="T29">
        <v>45.351399388870625</v>
      </c>
      <c r="U29">
        <v>11.325371608049366</v>
      </c>
      <c r="V29">
        <v>23.71474136566718</v>
      </c>
      <c r="W29">
        <v>-10.923024481696544</v>
      </c>
      <c r="X29" s="9">
        <v>39.850017652143237</v>
      </c>
      <c r="Y29" s="9">
        <v>64.192323143785842</v>
      </c>
      <c r="Z29" s="9">
        <v>71.877701082258994</v>
      </c>
      <c r="AA29" s="9">
        <v>87.960020939094022</v>
      </c>
      <c r="AD29" s="16" t="s">
        <v>26</v>
      </c>
      <c r="AE29" s="16"/>
    </row>
    <row r="30" spans="1:38" x14ac:dyDescent="0.2">
      <c r="A30" s="13" t="s">
        <v>18</v>
      </c>
      <c r="B30" s="14">
        <f t="shared" ref="B30:P30" si="12">(STDEV(B26:B28))</f>
        <v>9437.3960391624969</v>
      </c>
      <c r="C30" s="14">
        <f t="shared" si="12"/>
        <v>10668.304691936764</v>
      </c>
      <c r="D30" s="14">
        <f t="shared" si="12"/>
        <v>17136.708386774091</v>
      </c>
      <c r="E30" s="14">
        <f t="shared" si="12"/>
        <v>12383.616313500674</v>
      </c>
      <c r="F30" s="14">
        <f t="shared" si="12"/>
        <v>5920.8561317881431</v>
      </c>
      <c r="G30" s="14">
        <f t="shared" si="12"/>
        <v>10261.744344895755</v>
      </c>
      <c r="H30" s="14">
        <f t="shared" si="12"/>
        <v>14662.917524603808</v>
      </c>
      <c r="I30" s="14">
        <f t="shared" si="12"/>
        <v>5502.9694105394892</v>
      </c>
      <c r="J30" s="14">
        <f t="shared" si="12"/>
        <v>5227.8649880551939</v>
      </c>
      <c r="K30" s="14">
        <f t="shared" si="12"/>
        <v>4979.780216033635</v>
      </c>
      <c r="L30" s="14">
        <f t="shared" si="12"/>
        <v>11832.844008662225</v>
      </c>
      <c r="M30" s="14">
        <f t="shared" si="12"/>
        <v>9767.3102916480275</v>
      </c>
      <c r="N30" s="14">
        <f t="shared" si="12"/>
        <v>8135.6930251823051</v>
      </c>
      <c r="O30" s="14">
        <f t="shared" si="12"/>
        <v>10487.518502168805</v>
      </c>
      <c r="P30" s="15">
        <f t="shared" si="12"/>
        <v>2422.1001217951334</v>
      </c>
      <c r="S30" t="s">
        <v>2</v>
      </c>
      <c r="T30">
        <v>3.8974714826582755</v>
      </c>
      <c r="U30">
        <v>-14.526496475658291</v>
      </c>
      <c r="V30">
        <v>-2.5826911605371237</v>
      </c>
      <c r="W30">
        <v>-15.724407435813148</v>
      </c>
      <c r="X30" s="9">
        <v>1.516866927187948</v>
      </c>
      <c r="Y30" s="9">
        <v>13.987801760344752</v>
      </c>
      <c r="Z30" s="9">
        <v>11.061198154437989</v>
      </c>
      <c r="AA30" s="9">
        <v>13.282933420985344</v>
      </c>
      <c r="AD30" t="s">
        <v>1</v>
      </c>
      <c r="AI30" t="s">
        <v>2</v>
      </c>
    </row>
    <row r="31" spans="1:38" x14ac:dyDescent="0.2">
      <c r="A31" s="13" t="s">
        <v>19</v>
      </c>
      <c r="B31" s="14">
        <f t="shared" ref="B31:P31" si="13">(B30/B29)*100</f>
        <v>17.23347583938223</v>
      </c>
      <c r="C31" s="14">
        <f t="shared" si="13"/>
        <v>23.214676731447643</v>
      </c>
      <c r="D31" s="14">
        <f t="shared" si="13"/>
        <v>41.049613267689992</v>
      </c>
      <c r="E31" s="14">
        <f t="shared" si="13"/>
        <v>43.579730832983785</v>
      </c>
      <c r="F31" s="14">
        <f t="shared" si="13"/>
        <v>19.784549337674793</v>
      </c>
      <c r="G31" s="14">
        <f t="shared" si="13"/>
        <v>21.132092967248258</v>
      </c>
      <c r="H31" s="14">
        <f t="shared" si="13"/>
        <v>35.099462660430738</v>
      </c>
      <c r="I31" s="14">
        <f t="shared" si="13"/>
        <v>9.059330317903358</v>
      </c>
      <c r="J31" s="14">
        <f t="shared" si="13"/>
        <v>9.7634371897741357</v>
      </c>
      <c r="K31" s="14">
        <f t="shared" si="13"/>
        <v>9.0298473490129005</v>
      </c>
      <c r="L31" s="14">
        <f t="shared" si="13"/>
        <v>24.489177423484833</v>
      </c>
      <c r="M31" s="14">
        <f t="shared" si="13"/>
        <v>18.559269126469655</v>
      </c>
      <c r="N31" s="14">
        <f t="shared" si="13"/>
        <v>12.972069813897836</v>
      </c>
      <c r="O31" s="14">
        <f t="shared" si="13"/>
        <v>18.668926716770653</v>
      </c>
      <c r="P31" s="15">
        <f t="shared" si="13"/>
        <v>3.8219748501651072</v>
      </c>
      <c r="AD31" t="s">
        <v>8</v>
      </c>
      <c r="AE31" t="s">
        <v>9</v>
      </c>
      <c r="AF31" t="s">
        <v>10</v>
      </c>
      <c r="AG31" t="s">
        <v>11</v>
      </c>
      <c r="AI31" t="s">
        <v>8</v>
      </c>
      <c r="AJ31" t="s">
        <v>9</v>
      </c>
      <c r="AK31" t="s">
        <v>10</v>
      </c>
      <c r="AL31" t="s">
        <v>11</v>
      </c>
    </row>
    <row r="32" spans="1:38" x14ac:dyDescent="0.2">
      <c r="A32" s="4" t="s">
        <v>20</v>
      </c>
      <c r="B32">
        <f>(B26/$B29)*100</f>
        <v>98.206785727329176</v>
      </c>
      <c r="C32">
        <f t="shared" ref="C32:P32" si="14">(C26/$B29)*100</f>
        <v>75.654651035389506</v>
      </c>
      <c r="D32">
        <f t="shared" si="14"/>
        <v>44.65322669004054</v>
      </c>
      <c r="E32">
        <f t="shared" si="14"/>
        <v>39.704539644278881</v>
      </c>
      <c r="F32">
        <f t="shared" si="14"/>
        <v>67.093970271356056</v>
      </c>
      <c r="G32">
        <f t="shared" si="14"/>
        <v>98.595741572623353</v>
      </c>
      <c r="H32">
        <f t="shared" si="14"/>
        <v>61.520762572586833</v>
      </c>
      <c r="I32">
        <f t="shared" si="14"/>
        <v>119.01501040867754</v>
      </c>
      <c r="J32">
        <f t="shared" si="14"/>
        <v>105.48372959351376</v>
      </c>
      <c r="K32">
        <f t="shared" si="14"/>
        <v>108.43833315072496</v>
      </c>
      <c r="L32">
        <f t="shared" si="14"/>
        <v>111.1354588948541</v>
      </c>
      <c r="M32">
        <f t="shared" si="14"/>
        <v>116.39092801577738</v>
      </c>
      <c r="N32">
        <f t="shared" si="14"/>
        <v>126.15682407508856</v>
      </c>
      <c r="O32">
        <f t="shared" si="14"/>
        <v>123.76830648990176</v>
      </c>
      <c r="P32">
        <f t="shared" si="14"/>
        <v>112.04850078521602</v>
      </c>
      <c r="AC32" s="17" t="s">
        <v>22</v>
      </c>
      <c r="AD32" s="33">
        <v>54.648600611129375</v>
      </c>
      <c r="AE32" s="30">
        <v>88.674628391950634</v>
      </c>
      <c r="AF32" s="30">
        <v>76.28525863433282</v>
      </c>
      <c r="AG32" s="30">
        <v>110.92302448169654</v>
      </c>
      <c r="AI32" s="33">
        <v>96.102528517341725</v>
      </c>
      <c r="AJ32" s="30">
        <v>114.52649647565829</v>
      </c>
      <c r="AK32" s="30">
        <v>102.58269116053712</v>
      </c>
      <c r="AL32" s="30">
        <v>115.72440743581315</v>
      </c>
    </row>
    <row r="33" spans="1:38" x14ac:dyDescent="0.2">
      <c r="A33" s="4"/>
      <c r="B33">
        <f>(B27/$B29)*100</f>
        <v>118.05996859135897</v>
      </c>
      <c r="C33">
        <f t="shared" ref="C33:P33" si="15">(C27/$B29)*100</f>
        <v>69.929878382820192</v>
      </c>
      <c r="D33">
        <f t="shared" si="15"/>
        <v>76.812388152368428</v>
      </c>
      <c r="E33">
        <f t="shared" si="15"/>
        <v>37.982542639056284</v>
      </c>
      <c r="F33">
        <f t="shared" si="15"/>
        <v>49.282349074175528</v>
      </c>
      <c r="G33">
        <f t="shared" si="15"/>
        <v>100.3670428399255</v>
      </c>
      <c r="H33">
        <f t="shared" si="15"/>
        <v>107.19294401227128</v>
      </c>
      <c r="I33">
        <f t="shared" si="15"/>
        <v>99.67495708703116</v>
      </c>
      <c r="J33">
        <f t="shared" si="15"/>
        <v>87.098718089185937</v>
      </c>
      <c r="K33">
        <f t="shared" si="15"/>
        <v>90.686972718308311</v>
      </c>
      <c r="L33">
        <f t="shared" si="15"/>
        <v>68.207881377597602</v>
      </c>
      <c r="M33">
        <f t="shared" si="15"/>
        <v>82.891421058398166</v>
      </c>
      <c r="N33">
        <f t="shared" si="15"/>
        <v>119.63222672656222</v>
      </c>
      <c r="O33">
        <f t="shared" si="15"/>
        <v>97.480004382601066</v>
      </c>
      <c r="P33">
        <f t="shared" si="15"/>
        <v>120.6329206383989</v>
      </c>
      <c r="T33" s="18" t="s">
        <v>21</v>
      </c>
      <c r="U33" s="18"/>
      <c r="AC33" s="17" t="s">
        <v>15</v>
      </c>
      <c r="AD33">
        <v>60.149982347856763</v>
      </c>
      <c r="AE33">
        <v>35.807676856214158</v>
      </c>
      <c r="AF33">
        <v>28.122298917741006</v>
      </c>
      <c r="AG33" s="17">
        <v>12.039979060905978</v>
      </c>
      <c r="AI33">
        <v>98.483133072812052</v>
      </c>
      <c r="AJ33">
        <v>86.012198239655248</v>
      </c>
      <c r="AK33">
        <v>88.938801845562011</v>
      </c>
      <c r="AL33">
        <v>86.717066579014656</v>
      </c>
    </row>
    <row r="34" spans="1:38" ht="16" thickBot="1" x14ac:dyDescent="0.25">
      <c r="A34" s="4"/>
      <c r="B34">
        <f>(B28/$B29)*100</f>
        <v>83.733245681311857</v>
      </c>
      <c r="C34">
        <f t="shared" ref="C34:P34" si="16">(C28/$B29)*100</f>
        <v>106.16851101128519</v>
      </c>
      <c r="D34">
        <f t="shared" si="16"/>
        <v>107.23129177166648</v>
      </c>
      <c r="E34">
        <f t="shared" si="16"/>
        <v>77.982907855812428</v>
      </c>
      <c r="F34">
        <f t="shared" si="16"/>
        <v>47.56948248785654</v>
      </c>
      <c r="G34">
        <f t="shared" si="16"/>
        <v>67.061100763303017</v>
      </c>
      <c r="H34">
        <f t="shared" si="16"/>
        <v>60.142069318140315</v>
      </c>
      <c r="I34">
        <f t="shared" si="16"/>
        <v>114.07910594938096</v>
      </c>
      <c r="J34">
        <f t="shared" si="16"/>
        <v>100.75234651765822</v>
      </c>
      <c r="K34">
        <f t="shared" si="16"/>
        <v>102.98929914904495</v>
      </c>
      <c r="L34">
        <f t="shared" si="16"/>
        <v>85.358460246156099</v>
      </c>
      <c r="M34">
        <f t="shared" si="16"/>
        <v>89.025236477849603</v>
      </c>
      <c r="N34">
        <f t="shared" si="16"/>
        <v>97.790438625324128</v>
      </c>
      <c r="O34">
        <f t="shared" si="16"/>
        <v>86.499762609108515</v>
      </c>
      <c r="P34">
        <f t="shared" si="16"/>
        <v>114.49180088382455</v>
      </c>
      <c r="T34" t="s">
        <v>14</v>
      </c>
      <c r="W34" s="17"/>
      <c r="X34" t="s">
        <v>15</v>
      </c>
    </row>
    <row r="35" spans="1:38" x14ac:dyDescent="0.2">
      <c r="A35" s="13" t="s">
        <v>17</v>
      </c>
      <c r="B35" s="23">
        <f>(AVERAGE(B32:B34))</f>
        <v>100</v>
      </c>
      <c r="C35" s="23">
        <f t="shared" ref="C35:P35" si="17">(AVERAGE(C32:C34))</f>
        <v>83.917680143164958</v>
      </c>
      <c r="D35" s="23">
        <f t="shared" si="17"/>
        <v>76.232302204691806</v>
      </c>
      <c r="E35" s="23">
        <f t="shared" si="17"/>
        <v>51.889996713049207</v>
      </c>
      <c r="F35" s="23">
        <f t="shared" si="17"/>
        <v>54.648600611129375</v>
      </c>
      <c r="G35" s="23">
        <f t="shared" si="17"/>
        <v>88.674628391950634</v>
      </c>
      <c r="H35" s="23">
        <f t="shared" si="17"/>
        <v>76.28525863433282</v>
      </c>
      <c r="I35" s="23">
        <f t="shared" si="17"/>
        <v>110.92302448169654</v>
      </c>
      <c r="J35" s="23">
        <f t="shared" si="17"/>
        <v>97.778264733452644</v>
      </c>
      <c r="K35" s="23">
        <f t="shared" si="17"/>
        <v>100.70486833935941</v>
      </c>
      <c r="L35" s="23">
        <f t="shared" si="17"/>
        <v>88.233933506202604</v>
      </c>
      <c r="M35" s="23">
        <f t="shared" si="17"/>
        <v>96.102528517341725</v>
      </c>
      <c r="N35" s="23">
        <f t="shared" si="17"/>
        <v>114.52649647565829</v>
      </c>
      <c r="O35" s="23">
        <f t="shared" si="17"/>
        <v>102.58269116053712</v>
      </c>
      <c r="P35" s="24">
        <f t="shared" si="17"/>
        <v>115.72440743581315</v>
      </c>
      <c r="S35" s="31" t="s">
        <v>26</v>
      </c>
      <c r="T35" s="23" t="s">
        <v>8</v>
      </c>
      <c r="U35" s="23" t="s">
        <v>9</v>
      </c>
      <c r="V35" s="23" t="s">
        <v>10</v>
      </c>
      <c r="W35" s="24" t="s">
        <v>11</v>
      </c>
      <c r="X35" s="23" t="s">
        <v>8</v>
      </c>
      <c r="Y35" s="23" t="s">
        <v>9</v>
      </c>
      <c r="Z35" s="23" t="s">
        <v>10</v>
      </c>
      <c r="AA35" s="24" t="s">
        <v>11</v>
      </c>
    </row>
    <row r="36" spans="1:38" x14ac:dyDescent="0.2">
      <c r="A36" s="13" t="s">
        <v>18</v>
      </c>
      <c r="B36" s="25">
        <f>(STDEV(B32:B34))</f>
        <v>17.23347583938228</v>
      </c>
      <c r="C36" s="25">
        <f>(STDEV(C32:C34))</f>
        <v>19.481218165765963</v>
      </c>
      <c r="D36" s="25">
        <f>(STDEV(D32:D34))</f>
        <v>31.293065240082719</v>
      </c>
      <c r="E36" s="25">
        <f>(STDEV(E32:E34))</f>
        <v>22.613520896790948</v>
      </c>
      <c r="F36" s="25">
        <f>(STDEV(F32:F33))</f>
        <v>12.594718132452385</v>
      </c>
      <c r="G36" s="25">
        <f t="shared" ref="G36:P36" si="18">(STDEV(G32:G33))</f>
        <v>1.2524991376336754</v>
      </c>
      <c r="H36" s="25">
        <f t="shared" si="18"/>
        <v>32.295109207583224</v>
      </c>
      <c r="I36" s="25">
        <f t="shared" si="18"/>
        <v>13.675482852245569</v>
      </c>
      <c r="J36" s="25">
        <f t="shared" si="18"/>
        <v>13.000166306902891</v>
      </c>
      <c r="K36" s="25">
        <f t="shared" si="18"/>
        <v>12.552107337048376</v>
      </c>
      <c r="L36" s="25">
        <f t="shared" si="18"/>
        <v>30.354381162363225</v>
      </c>
      <c r="M36" s="25">
        <f t="shared" si="18"/>
        <v>23.687728535968663</v>
      </c>
      <c r="N36" s="25">
        <f t="shared" si="18"/>
        <v>4.6135870296547443</v>
      </c>
      <c r="O36" s="25">
        <f t="shared" si="18"/>
        <v>18.588636685952899</v>
      </c>
      <c r="P36" s="26">
        <f t="shared" si="18"/>
        <v>6.0701014907380406</v>
      </c>
      <c r="S36" t="s">
        <v>1</v>
      </c>
      <c r="T36">
        <f t="shared" ref="T36:AA37" si="19">(100-T29)</f>
        <v>54.648600611129375</v>
      </c>
      <c r="U36">
        <f t="shared" si="19"/>
        <v>88.674628391950634</v>
      </c>
      <c r="V36">
        <f t="shared" si="19"/>
        <v>76.28525863433282</v>
      </c>
      <c r="W36">
        <f t="shared" si="19"/>
        <v>110.92302448169654</v>
      </c>
      <c r="X36">
        <f t="shared" si="19"/>
        <v>60.149982347856763</v>
      </c>
      <c r="Y36">
        <f t="shared" si="19"/>
        <v>35.807676856214158</v>
      </c>
      <c r="Z36">
        <f t="shared" si="19"/>
        <v>28.122298917741006</v>
      </c>
      <c r="AA36">
        <f t="shared" si="19"/>
        <v>12.039979060905978</v>
      </c>
    </row>
    <row r="37" spans="1:38" x14ac:dyDescent="0.2">
      <c r="A37" s="13" t="s">
        <v>19</v>
      </c>
      <c r="B37" s="25">
        <f>(B36/B35)*100</f>
        <v>17.23347583938228</v>
      </c>
      <c r="C37" s="25">
        <f t="shared" ref="C37:P37" si="20">(C36/C35)*100</f>
        <v>23.214676731447629</v>
      </c>
      <c r="D37" s="25">
        <f t="shared" si="20"/>
        <v>41.04961326769002</v>
      </c>
      <c r="E37" s="25">
        <f t="shared" si="20"/>
        <v>43.579730832983728</v>
      </c>
      <c r="F37" s="25">
        <f t="shared" si="20"/>
        <v>23.046734942170556</v>
      </c>
      <c r="G37" s="25">
        <f t="shared" si="20"/>
        <v>1.4124661815299695</v>
      </c>
      <c r="H37" s="25">
        <f t="shared" si="20"/>
        <v>42.334665682117176</v>
      </c>
      <c r="I37" s="25">
        <f t="shared" si="20"/>
        <v>12.328804516597152</v>
      </c>
      <c r="J37" s="25">
        <f t="shared" si="20"/>
        <v>13.295558417140915</v>
      </c>
      <c r="K37" s="25">
        <f t="shared" si="20"/>
        <v>12.464250779564866</v>
      </c>
      <c r="L37" s="25">
        <f t="shared" si="20"/>
        <v>34.402162474406055</v>
      </c>
      <c r="M37" s="25">
        <f t="shared" si="20"/>
        <v>24.648392608831521</v>
      </c>
      <c r="N37" s="25">
        <f t="shared" si="20"/>
        <v>4.0284014368983394</v>
      </c>
      <c r="O37" s="25">
        <f t="shared" si="20"/>
        <v>18.120636606094248</v>
      </c>
      <c r="P37" s="26">
        <f t="shared" si="20"/>
        <v>5.2453079045618258</v>
      </c>
      <c r="S37" t="s">
        <v>2</v>
      </c>
      <c r="T37">
        <f t="shared" si="19"/>
        <v>96.102528517341725</v>
      </c>
      <c r="U37">
        <f t="shared" si="19"/>
        <v>114.52649647565829</v>
      </c>
      <c r="V37">
        <f t="shared" si="19"/>
        <v>102.58269116053712</v>
      </c>
      <c r="W37">
        <f t="shared" si="19"/>
        <v>115.72440743581315</v>
      </c>
      <c r="X37">
        <f t="shared" si="19"/>
        <v>98.483133072812052</v>
      </c>
      <c r="Y37">
        <f t="shared" si="19"/>
        <v>86.012198239655248</v>
      </c>
      <c r="Z37">
        <f t="shared" si="19"/>
        <v>88.938801845562011</v>
      </c>
      <c r="AA37">
        <f t="shared" si="19"/>
        <v>86.717066579014656</v>
      </c>
    </row>
    <row r="38" spans="1:38" x14ac:dyDescent="0.2">
      <c r="A38" s="4" t="s">
        <v>23</v>
      </c>
      <c r="B38">
        <f>(100-B35)</f>
        <v>0</v>
      </c>
      <c r="C38">
        <f t="shared" ref="C38:P38" si="21">(100-C35)</f>
        <v>16.082319856835042</v>
      </c>
      <c r="D38">
        <f t="shared" si="21"/>
        <v>23.767697795308194</v>
      </c>
      <c r="E38">
        <f t="shared" si="21"/>
        <v>48.110003286950793</v>
      </c>
      <c r="F38">
        <f t="shared" si="21"/>
        <v>45.351399388870625</v>
      </c>
      <c r="G38">
        <f t="shared" si="21"/>
        <v>11.325371608049366</v>
      </c>
      <c r="H38">
        <f t="shared" si="21"/>
        <v>23.71474136566718</v>
      </c>
      <c r="I38">
        <f t="shared" si="21"/>
        <v>-10.923024481696544</v>
      </c>
      <c r="J38">
        <f t="shared" si="21"/>
        <v>2.2217352665473555</v>
      </c>
      <c r="K38">
        <f t="shared" si="21"/>
        <v>-0.70486833935940751</v>
      </c>
      <c r="L38">
        <f t="shared" si="21"/>
        <v>11.766066493797396</v>
      </c>
      <c r="M38">
        <f t="shared" si="21"/>
        <v>3.8974714826582755</v>
      </c>
      <c r="N38">
        <f t="shared" si="21"/>
        <v>-14.526496475658291</v>
      </c>
      <c r="O38">
        <f t="shared" si="21"/>
        <v>-2.5826911605371237</v>
      </c>
      <c r="P38" s="17">
        <f t="shared" si="21"/>
        <v>-15.724407435813148</v>
      </c>
    </row>
    <row r="39" spans="1:38" x14ac:dyDescent="0.2">
      <c r="A39" s="27" t="s">
        <v>24</v>
      </c>
      <c r="B39" s="28"/>
      <c r="C39" s="28"/>
      <c r="D39" s="28"/>
      <c r="E39" s="28"/>
      <c r="F39" s="28">
        <f>(C38+D38)</f>
        <v>39.850017652143237</v>
      </c>
      <c r="G39" s="28">
        <f>(C38+E38)</f>
        <v>64.192323143785842</v>
      </c>
      <c r="H39" s="28">
        <f>(D38+E38)</f>
        <v>71.877701082258994</v>
      </c>
      <c r="I39" s="28">
        <f>(C38+D38+E38)</f>
        <v>87.960020939094022</v>
      </c>
      <c r="J39" s="28"/>
      <c r="K39" s="28"/>
      <c r="L39" s="28"/>
      <c r="M39" s="28">
        <f>(J38+K38)</f>
        <v>1.516866927187948</v>
      </c>
      <c r="N39" s="28">
        <f>(J38+L38)</f>
        <v>13.987801760344752</v>
      </c>
      <c r="O39" s="28">
        <f>(K38+L38)</f>
        <v>11.061198154437989</v>
      </c>
      <c r="P39" s="29">
        <f>(J38+K38+L38)</f>
        <v>13.282933420985344</v>
      </c>
    </row>
    <row r="43" spans="1:38" x14ac:dyDescent="0.2">
      <c r="B43" s="2" t="s">
        <v>0</v>
      </c>
      <c r="C43" t="s">
        <v>1</v>
      </c>
      <c r="D43" s="2"/>
      <c r="E43" s="2"/>
      <c r="F43" s="2"/>
      <c r="G43" s="2"/>
      <c r="H43" s="2"/>
      <c r="I43" s="2"/>
      <c r="K43" t="s">
        <v>2</v>
      </c>
      <c r="L43" s="2"/>
      <c r="M43" s="2"/>
      <c r="N43" s="2"/>
      <c r="O43" s="2"/>
      <c r="P43" s="2"/>
      <c r="Q43" s="3"/>
    </row>
    <row r="44" spans="1:38" x14ac:dyDescent="0.2">
      <c r="B44" s="5" t="s">
        <v>4</v>
      </c>
      <c r="C44" s="5" t="s">
        <v>5</v>
      </c>
      <c r="D44" s="5" t="s">
        <v>6</v>
      </c>
      <c r="E44" s="5" t="s">
        <v>7</v>
      </c>
      <c r="F44" s="5" t="s">
        <v>8</v>
      </c>
      <c r="G44" s="5" t="s">
        <v>9</v>
      </c>
      <c r="H44" s="5" t="s">
        <v>10</v>
      </c>
      <c r="I44" s="5" t="s">
        <v>11</v>
      </c>
      <c r="K44" s="5" t="s">
        <v>5</v>
      </c>
      <c r="L44" s="5" t="s">
        <v>6</v>
      </c>
      <c r="M44" s="5" t="s">
        <v>7</v>
      </c>
      <c r="N44" s="5" t="s">
        <v>8</v>
      </c>
      <c r="O44" s="5" t="s">
        <v>9</v>
      </c>
      <c r="P44" s="5" t="s">
        <v>10</v>
      </c>
      <c r="Q44" s="6" t="s">
        <v>11</v>
      </c>
    </row>
    <row r="45" spans="1:38" x14ac:dyDescent="0.2">
      <c r="A45" s="4" t="s">
        <v>12</v>
      </c>
      <c r="B45">
        <v>100</v>
      </c>
      <c r="C45">
        <v>81.101752530593743</v>
      </c>
      <c r="D45">
        <v>77.684506723069944</v>
      </c>
      <c r="E45">
        <v>53.273719595105</v>
      </c>
      <c r="F45">
        <v>60.841894546003921</v>
      </c>
      <c r="G45">
        <v>89.858739990935177</v>
      </c>
      <c r="H45">
        <v>79.183033690889872</v>
      </c>
      <c r="I45">
        <v>107.61066626378607</v>
      </c>
      <c r="K45">
        <v>95.138049554313326</v>
      </c>
      <c r="L45">
        <v>99.123734703127354</v>
      </c>
      <c r="M45">
        <v>89.406443571536485</v>
      </c>
      <c r="N45">
        <v>102.03108475600544</v>
      </c>
      <c r="O45">
        <v>112.82293397794227</v>
      </c>
      <c r="P45">
        <v>101.90361081734402</v>
      </c>
      <c r="Q45">
        <v>92.225978244447788</v>
      </c>
    </row>
    <row r="46" spans="1:38" x14ac:dyDescent="0.2">
      <c r="A46" s="4" t="s">
        <v>25</v>
      </c>
      <c r="B46">
        <v>100</v>
      </c>
      <c r="C46">
        <v>83.917680143164958</v>
      </c>
      <c r="D46">
        <v>76.232302204691806</v>
      </c>
      <c r="E46">
        <v>51.889996713049207</v>
      </c>
      <c r="F46">
        <v>54.648600611129375</v>
      </c>
      <c r="G46">
        <v>88.674628391950634</v>
      </c>
      <c r="H46">
        <v>76.28525863433282</v>
      </c>
      <c r="I46">
        <v>110.92302448169654</v>
      </c>
      <c r="K46">
        <v>97.778264733452644</v>
      </c>
      <c r="L46">
        <v>100.70486833935941</v>
      </c>
      <c r="M46">
        <v>88.233933506202604</v>
      </c>
      <c r="N46">
        <v>96.102528517341725</v>
      </c>
      <c r="O46">
        <v>114.52649647565829</v>
      </c>
      <c r="P46">
        <v>102.58269116053712</v>
      </c>
      <c r="Q46">
        <v>115.72440743581315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U54"/>
  <sheetViews>
    <sheetView zoomScaleNormal="100" workbookViewId="0">
      <selection activeCell="B5" sqref="B5"/>
    </sheetView>
  </sheetViews>
  <sheetFormatPr baseColWidth="10" defaultColWidth="8.83203125" defaultRowHeight="15" x14ac:dyDescent="0.2"/>
  <cols>
    <col min="1" max="1" width="25.83203125" customWidth="1"/>
    <col min="19" max="19" width="21.5" customWidth="1"/>
    <col min="39" max="39" width="23.1640625" customWidth="1"/>
    <col min="57" max="57" width="28.1640625" customWidth="1"/>
  </cols>
  <sheetData>
    <row r="1" spans="1:72" ht="22" x14ac:dyDescent="0.2">
      <c r="G1" s="37" t="s">
        <v>30</v>
      </c>
      <c r="Y1" s="37" t="s">
        <v>36</v>
      </c>
      <c r="AK1" s="41"/>
      <c r="AS1" s="37" t="s">
        <v>30</v>
      </c>
      <c r="BK1" s="37" t="s">
        <v>36</v>
      </c>
    </row>
    <row r="2" spans="1:72" x14ac:dyDescent="0.2">
      <c r="AK2" s="42"/>
    </row>
    <row r="3" spans="1:72" ht="19" x14ac:dyDescent="0.25">
      <c r="A3" s="38" t="s">
        <v>27</v>
      </c>
      <c r="B3" s="5" t="s">
        <v>0</v>
      </c>
      <c r="C3" t="s">
        <v>1</v>
      </c>
      <c r="D3" s="5"/>
      <c r="E3" s="5"/>
      <c r="F3" s="5"/>
      <c r="G3" s="5"/>
      <c r="H3" s="5"/>
      <c r="I3" s="5"/>
      <c r="J3" t="s">
        <v>2</v>
      </c>
      <c r="K3" s="5"/>
      <c r="L3" s="5"/>
      <c r="M3" s="5"/>
      <c r="N3" s="5"/>
      <c r="O3" s="5"/>
      <c r="P3" s="5"/>
      <c r="S3" s="38" t="s">
        <v>27</v>
      </c>
      <c r="T3" s="39" t="s">
        <v>0</v>
      </c>
      <c r="U3" t="s">
        <v>1</v>
      </c>
      <c r="V3" s="39"/>
      <c r="W3" s="39"/>
      <c r="X3" s="39"/>
      <c r="Y3" s="39"/>
      <c r="Z3" s="39"/>
      <c r="AA3" s="39"/>
      <c r="AB3" t="s">
        <v>2</v>
      </c>
      <c r="AC3" s="39"/>
      <c r="AD3" s="39"/>
      <c r="AE3" s="39"/>
      <c r="AF3" s="39"/>
      <c r="AG3" s="39"/>
      <c r="AH3" s="39"/>
      <c r="AK3" s="42"/>
      <c r="AM3" s="38" t="s">
        <v>42</v>
      </c>
      <c r="AN3" s="5" t="s">
        <v>0</v>
      </c>
      <c r="AO3" t="s">
        <v>1</v>
      </c>
      <c r="AP3" s="5"/>
      <c r="AQ3" s="5"/>
      <c r="AR3" s="5"/>
      <c r="AS3" s="5"/>
      <c r="AT3" s="5"/>
      <c r="AU3" s="5"/>
      <c r="AV3" t="s">
        <v>2</v>
      </c>
      <c r="AW3" s="5"/>
      <c r="AX3" s="5"/>
      <c r="AY3" s="5"/>
      <c r="AZ3" s="5"/>
      <c r="BA3" s="5"/>
      <c r="BB3" s="5"/>
      <c r="BE3" s="38" t="s">
        <v>43</v>
      </c>
      <c r="BF3" s="39" t="s">
        <v>0</v>
      </c>
      <c r="BG3" t="s">
        <v>1</v>
      </c>
      <c r="BH3" s="39"/>
      <c r="BI3" s="39"/>
      <c r="BJ3" s="39"/>
      <c r="BK3" s="39"/>
      <c r="BL3" s="39"/>
      <c r="BM3" s="39"/>
      <c r="BN3" t="s">
        <v>2</v>
      </c>
      <c r="BO3" s="39"/>
      <c r="BP3" s="39"/>
      <c r="BQ3" s="39"/>
      <c r="BR3" s="39"/>
      <c r="BS3" s="39"/>
      <c r="BT3" s="39"/>
    </row>
    <row r="4" spans="1:72" x14ac:dyDescent="0.2"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5</v>
      </c>
      <c r="K4" s="5" t="s">
        <v>6</v>
      </c>
      <c r="L4" s="5" t="s">
        <v>7</v>
      </c>
      <c r="M4" s="5" t="s">
        <v>8</v>
      </c>
      <c r="N4" s="5" t="s">
        <v>9</v>
      </c>
      <c r="O4" s="5" t="s">
        <v>10</v>
      </c>
      <c r="P4" s="5" t="s">
        <v>11</v>
      </c>
      <c r="T4" s="39" t="s">
        <v>4</v>
      </c>
      <c r="U4" s="39" t="s">
        <v>5</v>
      </c>
      <c r="V4" s="39" t="s">
        <v>6</v>
      </c>
      <c r="W4" s="39" t="s">
        <v>7</v>
      </c>
      <c r="X4" s="39" t="s">
        <v>8</v>
      </c>
      <c r="Y4" s="39" t="s">
        <v>9</v>
      </c>
      <c r="Z4" s="39" t="s">
        <v>10</v>
      </c>
      <c r="AA4" s="39" t="s">
        <v>11</v>
      </c>
      <c r="AB4" s="39" t="s">
        <v>5</v>
      </c>
      <c r="AC4" s="39" t="s">
        <v>6</v>
      </c>
      <c r="AD4" s="39" t="s">
        <v>7</v>
      </c>
      <c r="AE4" s="39" t="s">
        <v>8</v>
      </c>
      <c r="AF4" s="39" t="s">
        <v>9</v>
      </c>
      <c r="AG4" s="39" t="s">
        <v>10</v>
      </c>
      <c r="AH4" s="39" t="s">
        <v>11</v>
      </c>
      <c r="AK4" s="42"/>
      <c r="AN4" s="5" t="s">
        <v>4</v>
      </c>
      <c r="AO4" s="5" t="s">
        <v>5</v>
      </c>
      <c r="AP4" s="5" t="s">
        <v>6</v>
      </c>
      <c r="AQ4" s="5" t="s">
        <v>7</v>
      </c>
      <c r="AR4" s="5" t="s">
        <v>8</v>
      </c>
      <c r="AS4" s="5" t="s">
        <v>9</v>
      </c>
      <c r="AT4" s="5" t="s">
        <v>10</v>
      </c>
      <c r="AU4" s="5" t="s">
        <v>11</v>
      </c>
      <c r="AV4" s="5" t="s">
        <v>5</v>
      </c>
      <c r="AW4" s="5" t="s">
        <v>6</v>
      </c>
      <c r="AX4" s="5" t="s">
        <v>7</v>
      </c>
      <c r="AY4" s="5" t="s">
        <v>8</v>
      </c>
      <c r="AZ4" s="5" t="s">
        <v>9</v>
      </c>
      <c r="BA4" s="5" t="s">
        <v>10</v>
      </c>
      <c r="BB4" s="5" t="s">
        <v>11</v>
      </c>
      <c r="BF4" s="39" t="s">
        <v>4</v>
      </c>
      <c r="BG4" s="39" t="s">
        <v>5</v>
      </c>
      <c r="BH4" s="39" t="s">
        <v>6</v>
      </c>
      <c r="BI4" s="39" t="s">
        <v>7</v>
      </c>
      <c r="BJ4" s="39" t="s">
        <v>8</v>
      </c>
      <c r="BK4" s="39" t="s">
        <v>9</v>
      </c>
      <c r="BL4" s="39" t="s">
        <v>10</v>
      </c>
      <c r="BM4" s="39" t="s">
        <v>11</v>
      </c>
      <c r="BN4" s="39" t="s">
        <v>5</v>
      </c>
      <c r="BO4" s="39" t="s">
        <v>6</v>
      </c>
      <c r="BP4" s="39" t="s">
        <v>7</v>
      </c>
      <c r="BQ4" s="39" t="s">
        <v>8</v>
      </c>
      <c r="BR4" s="39" t="s">
        <v>9</v>
      </c>
      <c r="BS4" s="39" t="s">
        <v>10</v>
      </c>
      <c r="BT4" s="39" t="s">
        <v>11</v>
      </c>
    </row>
    <row r="5" spans="1:72" x14ac:dyDescent="0.2">
      <c r="A5" t="s">
        <v>29</v>
      </c>
      <c r="B5">
        <v>99.572914313201025</v>
      </c>
      <c r="C5">
        <v>72.181125144852004</v>
      </c>
      <c r="D5">
        <v>70.783986473190524</v>
      </c>
      <c r="E5">
        <v>74.653995000327967</v>
      </c>
      <c r="F5">
        <v>67.572098040216019</v>
      </c>
      <c r="G5">
        <v>45.98750810806871</v>
      </c>
      <c r="H5">
        <v>47.002018818007564</v>
      </c>
      <c r="I5">
        <v>59.027469043575856</v>
      </c>
      <c r="J5">
        <v>86.66195366193179</v>
      </c>
      <c r="K5">
        <v>74.500943815638905</v>
      </c>
      <c r="L5">
        <v>84.256863616818137</v>
      </c>
      <c r="M5">
        <v>96.09646597526401</v>
      </c>
      <c r="N5">
        <v>99.120320095620542</v>
      </c>
      <c r="O5">
        <v>85.662748070461845</v>
      </c>
      <c r="P5">
        <v>59.388232550342899</v>
      </c>
      <c r="S5" t="s">
        <v>29</v>
      </c>
      <c r="T5">
        <v>100.93794779036951</v>
      </c>
      <c r="U5">
        <v>77.774832125802462</v>
      </c>
      <c r="V5">
        <v>79.261789785597557</v>
      </c>
      <c r="W5">
        <v>85.825746415160197</v>
      </c>
      <c r="X5">
        <v>77.883560241752264</v>
      </c>
      <c r="Y5">
        <v>53.401612800386587</v>
      </c>
      <c r="Z5">
        <v>56.422844985251231</v>
      </c>
      <c r="AA5">
        <v>75.335496709632181</v>
      </c>
      <c r="AB5">
        <v>87.758690698712385</v>
      </c>
      <c r="AC5">
        <v>82.649475990885634</v>
      </c>
      <c r="AD5">
        <v>92.680651429070011</v>
      </c>
      <c r="AE5">
        <v>104.21791262152213</v>
      </c>
      <c r="AF5">
        <v>103.12962472020968</v>
      </c>
      <c r="AG5">
        <v>93.756858428610272</v>
      </c>
      <c r="AH5">
        <v>68.118164642556323</v>
      </c>
      <c r="AK5" s="42"/>
      <c r="AM5" t="s">
        <v>44</v>
      </c>
      <c r="AN5">
        <v>90.137382916359101</v>
      </c>
      <c r="AO5">
        <v>47.961472584332469</v>
      </c>
      <c r="AP5">
        <v>47.234783605781978</v>
      </c>
      <c r="AQ5">
        <v>48.980557128216887</v>
      </c>
      <c r="AR5">
        <v>39.750747113668773</v>
      </c>
      <c r="AS5">
        <v>71.471366017615395</v>
      </c>
      <c r="AT5">
        <v>45.299812952836881</v>
      </c>
      <c r="AU5">
        <v>52.229157857772492</v>
      </c>
      <c r="AV5">
        <v>61.465417774497091</v>
      </c>
      <c r="AW5">
        <v>87.002730458588047</v>
      </c>
      <c r="AX5">
        <v>61.407368654908737</v>
      </c>
      <c r="AY5">
        <v>63.013394296853164</v>
      </c>
      <c r="AZ5">
        <v>50.28343736786659</v>
      </c>
      <c r="BA5">
        <v>89.311795437769192</v>
      </c>
      <c r="BB5">
        <v>64.851616417151007</v>
      </c>
      <c r="BE5" t="s">
        <v>44</v>
      </c>
      <c r="BF5">
        <v>92.144323788703758</v>
      </c>
      <c r="BG5">
        <v>54.738433563861847</v>
      </c>
      <c r="BH5">
        <v>54.429927163886362</v>
      </c>
      <c r="BI5">
        <v>56.334085871019809</v>
      </c>
      <c r="BJ5">
        <v>47.65095871939198</v>
      </c>
      <c r="BK5">
        <v>80.991102348530504</v>
      </c>
      <c r="BL5">
        <v>52.539048533573052</v>
      </c>
      <c r="BM5">
        <v>59.980999274703493</v>
      </c>
      <c r="BN5">
        <v>69.14629536933937</v>
      </c>
      <c r="BO5">
        <v>93.343616879999175</v>
      </c>
      <c r="BP5">
        <v>66.370759313930805</v>
      </c>
      <c r="BQ5">
        <v>69.43130624878691</v>
      </c>
      <c r="BR5">
        <v>57.78365733315627</v>
      </c>
      <c r="BS5">
        <v>94.661409118305045</v>
      </c>
      <c r="BT5">
        <v>75.91811300323829</v>
      </c>
    </row>
    <row r="6" spans="1:72" x14ac:dyDescent="0.2">
      <c r="B6">
        <v>104.76134947415984</v>
      </c>
      <c r="C6">
        <v>83.423827883010588</v>
      </c>
      <c r="D6">
        <v>73.611060498946856</v>
      </c>
      <c r="E6">
        <v>39.268561100219372</v>
      </c>
      <c r="F6">
        <v>95.409922089658835</v>
      </c>
      <c r="G6">
        <v>97.443316400527664</v>
      </c>
      <c r="H6">
        <v>80.588008075272029</v>
      </c>
      <c r="I6">
        <v>60.916557951737857</v>
      </c>
      <c r="J6">
        <v>93.422443134196726</v>
      </c>
      <c r="K6">
        <v>77.719391585100098</v>
      </c>
      <c r="L6">
        <v>66.461383728472626</v>
      </c>
      <c r="M6">
        <v>94.561581237382384</v>
      </c>
      <c r="N6">
        <v>115.44213571996005</v>
      </c>
      <c r="O6">
        <v>57.779008665612309</v>
      </c>
      <c r="P6">
        <v>58.845994067444551</v>
      </c>
      <c r="T6">
        <v>102.34537284683094</v>
      </c>
      <c r="U6">
        <v>85.261970999124131</v>
      </c>
      <c r="V6">
        <v>81.135336302103084</v>
      </c>
      <c r="W6">
        <v>48.92161172652866</v>
      </c>
      <c r="X6">
        <v>101.35775912695351</v>
      </c>
      <c r="Y6">
        <v>106.19011983583397</v>
      </c>
      <c r="Z6">
        <v>88.520794252175406</v>
      </c>
      <c r="AA6">
        <v>70.926974304593088</v>
      </c>
      <c r="AB6">
        <v>94.939780060471634</v>
      </c>
      <c r="AC6">
        <v>82.863911997342214</v>
      </c>
      <c r="AD6">
        <v>72.703873606921022</v>
      </c>
      <c r="AE6">
        <v>101.34769170880999</v>
      </c>
      <c r="AF6">
        <v>116.94413589672172</v>
      </c>
      <c r="AG6">
        <v>64.194891792033985</v>
      </c>
      <c r="AH6">
        <v>65.134181904822626</v>
      </c>
      <c r="AK6" s="42"/>
      <c r="AN6">
        <v>107.14792492313867</v>
      </c>
      <c r="AO6">
        <v>61.648165002830794</v>
      </c>
      <c r="AP6">
        <v>83.734780022502989</v>
      </c>
      <c r="AQ6">
        <v>85.188157979603972</v>
      </c>
      <c r="AR6">
        <v>41.692167668790354</v>
      </c>
      <c r="AS6">
        <v>29.875946881472299</v>
      </c>
      <c r="AT6">
        <v>36.994488916918087</v>
      </c>
      <c r="AU6">
        <v>63.869081318933333</v>
      </c>
      <c r="AV6">
        <v>70.665128245554939</v>
      </c>
      <c r="AW6">
        <v>71.714312332929609</v>
      </c>
      <c r="AX6">
        <v>71.619713767674526</v>
      </c>
      <c r="AY6">
        <v>67.777722037882427</v>
      </c>
      <c r="AZ6">
        <v>62.340454503106699</v>
      </c>
      <c r="BA6">
        <v>66.388843102546275</v>
      </c>
      <c r="BB6">
        <v>73.232189311795437</v>
      </c>
      <c r="BF6">
        <v>105.72677774259125</v>
      </c>
      <c r="BG6">
        <v>67.296278513857246</v>
      </c>
      <c r="BH6">
        <v>90.652869007365339</v>
      </c>
      <c r="BI6">
        <v>93.803311846850065</v>
      </c>
      <c r="BJ6">
        <v>49.909593323185995</v>
      </c>
      <c r="BK6">
        <v>38.779867403540678</v>
      </c>
      <c r="BL6">
        <v>46.013423093032046</v>
      </c>
      <c r="BM6">
        <v>71.177125578449491</v>
      </c>
      <c r="BN6">
        <v>76.237856391292354</v>
      </c>
      <c r="BO6">
        <v>73.503182110714988</v>
      </c>
      <c r="BP6">
        <v>74.204983093440674</v>
      </c>
      <c r="BQ6">
        <v>71.616389657884795</v>
      </c>
      <c r="BR6">
        <v>68.200345281997315</v>
      </c>
      <c r="BS6">
        <v>72.351901604846205</v>
      </c>
      <c r="BT6">
        <v>79.273886261249757</v>
      </c>
    </row>
    <row r="7" spans="1:72" x14ac:dyDescent="0.2">
      <c r="B7">
        <v>95.665736212639104</v>
      </c>
      <c r="C7">
        <v>86.266207027235822</v>
      </c>
      <c r="D7">
        <v>53.661931797476839</v>
      </c>
      <c r="E7">
        <v>56.191649235837296</v>
      </c>
      <c r="F7">
        <v>58.268772456617278</v>
      </c>
      <c r="G7">
        <v>59.541283735031961</v>
      </c>
      <c r="H7">
        <v>55.284274355180784</v>
      </c>
      <c r="I7">
        <v>60.372133023343942</v>
      </c>
      <c r="J7">
        <v>96.277940951395308</v>
      </c>
      <c r="K7">
        <v>57.936432741292478</v>
      </c>
      <c r="L7">
        <v>71.407123439424524</v>
      </c>
      <c r="M7">
        <v>87.595565888534992</v>
      </c>
      <c r="N7">
        <v>91.18789583773659</v>
      </c>
      <c r="O7">
        <v>58.111348380937109</v>
      </c>
      <c r="P7">
        <v>71.315292728611084</v>
      </c>
      <c r="T7">
        <v>96.716679362799553</v>
      </c>
      <c r="U7">
        <v>86.023067810772815</v>
      </c>
      <c r="V7">
        <v>59.844760412227217</v>
      </c>
      <c r="W7">
        <v>63.626082666926187</v>
      </c>
      <c r="X7">
        <v>65.677822484571678</v>
      </c>
      <c r="Y7">
        <v>67.21713071871298</v>
      </c>
      <c r="Z7">
        <v>61.927709226117564</v>
      </c>
      <c r="AA7">
        <v>70.679315818262964</v>
      </c>
      <c r="AB7">
        <v>95.735106093808213</v>
      </c>
      <c r="AC7">
        <v>64.961022312754409</v>
      </c>
      <c r="AD7">
        <v>77.599659050105544</v>
      </c>
      <c r="AE7">
        <v>93.619941541858651</v>
      </c>
      <c r="AF7">
        <v>99.570792406482084</v>
      </c>
      <c r="AG7">
        <v>73.047172565614403</v>
      </c>
      <c r="AH7">
        <v>66.949337396095856</v>
      </c>
      <c r="AK7" s="42"/>
      <c r="AN7">
        <v>102.71469216050222</v>
      </c>
      <c r="AO7">
        <v>60.317335187082989</v>
      </c>
      <c r="AP7">
        <v>59.21655188229645</v>
      </c>
      <c r="AQ7">
        <v>59.478847904140117</v>
      </c>
      <c r="AR7">
        <v>53.231042662519613</v>
      </c>
      <c r="AS7">
        <v>40.142041179042117</v>
      </c>
      <c r="AT7">
        <v>74.94356335595576</v>
      </c>
      <c r="AU7">
        <v>53.308441488637413</v>
      </c>
      <c r="AV7">
        <v>71.243469474046307</v>
      </c>
      <c r="AW7">
        <v>71.325168234948435</v>
      </c>
      <c r="AX7">
        <v>68.631259092570431</v>
      </c>
      <c r="AY7">
        <v>67.936819624902355</v>
      </c>
      <c r="AZ7">
        <v>63.041343872951259</v>
      </c>
      <c r="BA7">
        <v>68.332413625060013</v>
      </c>
      <c r="BB7">
        <v>71.017722897869376</v>
      </c>
      <c r="BF7">
        <v>102.12889846870499</v>
      </c>
      <c r="BG7">
        <v>67.510802831720994</v>
      </c>
      <c r="BH7">
        <v>66.595499075502346</v>
      </c>
      <c r="BI7">
        <v>65.679173774912911</v>
      </c>
      <c r="BJ7">
        <v>60.85952743357408</v>
      </c>
      <c r="BK7">
        <v>47.859353771031046</v>
      </c>
      <c r="BL7">
        <v>81.752152904761417</v>
      </c>
      <c r="BM7">
        <v>59.254681227079097</v>
      </c>
      <c r="BN7">
        <v>77.122513816387624</v>
      </c>
      <c r="BO7">
        <v>74.216220081519253</v>
      </c>
      <c r="BP7">
        <v>74.733121533133797</v>
      </c>
      <c r="BQ7">
        <v>73.477643501445485</v>
      </c>
      <c r="BR7">
        <v>71.256806039370318</v>
      </c>
      <c r="BS7">
        <v>75.253087617860686</v>
      </c>
      <c r="BT7">
        <v>85.105883074031325</v>
      </c>
    </row>
    <row r="8" spans="1:72" x14ac:dyDescent="0.2">
      <c r="A8" t="s">
        <v>31</v>
      </c>
      <c r="B8">
        <v>92.418655973302478</v>
      </c>
      <c r="C8">
        <v>85.292138762548106</v>
      </c>
      <c r="D8">
        <v>83.289824259224375</v>
      </c>
      <c r="E8">
        <v>89.42864063298974</v>
      </c>
      <c r="F8">
        <v>76.427052776058346</v>
      </c>
      <c r="G8">
        <v>86.177570848023251</v>
      </c>
      <c r="H8">
        <v>65.796485184487437</v>
      </c>
      <c r="I8">
        <v>106.58826062383939</v>
      </c>
      <c r="J8">
        <v>96.20798234518395</v>
      </c>
      <c r="K8">
        <v>100.05113437575692</v>
      </c>
      <c r="L8">
        <v>112.78359393923083</v>
      </c>
      <c r="M8">
        <v>63.446995182603551</v>
      </c>
      <c r="N8">
        <v>93.274483946497298</v>
      </c>
      <c r="O8">
        <v>94.329466856850658</v>
      </c>
      <c r="P8">
        <v>106.20340716419517</v>
      </c>
      <c r="S8" t="s">
        <v>31</v>
      </c>
      <c r="T8">
        <v>93.923659343024283</v>
      </c>
      <c r="U8">
        <v>84.259190421223579</v>
      </c>
      <c r="V8">
        <v>84.213409504431354</v>
      </c>
      <c r="W8">
        <v>89.809246180032488</v>
      </c>
      <c r="X8">
        <v>77.3298378103418</v>
      </c>
      <c r="Y8">
        <v>88.116526128382219</v>
      </c>
      <c r="Z8">
        <v>70.881771760608842</v>
      </c>
      <c r="AA8">
        <v>90.567565981257218</v>
      </c>
      <c r="AB8">
        <v>97.298534619372774</v>
      </c>
      <c r="AC8">
        <v>101.81323733688103</v>
      </c>
      <c r="AD8">
        <v>112.52949347524115</v>
      </c>
      <c r="AE8">
        <v>69.225441668460093</v>
      </c>
      <c r="AF8">
        <v>95.449689902764462</v>
      </c>
      <c r="AG8">
        <v>98.81634809148359</v>
      </c>
      <c r="AH8">
        <v>103.86868311388493</v>
      </c>
      <c r="AK8" s="42"/>
      <c r="AM8" t="s">
        <v>45</v>
      </c>
      <c r="AN8">
        <v>83.234816437528323</v>
      </c>
      <c r="AO8">
        <v>74.603414413053329</v>
      </c>
      <c r="AP8">
        <v>46.321196555370896</v>
      </c>
      <c r="AQ8">
        <v>42.193873696933068</v>
      </c>
      <c r="AR8">
        <v>76.509857984589814</v>
      </c>
      <c r="AS8">
        <v>97.96797099259706</v>
      </c>
      <c r="AT8">
        <v>67.178765674573199</v>
      </c>
      <c r="AU8">
        <v>98.384385858891065</v>
      </c>
      <c r="AV8">
        <v>101.76952711890013</v>
      </c>
      <c r="AW8">
        <v>105.95350506118749</v>
      </c>
      <c r="AX8">
        <v>106.09514277081129</v>
      </c>
      <c r="AY8">
        <v>120.83396283426499</v>
      </c>
      <c r="AZ8">
        <v>125.31254721256985</v>
      </c>
      <c r="BA8">
        <v>131.43412902251094</v>
      </c>
      <c r="BB8">
        <v>109.80038525457016</v>
      </c>
      <c r="BE8" t="s">
        <v>45</v>
      </c>
      <c r="BF8">
        <v>83.234816437528323</v>
      </c>
      <c r="BG8">
        <v>74.603414413053329</v>
      </c>
      <c r="BH8">
        <v>46.321196555370896</v>
      </c>
      <c r="BI8">
        <v>42.193873696933068</v>
      </c>
      <c r="BJ8">
        <v>76.509857984589814</v>
      </c>
      <c r="BK8">
        <v>97.96797099259706</v>
      </c>
      <c r="BL8">
        <v>67.178765674573199</v>
      </c>
      <c r="BM8">
        <v>98.384385858891065</v>
      </c>
      <c r="BN8">
        <v>101.76952711890013</v>
      </c>
      <c r="BO8">
        <v>105.95350506118749</v>
      </c>
      <c r="BP8">
        <v>106.09514277081129</v>
      </c>
      <c r="BQ8">
        <v>120.83396283426499</v>
      </c>
      <c r="BR8">
        <v>125.31254721256985</v>
      </c>
      <c r="BS8">
        <v>131.43412902251094</v>
      </c>
      <c r="BT8">
        <v>109.80038525457016</v>
      </c>
    </row>
    <row r="9" spans="1:72" x14ac:dyDescent="0.2">
      <c r="B9">
        <v>112.50370051403505</v>
      </c>
      <c r="C9">
        <v>92.012272250181653</v>
      </c>
      <c r="D9">
        <v>75.684258686115669</v>
      </c>
      <c r="E9">
        <v>64.224775950695701</v>
      </c>
      <c r="F9">
        <v>102.02115348386576</v>
      </c>
      <c r="G9">
        <v>67.64001399467125</v>
      </c>
      <c r="H9">
        <v>80.851521920499508</v>
      </c>
      <c r="I9">
        <v>108.90276394757382</v>
      </c>
      <c r="J9">
        <v>94.768145975186371</v>
      </c>
      <c r="K9">
        <v>89.61433915547542</v>
      </c>
      <c r="L9">
        <v>106.37834055494255</v>
      </c>
      <c r="M9">
        <v>80.135640659902577</v>
      </c>
      <c r="N9">
        <v>86.565115590602034</v>
      </c>
      <c r="O9">
        <v>103.7328094302554</v>
      </c>
      <c r="P9">
        <v>105.51713001587856</v>
      </c>
      <c r="T9">
        <v>112.10220491851388</v>
      </c>
      <c r="U9">
        <v>91.275409387044391</v>
      </c>
      <c r="V9">
        <v>76.927200516502666</v>
      </c>
      <c r="W9">
        <v>66.884745563750911</v>
      </c>
      <c r="X9">
        <v>101.11595875804591</v>
      </c>
      <c r="Y9">
        <v>73.517109150314013</v>
      </c>
      <c r="Z9">
        <v>86.548236260833846</v>
      </c>
      <c r="AA9">
        <v>106.98061158609356</v>
      </c>
      <c r="AB9">
        <v>93.424764736955382</v>
      </c>
      <c r="AC9">
        <v>90.59808659245202</v>
      </c>
      <c r="AD9">
        <v>105.74922231134937</v>
      </c>
      <c r="AE9">
        <v>83.438655527947887</v>
      </c>
      <c r="AF9">
        <v>88.771545399409163</v>
      </c>
      <c r="AG9">
        <v>109.20274685500755</v>
      </c>
      <c r="AH9">
        <v>105.37123628039834</v>
      </c>
      <c r="AK9" s="42"/>
      <c r="AN9">
        <v>99.778100921589356</v>
      </c>
      <c r="AO9">
        <v>70.648889560356537</v>
      </c>
      <c r="AP9">
        <v>78.164186432995919</v>
      </c>
      <c r="AQ9">
        <v>38.981530442665054</v>
      </c>
      <c r="AR9">
        <v>54.082943042755701</v>
      </c>
      <c r="AS9">
        <v>102.63918265599033</v>
      </c>
      <c r="AT9">
        <v>106.42090950294605</v>
      </c>
      <c r="AU9">
        <v>110.73519413808732</v>
      </c>
      <c r="AV9">
        <v>82.826899833811751</v>
      </c>
      <c r="AW9">
        <v>92.769867049403231</v>
      </c>
      <c r="AX9">
        <v>73.821574255929889</v>
      </c>
      <c r="AY9">
        <v>88.744523341894549</v>
      </c>
      <c r="AZ9">
        <v>113.98719595105</v>
      </c>
      <c r="BA9">
        <v>91.798232361383896</v>
      </c>
      <c r="BB9">
        <v>71.464722767789695</v>
      </c>
      <c r="BF9">
        <v>99.778100921589356</v>
      </c>
      <c r="BG9">
        <v>70.648889560356537</v>
      </c>
      <c r="BH9">
        <v>78.164186432995919</v>
      </c>
      <c r="BI9">
        <v>38.981530442665054</v>
      </c>
      <c r="BJ9">
        <v>54.082943042755701</v>
      </c>
      <c r="BK9">
        <v>102.63918265599033</v>
      </c>
      <c r="BL9">
        <v>106.42090950294605</v>
      </c>
      <c r="BM9">
        <v>110.73519413808732</v>
      </c>
      <c r="BN9">
        <v>82.826899833811751</v>
      </c>
      <c r="BO9">
        <v>92.769867049403231</v>
      </c>
      <c r="BP9">
        <v>73.821574255929889</v>
      </c>
      <c r="BQ9">
        <v>88.744523341894549</v>
      </c>
      <c r="BR9">
        <v>113.98719595105</v>
      </c>
      <c r="BS9">
        <v>91.798232361383896</v>
      </c>
      <c r="BT9">
        <v>71.464722767789695</v>
      </c>
    </row>
    <row r="10" spans="1:72" x14ac:dyDescent="0.2">
      <c r="B10">
        <v>95.07764351266249</v>
      </c>
      <c r="C10">
        <v>92.491320612536001</v>
      </c>
      <c r="D10">
        <v>87.555507710525603</v>
      </c>
      <c r="E10">
        <v>103.91581666980649</v>
      </c>
      <c r="F10">
        <v>80.302500201846215</v>
      </c>
      <c r="G10">
        <v>68.479694270258634</v>
      </c>
      <c r="H10">
        <v>101.20838603762414</v>
      </c>
      <c r="I10">
        <v>104.73665796485186</v>
      </c>
      <c r="J10">
        <v>102.33334230427644</v>
      </c>
      <c r="K10">
        <v>83.182172941841387</v>
      </c>
      <c r="L10">
        <v>92.453642651451958</v>
      </c>
      <c r="M10">
        <v>104.8604569798423</v>
      </c>
      <c r="N10">
        <v>72.04833544150496</v>
      </c>
      <c r="O10">
        <v>115.38875581989933</v>
      </c>
      <c r="P10">
        <v>107.19379928411874</v>
      </c>
      <c r="T10">
        <v>93.974135738461854</v>
      </c>
      <c r="U10">
        <v>92.975172656662693</v>
      </c>
      <c r="V10">
        <v>88.745720266859706</v>
      </c>
      <c r="W10">
        <v>103.55056443566217</v>
      </c>
      <c r="X10">
        <v>81.889147574980925</v>
      </c>
      <c r="Y10">
        <v>72.021599201768637</v>
      </c>
      <c r="Z10">
        <v>103.68790718603877</v>
      </c>
      <c r="AA10">
        <v>84.873124254103658</v>
      </c>
      <c r="AB10">
        <v>102.30391485532057</v>
      </c>
      <c r="AC10">
        <v>85.237023849118614</v>
      </c>
      <c r="AD10">
        <v>94.744194236299975</v>
      </c>
      <c r="AE10">
        <v>106.04503746600669</v>
      </c>
      <c r="AF10">
        <v>74.948056267485768</v>
      </c>
      <c r="AG10">
        <v>120.35098702874025</v>
      </c>
      <c r="AH10">
        <v>103.05166982959327</v>
      </c>
      <c r="AK10" s="42"/>
      <c r="AN10">
        <v>116.98708264088229</v>
      </c>
      <c r="AO10">
        <v>98.052953618371347</v>
      </c>
      <c r="AP10">
        <v>108.56813718084301</v>
      </c>
      <c r="AQ10">
        <v>78.645754645716863</v>
      </c>
      <c r="AR10">
        <v>51.932882610666262</v>
      </c>
      <c r="AS10">
        <v>68.969066324218147</v>
      </c>
      <c r="AT10">
        <v>63.949425895150327</v>
      </c>
      <c r="AU10">
        <v>113.71241879437981</v>
      </c>
      <c r="AV10">
        <v>100.81772171022811</v>
      </c>
      <c r="AW10">
        <v>98.647831998791347</v>
      </c>
      <c r="AX10">
        <v>88.302613687868245</v>
      </c>
      <c r="AY10">
        <v>96.51476809185678</v>
      </c>
      <c r="AZ10">
        <v>99.169058770206973</v>
      </c>
      <c r="BA10">
        <v>82.478471068137168</v>
      </c>
      <c r="BB10">
        <v>95.412826710983524</v>
      </c>
      <c r="BF10">
        <v>116.98708264088229</v>
      </c>
      <c r="BG10">
        <v>98.052953618371347</v>
      </c>
      <c r="BH10">
        <v>108.56813718084301</v>
      </c>
      <c r="BI10">
        <v>78.645754645716863</v>
      </c>
      <c r="BJ10">
        <v>51.932882610666262</v>
      </c>
      <c r="BK10">
        <v>68.969066324218147</v>
      </c>
      <c r="BL10">
        <v>63.949425895150327</v>
      </c>
      <c r="BM10">
        <v>113.71241879437981</v>
      </c>
      <c r="BN10">
        <v>100.81772171022811</v>
      </c>
      <c r="BO10">
        <v>98.647831998791347</v>
      </c>
      <c r="BP10">
        <v>88.302613687868245</v>
      </c>
      <c r="BQ10">
        <v>96.51476809185678</v>
      </c>
      <c r="BR10">
        <v>99.169058770206973</v>
      </c>
      <c r="BS10">
        <v>82.478471068137168</v>
      </c>
      <c r="BT10">
        <v>95.412826710983524</v>
      </c>
    </row>
    <row r="11" spans="1:72" x14ac:dyDescent="0.2">
      <c r="A11" s="23" t="s">
        <v>32</v>
      </c>
      <c r="B11" s="23">
        <f>(AVERAGE(B5:B10))</f>
        <v>100</v>
      </c>
      <c r="C11" s="23">
        <f t="shared" ref="C11:P11" si="0">(AVERAGE(C5:C10))</f>
        <v>85.277815280060693</v>
      </c>
      <c r="D11" s="23">
        <f t="shared" si="0"/>
        <v>74.097761570913306</v>
      </c>
      <c r="E11" s="23">
        <f t="shared" si="0"/>
        <v>71.280573098312757</v>
      </c>
      <c r="F11" s="23">
        <f t="shared" si="0"/>
        <v>80.000249841377084</v>
      </c>
      <c r="G11" s="23">
        <f t="shared" si="0"/>
        <v>70.878231226096901</v>
      </c>
      <c r="H11" s="23">
        <f t="shared" si="0"/>
        <v>71.788449065178568</v>
      </c>
      <c r="I11" s="23">
        <f t="shared" si="0"/>
        <v>83.423973759153782</v>
      </c>
      <c r="J11" s="23">
        <f t="shared" si="0"/>
        <v>94.945301395361767</v>
      </c>
      <c r="K11" s="23">
        <f t="shared" si="0"/>
        <v>80.500735769184203</v>
      </c>
      <c r="L11" s="23">
        <f t="shared" si="0"/>
        <v>88.956824655056778</v>
      </c>
      <c r="M11" s="23">
        <f t="shared" si="0"/>
        <v>87.782784320588291</v>
      </c>
      <c r="N11" s="23">
        <f t="shared" si="0"/>
        <v>92.939714438653581</v>
      </c>
      <c r="O11" s="23">
        <f t="shared" si="0"/>
        <v>85.834022870669443</v>
      </c>
      <c r="P11" s="23">
        <f t="shared" si="0"/>
        <v>84.743975968431855</v>
      </c>
      <c r="S11" s="23" t="s">
        <v>32</v>
      </c>
      <c r="T11" s="23">
        <f t="shared" ref="T11:AH11" si="1">(AVERAGE(T5:T10))</f>
        <v>100</v>
      </c>
      <c r="U11" s="23">
        <f t="shared" si="1"/>
        <v>86.26160723343834</v>
      </c>
      <c r="V11" s="23">
        <f t="shared" si="1"/>
        <v>78.354702797953607</v>
      </c>
      <c r="W11" s="23">
        <f t="shared" si="1"/>
        <v>76.436332831343449</v>
      </c>
      <c r="X11" s="23">
        <f t="shared" si="1"/>
        <v>84.209014332774345</v>
      </c>
      <c r="Y11" s="23">
        <f t="shared" si="1"/>
        <v>76.744016305899734</v>
      </c>
      <c r="Z11" s="23">
        <f t="shared" si="1"/>
        <v>77.998210611837607</v>
      </c>
      <c r="AA11" s="23">
        <f t="shared" si="1"/>
        <v>83.227181442323783</v>
      </c>
      <c r="AB11" s="23">
        <f t="shared" si="1"/>
        <v>95.243465177440171</v>
      </c>
      <c r="AC11" s="23">
        <f t="shared" si="1"/>
        <v>84.687126346572327</v>
      </c>
      <c r="AD11" s="23">
        <f t="shared" si="1"/>
        <v>92.667849018164517</v>
      </c>
      <c r="AE11" s="23">
        <f t="shared" si="1"/>
        <v>92.982446755767583</v>
      </c>
      <c r="AF11" s="23">
        <f t="shared" si="1"/>
        <v>96.468974098845479</v>
      </c>
      <c r="AG11" s="23">
        <f t="shared" si="1"/>
        <v>93.228167460248343</v>
      </c>
      <c r="AH11" s="23">
        <f t="shared" si="1"/>
        <v>85.415545527891879</v>
      </c>
      <c r="AK11" s="42"/>
      <c r="AM11" s="23" t="s">
        <v>32</v>
      </c>
      <c r="AN11" s="23">
        <f t="shared" ref="AN11:BB11" si="2">(AVERAGE(AN5:AN10))</f>
        <v>99.999999999999986</v>
      </c>
      <c r="AO11" s="23">
        <f t="shared" si="2"/>
        <v>68.872038394337906</v>
      </c>
      <c r="AP11" s="23">
        <f t="shared" si="2"/>
        <v>70.539939279965196</v>
      </c>
      <c r="AQ11" s="23">
        <f t="shared" si="2"/>
        <v>58.911453632879329</v>
      </c>
      <c r="AR11" s="23">
        <f t="shared" si="2"/>
        <v>52.86660684716508</v>
      </c>
      <c r="AS11" s="23">
        <f t="shared" si="2"/>
        <v>68.510929008489228</v>
      </c>
      <c r="AT11" s="23">
        <f t="shared" si="2"/>
        <v>65.797827716396711</v>
      </c>
      <c r="AU11" s="23">
        <f t="shared" si="2"/>
        <v>82.039779909450232</v>
      </c>
      <c r="AV11" s="23">
        <f t="shared" si="2"/>
        <v>81.464694026173049</v>
      </c>
      <c r="AW11" s="23">
        <f t="shared" si="2"/>
        <v>87.902235855974695</v>
      </c>
      <c r="AX11" s="23">
        <f t="shared" si="2"/>
        <v>78.31294537162718</v>
      </c>
      <c r="AY11" s="23">
        <f t="shared" si="2"/>
        <v>84.136865037942371</v>
      </c>
      <c r="AZ11" s="23">
        <f t="shared" si="2"/>
        <v>85.689006279625232</v>
      </c>
      <c r="BA11" s="23">
        <f t="shared" si="2"/>
        <v>88.290647436234579</v>
      </c>
      <c r="BB11" s="23">
        <f t="shared" si="2"/>
        <v>80.963243893359859</v>
      </c>
      <c r="BE11" s="23" t="s">
        <v>32</v>
      </c>
      <c r="BF11" s="23">
        <f t="shared" ref="BF11:BT11" si="3">(AVERAGE(BF5:BF10))</f>
        <v>99.999999999999986</v>
      </c>
      <c r="BG11" s="23">
        <f t="shared" si="3"/>
        <v>72.14179541687021</v>
      </c>
      <c r="BH11" s="23">
        <f t="shared" si="3"/>
        <v>74.121969235993973</v>
      </c>
      <c r="BI11" s="23">
        <f t="shared" si="3"/>
        <v>62.606288379682958</v>
      </c>
      <c r="BJ11" s="23">
        <f t="shared" si="3"/>
        <v>56.824293852360633</v>
      </c>
      <c r="BK11" s="23">
        <f t="shared" si="3"/>
        <v>72.867757249317961</v>
      </c>
      <c r="BL11" s="23">
        <f t="shared" si="3"/>
        <v>69.642287600672688</v>
      </c>
      <c r="BM11" s="23">
        <f t="shared" si="3"/>
        <v>85.540800811931717</v>
      </c>
      <c r="BN11" s="23">
        <f t="shared" si="3"/>
        <v>84.653469039993226</v>
      </c>
      <c r="BO11" s="23">
        <f t="shared" si="3"/>
        <v>89.739037196935911</v>
      </c>
      <c r="BP11" s="23">
        <f t="shared" si="3"/>
        <v>80.588032442519122</v>
      </c>
      <c r="BQ11" s="23">
        <f t="shared" si="3"/>
        <v>86.769765612688914</v>
      </c>
      <c r="BR11" s="23">
        <f t="shared" si="3"/>
        <v>89.284935098058455</v>
      </c>
      <c r="BS11" s="23">
        <f t="shared" si="3"/>
        <v>91.329538465507326</v>
      </c>
      <c r="BT11" s="23">
        <f t="shared" si="3"/>
        <v>86.16263617864378</v>
      </c>
    </row>
    <row r="12" spans="1:72" x14ac:dyDescent="0.2">
      <c r="A12" t="s">
        <v>33</v>
      </c>
      <c r="B12">
        <f>(STDEV(B5:B10))</f>
        <v>7.4791388643564432</v>
      </c>
      <c r="C12">
        <f t="shared" ref="C12:P12" si="4">(STDEV(C5:C10))</f>
        <v>7.393581744164166</v>
      </c>
      <c r="D12">
        <f t="shared" si="4"/>
        <v>11.806464691695396</v>
      </c>
      <c r="E12">
        <f t="shared" si="4"/>
        <v>23.272388199000531</v>
      </c>
      <c r="F12">
        <f t="shared" si="4"/>
        <v>16.504262207661789</v>
      </c>
      <c r="G12">
        <f t="shared" si="4"/>
        <v>18.46124074547398</v>
      </c>
      <c r="H12">
        <f t="shared" si="4"/>
        <v>19.737085692772133</v>
      </c>
      <c r="I12">
        <f t="shared" si="4"/>
        <v>25.585714816831153</v>
      </c>
      <c r="J12">
        <f t="shared" si="4"/>
        <v>5.0777508965793423</v>
      </c>
      <c r="K12">
        <f t="shared" si="4"/>
        <v>14.320245163823829</v>
      </c>
      <c r="L12">
        <f t="shared" si="4"/>
        <v>18.544963714558751</v>
      </c>
      <c r="M12">
        <f t="shared" si="4"/>
        <v>14.54276991242028</v>
      </c>
      <c r="N12">
        <f t="shared" si="4"/>
        <v>14.316598867875754</v>
      </c>
      <c r="O12">
        <f t="shared" si="4"/>
        <v>23.75576227568822</v>
      </c>
      <c r="P12">
        <f t="shared" si="4"/>
        <v>24.04152410981245</v>
      </c>
      <c r="S12" t="s">
        <v>33</v>
      </c>
      <c r="T12">
        <f t="shared" ref="T12:AH12" si="5">(STDEV(T5:T10))</f>
        <v>6.8826889225444079</v>
      </c>
      <c r="U12">
        <f t="shared" si="5"/>
        <v>5.4277319609937642</v>
      </c>
      <c r="V12">
        <f t="shared" si="5"/>
        <v>9.9549801374553262</v>
      </c>
      <c r="W12">
        <f t="shared" si="5"/>
        <v>20.072731057099634</v>
      </c>
      <c r="X12">
        <f t="shared" si="5"/>
        <v>14.255143001656108</v>
      </c>
      <c r="Y12">
        <f t="shared" si="5"/>
        <v>18.246920267594525</v>
      </c>
      <c r="Z12">
        <f t="shared" si="5"/>
        <v>17.989937930818531</v>
      </c>
      <c r="AA12">
        <f t="shared" si="5"/>
        <v>14.084307095379444</v>
      </c>
      <c r="AB12">
        <f t="shared" si="5"/>
        <v>4.7694174863518999</v>
      </c>
      <c r="AC12">
        <f t="shared" si="5"/>
        <v>12.042764016888428</v>
      </c>
      <c r="AD12">
        <f t="shared" si="5"/>
        <v>15.463048110096622</v>
      </c>
      <c r="AE12">
        <f t="shared" si="5"/>
        <v>14.301957444552791</v>
      </c>
      <c r="AF12">
        <f t="shared" si="5"/>
        <v>14.118477590180234</v>
      </c>
      <c r="AG12">
        <f t="shared" si="5"/>
        <v>21.319218822722149</v>
      </c>
      <c r="AH12">
        <f t="shared" si="5"/>
        <v>20.500315603583633</v>
      </c>
      <c r="AK12" s="42"/>
      <c r="AM12" t="s">
        <v>33</v>
      </c>
      <c r="AN12">
        <f t="shared" ref="AN12:BB12" si="6">(STDEV(AN5:AN10))</f>
        <v>12.045042097927244</v>
      </c>
      <c r="AO12">
        <f t="shared" si="6"/>
        <v>17.030271522683528</v>
      </c>
      <c r="AP12">
        <f t="shared" si="6"/>
        <v>24.233339368627863</v>
      </c>
      <c r="AQ12">
        <f t="shared" si="6"/>
        <v>19.264120985492301</v>
      </c>
      <c r="AR12">
        <f t="shared" si="6"/>
        <v>13.10252891621559</v>
      </c>
      <c r="AS12">
        <f t="shared" si="6"/>
        <v>29.45805403349447</v>
      </c>
      <c r="AT12">
        <f t="shared" si="6"/>
        <v>24.449964287937814</v>
      </c>
      <c r="AU12">
        <f t="shared" si="6"/>
        <v>28.768268203551607</v>
      </c>
      <c r="AV12">
        <f t="shared" si="6"/>
        <v>16.791406344385983</v>
      </c>
      <c r="AW12">
        <f t="shared" si="6"/>
        <v>14.160982583696555</v>
      </c>
      <c r="AX12">
        <f t="shared" si="6"/>
        <v>16.224360095422846</v>
      </c>
      <c r="AY12">
        <f t="shared" si="6"/>
        <v>22.348977752736602</v>
      </c>
      <c r="AZ12">
        <f t="shared" si="6"/>
        <v>31.190223283606795</v>
      </c>
      <c r="BA12">
        <f t="shared" si="6"/>
        <v>23.607233733328837</v>
      </c>
      <c r="BB12">
        <f t="shared" si="6"/>
        <v>17.600342052413037</v>
      </c>
      <c r="BE12" t="s">
        <v>33</v>
      </c>
      <c r="BF12">
        <f t="shared" ref="BF12:BT12" si="7">(STDEV(BF5:BF10))</f>
        <v>11.564786521785601</v>
      </c>
      <c r="BG12">
        <f t="shared" si="7"/>
        <v>14.335121802690342</v>
      </c>
      <c r="BH12">
        <f t="shared" si="7"/>
        <v>23.209721622155328</v>
      </c>
      <c r="BI12">
        <f t="shared" si="7"/>
        <v>21.232511679193056</v>
      </c>
      <c r="BJ12">
        <f t="shared" si="7"/>
        <v>10.650902443696362</v>
      </c>
      <c r="BK12">
        <f t="shared" si="7"/>
        <v>26.01903728389787</v>
      </c>
      <c r="BL12">
        <f t="shared" si="7"/>
        <v>21.856978317685765</v>
      </c>
      <c r="BM12">
        <f t="shared" si="7"/>
        <v>25.075621210032356</v>
      </c>
      <c r="BN12">
        <f t="shared" si="7"/>
        <v>13.605801128176369</v>
      </c>
      <c r="BO12">
        <f t="shared" si="7"/>
        <v>13.183439299424101</v>
      </c>
      <c r="BP12">
        <f t="shared" si="7"/>
        <v>14.37404990560499</v>
      </c>
      <c r="BQ12">
        <f t="shared" si="7"/>
        <v>19.830087039244198</v>
      </c>
      <c r="BR12">
        <f t="shared" si="7"/>
        <v>27.451011976169596</v>
      </c>
      <c r="BS12">
        <f t="shared" si="7"/>
        <v>21.525071830331356</v>
      </c>
      <c r="BT12">
        <f t="shared" si="7"/>
        <v>14.239801420904346</v>
      </c>
    </row>
    <row r="13" spans="1:72" x14ac:dyDescent="0.2">
      <c r="A13" t="s">
        <v>34</v>
      </c>
      <c r="B13">
        <f>(B12/2.35)</f>
        <v>3.1826122827048695</v>
      </c>
      <c r="C13">
        <f t="shared" ref="C13:P13" si="8">(C12/2.35)</f>
        <v>3.1462049975166662</v>
      </c>
      <c r="D13">
        <f t="shared" si="8"/>
        <v>5.0240275283810192</v>
      </c>
      <c r="E13">
        <f t="shared" si="8"/>
        <v>9.9031439144683109</v>
      </c>
      <c r="F13">
        <f t="shared" si="8"/>
        <v>7.023090301132676</v>
      </c>
      <c r="G13">
        <f t="shared" si="8"/>
        <v>7.8558471257336082</v>
      </c>
      <c r="H13">
        <f t="shared" si="8"/>
        <v>8.3987598692647367</v>
      </c>
      <c r="I13">
        <f t="shared" si="8"/>
        <v>10.88753821992815</v>
      </c>
      <c r="J13">
        <f t="shared" si="8"/>
        <v>2.160745062374188</v>
      </c>
      <c r="K13">
        <f t="shared" si="8"/>
        <v>6.093721346308012</v>
      </c>
      <c r="L13">
        <f t="shared" si="8"/>
        <v>7.8914739210888296</v>
      </c>
      <c r="M13">
        <f t="shared" si="8"/>
        <v>6.1884127286894808</v>
      </c>
      <c r="N13">
        <f t="shared" si="8"/>
        <v>6.0921697310109595</v>
      </c>
      <c r="O13">
        <f t="shared" si="8"/>
        <v>10.108835010931157</v>
      </c>
      <c r="P13">
        <f t="shared" si="8"/>
        <v>10.230435791409553</v>
      </c>
      <c r="S13" t="s">
        <v>34</v>
      </c>
      <c r="T13">
        <f>(T12/2.35)</f>
        <v>2.9288037968274074</v>
      </c>
      <c r="U13">
        <f t="shared" ref="U13" si="9">(U12/2.35)</f>
        <v>2.3096731748909636</v>
      </c>
      <c r="V13">
        <f t="shared" ref="V13" si="10">(V12/2.35)</f>
        <v>4.2361617606192876</v>
      </c>
      <c r="W13">
        <f t="shared" ref="W13" si="11">(W12/2.35)</f>
        <v>8.5415876838721854</v>
      </c>
      <c r="X13">
        <f t="shared" ref="X13" si="12">(X12/2.35)</f>
        <v>6.0660182985770676</v>
      </c>
      <c r="Y13">
        <f t="shared" ref="Y13" si="13">(Y12/2.35)</f>
        <v>7.7646469223806491</v>
      </c>
      <c r="Z13">
        <f t="shared" ref="Z13" si="14">(Z12/2.35)</f>
        <v>7.6552927365185237</v>
      </c>
      <c r="AA13">
        <f t="shared" ref="AA13" si="15">(AA12/2.35)</f>
        <v>5.9933221682465714</v>
      </c>
      <c r="AB13">
        <f t="shared" ref="AB13" si="16">(AB12/2.35)</f>
        <v>2.0295393558944252</v>
      </c>
      <c r="AC13">
        <f t="shared" ref="AC13" si="17">(AC12/2.35)</f>
        <v>5.1245804327184796</v>
      </c>
      <c r="AD13">
        <f t="shared" ref="AD13" si="18">(AD12/2.35)</f>
        <v>6.5800204723815412</v>
      </c>
      <c r="AE13">
        <f t="shared" ref="AE13" si="19">(AE12/2.35)</f>
        <v>6.0859393381075702</v>
      </c>
      <c r="AF13">
        <f t="shared" ref="AF13" si="20">(AF12/2.35)</f>
        <v>6.0078628043320146</v>
      </c>
      <c r="AG13">
        <f t="shared" ref="AG13" si="21">(AG12/2.35)</f>
        <v>9.0720080096690001</v>
      </c>
      <c r="AH13">
        <f t="shared" ref="AH13" si="22">(AH12/2.35)</f>
        <v>8.7235385547164395</v>
      </c>
      <c r="AK13" s="42"/>
      <c r="AM13" t="s">
        <v>34</v>
      </c>
      <c r="AN13">
        <f>(AN12/2.35)</f>
        <v>5.1255498289052097</v>
      </c>
      <c r="AO13">
        <f t="shared" ref="AO13" si="23">(AO12/2.35)</f>
        <v>7.2469240522057561</v>
      </c>
      <c r="AP13">
        <f t="shared" ref="AP13" si="24">(AP12/2.35)</f>
        <v>10.312059305799091</v>
      </c>
      <c r="AQ13">
        <f t="shared" ref="AQ13" si="25">(AQ12/2.35)</f>
        <v>8.1974982916988512</v>
      </c>
      <c r="AR13">
        <f t="shared" ref="AR13" si="26">(AR12/2.35)</f>
        <v>5.5755442196662086</v>
      </c>
      <c r="AS13">
        <f t="shared" ref="AS13" si="27">(AS12/2.35)</f>
        <v>12.53534214191254</v>
      </c>
      <c r="AT13">
        <f t="shared" ref="AT13" si="28">(AT12/2.35)</f>
        <v>10.404240122526728</v>
      </c>
      <c r="AU13">
        <f t="shared" ref="AU13" si="29">(AU12/2.35)</f>
        <v>12.24181625683047</v>
      </c>
      <c r="AV13">
        <f t="shared" ref="AV13" si="30">(AV12/2.35)</f>
        <v>7.1452792954833972</v>
      </c>
      <c r="AW13">
        <f t="shared" ref="AW13" si="31">(AW12/2.35)</f>
        <v>6.0259500356155549</v>
      </c>
      <c r="AX13">
        <f t="shared" ref="AX13" si="32">(AX12/2.35)</f>
        <v>6.9039830193288703</v>
      </c>
      <c r="AY13">
        <f t="shared" ref="AY13" si="33">(AY12/2.35)</f>
        <v>9.510203299036851</v>
      </c>
      <c r="AZ13">
        <f t="shared" ref="AZ13" si="34">(AZ12/2.35)</f>
        <v>13.272435439832678</v>
      </c>
      <c r="BA13">
        <f t="shared" ref="BA13" si="35">(BA12/2.35)</f>
        <v>10.045631375884611</v>
      </c>
      <c r="BB13">
        <f t="shared" ref="BB13" si="36">(BB12/2.35)</f>
        <v>7.4895072563459726</v>
      </c>
      <c r="BE13" t="s">
        <v>34</v>
      </c>
      <c r="BF13">
        <f>(BF12/2.35)</f>
        <v>4.9211857539513195</v>
      </c>
      <c r="BG13">
        <f t="shared" ref="BG13" si="37">(BG12/2.35)</f>
        <v>6.1000518309320597</v>
      </c>
      <c r="BH13">
        <f t="shared" ref="BH13" si="38">(BH12/2.35)</f>
        <v>9.8764772860235439</v>
      </c>
      <c r="BI13">
        <f t="shared" ref="BI13" si="39">(BI12/2.35)</f>
        <v>9.0351113528481086</v>
      </c>
      <c r="BJ13">
        <f t="shared" ref="BJ13" si="40">(BJ12/2.35)</f>
        <v>4.5322989122112176</v>
      </c>
      <c r="BK13">
        <f t="shared" ref="BK13" si="41">(BK12/2.35)</f>
        <v>11.071930759105475</v>
      </c>
      <c r="BL13">
        <f t="shared" ref="BL13" si="42">(BL12/2.35)</f>
        <v>9.3008418373130919</v>
      </c>
      <c r="BM13">
        <f t="shared" ref="BM13" si="43">(BM12/2.35)</f>
        <v>10.670477110652065</v>
      </c>
      <c r="BN13">
        <f t="shared" ref="BN13" si="44">(BN12/2.35)</f>
        <v>5.7897026077346245</v>
      </c>
      <c r="BO13">
        <f t="shared" ref="BO13" si="45">(BO12/2.35)</f>
        <v>5.6099741699677024</v>
      </c>
      <c r="BP13">
        <f t="shared" ref="BP13" si="46">(BP12/2.35)</f>
        <v>6.116616981108506</v>
      </c>
      <c r="BQ13">
        <f t="shared" ref="BQ13" si="47">(BQ12/2.35)</f>
        <v>8.43833491031668</v>
      </c>
      <c r="BR13">
        <f t="shared" ref="BR13" si="48">(BR12/2.35)</f>
        <v>11.681281691987062</v>
      </c>
      <c r="BS13">
        <f t="shared" ref="BS13" si="49">(BS12/2.35)</f>
        <v>9.1596050341835547</v>
      </c>
      <c r="BT13">
        <f t="shared" ref="BT13" si="50">(BT12/2.35)</f>
        <v>6.0594899663422748</v>
      </c>
    </row>
    <row r="14" spans="1:72" x14ac:dyDescent="0.2">
      <c r="AK14" s="42"/>
    </row>
    <row r="15" spans="1:72" x14ac:dyDescent="0.2">
      <c r="AK15" s="42"/>
    </row>
    <row r="16" spans="1:72" ht="22" x14ac:dyDescent="0.2">
      <c r="G16" s="37" t="s">
        <v>35</v>
      </c>
      <c r="Y16" s="37" t="s">
        <v>37</v>
      </c>
      <c r="AK16" s="42"/>
      <c r="AS16" s="37" t="s">
        <v>35</v>
      </c>
      <c r="BK16" s="37" t="s">
        <v>37</v>
      </c>
    </row>
    <row r="17" spans="1:73" x14ac:dyDescent="0.2">
      <c r="AK17" s="42"/>
    </row>
    <row r="18" spans="1:73" ht="19" x14ac:dyDescent="0.25">
      <c r="A18" s="38" t="s">
        <v>27</v>
      </c>
      <c r="B18" s="5" t="s">
        <v>0</v>
      </c>
      <c r="C18" t="s">
        <v>1</v>
      </c>
      <c r="D18" s="5"/>
      <c r="E18" s="5"/>
      <c r="F18" s="5"/>
      <c r="G18" s="5"/>
      <c r="H18" s="5"/>
      <c r="I18" s="5"/>
      <c r="J18" t="s">
        <v>2</v>
      </c>
      <c r="K18" s="5"/>
      <c r="L18" s="5"/>
      <c r="M18" s="5"/>
      <c r="N18" s="5"/>
      <c r="O18" s="5"/>
      <c r="P18" s="5"/>
      <c r="S18" s="38" t="s">
        <v>27</v>
      </c>
      <c r="T18" s="39" t="s">
        <v>0</v>
      </c>
      <c r="U18" t="s">
        <v>1</v>
      </c>
      <c r="V18" s="39"/>
      <c r="W18" s="39"/>
      <c r="X18" s="39"/>
      <c r="Y18" s="39"/>
      <c r="Z18" s="39"/>
      <c r="AA18" s="39"/>
      <c r="AB18" t="s">
        <v>2</v>
      </c>
      <c r="AC18" s="39"/>
      <c r="AD18" s="39"/>
      <c r="AE18" s="39"/>
      <c r="AF18" s="39"/>
      <c r="AG18" s="39"/>
      <c r="AH18" s="39"/>
      <c r="AK18" s="42"/>
      <c r="AM18" s="38" t="s">
        <v>42</v>
      </c>
      <c r="AN18" s="5" t="s">
        <v>0</v>
      </c>
      <c r="AO18" t="s">
        <v>1</v>
      </c>
      <c r="AP18" s="5"/>
      <c r="AQ18" s="5"/>
      <c r="AR18" s="5"/>
      <c r="AS18" s="5"/>
      <c r="AT18" s="5"/>
      <c r="AU18" s="5"/>
      <c r="AV18" t="s">
        <v>2</v>
      </c>
      <c r="AW18" s="5"/>
      <c r="AX18" s="5"/>
      <c r="AY18" s="5"/>
      <c r="AZ18" s="5"/>
      <c r="BA18" s="5"/>
      <c r="BB18" s="5"/>
      <c r="BE18" s="38" t="s">
        <v>42</v>
      </c>
      <c r="BF18" s="39" t="s">
        <v>0</v>
      </c>
      <c r="BG18" t="s">
        <v>1</v>
      </c>
      <c r="BH18" s="39"/>
      <c r="BI18" s="39"/>
      <c r="BJ18" s="39"/>
      <c r="BK18" s="39"/>
      <c r="BL18" s="39"/>
      <c r="BM18" s="39"/>
      <c r="BN18" t="s">
        <v>2</v>
      </c>
      <c r="BO18" s="39"/>
      <c r="BP18" s="39"/>
      <c r="BQ18" s="39"/>
      <c r="BR18" s="39"/>
      <c r="BS18" s="39"/>
      <c r="BT18" s="39"/>
    </row>
    <row r="19" spans="1:73" x14ac:dyDescent="0.2">
      <c r="B19" s="5" t="s">
        <v>4</v>
      </c>
      <c r="C19" s="5" t="s">
        <v>5</v>
      </c>
      <c r="D19" s="5" t="s">
        <v>6</v>
      </c>
      <c r="E19" s="5" t="s">
        <v>7</v>
      </c>
      <c r="F19" s="5" t="s">
        <v>8</v>
      </c>
      <c r="G19" s="5" t="s">
        <v>9</v>
      </c>
      <c r="H19" s="5" t="s">
        <v>10</v>
      </c>
      <c r="I19" s="5" t="s">
        <v>11</v>
      </c>
      <c r="J19" s="5" t="s">
        <v>5</v>
      </c>
      <c r="K19" s="5" t="s">
        <v>6</v>
      </c>
      <c r="L19" s="5" t="s">
        <v>7</v>
      </c>
      <c r="M19" s="5" t="s">
        <v>8</v>
      </c>
      <c r="N19" s="5" t="s">
        <v>9</v>
      </c>
      <c r="O19" s="5" t="s">
        <v>10</v>
      </c>
      <c r="P19" s="5" t="s">
        <v>11</v>
      </c>
      <c r="T19" s="39" t="s">
        <v>4</v>
      </c>
      <c r="U19" s="39" t="s">
        <v>5</v>
      </c>
      <c r="V19" s="39" t="s">
        <v>6</v>
      </c>
      <c r="W19" s="39" t="s">
        <v>7</v>
      </c>
      <c r="X19" s="39" t="s">
        <v>8</v>
      </c>
      <c r="Y19" s="39" t="s">
        <v>9</v>
      </c>
      <c r="Z19" s="39" t="s">
        <v>10</v>
      </c>
      <c r="AA19" s="39" t="s">
        <v>11</v>
      </c>
      <c r="AB19" s="39" t="s">
        <v>5</v>
      </c>
      <c r="AC19" s="39" t="s">
        <v>6</v>
      </c>
      <c r="AD19" s="39" t="s">
        <v>7</v>
      </c>
      <c r="AE19" s="39" t="s">
        <v>8</v>
      </c>
      <c r="AF19" s="39" t="s">
        <v>9</v>
      </c>
      <c r="AG19" s="39" t="s">
        <v>10</v>
      </c>
      <c r="AH19" s="39" t="s">
        <v>11</v>
      </c>
      <c r="AK19" s="42"/>
      <c r="AN19" s="5" t="s">
        <v>4</v>
      </c>
      <c r="AO19" s="5" t="s">
        <v>5</v>
      </c>
      <c r="AP19" s="5" t="s">
        <v>6</v>
      </c>
      <c r="AQ19" s="5" t="s">
        <v>7</v>
      </c>
      <c r="AR19" s="5" t="s">
        <v>8</v>
      </c>
      <c r="AS19" s="5" t="s">
        <v>9</v>
      </c>
      <c r="AT19" s="5" t="s">
        <v>10</v>
      </c>
      <c r="AU19" s="5" t="s">
        <v>11</v>
      </c>
      <c r="AV19" s="5" t="s">
        <v>5</v>
      </c>
      <c r="AW19" s="5" t="s">
        <v>6</v>
      </c>
      <c r="AX19" s="5" t="s">
        <v>7</v>
      </c>
      <c r="AY19" s="5" t="s">
        <v>8</v>
      </c>
      <c r="AZ19" s="5" t="s">
        <v>9</v>
      </c>
      <c r="BA19" s="5" t="s">
        <v>10</v>
      </c>
      <c r="BB19" s="5" t="s">
        <v>11</v>
      </c>
      <c r="BF19" s="39" t="s">
        <v>4</v>
      </c>
      <c r="BG19" s="39" t="s">
        <v>5</v>
      </c>
      <c r="BH19" s="39" t="s">
        <v>6</v>
      </c>
      <c r="BI19" s="39" t="s">
        <v>7</v>
      </c>
      <c r="BJ19" s="39" t="s">
        <v>8</v>
      </c>
      <c r="BK19" s="39" t="s">
        <v>9</v>
      </c>
      <c r="BL19" s="39" t="s">
        <v>10</v>
      </c>
      <c r="BM19" s="39" t="s">
        <v>11</v>
      </c>
      <c r="BN19" s="39" t="s">
        <v>5</v>
      </c>
      <c r="BO19" s="39" t="s">
        <v>6</v>
      </c>
      <c r="BP19" s="39" t="s">
        <v>7</v>
      </c>
      <c r="BQ19" s="39" t="s">
        <v>8</v>
      </c>
      <c r="BR19" s="39" t="s">
        <v>9</v>
      </c>
      <c r="BS19" s="39" t="s">
        <v>10</v>
      </c>
      <c r="BT19" s="39" t="s">
        <v>11</v>
      </c>
    </row>
    <row r="20" spans="1:73" x14ac:dyDescent="0.2">
      <c r="A20" t="s">
        <v>29</v>
      </c>
      <c r="B20">
        <v>100.19358936433082</v>
      </c>
      <c r="C20">
        <v>71.83252997372405</v>
      </c>
      <c r="D20">
        <v>68.722484208328254</v>
      </c>
      <c r="E20">
        <v>70.885029669201444</v>
      </c>
      <c r="F20">
        <v>59.969199714618824</v>
      </c>
      <c r="G20">
        <v>42.49395305131641</v>
      </c>
      <c r="H20">
        <v>42.778464162040819</v>
      </c>
      <c r="I20">
        <v>51.303356709067806</v>
      </c>
      <c r="J20">
        <v>89.306471540188284</v>
      </c>
      <c r="K20">
        <v>71.99436198165904</v>
      </c>
      <c r="L20">
        <v>83.109871752484025</v>
      </c>
      <c r="M20">
        <v>89.208589277324364</v>
      </c>
      <c r="N20">
        <v>92.006716898393861</v>
      </c>
      <c r="O20">
        <v>81.00997093984374</v>
      </c>
      <c r="P20">
        <v>55.077696765099972</v>
      </c>
      <c r="S20" t="s">
        <v>29</v>
      </c>
      <c r="T20">
        <v>99.722298753263715</v>
      </c>
      <c r="U20">
        <v>75.630164704937869</v>
      </c>
      <c r="V20">
        <v>74.520636924777989</v>
      </c>
      <c r="W20">
        <v>75.473615644688365</v>
      </c>
      <c r="X20">
        <v>65.413970087817091</v>
      </c>
      <c r="Y20">
        <v>46.317174234725059</v>
      </c>
      <c r="Z20">
        <v>48.431133922429751</v>
      </c>
      <c r="AA20">
        <v>56.295808389788917</v>
      </c>
      <c r="AB20">
        <v>89.659368950373207</v>
      </c>
      <c r="AC20">
        <v>76.630764992126927</v>
      </c>
      <c r="AD20">
        <v>87.021024648266362</v>
      </c>
      <c r="AE20">
        <v>91.473914875992335</v>
      </c>
      <c r="AF20">
        <v>91.08801596873397</v>
      </c>
      <c r="AG20">
        <v>83.829284891920935</v>
      </c>
      <c r="AH20">
        <v>59.74317196129698</v>
      </c>
      <c r="AK20" s="42"/>
      <c r="AM20" t="s">
        <v>44</v>
      </c>
      <c r="AN20">
        <v>94.584777092215944</v>
      </c>
      <c r="AO20">
        <v>46.947818582303917</v>
      </c>
      <c r="AP20">
        <v>46.271559774838025</v>
      </c>
      <c r="AQ20">
        <v>49.734004869063412</v>
      </c>
      <c r="AR20">
        <v>40.298584364896371</v>
      </c>
      <c r="AS20">
        <v>73.480349851223053</v>
      </c>
      <c r="AT20">
        <v>46.079631084719125</v>
      </c>
      <c r="AU20">
        <v>49.70953074079322</v>
      </c>
      <c r="AV20">
        <v>60.93929128076978</v>
      </c>
      <c r="AW20">
        <v>87.504025350044444</v>
      </c>
      <c r="AX20">
        <v>59.786431028042195</v>
      </c>
      <c r="AY20">
        <v>62.052220061056509</v>
      </c>
      <c r="AZ20">
        <v>49.098965646052577</v>
      </c>
      <c r="BA20">
        <v>87.209047698787884</v>
      </c>
      <c r="BB20">
        <v>81.609624772970264</v>
      </c>
      <c r="BE20" t="s">
        <v>44</v>
      </c>
      <c r="BF20">
        <v>99.02905991984386</v>
      </c>
      <c r="BG20">
        <v>53.394117457385036</v>
      </c>
      <c r="BH20">
        <v>52.277128566578334</v>
      </c>
      <c r="BI20">
        <v>56.176631810948351</v>
      </c>
      <c r="BJ20">
        <v>46.321182198736388</v>
      </c>
      <c r="BK20">
        <v>79.443345390263289</v>
      </c>
      <c r="BL20">
        <v>51.275651007831627</v>
      </c>
      <c r="BM20">
        <v>60.684418867988946</v>
      </c>
      <c r="BN20">
        <v>68.474890036626007</v>
      </c>
      <c r="BO20">
        <v>92.372079260879218</v>
      </c>
      <c r="BP20">
        <v>63.379303935161914</v>
      </c>
      <c r="BQ20">
        <v>67.702159056638493</v>
      </c>
      <c r="BR20">
        <v>54.532729159119228</v>
      </c>
      <c r="BS20">
        <v>89.985603760093014</v>
      </c>
      <c r="BT20">
        <v>61.780922990548547</v>
      </c>
    </row>
    <row r="21" spans="1:73" x14ac:dyDescent="0.2">
      <c r="B21">
        <v>103.50723023648354</v>
      </c>
      <c r="C21">
        <v>84.895244227121651</v>
      </c>
      <c r="D21">
        <v>69.219726103676891</v>
      </c>
      <c r="E21">
        <v>34.424539300816122</v>
      </c>
      <c r="F21">
        <v>87.739050237527621</v>
      </c>
      <c r="G21">
        <v>88.811839838516022</v>
      </c>
      <c r="H21">
        <v>75.626446482328973</v>
      </c>
      <c r="I21">
        <v>53.353663841857056</v>
      </c>
      <c r="J21">
        <v>99.188664798928073</v>
      </c>
      <c r="K21">
        <v>78.706475020446504</v>
      </c>
      <c r="L21">
        <v>65.9843910418153</v>
      </c>
      <c r="M21">
        <v>91.202777246071648</v>
      </c>
      <c r="N21">
        <v>108.83724572363269</v>
      </c>
      <c r="O21">
        <v>54.128891363739186</v>
      </c>
      <c r="P21">
        <v>52.023770163746143</v>
      </c>
      <c r="T21">
        <v>102.77993179715766</v>
      </c>
      <c r="U21">
        <v>85.066350892493844</v>
      </c>
      <c r="V21">
        <v>74.306066184855609</v>
      </c>
      <c r="W21">
        <v>39.975842545947508</v>
      </c>
      <c r="X21">
        <v>88.870602531423842</v>
      </c>
      <c r="Y21">
        <v>90.222069768332929</v>
      </c>
      <c r="Z21">
        <v>78.895799996715752</v>
      </c>
      <c r="AA21">
        <v>59.058954040626119</v>
      </c>
      <c r="AB21">
        <v>96.426010498639769</v>
      </c>
      <c r="AC21">
        <v>83.480607439547057</v>
      </c>
      <c r="AD21">
        <v>70.430108507839307</v>
      </c>
      <c r="AE21">
        <v>93.666696468158321</v>
      </c>
      <c r="AF21">
        <v>102.76241581838849</v>
      </c>
      <c r="AG21">
        <v>57.991026710043037</v>
      </c>
      <c r="AH21">
        <v>55.215838823802024</v>
      </c>
      <c r="AK21" s="42"/>
      <c r="AN21">
        <v>103.74067728929708</v>
      </c>
      <c r="AO21">
        <v>61.302538868780033</v>
      </c>
      <c r="AP21">
        <v>82.430152126028872</v>
      </c>
      <c r="AQ21">
        <v>86.760784717839073</v>
      </c>
      <c r="AR21">
        <v>39.85676194401865</v>
      </c>
      <c r="AS21">
        <v>29.131941313616633</v>
      </c>
      <c r="AT21">
        <v>35.701312586142492</v>
      </c>
      <c r="AU21">
        <v>55.705692166990836</v>
      </c>
      <c r="AV21">
        <v>67.752115723983351</v>
      </c>
      <c r="AW21">
        <v>69.689436193371378</v>
      </c>
      <c r="AX21">
        <v>69.988278180670591</v>
      </c>
      <c r="AY21">
        <v>65.25446652840931</v>
      </c>
      <c r="AZ21">
        <v>62.03161026882897</v>
      </c>
      <c r="BA21">
        <v>62.968067703167463</v>
      </c>
      <c r="BB21">
        <v>70.198240438988577</v>
      </c>
      <c r="BF21">
        <v>102.46594881463371</v>
      </c>
      <c r="BG21">
        <v>67.260598496645613</v>
      </c>
      <c r="BH21">
        <v>88.423071159912055</v>
      </c>
      <c r="BI21">
        <v>91.850286691918555</v>
      </c>
      <c r="BJ21">
        <v>45.588282712562659</v>
      </c>
      <c r="BK21">
        <v>35.253148110564638</v>
      </c>
      <c r="BL21">
        <v>40.380030385739559</v>
      </c>
      <c r="BM21">
        <v>65.809025057803083</v>
      </c>
      <c r="BN21">
        <v>73.002023819233301</v>
      </c>
      <c r="BO21">
        <v>69.424586653414792</v>
      </c>
      <c r="BP21">
        <v>71.619870983894799</v>
      </c>
      <c r="BQ21">
        <v>68.94660872764932</v>
      </c>
      <c r="BR21">
        <v>66.285295919547977</v>
      </c>
      <c r="BS21">
        <v>66.073619980994678</v>
      </c>
      <c r="BT21">
        <v>71.825287687705909</v>
      </c>
    </row>
    <row r="22" spans="1:73" x14ac:dyDescent="0.2">
      <c r="B22">
        <v>96.299180399185616</v>
      </c>
      <c r="C22">
        <v>89.47482903231419</v>
      </c>
      <c r="D22">
        <v>50.645587902622367</v>
      </c>
      <c r="E22">
        <v>54.503454156298389</v>
      </c>
      <c r="F22">
        <v>51.936328675587731</v>
      </c>
      <c r="G22">
        <v>52.52231715593296</v>
      </c>
      <c r="H22">
        <v>51.185897993631123</v>
      </c>
      <c r="I22">
        <v>54.396436215567192</v>
      </c>
      <c r="J22">
        <v>97.394156646423156</v>
      </c>
      <c r="K22">
        <v>61.888997163589529</v>
      </c>
      <c r="L22">
        <v>69.217115910000516</v>
      </c>
      <c r="M22">
        <v>78.805662380148604</v>
      </c>
      <c r="N22">
        <v>88.143630257365089</v>
      </c>
      <c r="O22">
        <v>62.365357509527207</v>
      </c>
      <c r="P22">
        <v>53.527241721335713</v>
      </c>
      <c r="T22">
        <v>97.497769449578612</v>
      </c>
      <c r="U22">
        <v>88.364828644463941</v>
      </c>
      <c r="V22">
        <v>56.037447702943602</v>
      </c>
      <c r="W22">
        <v>59.863046940998522</v>
      </c>
      <c r="X22">
        <v>56.521873990778559</v>
      </c>
      <c r="Y22">
        <v>56.449073204019186</v>
      </c>
      <c r="Z22">
        <v>54.998531212196951</v>
      </c>
      <c r="AA22">
        <v>59.927089738373304</v>
      </c>
      <c r="AB22">
        <v>97.427705534501911</v>
      </c>
      <c r="AC22">
        <v>68.045745897885496</v>
      </c>
      <c r="AD22">
        <v>75.136980427718299</v>
      </c>
      <c r="AE22">
        <v>83.127003618144357</v>
      </c>
      <c r="AF22">
        <v>91.843392553154601</v>
      </c>
      <c r="AG22">
        <v>66.339580090900625</v>
      </c>
      <c r="AH22">
        <v>58.391704724387893</v>
      </c>
      <c r="AK22" s="42"/>
      <c r="AN22">
        <v>101.67454561848699</v>
      </c>
      <c r="AO22">
        <v>58.229103602849307</v>
      </c>
      <c r="AP22">
        <v>55.108008192392411</v>
      </c>
      <c r="AQ22">
        <v>58.842244921618381</v>
      </c>
      <c r="AR22">
        <v>52.393956178429278</v>
      </c>
      <c r="AS22">
        <v>39.471616451766643</v>
      </c>
      <c r="AT22">
        <v>70.862906238326488</v>
      </c>
      <c r="AU22">
        <v>50.15135316167094</v>
      </c>
      <c r="AV22">
        <v>69.988278180670591</v>
      </c>
      <c r="AW22">
        <v>67.150567413342259</v>
      </c>
      <c r="AX22">
        <v>65.260907088480408</v>
      </c>
      <c r="AY22">
        <v>64.636172761583339</v>
      </c>
      <c r="AZ22">
        <v>59.710432419203173</v>
      </c>
      <c r="BA22">
        <v>66.464003709762594</v>
      </c>
      <c r="BB22">
        <v>67.124805173057851</v>
      </c>
      <c r="BF22">
        <v>98.50499126552242</v>
      </c>
      <c r="BG22">
        <v>64.755197535758242</v>
      </c>
      <c r="BH22">
        <v>62.568448525381193</v>
      </c>
      <c r="BI22">
        <v>64.023436092264902</v>
      </c>
      <c r="BJ22">
        <v>58.383865589572494</v>
      </c>
      <c r="BK22">
        <v>44.964635323706752</v>
      </c>
      <c r="BL22">
        <v>75.643420880427755</v>
      </c>
      <c r="BM22">
        <v>61.488446021687295</v>
      </c>
      <c r="BN22">
        <v>75.864770181764371</v>
      </c>
      <c r="BO22">
        <v>67.899040440346653</v>
      </c>
      <c r="BP22">
        <v>70.427771276182099</v>
      </c>
      <c r="BQ22">
        <v>68.33775589363853</v>
      </c>
      <c r="BR22">
        <v>66.01785588965538</v>
      </c>
      <c r="BS22">
        <v>71.40933308802191</v>
      </c>
      <c r="BT22">
        <v>71.874223522962851</v>
      </c>
    </row>
    <row r="23" spans="1:73" x14ac:dyDescent="0.2">
      <c r="A23" t="s">
        <v>31</v>
      </c>
      <c r="B23">
        <v>93.647873012385688</v>
      </c>
      <c r="C23">
        <v>91.671243786559742</v>
      </c>
      <c r="D23">
        <v>88.083926070359482</v>
      </c>
      <c r="E23">
        <v>97.338862494164175</v>
      </c>
      <c r="F23">
        <v>76.196001428061408</v>
      </c>
      <c r="G23">
        <v>89.308076785763319</v>
      </c>
      <c r="H23">
        <v>67.443632768516736</v>
      </c>
      <c r="I23">
        <v>102.72567489632824</v>
      </c>
      <c r="J23">
        <v>101.81185290967511</v>
      </c>
      <c r="K23">
        <v>101.65531540933183</v>
      </c>
      <c r="L23">
        <v>115.98536237058195</v>
      </c>
      <c r="M23">
        <v>61.987476999972536</v>
      </c>
      <c r="N23">
        <v>96.08381621948206</v>
      </c>
      <c r="O23">
        <v>98.427759316727546</v>
      </c>
      <c r="P23">
        <v>93.531156455112182</v>
      </c>
      <c r="S23" t="s">
        <v>31</v>
      </c>
      <c r="T23">
        <v>93.320383610125191</v>
      </c>
      <c r="U23">
        <v>89.561573899866758</v>
      </c>
      <c r="V23">
        <v>85.409187523517986</v>
      </c>
      <c r="W23">
        <v>96.455267520263604</v>
      </c>
      <c r="X23">
        <v>75.986229901656671</v>
      </c>
      <c r="Y23">
        <v>88.0864241475048</v>
      </c>
      <c r="Z23">
        <v>67.329068738622382</v>
      </c>
      <c r="AA23">
        <v>109.7392427462905</v>
      </c>
      <c r="AB23">
        <v>100.15763406523</v>
      </c>
      <c r="AC23">
        <v>100.51459894842823</v>
      </c>
      <c r="AD23">
        <v>116.47886178034963</v>
      </c>
      <c r="AE23">
        <v>63.788404234762886</v>
      </c>
      <c r="AF23">
        <v>97.838887815395253</v>
      </c>
      <c r="AG23">
        <v>98.258397827700875</v>
      </c>
      <c r="AH23">
        <v>95.648282805682953</v>
      </c>
      <c r="AK23" s="42"/>
      <c r="AM23" t="s">
        <v>45</v>
      </c>
      <c r="AN23">
        <v>98.206785727329176</v>
      </c>
      <c r="AO23">
        <v>75.654651035389506</v>
      </c>
      <c r="AP23">
        <v>44.65322669004054</v>
      </c>
      <c r="AQ23">
        <v>39.704539644278881</v>
      </c>
      <c r="AR23">
        <v>67.093970271356056</v>
      </c>
      <c r="AS23">
        <v>98.595741572623353</v>
      </c>
      <c r="AT23">
        <v>61.520762572586833</v>
      </c>
      <c r="AU23">
        <v>119.01501040867754</v>
      </c>
      <c r="AV23">
        <v>105.48372959351376</v>
      </c>
      <c r="AW23">
        <v>108.43833315072496</v>
      </c>
      <c r="AX23">
        <v>111.1354588948541</v>
      </c>
      <c r="AY23">
        <v>116.39092801577738</v>
      </c>
      <c r="AZ23">
        <v>126.15682407508856</v>
      </c>
      <c r="BA23">
        <v>123.76830648990176</v>
      </c>
      <c r="BB23">
        <v>112.04850078521602</v>
      </c>
      <c r="BE23" t="s">
        <v>45</v>
      </c>
      <c r="BF23">
        <v>98.206785727329176</v>
      </c>
      <c r="BG23">
        <v>75.654651035389506</v>
      </c>
      <c r="BH23">
        <v>44.65322669004054</v>
      </c>
      <c r="BI23">
        <v>39.704539644278881</v>
      </c>
      <c r="BJ23">
        <v>67.093970271356056</v>
      </c>
      <c r="BK23">
        <v>98.595741572623353</v>
      </c>
      <c r="BL23">
        <v>61.520762572586833</v>
      </c>
      <c r="BM23">
        <v>119.01501040867754</v>
      </c>
      <c r="BN23">
        <v>105.48372959351376</v>
      </c>
      <c r="BO23">
        <v>108.43833315072496</v>
      </c>
      <c r="BP23">
        <v>111.1354588948541</v>
      </c>
      <c r="BQ23">
        <v>116.39092801577738</v>
      </c>
      <c r="BR23">
        <v>126.15682407508856</v>
      </c>
      <c r="BS23">
        <v>123.76830648990176</v>
      </c>
      <c r="BT23">
        <v>112.04850078521602</v>
      </c>
    </row>
    <row r="24" spans="1:73" x14ac:dyDescent="0.2">
      <c r="B24">
        <v>98.664625271194353</v>
      </c>
      <c r="C24">
        <v>95.904621975668022</v>
      </c>
      <c r="D24">
        <v>86.028341526377943</v>
      </c>
      <c r="E24">
        <v>69.541784527503907</v>
      </c>
      <c r="F24">
        <v>105.8028726004449</v>
      </c>
      <c r="G24">
        <v>67.02276659434817</v>
      </c>
      <c r="H24">
        <v>78.697168593634132</v>
      </c>
      <c r="I24">
        <v>105.09776728091616</v>
      </c>
      <c r="J24">
        <v>101.98143520171368</v>
      </c>
      <c r="K24">
        <v>90.09968967127125</v>
      </c>
      <c r="L24">
        <v>108.87183148875401</v>
      </c>
      <c r="M24">
        <v>78.84615384615384</v>
      </c>
      <c r="N24">
        <v>84.448548595281906</v>
      </c>
      <c r="O24">
        <v>102.30206245022381</v>
      </c>
      <c r="P24">
        <v>103.54063109329086</v>
      </c>
      <c r="T24">
        <v>97.953299636933139</v>
      </c>
      <c r="U24">
        <v>94.699427432395325</v>
      </c>
      <c r="V24">
        <v>86.490760609789575</v>
      </c>
      <c r="W24">
        <v>70.047493618362836</v>
      </c>
      <c r="X24">
        <v>106.74622949485908</v>
      </c>
      <c r="Y24">
        <v>67.348900121022282</v>
      </c>
      <c r="Z24">
        <v>77.903772030631856</v>
      </c>
      <c r="AA24">
        <v>107.07878652279592</v>
      </c>
      <c r="AB24">
        <v>103.61592205758218</v>
      </c>
      <c r="AC24">
        <v>89.055110903192343</v>
      </c>
      <c r="AD24">
        <v>109.67364663527543</v>
      </c>
      <c r="AE24">
        <v>80.091326058436465</v>
      </c>
      <c r="AF24">
        <v>86.86755687538772</v>
      </c>
      <c r="AG24">
        <v>102.02025851986699</v>
      </c>
      <c r="AH24">
        <v>105.52583673178817</v>
      </c>
      <c r="AK24" s="42"/>
      <c r="AN24">
        <v>118.05996859135897</v>
      </c>
      <c r="AO24">
        <v>69.929878382820192</v>
      </c>
      <c r="AP24">
        <v>76.812388152368428</v>
      </c>
      <c r="AQ24">
        <v>37.982542639056284</v>
      </c>
      <c r="AR24">
        <v>49.282349074175528</v>
      </c>
      <c r="AS24">
        <v>100.3670428399255</v>
      </c>
      <c r="AT24">
        <v>107.19294401227128</v>
      </c>
      <c r="AU24">
        <v>99.67495708703116</v>
      </c>
      <c r="AV24">
        <v>87.098718089185937</v>
      </c>
      <c r="AW24">
        <v>90.686972718308311</v>
      </c>
      <c r="AX24">
        <v>68.207881377597602</v>
      </c>
      <c r="AY24">
        <v>82.891421058398166</v>
      </c>
      <c r="AZ24">
        <v>119.63222672656222</v>
      </c>
      <c r="BA24">
        <v>97.480004382601066</v>
      </c>
      <c r="BB24">
        <v>120.6329206383989</v>
      </c>
      <c r="BF24">
        <v>118.05996859135897</v>
      </c>
      <c r="BG24">
        <v>69.929878382820192</v>
      </c>
      <c r="BH24">
        <v>76.812388152368428</v>
      </c>
      <c r="BI24">
        <v>37.982542639056284</v>
      </c>
      <c r="BJ24">
        <v>49.282349074175528</v>
      </c>
      <c r="BK24">
        <v>100.3670428399255</v>
      </c>
      <c r="BL24">
        <v>107.19294401227128</v>
      </c>
      <c r="BM24">
        <v>99.67495708703116</v>
      </c>
      <c r="BN24">
        <v>87.098718089185937</v>
      </c>
      <c r="BO24">
        <v>90.686972718308311</v>
      </c>
      <c r="BP24">
        <v>68.207881377597602</v>
      </c>
      <c r="BQ24">
        <v>82.891421058398166</v>
      </c>
      <c r="BR24">
        <v>119.63222672656222</v>
      </c>
      <c r="BS24">
        <v>97.480004382601066</v>
      </c>
      <c r="BT24">
        <v>120.6329206383989</v>
      </c>
    </row>
    <row r="25" spans="1:73" x14ac:dyDescent="0.2">
      <c r="B25">
        <v>107.68750171641996</v>
      </c>
      <c r="C25">
        <v>99.49125312388432</v>
      </c>
      <c r="D25">
        <v>100.20116441930081</v>
      </c>
      <c r="E25">
        <v>109.1972647131519</v>
      </c>
      <c r="F25">
        <v>77.947436355147886</v>
      </c>
      <c r="G25">
        <v>69.617993573723666</v>
      </c>
      <c r="H25">
        <v>102.38513717628319</v>
      </c>
      <c r="I25">
        <v>102.80737648641968</v>
      </c>
      <c r="J25">
        <v>104.57597561310521</v>
      </c>
      <c r="K25">
        <v>89.071897399280473</v>
      </c>
      <c r="L25">
        <v>94.536978551616187</v>
      </c>
      <c r="M25">
        <v>98.215609809683357</v>
      </c>
      <c r="N25">
        <v>68.268887485238778</v>
      </c>
      <c r="O25">
        <v>108.97413011836431</v>
      </c>
      <c r="P25">
        <v>91.704885617773868</v>
      </c>
      <c r="T25">
        <v>108.72631675294164</v>
      </c>
      <c r="U25">
        <v>97.693966174780584</v>
      </c>
      <c r="V25">
        <v>98.520782271761121</v>
      </c>
      <c r="W25">
        <v>108.82242268303348</v>
      </c>
      <c r="X25">
        <v>79.471976731177975</v>
      </c>
      <c r="Y25">
        <v>71.335007983402647</v>
      </c>
      <c r="Z25">
        <v>101.34446602731646</v>
      </c>
      <c r="AA25">
        <v>102.38027438497288</v>
      </c>
      <c r="AB25">
        <v>107.81712414445381</v>
      </c>
      <c r="AC25">
        <v>88.310671317719084</v>
      </c>
      <c r="AD25">
        <v>94.45687437073498</v>
      </c>
      <c r="AE25">
        <v>99.480316081725633</v>
      </c>
      <c r="AF25">
        <v>72.029106367399237</v>
      </c>
      <c r="AG25">
        <v>109.00090512463261</v>
      </c>
      <c r="AH25">
        <v>107.20997874482603</v>
      </c>
      <c r="AK25" s="42"/>
      <c r="AN25">
        <v>83.733245681311857</v>
      </c>
      <c r="AO25">
        <v>106.16851101128519</v>
      </c>
      <c r="AP25">
        <v>107.23129177166648</v>
      </c>
      <c r="AQ25">
        <v>77.982907855812428</v>
      </c>
      <c r="AR25">
        <v>47.56948248785654</v>
      </c>
      <c r="AS25">
        <v>67.061100763303017</v>
      </c>
      <c r="AT25">
        <v>60.142069318140315</v>
      </c>
      <c r="AU25">
        <v>114.07910594938096</v>
      </c>
      <c r="AV25">
        <v>100.75234651765822</v>
      </c>
      <c r="AW25">
        <v>102.98929914904495</v>
      </c>
      <c r="AX25">
        <v>85.358460246156099</v>
      </c>
      <c r="AY25">
        <v>89.025236477849603</v>
      </c>
      <c r="AZ25">
        <v>97.790438625324128</v>
      </c>
      <c r="BA25">
        <v>86.499762609108515</v>
      </c>
      <c r="BB25">
        <v>114.49180088382455</v>
      </c>
      <c r="BF25">
        <v>83.733245681311857</v>
      </c>
      <c r="BG25">
        <v>106.16851101128519</v>
      </c>
      <c r="BH25">
        <v>107.23129177166648</v>
      </c>
      <c r="BI25">
        <v>77.982907855812428</v>
      </c>
      <c r="BJ25">
        <v>47.56948248785654</v>
      </c>
      <c r="BK25">
        <v>67.061100763303017</v>
      </c>
      <c r="BL25">
        <v>60.142069318140315</v>
      </c>
      <c r="BM25">
        <v>114.07910594938096</v>
      </c>
      <c r="BN25">
        <v>100.75234651765822</v>
      </c>
      <c r="BO25">
        <v>102.98929914904495</v>
      </c>
      <c r="BP25">
        <v>85.358460246156099</v>
      </c>
      <c r="BQ25">
        <v>89.025236477849603</v>
      </c>
      <c r="BR25">
        <v>97.790438625324128</v>
      </c>
      <c r="BS25">
        <v>86.499762609108515</v>
      </c>
      <c r="BT25">
        <v>114.49180088382455</v>
      </c>
    </row>
    <row r="26" spans="1:73" x14ac:dyDescent="0.2">
      <c r="A26" s="23" t="s">
        <v>32</v>
      </c>
      <c r="B26" s="23">
        <f>(AVERAGE(B20:B25))</f>
        <v>100</v>
      </c>
      <c r="C26" s="23">
        <f t="shared" ref="C26" si="51">(AVERAGE(C20:C25))</f>
        <v>88.878287019878655</v>
      </c>
      <c r="D26" s="23">
        <f t="shared" ref="D26" si="52">(AVERAGE(D20:D25))</f>
        <v>77.150205038444298</v>
      </c>
      <c r="E26" s="23">
        <f t="shared" ref="E26" si="53">(AVERAGE(E20:E25))</f>
        <v>72.648489143522667</v>
      </c>
      <c r="F26" s="23">
        <f t="shared" ref="F26" si="54">(AVERAGE(F20:F25))</f>
        <v>76.598481501898064</v>
      </c>
      <c r="G26" s="23">
        <f t="shared" ref="G26" si="55">(AVERAGE(G20:G25))</f>
        <v>68.296157833266761</v>
      </c>
      <c r="H26" s="23">
        <f t="shared" ref="H26" si="56">(AVERAGE(H20:H25))</f>
        <v>69.686124529405831</v>
      </c>
      <c r="I26" s="23">
        <f t="shared" ref="I26" si="57">(AVERAGE(I20:I25))</f>
        <v>78.280712571692689</v>
      </c>
      <c r="J26" s="23">
        <f t="shared" ref="J26" si="58">(AVERAGE(J20:J25))</f>
        <v>99.043092785005584</v>
      </c>
      <c r="K26" s="23">
        <f t="shared" ref="K26" si="59">(AVERAGE(K20:K25))</f>
        <v>82.236122774263109</v>
      </c>
      <c r="L26" s="23">
        <f t="shared" ref="L26" si="60">(AVERAGE(L20:L25))</f>
        <v>89.617591852541992</v>
      </c>
      <c r="M26" s="23">
        <f t="shared" ref="M26" si="61">(AVERAGE(M20:M25))</f>
        <v>83.044378259892397</v>
      </c>
      <c r="N26" s="23">
        <f t="shared" ref="N26" si="62">(AVERAGE(N20:N25))</f>
        <v>89.631474196565719</v>
      </c>
      <c r="O26" s="23">
        <f t="shared" ref="O26" si="63">(AVERAGE(O20:O25))</f>
        <v>84.53469528307096</v>
      </c>
      <c r="P26" s="23">
        <f t="shared" ref="P26" si="64">(AVERAGE(P20:P25))</f>
        <v>74.900896969393116</v>
      </c>
      <c r="S26" s="23" t="s">
        <v>32</v>
      </c>
      <c r="T26" s="23">
        <f t="shared" ref="T26:AH26" si="65">(AVERAGE(T20:T25))</f>
        <v>100</v>
      </c>
      <c r="U26" s="23">
        <f t="shared" si="65"/>
        <v>88.502718624823046</v>
      </c>
      <c r="V26" s="23">
        <f t="shared" si="65"/>
        <v>79.214146869607646</v>
      </c>
      <c r="W26" s="23">
        <f t="shared" si="65"/>
        <v>75.106281492215729</v>
      </c>
      <c r="X26" s="23">
        <f t="shared" si="65"/>
        <v>78.835147122952193</v>
      </c>
      <c r="Y26" s="23">
        <f t="shared" si="65"/>
        <v>69.959774909834479</v>
      </c>
      <c r="Z26" s="23">
        <f t="shared" si="65"/>
        <v>71.483795321318851</v>
      </c>
      <c r="AA26" s="23">
        <f t="shared" si="65"/>
        <v>82.413359303807937</v>
      </c>
      <c r="AB26" s="23">
        <f t="shared" si="65"/>
        <v>99.18396087513014</v>
      </c>
      <c r="AC26" s="23">
        <f t="shared" si="65"/>
        <v>84.339583249816528</v>
      </c>
      <c r="AD26" s="23">
        <f t="shared" si="65"/>
        <v>92.199582728364007</v>
      </c>
      <c r="AE26" s="23">
        <f t="shared" si="65"/>
        <v>85.271276889536679</v>
      </c>
      <c r="AF26" s="23">
        <f t="shared" si="65"/>
        <v>90.404895899743209</v>
      </c>
      <c r="AG26" s="23">
        <f t="shared" si="65"/>
        <v>86.239908860844182</v>
      </c>
      <c r="AH26" s="23">
        <f t="shared" si="65"/>
        <v>80.289135631964015</v>
      </c>
      <c r="AK26" s="42"/>
      <c r="AM26" s="23" t="s">
        <v>32</v>
      </c>
      <c r="AN26" s="23">
        <f t="shared" ref="AN26:BB26" si="66">(AVERAGE(AN20:AN25))</f>
        <v>100</v>
      </c>
      <c r="AO26" s="23">
        <f t="shared" si="66"/>
        <v>69.705416913904685</v>
      </c>
      <c r="AP26" s="23">
        <f t="shared" si="66"/>
        <v>68.75110445122246</v>
      </c>
      <c r="AQ26" s="23">
        <f t="shared" si="66"/>
        <v>58.50117077461141</v>
      </c>
      <c r="AR26" s="23">
        <f t="shared" si="66"/>
        <v>49.415850720122073</v>
      </c>
      <c r="AS26" s="23">
        <f t="shared" si="66"/>
        <v>68.017965465409702</v>
      </c>
      <c r="AT26" s="23">
        <f t="shared" si="66"/>
        <v>63.583270968697754</v>
      </c>
      <c r="AU26" s="23">
        <f t="shared" si="66"/>
        <v>81.389274919090767</v>
      </c>
      <c r="AV26" s="23">
        <f t="shared" si="66"/>
        <v>82.002413230963597</v>
      </c>
      <c r="AW26" s="23">
        <f t="shared" si="66"/>
        <v>87.743105662472715</v>
      </c>
      <c r="AX26" s="23">
        <f t="shared" si="66"/>
        <v>76.62290280263349</v>
      </c>
      <c r="AY26" s="23">
        <f t="shared" si="66"/>
        <v>80.041740817179047</v>
      </c>
      <c r="AZ26" s="23">
        <f t="shared" si="66"/>
        <v>85.736749626843277</v>
      </c>
      <c r="BA26" s="23">
        <f t="shared" si="66"/>
        <v>87.398198765554881</v>
      </c>
      <c r="BB26" s="23">
        <f t="shared" si="66"/>
        <v>94.350982115409366</v>
      </c>
      <c r="BE26" s="23" t="s">
        <v>32</v>
      </c>
      <c r="BF26" s="23">
        <f t="shared" ref="BF26:BT26" si="67">(AVERAGE(BF20:BF25))</f>
        <v>100</v>
      </c>
      <c r="BG26" s="23">
        <f t="shared" si="67"/>
        <v>72.860492319880635</v>
      </c>
      <c r="BH26" s="23">
        <f t="shared" si="67"/>
        <v>71.994259144324502</v>
      </c>
      <c r="BI26" s="23">
        <f t="shared" si="67"/>
        <v>61.286724122379901</v>
      </c>
      <c r="BJ26" s="23">
        <f t="shared" si="67"/>
        <v>52.373188722376604</v>
      </c>
      <c r="BK26" s="23">
        <f t="shared" si="67"/>
        <v>70.947502333397765</v>
      </c>
      <c r="BL26" s="23">
        <f t="shared" si="67"/>
        <v>66.02581302949956</v>
      </c>
      <c r="BM26" s="23">
        <f t="shared" si="67"/>
        <v>86.791827232094832</v>
      </c>
      <c r="BN26" s="23">
        <f t="shared" si="67"/>
        <v>85.112746372996938</v>
      </c>
      <c r="BO26" s="23">
        <f t="shared" si="67"/>
        <v>88.635051895453159</v>
      </c>
      <c r="BP26" s="23">
        <f t="shared" si="67"/>
        <v>78.354791118974433</v>
      </c>
      <c r="BQ26" s="23">
        <f t="shared" si="67"/>
        <v>82.215684871658581</v>
      </c>
      <c r="BR26" s="23">
        <f t="shared" si="67"/>
        <v>88.402561732549586</v>
      </c>
      <c r="BS26" s="23">
        <f t="shared" si="67"/>
        <v>89.202771718453491</v>
      </c>
      <c r="BT26" s="23">
        <f t="shared" si="67"/>
        <v>92.108942751442797</v>
      </c>
    </row>
    <row r="27" spans="1:73" x14ac:dyDescent="0.2">
      <c r="A27" t="s">
        <v>33</v>
      </c>
      <c r="B27">
        <f>(STDEV(B20:B25))</f>
        <v>5.0450893364642999</v>
      </c>
      <c r="C27">
        <f t="shared" ref="C27:P27" si="68">(STDEV(C20:C25))</f>
        <v>9.7630258165625463</v>
      </c>
      <c r="D27">
        <f t="shared" si="68"/>
        <v>17.698180672157697</v>
      </c>
      <c r="E27">
        <f t="shared" si="68"/>
        <v>27.380655839432688</v>
      </c>
      <c r="F27">
        <f t="shared" si="68"/>
        <v>19.306709690597863</v>
      </c>
      <c r="G27">
        <f t="shared" si="68"/>
        <v>18.869714054550517</v>
      </c>
      <c r="H27">
        <f t="shared" si="68"/>
        <v>21.24627546526964</v>
      </c>
      <c r="I27">
        <f t="shared" si="68"/>
        <v>27.705096981928722</v>
      </c>
      <c r="J27">
        <f t="shared" si="68"/>
        <v>5.375028484401807</v>
      </c>
      <c r="K27">
        <f t="shared" si="68"/>
        <v>14.262020471736292</v>
      </c>
      <c r="L27">
        <f t="shared" si="68"/>
        <v>20.529215531523704</v>
      </c>
      <c r="M27">
        <f t="shared" si="68"/>
        <v>12.757022610545175</v>
      </c>
      <c r="N27">
        <f t="shared" si="68"/>
        <v>13.428124692584676</v>
      </c>
      <c r="O27">
        <f t="shared" si="68"/>
        <v>22.513989741306752</v>
      </c>
      <c r="P27">
        <f t="shared" si="68"/>
        <v>23.76068311127289</v>
      </c>
      <c r="S27" t="s">
        <v>33</v>
      </c>
      <c r="T27">
        <f t="shared" ref="T27:AH27" si="69">(STDEV(T20:T25))</f>
        <v>5.2729718010147062</v>
      </c>
      <c r="U27">
        <f t="shared" si="69"/>
        <v>7.7656897610290905</v>
      </c>
      <c r="V27">
        <f t="shared" si="69"/>
        <v>14.473088700421847</v>
      </c>
      <c r="W27">
        <f t="shared" si="69"/>
        <v>24.838629553572641</v>
      </c>
      <c r="X27">
        <f t="shared" si="69"/>
        <v>17.698988200402468</v>
      </c>
      <c r="Y27">
        <f t="shared" si="69"/>
        <v>17.25894299170124</v>
      </c>
      <c r="Z27">
        <f t="shared" si="69"/>
        <v>19.017173567933547</v>
      </c>
      <c r="AA27">
        <f t="shared" si="69"/>
        <v>26.408150005551292</v>
      </c>
      <c r="AB27">
        <f t="shared" si="69"/>
        <v>6.2694561466285723</v>
      </c>
      <c r="AC27">
        <f t="shared" si="69"/>
        <v>11.182930996541332</v>
      </c>
      <c r="AD27">
        <f t="shared" si="69"/>
        <v>18.394464032217726</v>
      </c>
      <c r="AE27">
        <f t="shared" si="69"/>
        <v>12.679086707121524</v>
      </c>
      <c r="AF27">
        <f t="shared" si="69"/>
        <v>10.589531323929938</v>
      </c>
      <c r="AG27">
        <f t="shared" si="69"/>
        <v>20.549257890098666</v>
      </c>
      <c r="AH27">
        <f t="shared" si="69"/>
        <v>25.011319815442683</v>
      </c>
      <c r="AK27" s="42"/>
      <c r="AM27" t="s">
        <v>33</v>
      </c>
      <c r="AN27">
        <f t="shared" ref="AN27:BB27" si="70">(STDEV(AN20:AN25))</f>
        <v>11.314652339026486</v>
      </c>
      <c r="AO27">
        <f t="shared" si="70"/>
        <v>20.421671866989339</v>
      </c>
      <c r="AP27">
        <f t="shared" si="70"/>
        <v>24.515289814295805</v>
      </c>
      <c r="AQ27">
        <f t="shared" si="70"/>
        <v>20.146716019865138</v>
      </c>
      <c r="AR27">
        <f t="shared" si="70"/>
        <v>9.9931240895794513</v>
      </c>
      <c r="AS27">
        <f t="shared" si="70"/>
        <v>29.459237424700454</v>
      </c>
      <c r="AT27">
        <f t="shared" si="70"/>
        <v>24.717093254444723</v>
      </c>
      <c r="AU27">
        <f t="shared" si="70"/>
        <v>33.038606405770935</v>
      </c>
      <c r="AV27">
        <f t="shared" si="70"/>
        <v>18.54707559651645</v>
      </c>
      <c r="AW27">
        <f t="shared" si="70"/>
        <v>16.849035474472689</v>
      </c>
      <c r="AX27">
        <f t="shared" si="70"/>
        <v>18.946340278539168</v>
      </c>
      <c r="AY27">
        <f t="shared" si="70"/>
        <v>20.927040625960906</v>
      </c>
      <c r="AZ27">
        <f t="shared" si="70"/>
        <v>33.195202180706843</v>
      </c>
      <c r="BA27">
        <f t="shared" si="70"/>
        <v>22.182616312748817</v>
      </c>
      <c r="BB27">
        <f t="shared" si="70"/>
        <v>24.068888086358957</v>
      </c>
      <c r="BE27" t="s">
        <v>33</v>
      </c>
      <c r="BF27">
        <f t="shared" ref="BF27:BT27" si="71">(STDEV(BF20:BF25))</f>
        <v>10.984025294262148</v>
      </c>
      <c r="BG27">
        <f t="shared" si="71"/>
        <v>17.898683162616873</v>
      </c>
      <c r="BH27">
        <f t="shared" si="71"/>
        <v>23.494305265201273</v>
      </c>
      <c r="BI27">
        <f t="shared" si="71"/>
        <v>21.238512685659359</v>
      </c>
      <c r="BJ27">
        <f t="shared" si="71"/>
        <v>8.5804459284732992</v>
      </c>
      <c r="BK27">
        <f t="shared" si="71"/>
        <v>27.079195942582864</v>
      </c>
      <c r="BL27">
        <f t="shared" si="71"/>
        <v>23.312736522697822</v>
      </c>
      <c r="BM27">
        <f t="shared" si="71"/>
        <v>27.243494665481048</v>
      </c>
      <c r="BN27">
        <f t="shared" si="71"/>
        <v>15.313595669146634</v>
      </c>
      <c r="BO27">
        <f t="shared" si="71"/>
        <v>16.825066188087991</v>
      </c>
      <c r="BP27">
        <f t="shared" si="71"/>
        <v>17.658116250504985</v>
      </c>
      <c r="BQ27">
        <f t="shared" si="71"/>
        <v>18.94244747887047</v>
      </c>
      <c r="BR27">
        <f t="shared" si="71"/>
        <v>30.417832251787683</v>
      </c>
      <c r="BS27">
        <f t="shared" si="71"/>
        <v>20.604717795944641</v>
      </c>
      <c r="BT27">
        <f t="shared" si="71"/>
        <v>26.278717376878845</v>
      </c>
    </row>
    <row r="28" spans="1:73" x14ac:dyDescent="0.2">
      <c r="A28" t="s">
        <v>34</v>
      </c>
      <c r="B28">
        <f>(B27/2.35)</f>
        <v>2.1468465261550214</v>
      </c>
      <c r="C28">
        <f t="shared" ref="C28" si="72">(C27/2.35)</f>
        <v>4.1544790708776791</v>
      </c>
      <c r="D28">
        <f t="shared" ref="D28" si="73">(D27/2.35)</f>
        <v>7.5311407115564668</v>
      </c>
      <c r="E28">
        <f t="shared" ref="E28" si="74">(E27/2.35)</f>
        <v>11.651342910396888</v>
      </c>
      <c r="F28">
        <f t="shared" ref="F28" si="75">(F27/2.35)</f>
        <v>8.2156211449352607</v>
      </c>
      <c r="G28">
        <f t="shared" ref="G28" si="76">(G27/2.35)</f>
        <v>8.0296655551278793</v>
      </c>
      <c r="H28">
        <f t="shared" ref="H28" si="77">(H27/2.35)</f>
        <v>9.0409682830934628</v>
      </c>
      <c r="I28">
        <f t="shared" ref="I28" si="78">(I27/2.35)</f>
        <v>11.789402971033498</v>
      </c>
      <c r="J28">
        <f t="shared" ref="J28" si="79">(J27/2.35)</f>
        <v>2.287246163575237</v>
      </c>
      <c r="K28">
        <f t="shared" ref="K28" si="80">(K27/2.35)</f>
        <v>6.0689448815899114</v>
      </c>
      <c r="L28">
        <f t="shared" ref="L28" si="81">(L27/2.35)</f>
        <v>8.735836396393065</v>
      </c>
      <c r="M28">
        <f t="shared" ref="M28" si="82">(M27/2.35)</f>
        <v>5.428520259806457</v>
      </c>
      <c r="N28">
        <f t="shared" ref="N28" si="83">(N27/2.35)</f>
        <v>5.7140956138658199</v>
      </c>
      <c r="O28">
        <f t="shared" ref="O28" si="84">(O27/2.35)</f>
        <v>9.5804211665135117</v>
      </c>
      <c r="P28">
        <f t="shared" ref="P28" si="85">(P27/2.35)</f>
        <v>10.110928983520377</v>
      </c>
      <c r="S28" t="s">
        <v>34</v>
      </c>
      <c r="T28">
        <f>(T27/2.35)</f>
        <v>2.2438177876658325</v>
      </c>
      <c r="U28">
        <f t="shared" ref="U28" si="86">(U27/2.35)</f>
        <v>3.3045488344804639</v>
      </c>
      <c r="V28">
        <f t="shared" ref="V28" si="87">(V27/2.35)</f>
        <v>6.1587611491156791</v>
      </c>
      <c r="W28">
        <f t="shared" ref="W28" si="88">(W27/2.35)</f>
        <v>10.569629597264953</v>
      </c>
      <c r="X28">
        <f t="shared" ref="X28" si="89">(X27/2.35)</f>
        <v>7.5314843405967942</v>
      </c>
      <c r="Y28">
        <f t="shared" ref="Y28" si="90">(Y27/2.35)</f>
        <v>7.3442310602983998</v>
      </c>
      <c r="Z28">
        <f t="shared" ref="Z28" si="91">(Z27/2.35)</f>
        <v>8.0924142842270417</v>
      </c>
      <c r="AA28">
        <f t="shared" ref="AA28" si="92">(AA27/2.35)</f>
        <v>11.237510640660124</v>
      </c>
      <c r="AB28">
        <f t="shared" ref="AB28" si="93">(AB27/2.35)</f>
        <v>2.6678536794164138</v>
      </c>
      <c r="AC28">
        <f t="shared" ref="AC28" si="94">(AC27/2.35)</f>
        <v>4.7586940410814176</v>
      </c>
      <c r="AD28">
        <f t="shared" ref="AD28" si="95">(AD27/2.35)</f>
        <v>7.8274315030713728</v>
      </c>
      <c r="AE28">
        <f t="shared" ref="AE28" si="96">(AE27/2.35)</f>
        <v>5.3953560455836271</v>
      </c>
      <c r="AF28">
        <f t="shared" ref="AF28" si="97">(AF27/2.35)</f>
        <v>4.5061835420978458</v>
      </c>
      <c r="AG28">
        <f t="shared" ref="AG28" si="98">(AG27/2.35)</f>
        <v>8.7443650596164524</v>
      </c>
      <c r="AH28">
        <f t="shared" ref="AH28" si="99">(AH27/2.35)</f>
        <v>10.643114815081992</v>
      </c>
      <c r="AK28" s="42"/>
      <c r="AM28" t="s">
        <v>34</v>
      </c>
      <c r="AN28">
        <f>(AN27/2.35)</f>
        <v>4.8147456761814835</v>
      </c>
      <c r="AO28">
        <f t="shared" ref="AO28" si="100">(AO27/2.35)</f>
        <v>8.6900731348890794</v>
      </c>
      <c r="AP28">
        <f t="shared" ref="AP28" si="101">(AP27/2.35)</f>
        <v>10.432038218849279</v>
      </c>
      <c r="AQ28">
        <f t="shared" ref="AQ28" si="102">(AQ27/2.35)</f>
        <v>8.5730706467511233</v>
      </c>
      <c r="AR28">
        <f t="shared" ref="AR28" si="103">(AR27/2.35)</f>
        <v>4.2523932296082769</v>
      </c>
      <c r="AS28">
        <f t="shared" ref="AS28" si="104">(AS27/2.35)</f>
        <v>12.535845712638491</v>
      </c>
      <c r="AT28">
        <f t="shared" ref="AT28" si="105">(AT27/2.35)</f>
        <v>10.517912023167966</v>
      </c>
      <c r="AU28">
        <f t="shared" ref="AU28" si="106">(AU27/2.35)</f>
        <v>14.058981449264227</v>
      </c>
      <c r="AV28">
        <f t="shared" ref="AV28" si="107">(AV27/2.35)</f>
        <v>7.8923725942623184</v>
      </c>
      <c r="AW28">
        <f t="shared" ref="AW28" si="108">(AW27/2.35)</f>
        <v>7.1698023295628461</v>
      </c>
      <c r="AX28">
        <f t="shared" ref="AX28" si="109">(AX27/2.35)</f>
        <v>8.0622724589528367</v>
      </c>
      <c r="AY28">
        <f t="shared" ref="AY28" si="110">(AY27/2.35)</f>
        <v>8.905123670621661</v>
      </c>
      <c r="AZ28">
        <f t="shared" ref="AZ28" si="111">(AZ27/2.35)</f>
        <v>14.125617949236954</v>
      </c>
      <c r="BA28">
        <f t="shared" ref="BA28" si="112">(BA27/2.35)</f>
        <v>9.4394111969143903</v>
      </c>
      <c r="BB28">
        <f t="shared" ref="BB28" si="113">(BB27/2.35)</f>
        <v>10.242080036748492</v>
      </c>
      <c r="BE28" t="s">
        <v>34</v>
      </c>
      <c r="BF28">
        <f>(BF27/2.35)</f>
        <v>4.6740533167072966</v>
      </c>
      <c r="BG28">
        <f t="shared" ref="BG28" si="114">(BG27/2.35)</f>
        <v>7.6164609202624991</v>
      </c>
      <c r="BH28">
        <f t="shared" ref="BH28" si="115">(BH27/2.35)</f>
        <v>9.9975767085962861</v>
      </c>
      <c r="BI28">
        <f t="shared" ref="BI28" si="116">(BI27/2.35)</f>
        <v>9.0376649726210037</v>
      </c>
      <c r="BJ28">
        <f t="shared" ref="BJ28" si="117">(BJ27/2.35)</f>
        <v>3.6512535865843825</v>
      </c>
      <c r="BK28">
        <f t="shared" ref="BK28" si="118">(BK27/2.35)</f>
        <v>11.523062103226749</v>
      </c>
      <c r="BL28">
        <f t="shared" ref="BL28" si="119">(BL27/2.35)</f>
        <v>9.9203134139139664</v>
      </c>
      <c r="BM28">
        <f t="shared" ref="BM28" si="120">(BM27/2.35)</f>
        <v>11.59297645339619</v>
      </c>
      <c r="BN28">
        <f t="shared" ref="BN28" si="121">(BN27/2.35)</f>
        <v>6.5164236889985672</v>
      </c>
      <c r="BO28">
        <f t="shared" ref="BO28" si="122">(BO27/2.35)</f>
        <v>7.159602633228932</v>
      </c>
      <c r="BP28">
        <f t="shared" ref="BP28" si="123">(BP27/2.35)</f>
        <v>7.514092021491483</v>
      </c>
      <c r="BQ28">
        <f t="shared" ref="BQ28" si="124">(BQ27/2.35)</f>
        <v>8.0606159484555189</v>
      </c>
      <c r="BR28">
        <f t="shared" ref="BR28" si="125">(BR27/2.35)</f>
        <v>12.943758405016034</v>
      </c>
      <c r="BS28">
        <f t="shared" ref="BS28" si="126">(BS27/2.35)</f>
        <v>8.7679650195509105</v>
      </c>
      <c r="BT28">
        <f t="shared" ref="BT28" si="127">(BT27/2.35)</f>
        <v>11.182432926331423</v>
      </c>
    </row>
    <row r="29" spans="1:73" x14ac:dyDescent="0.2">
      <c r="AK29" s="42"/>
    </row>
    <row r="30" spans="1:73" x14ac:dyDescent="0.2">
      <c r="AK30" s="42"/>
    </row>
    <row r="31" spans="1:73" x14ac:dyDescent="0.2">
      <c r="AK31" s="42"/>
    </row>
    <row r="32" spans="1:73" x14ac:dyDescent="0.2">
      <c r="B32" s="2" t="s">
        <v>0</v>
      </c>
      <c r="C32" t="s">
        <v>1</v>
      </c>
      <c r="D32" s="2"/>
      <c r="E32" s="2"/>
      <c r="F32" s="2"/>
      <c r="G32" s="2"/>
      <c r="H32" s="2"/>
      <c r="I32" s="2"/>
      <c r="K32" t="s">
        <v>2</v>
      </c>
      <c r="L32" s="2"/>
      <c r="M32" s="2"/>
      <c r="N32" s="2"/>
      <c r="O32" s="2"/>
      <c r="P32" s="2"/>
      <c r="Q32" s="3"/>
      <c r="T32" s="40" t="s">
        <v>0</v>
      </c>
      <c r="U32" t="s">
        <v>1</v>
      </c>
      <c r="V32" s="40"/>
      <c r="W32" s="40"/>
      <c r="X32" s="40"/>
      <c r="Y32" s="40"/>
      <c r="Z32" s="40"/>
      <c r="AA32" s="40"/>
      <c r="AC32" t="s">
        <v>2</v>
      </c>
      <c r="AD32" s="40"/>
      <c r="AE32" s="40"/>
      <c r="AF32" s="40"/>
      <c r="AG32" s="40"/>
      <c r="AH32" s="40"/>
      <c r="AI32" s="40"/>
      <c r="AK32" s="42"/>
      <c r="AN32" s="2" t="s">
        <v>0</v>
      </c>
      <c r="AO32" t="s">
        <v>1</v>
      </c>
      <c r="AP32" s="2"/>
      <c r="AQ32" s="2"/>
      <c r="AR32" s="2"/>
      <c r="AS32" s="2"/>
      <c r="AT32" s="2"/>
      <c r="AU32" s="2"/>
      <c r="AW32" t="s">
        <v>2</v>
      </c>
      <c r="AX32" s="2"/>
      <c r="AY32" s="2"/>
      <c r="AZ32" s="2"/>
      <c r="BA32" s="2"/>
      <c r="BB32" s="2"/>
      <c r="BC32" s="3"/>
      <c r="BF32" s="40" t="s">
        <v>0</v>
      </c>
      <c r="BG32" t="s">
        <v>1</v>
      </c>
      <c r="BH32" s="40"/>
      <c r="BI32" s="40"/>
      <c r="BJ32" s="40"/>
      <c r="BK32" s="40"/>
      <c r="BL32" s="40"/>
      <c r="BM32" s="40"/>
      <c r="BO32" t="s">
        <v>2</v>
      </c>
      <c r="BP32" s="40"/>
      <c r="BQ32" s="40"/>
      <c r="BR32" s="40"/>
      <c r="BS32" s="40"/>
      <c r="BT32" s="40"/>
      <c r="BU32" s="40"/>
    </row>
    <row r="33" spans="1:73" x14ac:dyDescent="0.2">
      <c r="B33" s="5" t="s">
        <v>4</v>
      </c>
      <c r="C33" s="5" t="s">
        <v>5</v>
      </c>
      <c r="D33" s="5" t="s">
        <v>6</v>
      </c>
      <c r="E33" s="5" t="s">
        <v>7</v>
      </c>
      <c r="F33" s="5" t="s">
        <v>8</v>
      </c>
      <c r="G33" s="5" t="s">
        <v>9</v>
      </c>
      <c r="H33" s="5" t="s">
        <v>10</v>
      </c>
      <c r="I33" s="5" t="s">
        <v>11</v>
      </c>
      <c r="K33" s="5" t="s">
        <v>5</v>
      </c>
      <c r="L33" s="5" t="s">
        <v>6</v>
      </c>
      <c r="M33" s="5" t="s">
        <v>7</v>
      </c>
      <c r="N33" s="5" t="s">
        <v>8</v>
      </c>
      <c r="O33" s="5" t="s">
        <v>9</v>
      </c>
      <c r="P33" s="5" t="s">
        <v>10</v>
      </c>
      <c r="Q33" s="6" t="s">
        <v>11</v>
      </c>
      <c r="T33" s="39" t="s">
        <v>4</v>
      </c>
      <c r="U33" s="39" t="s">
        <v>5</v>
      </c>
      <c r="V33" s="39" t="s">
        <v>6</v>
      </c>
      <c r="W33" s="39" t="s">
        <v>7</v>
      </c>
      <c r="X33" s="39" t="s">
        <v>8</v>
      </c>
      <c r="Y33" s="39" t="s">
        <v>9</v>
      </c>
      <c r="Z33" s="39" t="s">
        <v>10</v>
      </c>
      <c r="AA33" s="39" t="s">
        <v>11</v>
      </c>
      <c r="AC33" s="39" t="s">
        <v>5</v>
      </c>
      <c r="AD33" s="39" t="s">
        <v>6</v>
      </c>
      <c r="AE33" s="39" t="s">
        <v>7</v>
      </c>
      <c r="AF33" s="39" t="s">
        <v>8</v>
      </c>
      <c r="AG33" s="39" t="s">
        <v>9</v>
      </c>
      <c r="AH33" s="39" t="s">
        <v>10</v>
      </c>
      <c r="AI33" s="39" t="s">
        <v>11</v>
      </c>
      <c r="AK33" s="42"/>
      <c r="AN33" s="5" t="s">
        <v>4</v>
      </c>
      <c r="AO33" s="5" t="s">
        <v>5</v>
      </c>
      <c r="AP33" s="5" t="s">
        <v>6</v>
      </c>
      <c r="AQ33" s="5" t="s">
        <v>7</v>
      </c>
      <c r="AR33" s="5" t="s">
        <v>8</v>
      </c>
      <c r="AS33" s="5" t="s">
        <v>9</v>
      </c>
      <c r="AT33" s="5" t="s">
        <v>10</v>
      </c>
      <c r="AU33" s="5" t="s">
        <v>11</v>
      </c>
      <c r="AW33" s="5" t="s">
        <v>5</v>
      </c>
      <c r="AX33" s="5" t="s">
        <v>6</v>
      </c>
      <c r="AY33" s="5" t="s">
        <v>7</v>
      </c>
      <c r="AZ33" s="5" t="s">
        <v>8</v>
      </c>
      <c r="BA33" s="5" t="s">
        <v>9</v>
      </c>
      <c r="BB33" s="5" t="s">
        <v>10</v>
      </c>
      <c r="BC33" s="6" t="s">
        <v>11</v>
      </c>
      <c r="BF33" s="39" t="s">
        <v>4</v>
      </c>
      <c r="BG33" s="39" t="s">
        <v>5</v>
      </c>
      <c r="BH33" s="39" t="s">
        <v>6</v>
      </c>
      <c r="BI33" s="39" t="s">
        <v>7</v>
      </c>
      <c r="BJ33" s="39" t="s">
        <v>8</v>
      </c>
      <c r="BK33" s="39" t="s">
        <v>9</v>
      </c>
      <c r="BL33" s="39" t="s">
        <v>10</v>
      </c>
      <c r="BM33" s="39" t="s">
        <v>11</v>
      </c>
      <c r="BO33" s="39" t="s">
        <v>5</v>
      </c>
      <c r="BP33" s="39" t="s">
        <v>6</v>
      </c>
      <c r="BQ33" s="39" t="s">
        <v>7</v>
      </c>
      <c r="BR33" s="39" t="s">
        <v>8</v>
      </c>
      <c r="BS33" s="39" t="s">
        <v>9</v>
      </c>
      <c r="BT33" s="39" t="s">
        <v>10</v>
      </c>
      <c r="BU33" s="39" t="s">
        <v>11</v>
      </c>
    </row>
    <row r="34" spans="1:73" x14ac:dyDescent="0.2">
      <c r="A34" s="4" t="s">
        <v>38</v>
      </c>
      <c r="B34">
        <v>100</v>
      </c>
      <c r="C34">
        <v>85.277815280060693</v>
      </c>
      <c r="D34">
        <v>74.097761570913306</v>
      </c>
      <c r="E34">
        <v>71.280573098312757</v>
      </c>
      <c r="F34">
        <v>80.000249841377084</v>
      </c>
      <c r="G34">
        <v>70.878231226096901</v>
      </c>
      <c r="H34">
        <v>71.788449065178568</v>
      </c>
      <c r="I34">
        <v>83.423973759153782</v>
      </c>
      <c r="K34">
        <v>94.945301395361767</v>
      </c>
      <c r="L34">
        <v>80.500735769184203</v>
      </c>
      <c r="M34">
        <v>88.956824655056778</v>
      </c>
      <c r="N34">
        <v>87.782784320588291</v>
      </c>
      <c r="O34">
        <v>92.939714438653581</v>
      </c>
      <c r="P34">
        <v>85.834022870669443</v>
      </c>
      <c r="Q34">
        <v>84.743975968431855</v>
      </c>
      <c r="S34" s="4" t="s">
        <v>40</v>
      </c>
      <c r="T34">
        <v>100</v>
      </c>
      <c r="U34">
        <v>86.26160723343834</v>
      </c>
      <c r="V34">
        <v>78.354702797953607</v>
      </c>
      <c r="W34">
        <v>76.436332831343449</v>
      </c>
      <c r="X34">
        <v>84.209014332774345</v>
      </c>
      <c r="Y34">
        <v>76.744016305899734</v>
      </c>
      <c r="Z34">
        <v>77.998210611837607</v>
      </c>
      <c r="AA34">
        <v>83.227181442323783</v>
      </c>
      <c r="AC34">
        <v>95.243465177440171</v>
      </c>
      <c r="AD34">
        <v>84.687126346572327</v>
      </c>
      <c r="AE34">
        <v>92.667849018164517</v>
      </c>
      <c r="AF34">
        <v>92.982446755767583</v>
      </c>
      <c r="AG34">
        <v>96.468974098845479</v>
      </c>
      <c r="AH34">
        <v>93.228167460248343</v>
      </c>
      <c r="AI34">
        <v>85.415545527891879</v>
      </c>
      <c r="AK34" s="42"/>
      <c r="AM34" s="4" t="s">
        <v>38</v>
      </c>
      <c r="AN34">
        <v>99.999999999999986</v>
      </c>
      <c r="AO34">
        <v>68.872038394337906</v>
      </c>
      <c r="AP34">
        <v>70.539939279965196</v>
      </c>
      <c r="AQ34">
        <v>58.911453632879329</v>
      </c>
      <c r="AR34">
        <v>52.86660684716508</v>
      </c>
      <c r="AS34">
        <v>68.510929008489228</v>
      </c>
      <c r="AT34">
        <v>65.797827716396711</v>
      </c>
      <c r="AU34">
        <v>82.039779909450232</v>
      </c>
      <c r="AW34">
        <v>81.464694026173049</v>
      </c>
      <c r="AX34">
        <v>87.902235855974695</v>
      </c>
      <c r="AY34">
        <v>78.31294537162718</v>
      </c>
      <c r="AZ34">
        <v>84.136865037942371</v>
      </c>
      <c r="BA34">
        <v>85.689006279625232</v>
      </c>
      <c r="BB34">
        <v>88.290647436234579</v>
      </c>
      <c r="BC34">
        <v>80.963243893359859</v>
      </c>
      <c r="BE34" s="4" t="s">
        <v>40</v>
      </c>
      <c r="BF34">
        <v>99.999999999999986</v>
      </c>
      <c r="BG34">
        <v>72.14179541687021</v>
      </c>
      <c r="BH34">
        <v>74.121969235993973</v>
      </c>
      <c r="BI34">
        <v>62.606288379682958</v>
      </c>
      <c r="BJ34">
        <v>56.824293852360633</v>
      </c>
      <c r="BK34">
        <v>72.867757249317961</v>
      </c>
      <c r="BL34">
        <v>69.642287600672688</v>
      </c>
      <c r="BM34">
        <v>85.540800811931717</v>
      </c>
      <c r="BO34">
        <v>84.653469039993226</v>
      </c>
      <c r="BP34">
        <v>89.739037196935911</v>
      </c>
      <c r="BQ34">
        <v>80.588032442519122</v>
      </c>
      <c r="BR34">
        <v>86.769765612688914</v>
      </c>
      <c r="BS34">
        <v>89.284935098058455</v>
      </c>
      <c r="BT34">
        <v>91.329538465507326</v>
      </c>
      <c r="BU34">
        <v>86.16263617864378</v>
      </c>
    </row>
    <row r="35" spans="1:73" x14ac:dyDescent="0.2">
      <c r="A35" s="4" t="s">
        <v>39</v>
      </c>
      <c r="B35">
        <v>100</v>
      </c>
      <c r="C35">
        <v>88.878287019878655</v>
      </c>
      <c r="D35">
        <v>77.150205038444298</v>
      </c>
      <c r="E35">
        <v>72.648489143522667</v>
      </c>
      <c r="F35">
        <v>76.598481501898064</v>
      </c>
      <c r="G35">
        <v>68.296157833266761</v>
      </c>
      <c r="H35">
        <v>69.686124529405831</v>
      </c>
      <c r="I35">
        <v>78.280712571692689</v>
      </c>
      <c r="K35">
        <v>99.043092785005584</v>
      </c>
      <c r="L35">
        <v>82.236122774263109</v>
      </c>
      <c r="M35">
        <v>89.617591852541992</v>
      </c>
      <c r="N35">
        <v>83.044378259892397</v>
      </c>
      <c r="O35">
        <v>89.631474196565719</v>
      </c>
      <c r="P35">
        <v>84.53469528307096</v>
      </c>
      <c r="Q35">
        <v>74.900896969393116</v>
      </c>
      <c r="S35" s="4" t="s">
        <v>41</v>
      </c>
      <c r="T35">
        <v>100</v>
      </c>
      <c r="U35">
        <v>88.502718624823046</v>
      </c>
      <c r="V35">
        <v>79.214146869607646</v>
      </c>
      <c r="W35">
        <v>75.106281492215729</v>
      </c>
      <c r="X35">
        <v>78.835147122952193</v>
      </c>
      <c r="Y35">
        <v>69.959774909834479</v>
      </c>
      <c r="Z35">
        <v>71.483795321318851</v>
      </c>
      <c r="AA35">
        <v>82.413359303807937</v>
      </c>
      <c r="AC35">
        <v>99.18396087513014</v>
      </c>
      <c r="AD35">
        <v>84.339583249816528</v>
      </c>
      <c r="AE35">
        <v>92.199582728364007</v>
      </c>
      <c r="AF35">
        <v>85.271276889536679</v>
      </c>
      <c r="AG35">
        <v>90.404895899743209</v>
      </c>
      <c r="AH35">
        <v>86.239908860844182</v>
      </c>
      <c r="AI35">
        <v>80.289135631964015</v>
      </c>
      <c r="AK35" s="42"/>
      <c r="AM35" s="4" t="s">
        <v>39</v>
      </c>
      <c r="AN35">
        <v>100</v>
      </c>
      <c r="AO35">
        <v>69.705416913904685</v>
      </c>
      <c r="AP35">
        <v>68.75110445122246</v>
      </c>
      <c r="AQ35">
        <v>58.50117077461141</v>
      </c>
      <c r="AR35">
        <v>49.415850720122073</v>
      </c>
      <c r="AS35">
        <v>68.017965465409702</v>
      </c>
      <c r="AT35">
        <v>63.583270968697754</v>
      </c>
      <c r="AU35">
        <v>81.389274919090767</v>
      </c>
      <c r="AW35">
        <v>82.002413230963597</v>
      </c>
      <c r="AX35">
        <v>87.743105662472715</v>
      </c>
      <c r="AY35">
        <v>76.62290280263349</v>
      </c>
      <c r="AZ35">
        <v>80.041740817179047</v>
      </c>
      <c r="BA35">
        <v>85.736749626843277</v>
      </c>
      <c r="BB35">
        <v>87.398198765554881</v>
      </c>
      <c r="BC35">
        <v>94.350982115409366</v>
      </c>
      <c r="BE35" s="4" t="s">
        <v>41</v>
      </c>
      <c r="BF35">
        <v>100</v>
      </c>
      <c r="BG35">
        <v>72.860492319880635</v>
      </c>
      <c r="BH35">
        <v>71.994259144324502</v>
      </c>
      <c r="BI35">
        <v>61.286724122379901</v>
      </c>
      <c r="BJ35">
        <v>52.373188722376604</v>
      </c>
      <c r="BK35">
        <v>70.947502333397765</v>
      </c>
      <c r="BL35">
        <v>66.02581302949956</v>
      </c>
      <c r="BM35">
        <v>86.791827232094832</v>
      </c>
      <c r="BO35">
        <v>85.112746372996938</v>
      </c>
      <c r="BP35">
        <v>88.635051895453159</v>
      </c>
      <c r="BQ35">
        <v>78.354791118974433</v>
      </c>
      <c r="BR35">
        <v>82.215684871658581</v>
      </c>
      <c r="BS35">
        <v>88.402561732549586</v>
      </c>
      <c r="BT35">
        <v>89.202771718453491</v>
      </c>
      <c r="BU35">
        <v>92.108942751442797</v>
      </c>
    </row>
    <row r="36" spans="1:73" x14ac:dyDescent="0.2">
      <c r="AK36" s="42"/>
    </row>
    <row r="37" spans="1:73" x14ac:dyDescent="0.2">
      <c r="AK37" s="42"/>
    </row>
    <row r="38" spans="1:73" x14ac:dyDescent="0.2">
      <c r="AK38" s="42"/>
    </row>
    <row r="39" spans="1:73" x14ac:dyDescent="0.2">
      <c r="AK39" s="42"/>
    </row>
    <row r="40" spans="1:73" x14ac:dyDescent="0.2">
      <c r="AK40" s="42"/>
    </row>
    <row r="41" spans="1:73" x14ac:dyDescent="0.2">
      <c r="AK41" s="42"/>
    </row>
    <row r="42" spans="1:73" x14ac:dyDescent="0.2">
      <c r="AK42" s="42"/>
    </row>
    <row r="43" spans="1:73" x14ac:dyDescent="0.2">
      <c r="AK43" s="42"/>
    </row>
    <row r="44" spans="1:73" x14ac:dyDescent="0.2">
      <c r="AK44" s="42"/>
    </row>
    <row r="45" spans="1:73" x14ac:dyDescent="0.2">
      <c r="AK45" s="42"/>
    </row>
    <row r="46" spans="1:73" x14ac:dyDescent="0.2">
      <c r="AK46" s="42"/>
    </row>
    <row r="47" spans="1:73" x14ac:dyDescent="0.2">
      <c r="AK47" s="42"/>
    </row>
    <row r="48" spans="1:73" x14ac:dyDescent="0.2">
      <c r="AK48" s="42"/>
    </row>
    <row r="49" spans="37:37" x14ac:dyDescent="0.2">
      <c r="AK49" s="42"/>
    </row>
    <row r="50" spans="37:37" x14ac:dyDescent="0.2">
      <c r="AK50" s="42"/>
    </row>
    <row r="51" spans="37:37" x14ac:dyDescent="0.2">
      <c r="AK51" s="42"/>
    </row>
    <row r="52" spans="37:37" x14ac:dyDescent="0.2">
      <c r="AK52" s="42"/>
    </row>
    <row r="53" spans="37:37" x14ac:dyDescent="0.2">
      <c r="AK53" s="42"/>
    </row>
    <row r="54" spans="37:37" x14ac:dyDescent="0.2">
      <c r="AK54" s="42"/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AM44"/>
  <sheetViews>
    <sheetView topLeftCell="A25" zoomScaleNormal="100" workbookViewId="0">
      <selection activeCell="C30" activeCellId="1" sqref="C10:Q12 C30:Q32"/>
    </sheetView>
  </sheetViews>
  <sheetFormatPr baseColWidth="10" defaultColWidth="8.83203125" defaultRowHeight="15" x14ac:dyDescent="0.2"/>
  <cols>
    <col min="2" max="2" width="18" customWidth="1"/>
    <col min="20" max="20" width="17.5" customWidth="1"/>
    <col min="30" max="30" width="16" customWidth="1"/>
  </cols>
  <sheetData>
    <row r="1" spans="2:39" ht="24" x14ac:dyDescent="0.3">
      <c r="S1" s="48" t="s">
        <v>27</v>
      </c>
    </row>
    <row r="2" spans="2:39" x14ac:dyDescent="0.2">
      <c r="B2" s="1"/>
      <c r="C2" s="46" t="s">
        <v>0</v>
      </c>
      <c r="D2" t="s">
        <v>49</v>
      </c>
      <c r="E2" s="46"/>
      <c r="F2" s="46"/>
      <c r="G2" s="46"/>
      <c r="H2" s="46"/>
      <c r="I2" s="46"/>
      <c r="J2" s="46"/>
      <c r="K2" t="s">
        <v>48</v>
      </c>
      <c r="L2" s="46"/>
      <c r="M2" s="46"/>
      <c r="N2" s="46"/>
      <c r="O2" s="46"/>
      <c r="P2" s="46"/>
      <c r="Q2" s="45"/>
    </row>
    <row r="3" spans="2:39" x14ac:dyDescent="0.2">
      <c r="B3" s="4" t="s">
        <v>50</v>
      </c>
      <c r="C3" s="44" t="s">
        <v>4</v>
      </c>
      <c r="D3" s="44" t="s">
        <v>5</v>
      </c>
      <c r="E3" s="44" t="s">
        <v>6</v>
      </c>
      <c r="F3" s="44" t="s">
        <v>7</v>
      </c>
      <c r="G3" s="44" t="s">
        <v>8</v>
      </c>
      <c r="H3" s="44" t="s">
        <v>9</v>
      </c>
      <c r="I3" s="44" t="s">
        <v>10</v>
      </c>
      <c r="J3" s="44" t="s">
        <v>11</v>
      </c>
      <c r="K3" s="44" t="s">
        <v>5</v>
      </c>
      <c r="L3" s="44" t="s">
        <v>6</v>
      </c>
      <c r="M3" s="44" t="s">
        <v>7</v>
      </c>
      <c r="N3" s="44" t="s">
        <v>8</v>
      </c>
      <c r="O3" s="44" t="s">
        <v>9</v>
      </c>
      <c r="P3" s="44" t="s">
        <v>10</v>
      </c>
      <c r="Q3" s="43" t="s">
        <v>11</v>
      </c>
    </row>
    <row r="4" spans="2:39" x14ac:dyDescent="0.2">
      <c r="B4" s="4" t="s">
        <v>12</v>
      </c>
      <c r="C4">
        <v>113101</v>
      </c>
      <c r="D4">
        <v>107158</v>
      </c>
      <c r="E4">
        <v>98422</v>
      </c>
      <c r="F4">
        <v>99125</v>
      </c>
      <c r="G4">
        <v>96065</v>
      </c>
      <c r="H4">
        <v>94742</v>
      </c>
      <c r="I4">
        <v>91021</v>
      </c>
      <c r="J4">
        <v>89480</v>
      </c>
      <c r="K4">
        <v>96769</v>
      </c>
      <c r="L4">
        <v>97084</v>
      </c>
      <c r="M4">
        <v>96871</v>
      </c>
      <c r="N4">
        <v>68367</v>
      </c>
      <c r="O4">
        <v>60472</v>
      </c>
      <c r="P4">
        <v>112975</v>
      </c>
      <c r="Q4" s="17">
        <v>78601</v>
      </c>
      <c r="T4" s="7"/>
      <c r="U4" s="7" t="s">
        <v>13</v>
      </c>
      <c r="V4" s="7"/>
      <c r="W4" s="7"/>
      <c r="X4" s="7"/>
      <c r="Y4" s="7"/>
      <c r="Z4" s="7"/>
      <c r="AA4" s="7"/>
      <c r="AB4" s="7"/>
    </row>
    <row r="5" spans="2:39" ht="16" thickBot="1" x14ac:dyDescent="0.25">
      <c r="B5" s="4"/>
      <c r="C5">
        <v>101917</v>
      </c>
      <c r="D5">
        <v>98340</v>
      </c>
      <c r="E5">
        <v>94115</v>
      </c>
      <c r="F5">
        <v>96305</v>
      </c>
      <c r="G5">
        <v>98638</v>
      </c>
      <c r="H5">
        <v>95340</v>
      </c>
      <c r="I5">
        <v>69591</v>
      </c>
      <c r="J5">
        <v>94420</v>
      </c>
      <c r="K5">
        <v>97903</v>
      </c>
      <c r="L5">
        <v>94905</v>
      </c>
      <c r="M5">
        <v>96906</v>
      </c>
      <c r="N5">
        <v>90613</v>
      </c>
      <c r="O5">
        <v>92523</v>
      </c>
      <c r="P5">
        <v>59378</v>
      </c>
      <c r="Q5" s="17">
        <v>78361</v>
      </c>
      <c r="T5" s="8"/>
      <c r="U5" s="9" t="s">
        <v>14</v>
      </c>
      <c r="V5" s="9"/>
      <c r="W5" s="9"/>
      <c r="X5" s="8"/>
      <c r="Y5" s="9" t="s">
        <v>15</v>
      </c>
      <c r="Z5" s="9"/>
      <c r="AA5" s="9"/>
      <c r="AB5" s="9"/>
    </row>
    <row r="6" spans="2:39" x14ac:dyDescent="0.2">
      <c r="B6" s="4"/>
      <c r="C6">
        <v>113125</v>
      </c>
      <c r="D6">
        <v>106479</v>
      </c>
      <c r="E6">
        <v>86472</v>
      </c>
      <c r="F6">
        <v>101864</v>
      </c>
      <c r="G6">
        <v>104358</v>
      </c>
      <c r="H6">
        <v>65866</v>
      </c>
      <c r="I6">
        <v>81443</v>
      </c>
      <c r="J6">
        <v>90565</v>
      </c>
      <c r="K6">
        <v>114582</v>
      </c>
      <c r="L6">
        <v>121386</v>
      </c>
      <c r="M6">
        <v>103373</v>
      </c>
      <c r="N6">
        <v>106696</v>
      </c>
      <c r="O6">
        <v>38877</v>
      </c>
      <c r="P6">
        <v>60275</v>
      </c>
      <c r="Q6" s="17">
        <v>76903</v>
      </c>
      <c r="T6" s="10" t="s">
        <v>16</v>
      </c>
      <c r="U6" s="11" t="s">
        <v>8</v>
      </c>
      <c r="V6" s="11" t="s">
        <v>9</v>
      </c>
      <c r="W6" s="11" t="s">
        <v>10</v>
      </c>
      <c r="X6" s="12" t="s">
        <v>11</v>
      </c>
      <c r="Y6" s="11" t="s">
        <v>8</v>
      </c>
      <c r="Z6" s="11" t="s">
        <v>9</v>
      </c>
      <c r="AA6" s="11" t="s">
        <v>10</v>
      </c>
      <c r="AB6" s="12" t="s">
        <v>11</v>
      </c>
    </row>
    <row r="7" spans="2:39" x14ac:dyDescent="0.2">
      <c r="B7" s="13" t="s">
        <v>17</v>
      </c>
      <c r="C7" s="14">
        <f t="shared" ref="C7:Q7" si="0">(AVERAGE(C4:C6))</f>
        <v>109381</v>
      </c>
      <c r="D7" s="14">
        <f t="shared" si="0"/>
        <v>103992.33333333333</v>
      </c>
      <c r="E7" s="14">
        <f t="shared" si="0"/>
        <v>93003</v>
      </c>
      <c r="F7" s="14">
        <f t="shared" si="0"/>
        <v>99098</v>
      </c>
      <c r="G7" s="14">
        <f t="shared" si="0"/>
        <v>99687</v>
      </c>
      <c r="H7" s="14">
        <f t="shared" si="0"/>
        <v>85316</v>
      </c>
      <c r="I7" s="14">
        <f t="shared" si="0"/>
        <v>80685</v>
      </c>
      <c r="J7" s="14">
        <f t="shared" si="0"/>
        <v>91488.333333333328</v>
      </c>
      <c r="K7" s="14">
        <f t="shared" si="0"/>
        <v>103084.66666666667</v>
      </c>
      <c r="L7" s="14">
        <f t="shared" si="0"/>
        <v>104458.33333333333</v>
      </c>
      <c r="M7" s="14">
        <f t="shared" si="0"/>
        <v>99050</v>
      </c>
      <c r="N7" s="14">
        <f t="shared" si="0"/>
        <v>88558.666666666672</v>
      </c>
      <c r="O7" s="14">
        <f t="shared" si="0"/>
        <v>63957.333333333336</v>
      </c>
      <c r="P7" s="14">
        <f t="shared" si="0"/>
        <v>77542.666666666672</v>
      </c>
      <c r="Q7" s="15">
        <f t="shared" si="0"/>
        <v>77955</v>
      </c>
      <c r="T7" t="s">
        <v>49</v>
      </c>
      <c r="U7">
        <v>8.8625995373968038</v>
      </c>
      <c r="V7">
        <v>22.001078797963089</v>
      </c>
      <c r="W7">
        <v>26.234903685283555</v>
      </c>
      <c r="X7">
        <v>16.358112164513642</v>
      </c>
      <c r="Y7" s="9">
        <v>19.899860731449394</v>
      </c>
      <c r="Z7" s="9">
        <v>14.327594981456272</v>
      </c>
      <c r="AA7" s="9">
        <v>24.374434316746047</v>
      </c>
      <c r="AB7" s="9">
        <v>29.300945014825857</v>
      </c>
      <c r="AE7" s="16" t="s">
        <v>16</v>
      </c>
      <c r="AF7" s="16"/>
    </row>
    <row r="8" spans="2:39" x14ac:dyDescent="0.2">
      <c r="B8" s="13" t="s">
        <v>18</v>
      </c>
      <c r="C8" s="14">
        <f t="shared" ref="C8:Q8" si="1">(STDEV(C4:C6))</f>
        <v>6464.0247524278557</v>
      </c>
      <c r="D8" s="14">
        <f t="shared" si="1"/>
        <v>4906.8232425198821</v>
      </c>
      <c r="E8" s="14">
        <f t="shared" si="1"/>
        <v>6052.1097974177565</v>
      </c>
      <c r="F8" s="14">
        <f t="shared" si="1"/>
        <v>2779.5983522804154</v>
      </c>
      <c r="G8" s="14">
        <f t="shared" si="1"/>
        <v>4244.8513519321259</v>
      </c>
      <c r="H8" s="14">
        <f t="shared" si="1"/>
        <v>16846.847657648002</v>
      </c>
      <c r="I8" s="14">
        <f t="shared" si="1"/>
        <v>10735.089566463803</v>
      </c>
      <c r="J8" s="14">
        <f t="shared" si="1"/>
        <v>2596.2103792515222</v>
      </c>
      <c r="K8" s="14">
        <f t="shared" si="1"/>
        <v>9973.1135726679331</v>
      </c>
      <c r="L8" s="14">
        <f t="shared" si="1"/>
        <v>14700.218853246164</v>
      </c>
      <c r="M8" s="14">
        <f t="shared" si="1"/>
        <v>3743.8687209890254</v>
      </c>
      <c r="N8" s="14">
        <f t="shared" si="1"/>
        <v>19246.902980306571</v>
      </c>
      <c r="O8" s="14">
        <f t="shared" si="1"/>
        <v>26992.295017899702</v>
      </c>
      <c r="P8" s="14">
        <f t="shared" si="1"/>
        <v>30688.578271619786</v>
      </c>
      <c r="Q8" s="15">
        <f t="shared" si="1"/>
        <v>918.92763588870264</v>
      </c>
      <c r="T8" t="s">
        <v>48</v>
      </c>
      <c r="U8">
        <v>19.03651761579556</v>
      </c>
      <c r="V8">
        <v>41.527931420143055</v>
      </c>
      <c r="W8">
        <v>29.107736566070272</v>
      </c>
      <c r="X8">
        <v>28.730766769365786</v>
      </c>
      <c r="Y8" s="9">
        <v>10.256808769347501</v>
      </c>
      <c r="Z8" s="9">
        <v>15.201299433478681</v>
      </c>
      <c r="AA8" s="9">
        <v>13.945444516567463</v>
      </c>
      <c r="AB8" s="9">
        <v>19.701776359696822</v>
      </c>
      <c r="AE8" t="s">
        <v>49</v>
      </c>
      <c r="AJ8" t="s">
        <v>48</v>
      </c>
    </row>
    <row r="9" spans="2:39" x14ac:dyDescent="0.2">
      <c r="B9" s="13" t="s">
        <v>19</v>
      </c>
      <c r="C9" s="14">
        <f t="shared" ref="C9:Q9" si="2">(C8/C7)*100</f>
        <v>5.9096413018969072</v>
      </c>
      <c r="D9" s="14">
        <f t="shared" si="2"/>
        <v>4.718447105895514</v>
      </c>
      <c r="E9" s="14">
        <f t="shared" si="2"/>
        <v>6.5074350262010432</v>
      </c>
      <c r="F9" s="14">
        <f t="shared" si="2"/>
        <v>2.8048985370849215</v>
      </c>
      <c r="G9" s="14">
        <f t="shared" si="2"/>
        <v>4.2581794536219624</v>
      </c>
      <c r="H9" s="14">
        <f t="shared" si="2"/>
        <v>19.746410588457035</v>
      </c>
      <c r="I9" s="14">
        <f t="shared" si="2"/>
        <v>13.304938422834237</v>
      </c>
      <c r="J9" s="14">
        <f t="shared" si="2"/>
        <v>2.8377502186998584</v>
      </c>
      <c r="K9" s="14">
        <f t="shared" si="2"/>
        <v>9.6746818854416752</v>
      </c>
      <c r="L9" s="14">
        <f t="shared" si="2"/>
        <v>14.072806241639727</v>
      </c>
      <c r="M9" s="14">
        <f t="shared" si="2"/>
        <v>3.7797765986764515</v>
      </c>
      <c r="N9" s="14">
        <f t="shared" si="2"/>
        <v>21.733505826992168</v>
      </c>
      <c r="O9" s="14">
        <f t="shared" si="2"/>
        <v>42.203596696599348</v>
      </c>
      <c r="P9" s="14">
        <f t="shared" si="2"/>
        <v>39.57637722667063</v>
      </c>
      <c r="Q9" s="15">
        <f t="shared" si="2"/>
        <v>1.1787924262570748</v>
      </c>
      <c r="AE9" t="s">
        <v>8</v>
      </c>
      <c r="AF9" t="s">
        <v>9</v>
      </c>
      <c r="AG9" t="s">
        <v>10</v>
      </c>
      <c r="AH9" t="s">
        <v>11</v>
      </c>
      <c r="AJ9" t="s">
        <v>8</v>
      </c>
      <c r="AK9" t="s">
        <v>9</v>
      </c>
      <c r="AL9" t="s">
        <v>10</v>
      </c>
      <c r="AM9" t="s">
        <v>11</v>
      </c>
    </row>
    <row r="10" spans="2:39" x14ac:dyDescent="0.2">
      <c r="B10" s="4" t="s">
        <v>20</v>
      </c>
      <c r="C10">
        <f t="shared" ref="C10:Q10" si="3">(C4/$C7)*100</f>
        <v>103.40095629039779</v>
      </c>
      <c r="D10">
        <f t="shared" si="3"/>
        <v>97.967654345818744</v>
      </c>
      <c r="E10">
        <f t="shared" si="3"/>
        <v>89.980892476755557</v>
      </c>
      <c r="F10">
        <f t="shared" si="3"/>
        <v>90.623600076795782</v>
      </c>
      <c r="G10">
        <f t="shared" si="3"/>
        <v>87.826039257275028</v>
      </c>
      <c r="H10">
        <f t="shared" si="3"/>
        <v>86.616505608835169</v>
      </c>
      <c r="I10">
        <f t="shared" si="3"/>
        <v>83.214635082875461</v>
      </c>
      <c r="J10">
        <f t="shared" si="3"/>
        <v>81.805798081933787</v>
      </c>
      <c r="K10">
        <f t="shared" si="3"/>
        <v>88.469661092877189</v>
      </c>
      <c r="L10">
        <f t="shared" si="3"/>
        <v>88.757645294886672</v>
      </c>
      <c r="M10">
        <f t="shared" si="3"/>
        <v>88.562913120194551</v>
      </c>
      <c r="N10">
        <f t="shared" si="3"/>
        <v>62.503542662802502</v>
      </c>
      <c r="O10">
        <f t="shared" si="3"/>
        <v>55.285652901326557</v>
      </c>
      <c r="P10">
        <f t="shared" si="3"/>
        <v>103.28576260959399</v>
      </c>
      <c r="Q10" s="17">
        <f t="shared" si="3"/>
        <v>71.859829403644142</v>
      </c>
      <c r="T10" s="18"/>
      <c r="U10" s="18" t="s">
        <v>21</v>
      </c>
      <c r="V10" s="18"/>
      <c r="AD10" s="17" t="s">
        <v>22</v>
      </c>
      <c r="AE10" s="19">
        <v>91.137400462603196</v>
      </c>
      <c r="AF10" s="34">
        <v>77.998921202036911</v>
      </c>
      <c r="AG10" s="47">
        <v>73.765096314716445</v>
      </c>
      <c r="AH10" s="21">
        <v>83.641887835486358</v>
      </c>
      <c r="AJ10" s="34">
        <v>80.96348238420444</v>
      </c>
      <c r="AK10" s="34">
        <v>58.472068579856945</v>
      </c>
      <c r="AL10" s="34">
        <v>70.892263433929728</v>
      </c>
      <c r="AM10" s="34">
        <v>71.269233230634214</v>
      </c>
    </row>
    <row r="11" spans="2:39" ht="16" thickBot="1" x14ac:dyDescent="0.25">
      <c r="B11" s="4"/>
      <c r="C11">
        <f t="shared" ref="C11:Q11" si="4">(C5/$C7)*100</f>
        <v>93.176145765718005</v>
      </c>
      <c r="D11">
        <f t="shared" si="4"/>
        <v>89.905925160676901</v>
      </c>
      <c r="E11">
        <f t="shared" si="4"/>
        <v>86.043279911501998</v>
      </c>
      <c r="F11">
        <f t="shared" si="4"/>
        <v>88.045455792139407</v>
      </c>
      <c r="G11">
        <f t="shared" si="4"/>
        <v>90.178367358133499</v>
      </c>
      <c r="H11">
        <f t="shared" si="4"/>
        <v>87.163218474872238</v>
      </c>
      <c r="I11">
        <f t="shared" si="4"/>
        <v>63.622566990610792</v>
      </c>
      <c r="J11">
        <f t="shared" si="4"/>
        <v>86.322121757892134</v>
      </c>
      <c r="K11">
        <f t="shared" si="4"/>
        <v>89.506404220111364</v>
      </c>
      <c r="L11">
        <f t="shared" si="4"/>
        <v>86.765526005430559</v>
      </c>
      <c r="M11">
        <f t="shared" si="4"/>
        <v>88.59491136486227</v>
      </c>
      <c r="N11">
        <f t="shared" si="4"/>
        <v>82.841626973606026</v>
      </c>
      <c r="O11">
        <f t="shared" si="4"/>
        <v>84.587816896901657</v>
      </c>
      <c r="P11">
        <f t="shared" si="4"/>
        <v>54.285479196569788</v>
      </c>
      <c r="Q11" s="17">
        <f t="shared" si="4"/>
        <v>71.640412868779762</v>
      </c>
      <c r="T11" s="17"/>
      <c r="U11" t="s">
        <v>14</v>
      </c>
      <c r="X11" s="17"/>
      <c r="Y11" t="s">
        <v>15</v>
      </c>
      <c r="AD11" s="17" t="s">
        <v>15</v>
      </c>
      <c r="AE11">
        <v>80.100139268550606</v>
      </c>
      <c r="AF11">
        <v>85.672405018543728</v>
      </c>
      <c r="AG11">
        <v>75.625565683253953</v>
      </c>
      <c r="AH11" s="17">
        <v>70.699054985174143</v>
      </c>
      <c r="AJ11">
        <v>89.743191230652499</v>
      </c>
      <c r="AK11">
        <v>84.798700566521319</v>
      </c>
      <c r="AL11">
        <v>86.054555483432537</v>
      </c>
      <c r="AM11">
        <v>80.298223640303178</v>
      </c>
    </row>
    <row r="12" spans="2:39" x14ac:dyDescent="0.2">
      <c r="B12" s="4"/>
      <c r="C12">
        <f t="shared" ref="C12:Q12" si="5">(C6/$C7)*100</f>
        <v>103.42289794388422</v>
      </c>
      <c r="D12">
        <f t="shared" si="5"/>
        <v>97.346888399264955</v>
      </c>
      <c r="E12">
        <f t="shared" si="5"/>
        <v>79.05577751163365</v>
      </c>
      <c r="F12">
        <f t="shared" si="5"/>
        <v>93.127691280935437</v>
      </c>
      <c r="G12">
        <f t="shared" si="5"/>
        <v>95.407794772401061</v>
      </c>
      <c r="H12">
        <f t="shared" si="5"/>
        <v>60.21703952240334</v>
      </c>
      <c r="I12">
        <f t="shared" si="5"/>
        <v>74.458086870663095</v>
      </c>
      <c r="J12">
        <f t="shared" si="5"/>
        <v>82.797743666633153</v>
      </c>
      <c r="K12">
        <f t="shared" si="5"/>
        <v>104.75493915762335</v>
      </c>
      <c r="L12">
        <f t="shared" si="5"/>
        <v>110.97539792102833</v>
      </c>
      <c r="M12">
        <f t="shared" si="5"/>
        <v>94.507272743895186</v>
      </c>
      <c r="N12">
        <f t="shared" si="5"/>
        <v>97.54527751620482</v>
      </c>
      <c r="O12">
        <f t="shared" si="5"/>
        <v>35.542735941342649</v>
      </c>
      <c r="P12">
        <f t="shared" si="5"/>
        <v>55.105548495625378</v>
      </c>
      <c r="Q12" s="17">
        <f t="shared" si="5"/>
        <v>70.307457419478709</v>
      </c>
      <c r="T12" s="22" t="s">
        <v>16</v>
      </c>
      <c r="U12" s="23" t="s">
        <v>8</v>
      </c>
      <c r="V12" s="23" t="s">
        <v>9</v>
      </c>
      <c r="W12" s="23" t="s">
        <v>10</v>
      </c>
      <c r="X12" s="24" t="s">
        <v>11</v>
      </c>
      <c r="Y12" s="23" t="s">
        <v>8</v>
      </c>
      <c r="Z12" s="23" t="s">
        <v>9</v>
      </c>
      <c r="AA12" s="23" t="s">
        <v>10</v>
      </c>
      <c r="AB12" s="24" t="s">
        <v>11</v>
      </c>
    </row>
    <row r="13" spans="2:39" x14ac:dyDescent="0.2">
      <c r="B13" s="13" t="s">
        <v>17</v>
      </c>
      <c r="C13" s="23">
        <f t="shared" ref="C13:Q13" si="6">(AVERAGE(C10:C12))</f>
        <v>100</v>
      </c>
      <c r="D13" s="23">
        <f t="shared" si="6"/>
        <v>95.073489301920191</v>
      </c>
      <c r="E13" s="23">
        <f t="shared" si="6"/>
        <v>85.026649966630416</v>
      </c>
      <c r="F13" s="23">
        <f t="shared" si="6"/>
        <v>90.598915716623537</v>
      </c>
      <c r="G13" s="23">
        <f t="shared" si="6"/>
        <v>91.137400462603196</v>
      </c>
      <c r="H13" s="23">
        <f t="shared" si="6"/>
        <v>77.998921202036911</v>
      </c>
      <c r="I13" s="23">
        <f t="shared" si="6"/>
        <v>73.765096314716445</v>
      </c>
      <c r="J13" s="23">
        <f t="shared" si="6"/>
        <v>83.641887835486358</v>
      </c>
      <c r="K13" s="23">
        <f t="shared" si="6"/>
        <v>94.24366815687064</v>
      </c>
      <c r="L13" s="23">
        <f t="shared" si="6"/>
        <v>95.499523073781859</v>
      </c>
      <c r="M13" s="23">
        <f t="shared" si="6"/>
        <v>90.555032409650678</v>
      </c>
      <c r="N13" s="23">
        <f t="shared" si="6"/>
        <v>80.96348238420444</v>
      </c>
      <c r="O13" s="23">
        <f t="shared" si="6"/>
        <v>58.472068579856945</v>
      </c>
      <c r="P13" s="23">
        <f t="shared" si="6"/>
        <v>70.892263433929728</v>
      </c>
      <c r="Q13" s="24">
        <f t="shared" si="6"/>
        <v>71.269233230634214</v>
      </c>
      <c r="T13" t="s">
        <v>49</v>
      </c>
      <c r="U13">
        <f t="shared" ref="U13:AB14" si="7">(100-U7)</f>
        <v>91.137400462603196</v>
      </c>
      <c r="V13">
        <f t="shared" si="7"/>
        <v>77.998921202036911</v>
      </c>
      <c r="W13">
        <f t="shared" si="7"/>
        <v>73.765096314716445</v>
      </c>
      <c r="X13">
        <f t="shared" si="7"/>
        <v>83.641887835486358</v>
      </c>
      <c r="Y13">
        <f t="shared" si="7"/>
        <v>80.100139268550606</v>
      </c>
      <c r="Z13">
        <f t="shared" si="7"/>
        <v>85.672405018543728</v>
      </c>
      <c r="AA13">
        <f t="shared" si="7"/>
        <v>75.625565683253953</v>
      </c>
      <c r="AB13">
        <f t="shared" si="7"/>
        <v>70.699054985174143</v>
      </c>
    </row>
    <row r="14" spans="2:39" x14ac:dyDescent="0.2">
      <c r="B14" s="13" t="s">
        <v>18</v>
      </c>
      <c r="C14" s="25">
        <f>(STDEV(C10:C12))</f>
        <v>5.9096413018969027</v>
      </c>
      <c r="D14" s="25">
        <f>(STDEV(D10:D12))</f>
        <v>4.4859923044403347</v>
      </c>
      <c r="E14" s="25">
        <f>(STDEV(E10:E12))</f>
        <v>5.5330540015338618</v>
      </c>
      <c r="F14" s="25">
        <f>(STDEV(F10:F12))</f>
        <v>2.5412076615503683</v>
      </c>
      <c r="G14" s="25">
        <f t="shared" ref="G14:Q14" si="8">(STDEV(G10:G11))</f>
        <v>1.6633471516926983</v>
      </c>
      <c r="H14" s="25">
        <f t="shared" si="8"/>
        <v>0.38658437493674408</v>
      </c>
      <c r="I14" s="25">
        <f t="shared" si="8"/>
        <v>13.853684205508914</v>
      </c>
      <c r="J14" s="25">
        <f t="shared" si="8"/>
        <v>3.1935230973035029</v>
      </c>
      <c r="K14" s="25">
        <f t="shared" si="8"/>
        <v>0.73308809561583266</v>
      </c>
      <c r="L14" s="25">
        <f t="shared" si="8"/>
        <v>1.4086410585069442</v>
      </c>
      <c r="M14" s="25">
        <f t="shared" si="8"/>
        <v>2.2626175790610194E-2</v>
      </c>
      <c r="N14" s="25">
        <f t="shared" si="8"/>
        <v>14.381197332512984</v>
      </c>
      <c r="O14" s="25">
        <f t="shared" si="8"/>
        <v>20.719758864711494</v>
      </c>
      <c r="P14" s="25">
        <f t="shared" si="8"/>
        <v>34.648432681412075</v>
      </c>
      <c r="Q14" s="26">
        <f t="shared" si="8"/>
        <v>0.15515091970705713</v>
      </c>
      <c r="T14" t="s">
        <v>48</v>
      </c>
      <c r="U14">
        <f t="shared" si="7"/>
        <v>80.96348238420444</v>
      </c>
      <c r="V14">
        <f t="shared" si="7"/>
        <v>58.472068579856945</v>
      </c>
      <c r="W14">
        <f t="shared" si="7"/>
        <v>70.892263433929728</v>
      </c>
      <c r="X14">
        <f t="shared" si="7"/>
        <v>71.269233230634214</v>
      </c>
      <c r="Y14">
        <f t="shared" si="7"/>
        <v>89.743191230652499</v>
      </c>
      <c r="Z14">
        <f t="shared" si="7"/>
        <v>84.798700566521319</v>
      </c>
      <c r="AA14">
        <f t="shared" si="7"/>
        <v>86.054555483432537</v>
      </c>
      <c r="AB14">
        <f t="shared" si="7"/>
        <v>80.298223640303178</v>
      </c>
    </row>
    <row r="15" spans="2:39" x14ac:dyDescent="0.2">
      <c r="B15" s="13" t="s">
        <v>19</v>
      </c>
      <c r="C15" s="25">
        <f t="shared" ref="C15:Q15" si="9">(C14/C13)*100</f>
        <v>5.9096413018969027</v>
      </c>
      <c r="D15" s="25">
        <f t="shared" si="9"/>
        <v>4.7184471058955149</v>
      </c>
      <c r="E15" s="25">
        <f t="shared" si="9"/>
        <v>6.5074350262010388</v>
      </c>
      <c r="F15" s="25">
        <f t="shared" si="9"/>
        <v>2.8048985370849144</v>
      </c>
      <c r="G15" s="25">
        <f t="shared" si="9"/>
        <v>1.8250983056897996</v>
      </c>
      <c r="H15" s="25">
        <f t="shared" si="9"/>
        <v>0.49562784841009899</v>
      </c>
      <c r="I15" s="25">
        <f t="shared" si="9"/>
        <v>18.780812196601236</v>
      </c>
      <c r="J15" s="25">
        <f t="shared" si="9"/>
        <v>3.8180906480551737</v>
      </c>
      <c r="K15" s="25">
        <f t="shared" si="9"/>
        <v>0.77786456103935975</v>
      </c>
      <c r="L15" s="25">
        <f t="shared" si="9"/>
        <v>1.4750241814492038</v>
      </c>
      <c r="M15" s="25">
        <f t="shared" si="9"/>
        <v>2.4986105342278984E-2</v>
      </c>
      <c r="N15" s="25">
        <f t="shared" si="9"/>
        <v>17.762572593244435</v>
      </c>
      <c r="O15" s="25">
        <f t="shared" si="9"/>
        <v>35.4353101710673</v>
      </c>
      <c r="P15" s="25">
        <f t="shared" si="9"/>
        <v>48.874772793372259</v>
      </c>
      <c r="Q15" s="26">
        <f t="shared" si="9"/>
        <v>0.21769691166028624</v>
      </c>
    </row>
    <row r="16" spans="2:39" x14ac:dyDescent="0.2">
      <c r="B16" s="4" t="s">
        <v>23</v>
      </c>
      <c r="C16">
        <f t="shared" ref="C16:Q16" si="10">(100-C13)</f>
        <v>0</v>
      </c>
      <c r="D16">
        <f t="shared" si="10"/>
        <v>4.9265106980798095</v>
      </c>
      <c r="E16">
        <f t="shared" si="10"/>
        <v>14.973350033369584</v>
      </c>
      <c r="F16">
        <f t="shared" si="10"/>
        <v>9.4010842833764627</v>
      </c>
      <c r="G16">
        <f t="shared" si="10"/>
        <v>8.8625995373968038</v>
      </c>
      <c r="H16">
        <f t="shared" si="10"/>
        <v>22.001078797963089</v>
      </c>
      <c r="I16">
        <f t="shared" si="10"/>
        <v>26.234903685283555</v>
      </c>
      <c r="J16">
        <f t="shared" si="10"/>
        <v>16.358112164513642</v>
      </c>
      <c r="K16">
        <f t="shared" si="10"/>
        <v>5.7563318431293595</v>
      </c>
      <c r="L16">
        <f t="shared" si="10"/>
        <v>4.5004769262181412</v>
      </c>
      <c r="M16">
        <f t="shared" si="10"/>
        <v>9.4449675903493215</v>
      </c>
      <c r="N16">
        <f t="shared" si="10"/>
        <v>19.03651761579556</v>
      </c>
      <c r="O16">
        <f t="shared" si="10"/>
        <v>41.527931420143055</v>
      </c>
      <c r="P16">
        <f t="shared" si="10"/>
        <v>29.107736566070272</v>
      </c>
      <c r="Q16" s="17">
        <f t="shared" si="10"/>
        <v>28.730766769365786</v>
      </c>
    </row>
    <row r="17" spans="2:39" x14ac:dyDescent="0.2">
      <c r="B17" s="27" t="s">
        <v>24</v>
      </c>
      <c r="C17" s="28"/>
      <c r="D17" s="28"/>
      <c r="E17" s="28"/>
      <c r="F17" s="28"/>
      <c r="G17" s="28">
        <f>(D16+E16)</f>
        <v>19.899860731449394</v>
      </c>
      <c r="H17" s="28">
        <f>(D16+F16)</f>
        <v>14.327594981456272</v>
      </c>
      <c r="I17" s="28">
        <f>(E16+F16)</f>
        <v>24.374434316746047</v>
      </c>
      <c r="J17" s="28">
        <f>(D16+E16+F16)</f>
        <v>29.300945014825857</v>
      </c>
      <c r="K17" s="28"/>
      <c r="L17" s="28"/>
      <c r="M17" s="28"/>
      <c r="N17" s="28">
        <f>(K16+L16)</f>
        <v>10.256808769347501</v>
      </c>
      <c r="O17" s="28">
        <f>(K16+M16)</f>
        <v>15.201299433478681</v>
      </c>
      <c r="P17" s="28">
        <f>(L16+M16)</f>
        <v>13.945444516567463</v>
      </c>
      <c r="Q17" s="29">
        <f>(K16+L16+M16)</f>
        <v>19.701776359696822</v>
      </c>
    </row>
    <row r="18" spans="2:39" x14ac:dyDescent="0.2">
      <c r="T18" s="9"/>
      <c r="U18" s="9"/>
      <c r="V18" s="9"/>
      <c r="W18" s="9"/>
      <c r="X18" s="9"/>
      <c r="Y18" s="9"/>
      <c r="Z18" s="9"/>
      <c r="AA18" s="9"/>
      <c r="AB18" s="9"/>
    </row>
    <row r="19" spans="2:39" x14ac:dyDescent="0.2">
      <c r="T19" s="9"/>
      <c r="U19" s="9"/>
      <c r="V19" s="9"/>
      <c r="W19" s="9"/>
      <c r="X19" s="9"/>
      <c r="Y19" s="9"/>
      <c r="Z19" s="9"/>
      <c r="AA19" s="9"/>
      <c r="AB19" s="9"/>
    </row>
    <row r="20" spans="2:39" x14ac:dyDescent="0.2">
      <c r="T20" s="9"/>
      <c r="U20" s="9"/>
      <c r="V20" s="9"/>
      <c r="W20" s="9"/>
      <c r="X20" s="9"/>
      <c r="Y20" s="9"/>
      <c r="Z20" s="9"/>
      <c r="AA20" s="9"/>
      <c r="AB20" s="9"/>
    </row>
    <row r="21" spans="2:39" x14ac:dyDescent="0.2">
      <c r="T21" s="9"/>
      <c r="U21" s="9"/>
      <c r="V21" s="9"/>
      <c r="W21" s="9"/>
      <c r="X21" s="9"/>
      <c r="Y21" s="9"/>
      <c r="Z21" s="9"/>
      <c r="AA21" s="9"/>
      <c r="AB21" s="9"/>
    </row>
    <row r="22" spans="2:39" x14ac:dyDescent="0.2">
      <c r="B22" s="1"/>
      <c r="C22" s="46" t="s">
        <v>0</v>
      </c>
      <c r="D22" t="s">
        <v>49</v>
      </c>
      <c r="E22" s="46"/>
      <c r="F22" s="46"/>
      <c r="G22" s="46"/>
      <c r="H22" s="46"/>
      <c r="I22" s="46"/>
      <c r="J22" s="46"/>
      <c r="K22" t="s">
        <v>48</v>
      </c>
      <c r="L22" s="46"/>
      <c r="M22" s="46"/>
      <c r="N22" s="46"/>
      <c r="O22" s="46"/>
      <c r="P22" s="46"/>
      <c r="Q22" s="45"/>
      <c r="T22" s="9"/>
      <c r="U22" s="9"/>
      <c r="V22" s="9"/>
      <c r="W22" s="9"/>
      <c r="X22" s="9"/>
      <c r="Y22" s="9"/>
      <c r="Z22" s="9"/>
      <c r="AA22" s="9"/>
      <c r="AB22" s="9"/>
    </row>
    <row r="23" spans="2:39" x14ac:dyDescent="0.2">
      <c r="B23" s="4" t="s">
        <v>50</v>
      </c>
      <c r="C23" s="44" t="s">
        <v>4</v>
      </c>
      <c r="D23" s="44" t="s">
        <v>5</v>
      </c>
      <c r="E23" s="44" t="s">
        <v>6</v>
      </c>
      <c r="F23" s="44" t="s">
        <v>7</v>
      </c>
      <c r="G23" s="44" t="s">
        <v>8</v>
      </c>
      <c r="H23" s="44" t="s">
        <v>9</v>
      </c>
      <c r="I23" s="44" t="s">
        <v>10</v>
      </c>
      <c r="J23" s="44" t="s">
        <v>11</v>
      </c>
      <c r="K23" s="44" t="s">
        <v>5</v>
      </c>
      <c r="L23" s="44" t="s">
        <v>6</v>
      </c>
      <c r="M23" s="44" t="s">
        <v>7</v>
      </c>
      <c r="N23" s="44" t="s">
        <v>8</v>
      </c>
      <c r="O23" s="44" t="s">
        <v>9</v>
      </c>
      <c r="P23" s="44" t="s">
        <v>10</v>
      </c>
      <c r="Q23" s="43" t="s">
        <v>11</v>
      </c>
      <c r="T23" s="9"/>
      <c r="U23" s="9"/>
      <c r="V23" s="9"/>
      <c r="W23" s="9"/>
      <c r="X23" s="9"/>
      <c r="Y23" s="9"/>
      <c r="Z23" s="9"/>
      <c r="AA23" s="9"/>
      <c r="AB23" s="9"/>
    </row>
    <row r="24" spans="2:39" x14ac:dyDescent="0.2">
      <c r="B24" s="4" t="s">
        <v>25</v>
      </c>
      <c r="C24">
        <v>162262</v>
      </c>
      <c r="D24">
        <v>153191</v>
      </c>
      <c r="E24">
        <v>140059</v>
      </c>
      <c r="F24">
        <v>147230</v>
      </c>
      <c r="G24">
        <v>141161</v>
      </c>
      <c r="H24">
        <v>135279</v>
      </c>
      <c r="I24">
        <v>128271</v>
      </c>
      <c r="J24">
        <v>127042</v>
      </c>
      <c r="K24">
        <v>139466</v>
      </c>
      <c r="L24">
        <v>141290</v>
      </c>
      <c r="M24">
        <v>139822</v>
      </c>
      <c r="N24">
        <v>105506</v>
      </c>
      <c r="O24">
        <v>96986</v>
      </c>
      <c r="P24">
        <v>163443</v>
      </c>
      <c r="Q24" s="17">
        <v>119253</v>
      </c>
      <c r="T24" s="7"/>
      <c r="U24" s="7" t="s">
        <v>13</v>
      </c>
      <c r="V24" s="7"/>
      <c r="W24" s="7"/>
      <c r="X24" s="7"/>
      <c r="Y24" s="7"/>
      <c r="Z24" s="7"/>
      <c r="AA24" s="7"/>
      <c r="AB24" s="7"/>
    </row>
    <row r="25" spans="2:39" ht="16" thickBot="1" x14ac:dyDescent="0.25">
      <c r="B25" s="4"/>
      <c r="C25">
        <v>156872</v>
      </c>
      <c r="D25">
        <v>138780</v>
      </c>
      <c r="E25">
        <v>132478</v>
      </c>
      <c r="F25">
        <v>139021</v>
      </c>
      <c r="G25">
        <v>140920</v>
      </c>
      <c r="H25">
        <v>135449</v>
      </c>
      <c r="I25">
        <v>102572</v>
      </c>
      <c r="J25">
        <v>129862</v>
      </c>
      <c r="K25">
        <v>141884</v>
      </c>
      <c r="L25">
        <v>135834</v>
      </c>
      <c r="M25">
        <v>139837</v>
      </c>
      <c r="N25">
        <v>138128</v>
      </c>
      <c r="O25">
        <v>138641</v>
      </c>
      <c r="P25">
        <v>99479</v>
      </c>
      <c r="Q25" s="17">
        <v>120902</v>
      </c>
      <c r="T25" s="8"/>
      <c r="U25" s="9" t="s">
        <v>14</v>
      </c>
      <c r="V25" s="9"/>
      <c r="W25" s="9"/>
      <c r="X25" s="8"/>
      <c r="Y25" s="9" t="s">
        <v>15</v>
      </c>
      <c r="Z25" s="9"/>
      <c r="AA25" s="9"/>
      <c r="AB25" s="9"/>
    </row>
    <row r="26" spans="2:39" x14ac:dyDescent="0.2">
      <c r="B26" s="4"/>
      <c r="C26">
        <v>165851</v>
      </c>
      <c r="D26">
        <v>154181</v>
      </c>
      <c r="E26">
        <v>126917</v>
      </c>
      <c r="F26">
        <v>147574</v>
      </c>
      <c r="G26">
        <v>151506</v>
      </c>
      <c r="H26">
        <v>97527</v>
      </c>
      <c r="I26">
        <v>116288</v>
      </c>
      <c r="J26">
        <v>131040</v>
      </c>
      <c r="K26">
        <v>169887</v>
      </c>
      <c r="L26">
        <v>173585</v>
      </c>
      <c r="M26">
        <v>153662</v>
      </c>
      <c r="N26">
        <v>159020</v>
      </c>
      <c r="O26">
        <v>69703</v>
      </c>
      <c r="P26">
        <v>99774</v>
      </c>
      <c r="Q26" s="17">
        <v>114829</v>
      </c>
      <c r="T26" s="10" t="s">
        <v>26</v>
      </c>
      <c r="U26" s="11" t="s">
        <v>8</v>
      </c>
      <c r="V26" s="11" t="s">
        <v>9</v>
      </c>
      <c r="W26" s="11" t="s">
        <v>10</v>
      </c>
      <c r="X26" s="12" t="s">
        <v>11</v>
      </c>
      <c r="Y26" s="11" t="s">
        <v>8</v>
      </c>
      <c r="Z26" s="11" t="s">
        <v>9</v>
      </c>
      <c r="AA26" s="11" t="s">
        <v>10</v>
      </c>
      <c r="AB26" s="12" t="s">
        <v>11</v>
      </c>
    </row>
    <row r="27" spans="2:39" x14ac:dyDescent="0.2">
      <c r="B27" s="13" t="s">
        <v>17</v>
      </c>
      <c r="C27" s="14">
        <f t="shared" ref="C27:Q27" si="11">(AVERAGE(C24:C26))</f>
        <v>161661.66666666666</v>
      </c>
      <c r="D27" s="14">
        <f t="shared" si="11"/>
        <v>148717.33333333334</v>
      </c>
      <c r="E27" s="14">
        <f t="shared" si="11"/>
        <v>133151.33333333334</v>
      </c>
      <c r="F27" s="14">
        <f t="shared" si="11"/>
        <v>144608.33333333334</v>
      </c>
      <c r="G27" s="14">
        <f t="shared" si="11"/>
        <v>144529</v>
      </c>
      <c r="H27" s="14">
        <f t="shared" si="11"/>
        <v>122751.66666666667</v>
      </c>
      <c r="I27" s="14">
        <f t="shared" si="11"/>
        <v>115710.33333333333</v>
      </c>
      <c r="J27" s="14">
        <f t="shared" si="11"/>
        <v>129314.66666666667</v>
      </c>
      <c r="K27" s="14">
        <f t="shared" si="11"/>
        <v>150412.33333333334</v>
      </c>
      <c r="L27" s="14">
        <f t="shared" si="11"/>
        <v>150236.33333333334</v>
      </c>
      <c r="M27" s="14">
        <f t="shared" si="11"/>
        <v>144440.33333333334</v>
      </c>
      <c r="N27" s="14">
        <f t="shared" si="11"/>
        <v>134218</v>
      </c>
      <c r="O27" s="14">
        <f t="shared" si="11"/>
        <v>101776.66666666667</v>
      </c>
      <c r="P27" s="14">
        <f t="shared" si="11"/>
        <v>120898.66666666667</v>
      </c>
      <c r="Q27" s="15">
        <f t="shared" si="11"/>
        <v>118328</v>
      </c>
      <c r="T27" t="s">
        <v>49</v>
      </c>
      <c r="U27">
        <v>10.597853541862108</v>
      </c>
      <c r="V27">
        <v>24.068785632545328</v>
      </c>
      <c r="W27">
        <v>28.424384259306976</v>
      </c>
      <c r="X27">
        <v>20.009072445539545</v>
      </c>
      <c r="Y27" s="9">
        <v>25.642854933657716</v>
      </c>
      <c r="Z27" s="9">
        <v>18.555831623658435</v>
      </c>
      <c r="AA27" s="9">
        <v>28.184583028341066</v>
      </c>
      <c r="AB27" s="9">
        <v>36.191634792828609</v>
      </c>
      <c r="AE27" s="16" t="s">
        <v>26</v>
      </c>
      <c r="AF27" s="16"/>
    </row>
    <row r="28" spans="2:39" x14ac:dyDescent="0.2">
      <c r="B28" s="13" t="s">
        <v>18</v>
      </c>
      <c r="C28" s="14">
        <f t="shared" ref="C28:Q28" si="12">(STDEV(C24:C26))</f>
        <v>4519.5033281692949</v>
      </c>
      <c r="D28" s="14">
        <f t="shared" si="12"/>
        <v>8620.2070934133208</v>
      </c>
      <c r="E28" s="14">
        <f t="shared" si="12"/>
        <v>6596.8230485085269</v>
      </c>
      <c r="F28" s="14">
        <f t="shared" si="12"/>
        <v>4841.8286146179662</v>
      </c>
      <c r="G28" s="14">
        <f t="shared" si="12"/>
        <v>6043.4606807689252</v>
      </c>
      <c r="H28" s="14">
        <f t="shared" si="12"/>
        <v>21845.367502821555</v>
      </c>
      <c r="I28" s="14">
        <f t="shared" si="12"/>
        <v>12859.234982429294</v>
      </c>
      <c r="J28" s="14">
        <f t="shared" si="12"/>
        <v>2054.4296856629903</v>
      </c>
      <c r="K28" s="14">
        <f t="shared" si="12"/>
        <v>16908.833854921319</v>
      </c>
      <c r="L28" s="14">
        <f t="shared" si="12"/>
        <v>20403.729079100518</v>
      </c>
      <c r="M28" s="14">
        <f t="shared" si="12"/>
        <v>7986.2011202657131</v>
      </c>
      <c r="N28" s="14">
        <f t="shared" si="12"/>
        <v>26970.412010201104</v>
      </c>
      <c r="O28" s="14">
        <f t="shared" si="12"/>
        <v>34717.788327215399</v>
      </c>
      <c r="P28" s="14">
        <f t="shared" si="12"/>
        <v>36844.768696971514</v>
      </c>
      <c r="Q28" s="15">
        <f t="shared" si="12"/>
        <v>3140.39026237186</v>
      </c>
      <c r="T28" t="s">
        <v>48</v>
      </c>
      <c r="U28">
        <v>16.975988948111791</v>
      </c>
      <c r="V28">
        <v>37.043413713826197</v>
      </c>
      <c r="W28">
        <v>25.21500664969021</v>
      </c>
      <c r="X28">
        <v>26.805158922440896</v>
      </c>
      <c r="Y28" s="9">
        <v>14.026000804148566</v>
      </c>
      <c r="Z28" s="9">
        <v>17.611266327824538</v>
      </c>
      <c r="AA28" s="9">
        <v>17.720135674299186</v>
      </c>
      <c r="AB28" s="9">
        <v>24.678701403136145</v>
      </c>
      <c r="AE28" t="s">
        <v>49</v>
      </c>
      <c r="AJ28" t="s">
        <v>48</v>
      </c>
    </row>
    <row r="29" spans="2:39" x14ac:dyDescent="0.2">
      <c r="B29" s="13" t="s">
        <v>19</v>
      </c>
      <c r="C29" s="14">
        <f t="shared" ref="C29:Q29" si="13">(C28/C27)*100</f>
        <v>2.7956555325438694</v>
      </c>
      <c r="D29" s="14">
        <f t="shared" si="13"/>
        <v>5.7963701339991669</v>
      </c>
      <c r="E29" s="14">
        <f t="shared" si="13"/>
        <v>4.954380015102009</v>
      </c>
      <c r="F29" s="14">
        <f t="shared" si="13"/>
        <v>3.3482362343926466</v>
      </c>
      <c r="G29" s="14">
        <f t="shared" si="13"/>
        <v>4.1814865395657108</v>
      </c>
      <c r="H29" s="14">
        <f t="shared" si="13"/>
        <v>17.796391768873381</v>
      </c>
      <c r="I29" s="14">
        <f t="shared" si="13"/>
        <v>11.113298710656174</v>
      </c>
      <c r="J29" s="14">
        <f t="shared" si="13"/>
        <v>1.5887058588324527</v>
      </c>
      <c r="K29" s="14">
        <f t="shared" si="13"/>
        <v>11.241653845931063</v>
      </c>
      <c r="L29" s="14">
        <f t="shared" si="13"/>
        <v>13.581088293622171</v>
      </c>
      <c r="M29" s="14">
        <f t="shared" si="13"/>
        <v>5.5290658335961416</v>
      </c>
      <c r="N29" s="14">
        <f t="shared" si="13"/>
        <v>20.094482118792641</v>
      </c>
      <c r="O29" s="14">
        <f t="shared" si="13"/>
        <v>34.111736475828188</v>
      </c>
      <c r="P29" s="14">
        <f t="shared" si="13"/>
        <v>30.475744450149584</v>
      </c>
      <c r="Q29" s="15">
        <f t="shared" si="13"/>
        <v>2.6539705415217529</v>
      </c>
      <c r="AE29" t="s">
        <v>8</v>
      </c>
      <c r="AF29" t="s">
        <v>9</v>
      </c>
      <c r="AG29" t="s">
        <v>10</v>
      </c>
      <c r="AH29" t="s">
        <v>11</v>
      </c>
      <c r="AJ29" t="s">
        <v>8</v>
      </c>
      <c r="AK29" t="s">
        <v>9</v>
      </c>
      <c r="AL29" t="s">
        <v>10</v>
      </c>
      <c r="AM29" t="s">
        <v>11</v>
      </c>
    </row>
    <row r="30" spans="2:39" x14ac:dyDescent="0.2">
      <c r="B30" s="4" t="s">
        <v>20</v>
      </c>
      <c r="C30">
        <f t="shared" ref="C30:Q30" si="14">(C24/$C27)*100</f>
        <v>100.37135169128943</v>
      </c>
      <c r="D30">
        <f t="shared" si="14"/>
        <v>94.760250317020123</v>
      </c>
      <c r="E30">
        <f t="shared" si="14"/>
        <v>86.637112488015106</v>
      </c>
      <c r="F30">
        <f t="shared" si="14"/>
        <v>91.072919781024169</v>
      </c>
      <c r="G30">
        <f t="shared" si="14"/>
        <v>87.318783055146042</v>
      </c>
      <c r="H30">
        <f t="shared" si="14"/>
        <v>83.680320009897216</v>
      </c>
      <c r="I30">
        <f t="shared" si="14"/>
        <v>79.345340577543638</v>
      </c>
      <c r="J30">
        <f t="shared" si="14"/>
        <v>78.585110879717931</v>
      </c>
      <c r="K30">
        <f t="shared" si="14"/>
        <v>86.270297019495459</v>
      </c>
      <c r="L30">
        <f t="shared" si="14"/>
        <v>87.398579337505282</v>
      </c>
      <c r="M30">
        <f t="shared" si="14"/>
        <v>86.490510015773694</v>
      </c>
      <c r="N30">
        <f t="shared" si="14"/>
        <v>65.263461756549177</v>
      </c>
      <c r="O30">
        <f t="shared" si="14"/>
        <v>59.993195665845334</v>
      </c>
      <c r="P30">
        <f t="shared" si="14"/>
        <v>101.1018897491675</v>
      </c>
      <c r="Q30" s="17">
        <f t="shared" si="14"/>
        <v>73.767023722383172</v>
      </c>
      <c r="AD30" s="17" t="s">
        <v>22</v>
      </c>
      <c r="AE30" s="30">
        <v>89.402146458137892</v>
      </c>
      <c r="AF30" s="33">
        <v>75.931214367454672</v>
      </c>
      <c r="AG30" s="32">
        <v>71.575615740693024</v>
      </c>
      <c r="AH30" s="30">
        <v>79.990927554460455</v>
      </c>
      <c r="AJ30" s="32">
        <v>83.024011051888209</v>
      </c>
      <c r="AK30" s="33">
        <v>62.956586286173803</v>
      </c>
      <c r="AL30" s="33">
        <v>74.78499335030979</v>
      </c>
      <c r="AM30" s="32">
        <v>73.194841077559104</v>
      </c>
    </row>
    <row r="31" spans="2:39" x14ac:dyDescent="0.2">
      <c r="B31" s="4"/>
      <c r="C31">
        <f t="shared" ref="C31:Q31" si="15">(C25/$C27)*100</f>
        <v>97.037227955503781</v>
      </c>
      <c r="D31">
        <f t="shared" si="15"/>
        <v>85.845953998577286</v>
      </c>
      <c r="E31">
        <f t="shared" si="15"/>
        <v>81.947689103786729</v>
      </c>
      <c r="F31">
        <f t="shared" si="15"/>
        <v>85.995030774147665</v>
      </c>
      <c r="G31">
        <f t="shared" si="15"/>
        <v>87.169706279575664</v>
      </c>
      <c r="H31">
        <f t="shared" si="15"/>
        <v>83.7854779013784</v>
      </c>
      <c r="I31">
        <f t="shared" si="15"/>
        <v>63.448560264750462</v>
      </c>
      <c r="J31">
        <f t="shared" si="15"/>
        <v>80.32949472664103</v>
      </c>
      <c r="K31">
        <f t="shared" si="15"/>
        <v>87.766013381857178</v>
      </c>
      <c r="L31">
        <f t="shared" si="15"/>
        <v>84.023629596791665</v>
      </c>
      <c r="M31">
        <f t="shared" si="15"/>
        <v>86.499788653257326</v>
      </c>
      <c r="N31">
        <f t="shared" si="15"/>
        <v>85.442642555955345</v>
      </c>
      <c r="O31">
        <f t="shared" si="15"/>
        <v>85.759971957895615</v>
      </c>
      <c r="P31">
        <f t="shared" si="15"/>
        <v>61.535305215625222</v>
      </c>
      <c r="Q31" s="17">
        <f t="shared" si="15"/>
        <v>74.78705526975061</v>
      </c>
      <c r="U31" s="18" t="s">
        <v>21</v>
      </c>
      <c r="V31" s="18"/>
      <c r="AD31" s="17" t="s">
        <v>15</v>
      </c>
      <c r="AE31">
        <v>74.357145066342284</v>
      </c>
      <c r="AF31">
        <v>81.444168376341565</v>
      </c>
      <c r="AG31">
        <v>71.815416971658934</v>
      </c>
      <c r="AH31" s="17">
        <v>63.808365207171391</v>
      </c>
      <c r="AJ31">
        <v>85.973999195851434</v>
      </c>
      <c r="AK31">
        <v>82.388733672175462</v>
      </c>
      <c r="AL31">
        <v>82.279864325700814</v>
      </c>
      <c r="AM31">
        <v>75.321298596863855</v>
      </c>
    </row>
    <row r="32" spans="2:39" ht="16" thickBot="1" x14ac:dyDescent="0.25">
      <c r="B32" s="4"/>
      <c r="C32">
        <f t="shared" ref="C32:Q32" si="16">(C26/$C27)*100</f>
        <v>102.59142035320681</v>
      </c>
      <c r="D32">
        <f t="shared" si="16"/>
        <v>95.372640390939935</v>
      </c>
      <c r="E32">
        <f t="shared" si="16"/>
        <v>78.507788900687657</v>
      </c>
      <c r="F32">
        <f t="shared" si="16"/>
        <v>91.285709867315489</v>
      </c>
      <c r="G32">
        <f t="shared" si="16"/>
        <v>93.717950039691956</v>
      </c>
      <c r="H32">
        <f t="shared" si="16"/>
        <v>60.327845191088393</v>
      </c>
      <c r="I32">
        <f t="shared" si="16"/>
        <v>71.932946379784951</v>
      </c>
      <c r="J32">
        <f t="shared" si="16"/>
        <v>81.058177057022391</v>
      </c>
      <c r="K32">
        <f t="shared" si="16"/>
        <v>105.08799241213647</v>
      </c>
      <c r="L32">
        <f t="shared" si="16"/>
        <v>107.37548583976823</v>
      </c>
      <c r="M32">
        <f t="shared" si="16"/>
        <v>95.051599534006215</v>
      </c>
      <c r="N32">
        <f t="shared" si="16"/>
        <v>98.365928843160106</v>
      </c>
      <c r="O32">
        <f t="shared" si="16"/>
        <v>43.116591234780458</v>
      </c>
      <c r="P32">
        <f t="shared" si="16"/>
        <v>61.717785086136686</v>
      </c>
      <c r="Q32" s="17">
        <f t="shared" si="16"/>
        <v>71.030444240543517</v>
      </c>
      <c r="U32" t="s">
        <v>14</v>
      </c>
      <c r="X32" s="17"/>
      <c r="Y32" t="s">
        <v>15</v>
      </c>
    </row>
    <row r="33" spans="2:28" x14ac:dyDescent="0.2">
      <c r="B33" s="13" t="s">
        <v>17</v>
      </c>
      <c r="C33" s="23">
        <f t="shared" ref="C33:Q33" si="17">(AVERAGE(C30:C32))</f>
        <v>100</v>
      </c>
      <c r="D33" s="23">
        <f t="shared" si="17"/>
        <v>91.992948235512458</v>
      </c>
      <c r="E33" s="23">
        <f t="shared" si="17"/>
        <v>82.364196830829826</v>
      </c>
      <c r="F33" s="23">
        <f t="shared" si="17"/>
        <v>89.451220140829108</v>
      </c>
      <c r="G33" s="23">
        <f t="shared" si="17"/>
        <v>89.402146458137892</v>
      </c>
      <c r="H33" s="23">
        <f t="shared" si="17"/>
        <v>75.931214367454672</v>
      </c>
      <c r="I33" s="23">
        <f t="shared" si="17"/>
        <v>71.575615740693024</v>
      </c>
      <c r="J33" s="23">
        <f t="shared" si="17"/>
        <v>79.990927554460455</v>
      </c>
      <c r="K33" s="23">
        <f t="shared" si="17"/>
        <v>93.041434271163041</v>
      </c>
      <c r="L33" s="23">
        <f t="shared" si="17"/>
        <v>92.932564924688393</v>
      </c>
      <c r="M33" s="23">
        <f t="shared" si="17"/>
        <v>89.347299401012421</v>
      </c>
      <c r="N33" s="23">
        <f t="shared" si="17"/>
        <v>83.024011051888209</v>
      </c>
      <c r="O33" s="23">
        <f t="shared" si="17"/>
        <v>62.956586286173803</v>
      </c>
      <c r="P33" s="23">
        <f t="shared" si="17"/>
        <v>74.78499335030979</v>
      </c>
      <c r="Q33" s="24">
        <f t="shared" si="17"/>
        <v>73.194841077559104</v>
      </c>
      <c r="T33" s="31" t="s">
        <v>26</v>
      </c>
      <c r="U33" s="23" t="s">
        <v>8</v>
      </c>
      <c r="V33" s="23" t="s">
        <v>9</v>
      </c>
      <c r="W33" s="23" t="s">
        <v>10</v>
      </c>
      <c r="X33" s="24" t="s">
        <v>11</v>
      </c>
      <c r="Y33" s="23" t="s">
        <v>8</v>
      </c>
      <c r="Z33" s="23" t="s">
        <v>9</v>
      </c>
      <c r="AA33" s="23" t="s">
        <v>10</v>
      </c>
      <c r="AB33" s="24" t="s">
        <v>11</v>
      </c>
    </row>
    <row r="34" spans="2:28" x14ac:dyDescent="0.2">
      <c r="B34" s="13" t="s">
        <v>18</v>
      </c>
      <c r="C34" s="25">
        <f>(STDEV(C30:C32))</f>
        <v>2.7956555325438757</v>
      </c>
      <c r="D34" s="25">
        <f>(STDEV(D30:D32))</f>
        <v>5.3322517769085556</v>
      </c>
      <c r="E34" s="25">
        <f>(STDEV(E30:E32))</f>
        <v>4.0806353073859176</v>
      </c>
      <c r="F34" s="25">
        <f>(STDEV(F30:F32))</f>
        <v>2.9950381648615716</v>
      </c>
      <c r="G34" s="25">
        <f t="shared" ref="G34:Q34" si="18">(STDEV(G30:G31))</f>
        <v>0.10541319892323973</v>
      </c>
      <c r="H34" s="25">
        <f t="shared" si="18"/>
        <v>7.4357858161624393E-2</v>
      </c>
      <c r="I34" s="25">
        <f t="shared" si="18"/>
        <v>11.240721158208901</v>
      </c>
      <c r="J34" s="25">
        <f t="shared" si="18"/>
        <v>1.2334656471516003</v>
      </c>
      <c r="K34" s="25">
        <f t="shared" si="18"/>
        <v>1.057631182557647</v>
      </c>
      <c r="L34" s="25">
        <f t="shared" si="18"/>
        <v>2.3864498478223792</v>
      </c>
      <c r="M34" s="25">
        <f t="shared" si="18"/>
        <v>6.5609874848480288E-3</v>
      </c>
      <c r="N34" s="25">
        <f t="shared" si="18"/>
        <v>14.26883558204945</v>
      </c>
      <c r="O34" s="25">
        <f t="shared" si="18"/>
        <v>18.219862245425546</v>
      </c>
      <c r="P34" s="25">
        <f t="shared" si="18"/>
        <v>27.977800232058534</v>
      </c>
      <c r="Q34" s="26">
        <f t="shared" si="18"/>
        <v>0.72127122416772249</v>
      </c>
      <c r="T34" t="s">
        <v>49</v>
      </c>
      <c r="U34">
        <f t="shared" ref="U34:AB35" si="19">(100-U27)</f>
        <v>89.402146458137892</v>
      </c>
      <c r="V34">
        <f t="shared" si="19"/>
        <v>75.931214367454672</v>
      </c>
      <c r="W34">
        <f t="shared" si="19"/>
        <v>71.575615740693024</v>
      </c>
      <c r="X34">
        <f t="shared" si="19"/>
        <v>79.990927554460455</v>
      </c>
      <c r="Y34">
        <f t="shared" si="19"/>
        <v>74.357145066342284</v>
      </c>
      <c r="Z34">
        <f t="shared" si="19"/>
        <v>81.444168376341565</v>
      </c>
      <c r="AA34">
        <f t="shared" si="19"/>
        <v>71.815416971658934</v>
      </c>
      <c r="AB34">
        <f t="shared" si="19"/>
        <v>63.808365207171391</v>
      </c>
    </row>
    <row r="35" spans="2:28" x14ac:dyDescent="0.2">
      <c r="B35" s="13" t="s">
        <v>19</v>
      </c>
      <c r="C35" s="25">
        <f t="shared" ref="C35:Q35" si="20">(C34/C33)*100</f>
        <v>2.7956555325438757</v>
      </c>
      <c r="D35" s="25">
        <f t="shared" si="20"/>
        <v>5.7963701339991642</v>
      </c>
      <c r="E35" s="25">
        <f t="shared" si="20"/>
        <v>4.9543800151020116</v>
      </c>
      <c r="F35" s="25">
        <f t="shared" si="20"/>
        <v>3.3482362343926453</v>
      </c>
      <c r="G35" s="25">
        <f t="shared" si="20"/>
        <v>0.11790902467045233</v>
      </c>
      <c r="H35" s="25">
        <f t="shared" si="20"/>
        <v>9.7927919079212514E-2</v>
      </c>
      <c r="I35" s="25">
        <f t="shared" si="20"/>
        <v>15.704679648069295</v>
      </c>
      <c r="J35" s="25">
        <f t="shared" si="20"/>
        <v>1.542006931113302</v>
      </c>
      <c r="K35" s="25">
        <f t="shared" si="20"/>
        <v>1.13673138300432</v>
      </c>
      <c r="L35" s="25">
        <f t="shared" si="20"/>
        <v>2.5679371378120619</v>
      </c>
      <c r="M35" s="25">
        <f t="shared" si="20"/>
        <v>7.3432409584096329E-3</v>
      </c>
      <c r="N35" s="25">
        <f t="shared" si="20"/>
        <v>17.186396322302155</v>
      </c>
      <c r="O35" s="25">
        <f t="shared" si="20"/>
        <v>28.940359254241994</v>
      </c>
      <c r="P35" s="25">
        <f t="shared" si="20"/>
        <v>37.410981774116372</v>
      </c>
      <c r="Q35" s="26">
        <f t="shared" si="20"/>
        <v>0.98541265142367795</v>
      </c>
      <c r="T35" t="s">
        <v>48</v>
      </c>
      <c r="U35">
        <f t="shared" si="19"/>
        <v>83.024011051888209</v>
      </c>
      <c r="V35">
        <f t="shared" si="19"/>
        <v>62.956586286173803</v>
      </c>
      <c r="W35">
        <f t="shared" si="19"/>
        <v>74.78499335030979</v>
      </c>
      <c r="X35">
        <f t="shared" si="19"/>
        <v>73.194841077559104</v>
      </c>
      <c r="Y35">
        <f t="shared" si="19"/>
        <v>85.973999195851434</v>
      </c>
      <c r="Z35">
        <f t="shared" si="19"/>
        <v>82.388733672175462</v>
      </c>
      <c r="AA35">
        <f t="shared" si="19"/>
        <v>82.279864325700814</v>
      </c>
      <c r="AB35">
        <f t="shared" si="19"/>
        <v>75.321298596863855</v>
      </c>
    </row>
    <row r="36" spans="2:28" x14ac:dyDescent="0.2">
      <c r="B36" s="4" t="s">
        <v>23</v>
      </c>
      <c r="C36">
        <f t="shared" ref="C36:Q36" si="21">(100-C33)</f>
        <v>0</v>
      </c>
      <c r="D36">
        <f t="shared" si="21"/>
        <v>8.0070517644875423</v>
      </c>
      <c r="E36">
        <f t="shared" si="21"/>
        <v>17.635803169170174</v>
      </c>
      <c r="F36">
        <f t="shared" si="21"/>
        <v>10.548779859170892</v>
      </c>
      <c r="G36">
        <f t="shared" si="21"/>
        <v>10.597853541862108</v>
      </c>
      <c r="H36">
        <f t="shared" si="21"/>
        <v>24.068785632545328</v>
      </c>
      <c r="I36">
        <f t="shared" si="21"/>
        <v>28.424384259306976</v>
      </c>
      <c r="J36">
        <f t="shared" si="21"/>
        <v>20.009072445539545</v>
      </c>
      <c r="K36">
        <f t="shared" si="21"/>
        <v>6.9585657288369589</v>
      </c>
      <c r="L36">
        <f t="shared" si="21"/>
        <v>7.0674350753116073</v>
      </c>
      <c r="M36">
        <f t="shared" si="21"/>
        <v>10.652700598987579</v>
      </c>
      <c r="N36">
        <f t="shared" si="21"/>
        <v>16.975988948111791</v>
      </c>
      <c r="O36">
        <f t="shared" si="21"/>
        <v>37.043413713826197</v>
      </c>
      <c r="P36">
        <f t="shared" si="21"/>
        <v>25.21500664969021</v>
      </c>
      <c r="Q36" s="17">
        <f t="shared" si="21"/>
        <v>26.805158922440896</v>
      </c>
    </row>
    <row r="37" spans="2:28" x14ac:dyDescent="0.2">
      <c r="B37" s="27" t="s">
        <v>24</v>
      </c>
      <c r="C37" s="28"/>
      <c r="D37" s="28"/>
      <c r="E37" s="28"/>
      <c r="F37" s="28"/>
      <c r="G37" s="28">
        <f>(D36+E36)</f>
        <v>25.642854933657716</v>
      </c>
      <c r="H37" s="28">
        <f>(D36+F36)</f>
        <v>18.555831623658435</v>
      </c>
      <c r="I37" s="28">
        <f>(E36+F36)</f>
        <v>28.184583028341066</v>
      </c>
      <c r="J37" s="28">
        <f>(D36+E36+F36)</f>
        <v>36.191634792828609</v>
      </c>
      <c r="K37" s="28"/>
      <c r="L37" s="28"/>
      <c r="M37" s="28"/>
      <c r="N37" s="28">
        <f>(K36+L36)</f>
        <v>14.026000804148566</v>
      </c>
      <c r="O37" s="28">
        <f>(K36+M36)</f>
        <v>17.611266327824538</v>
      </c>
      <c r="P37" s="28">
        <f>(L36+M36)</f>
        <v>17.720135674299186</v>
      </c>
      <c r="Q37" s="29">
        <f>(K36+L36+M36)</f>
        <v>24.678701403136145</v>
      </c>
      <c r="T37" s="9"/>
      <c r="U37" s="9"/>
      <c r="V37" s="9"/>
      <c r="W37" s="9"/>
    </row>
    <row r="38" spans="2:28" x14ac:dyDescent="0.2">
      <c r="T38" s="9"/>
      <c r="U38" s="9"/>
      <c r="V38" s="9"/>
      <c r="W38" s="9"/>
    </row>
    <row r="41" spans="2:28" x14ac:dyDescent="0.2">
      <c r="B41" s="4"/>
      <c r="C41" s="46" t="s">
        <v>0</v>
      </c>
      <c r="D41" t="s">
        <v>49</v>
      </c>
      <c r="E41" s="46"/>
      <c r="F41" s="46"/>
      <c r="G41" s="46"/>
      <c r="H41" s="46"/>
      <c r="I41" s="46"/>
      <c r="J41" s="46"/>
      <c r="L41" t="s">
        <v>48</v>
      </c>
      <c r="M41" s="46"/>
      <c r="N41" s="46"/>
      <c r="O41" s="46"/>
      <c r="P41" s="46"/>
      <c r="Q41" s="46"/>
      <c r="R41" s="45"/>
    </row>
    <row r="42" spans="2:28" x14ac:dyDescent="0.2">
      <c r="C42" s="44" t="s">
        <v>4</v>
      </c>
      <c r="D42" s="44" t="s">
        <v>5</v>
      </c>
      <c r="E42" s="44" t="s">
        <v>6</v>
      </c>
      <c r="F42" s="44" t="s">
        <v>7</v>
      </c>
      <c r="G42" s="44" t="s">
        <v>8</v>
      </c>
      <c r="H42" s="44" t="s">
        <v>9</v>
      </c>
      <c r="I42" s="44" t="s">
        <v>10</v>
      </c>
      <c r="J42" s="44" t="s">
        <v>11</v>
      </c>
      <c r="L42" s="44" t="s">
        <v>5</v>
      </c>
      <c r="M42" s="44" t="s">
        <v>6</v>
      </c>
      <c r="N42" s="44" t="s">
        <v>7</v>
      </c>
      <c r="O42" s="44" t="s">
        <v>8</v>
      </c>
      <c r="P42" s="44" t="s">
        <v>9</v>
      </c>
      <c r="Q42" s="44" t="s">
        <v>10</v>
      </c>
      <c r="R42" s="43" t="s">
        <v>11</v>
      </c>
    </row>
    <row r="43" spans="2:28" x14ac:dyDescent="0.2">
      <c r="B43" s="4" t="s">
        <v>12</v>
      </c>
      <c r="C43">
        <v>100</v>
      </c>
      <c r="D43">
        <v>95.073489301920191</v>
      </c>
      <c r="E43">
        <v>85.026649966630416</v>
      </c>
      <c r="F43">
        <v>90.598915716623537</v>
      </c>
      <c r="G43">
        <v>91.137400462603196</v>
      </c>
      <c r="H43">
        <v>77.998921202036911</v>
      </c>
      <c r="I43">
        <v>73.765096314716445</v>
      </c>
      <c r="J43">
        <v>83.641887835486358</v>
      </c>
      <c r="L43">
        <v>94.24366815687064</v>
      </c>
      <c r="M43">
        <v>95.499523073781859</v>
      </c>
      <c r="N43">
        <v>90.555032409650678</v>
      </c>
      <c r="O43">
        <v>80.96348238420444</v>
      </c>
      <c r="P43">
        <v>58.472068579856945</v>
      </c>
      <c r="Q43">
        <v>70.892263433929728</v>
      </c>
      <c r="R43">
        <v>71.269233230634214</v>
      </c>
    </row>
    <row r="44" spans="2:28" x14ac:dyDescent="0.2">
      <c r="B44" s="4" t="s">
        <v>25</v>
      </c>
      <c r="C44">
        <v>100</v>
      </c>
      <c r="D44">
        <v>91.992948235512458</v>
      </c>
      <c r="E44">
        <v>82.364196830829826</v>
      </c>
      <c r="F44">
        <v>89.451220140829108</v>
      </c>
      <c r="G44">
        <v>89.402146458137892</v>
      </c>
      <c r="H44">
        <v>75.931214367454672</v>
      </c>
      <c r="I44">
        <v>71.575615740693024</v>
      </c>
      <c r="J44">
        <v>79.990927554460455</v>
      </c>
      <c r="L44">
        <v>93.041434271163041</v>
      </c>
      <c r="M44">
        <v>92.932564924688393</v>
      </c>
      <c r="N44">
        <v>89.347299401012421</v>
      </c>
      <c r="O44">
        <v>83.024011051888209</v>
      </c>
      <c r="P44">
        <v>62.956586286173803</v>
      </c>
      <c r="Q44">
        <v>74.78499335030979</v>
      </c>
      <c r="R44">
        <v>73.194841077559104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AM45"/>
  <sheetViews>
    <sheetView topLeftCell="A22" zoomScaleNormal="100" workbookViewId="0">
      <selection activeCell="X82" sqref="X82"/>
    </sheetView>
  </sheetViews>
  <sheetFormatPr baseColWidth="10" defaultColWidth="8.83203125" defaultRowHeight="15" x14ac:dyDescent="0.2"/>
  <cols>
    <col min="2" max="2" width="21.5" customWidth="1"/>
    <col min="20" max="20" width="21.5" customWidth="1"/>
  </cols>
  <sheetData>
    <row r="1" spans="2:39" ht="24" x14ac:dyDescent="0.3">
      <c r="S1" s="48" t="s">
        <v>27</v>
      </c>
    </row>
    <row r="3" spans="2:39" x14ac:dyDescent="0.2">
      <c r="B3" s="1"/>
      <c r="C3" s="46" t="s">
        <v>0</v>
      </c>
      <c r="D3" t="s">
        <v>49</v>
      </c>
      <c r="E3" s="46"/>
      <c r="F3" s="46"/>
      <c r="G3" s="46"/>
      <c r="H3" s="46"/>
      <c r="I3" s="46"/>
      <c r="J3" s="46"/>
      <c r="K3" t="s">
        <v>48</v>
      </c>
      <c r="L3" s="46"/>
      <c r="M3" s="46"/>
      <c r="N3" s="46"/>
      <c r="O3" s="46"/>
      <c r="P3" s="46"/>
      <c r="Q3" s="45"/>
    </row>
    <row r="4" spans="2:39" x14ac:dyDescent="0.2">
      <c r="B4" s="4" t="s">
        <v>3</v>
      </c>
      <c r="C4" s="44" t="s">
        <v>4</v>
      </c>
      <c r="D4" s="44" t="s">
        <v>5</v>
      </c>
      <c r="E4" s="44" t="s">
        <v>6</v>
      </c>
      <c r="F4" s="44" t="s">
        <v>7</v>
      </c>
      <c r="G4" s="44" t="s">
        <v>8</v>
      </c>
      <c r="H4" s="44" t="s">
        <v>9</v>
      </c>
      <c r="I4" s="44" t="s">
        <v>10</v>
      </c>
      <c r="J4" s="44" t="s">
        <v>11</v>
      </c>
      <c r="K4" s="44" t="s">
        <v>5</v>
      </c>
      <c r="L4" s="44" t="s">
        <v>6</v>
      </c>
      <c r="M4" s="44" t="s">
        <v>7</v>
      </c>
      <c r="N4" s="44" t="s">
        <v>8</v>
      </c>
      <c r="O4" s="44" t="s">
        <v>9</v>
      </c>
      <c r="P4" s="44" t="s">
        <v>10</v>
      </c>
      <c r="Q4" s="43" t="s">
        <v>11</v>
      </c>
    </row>
    <row r="5" spans="2:39" x14ac:dyDescent="0.2">
      <c r="B5" s="4" t="s">
        <v>12</v>
      </c>
      <c r="C5">
        <v>189059</v>
      </c>
      <c r="D5">
        <v>168996</v>
      </c>
      <c r="E5">
        <v>171016</v>
      </c>
      <c r="F5">
        <v>162989</v>
      </c>
      <c r="G5">
        <v>159610</v>
      </c>
      <c r="H5">
        <v>138846</v>
      </c>
      <c r="I5">
        <v>126080</v>
      </c>
      <c r="J5">
        <v>130019</v>
      </c>
      <c r="K5">
        <v>176709</v>
      </c>
      <c r="L5">
        <v>163466</v>
      </c>
      <c r="M5">
        <v>142915</v>
      </c>
      <c r="N5">
        <v>150795</v>
      </c>
      <c r="O5">
        <v>128188</v>
      </c>
      <c r="P5">
        <v>124048</v>
      </c>
      <c r="Q5">
        <v>155161</v>
      </c>
      <c r="T5" s="7"/>
      <c r="U5" s="7" t="s">
        <v>13</v>
      </c>
      <c r="V5" s="7"/>
      <c r="W5" s="7"/>
      <c r="X5" s="7"/>
      <c r="Y5" s="7"/>
      <c r="Z5" s="7"/>
      <c r="AA5" s="7"/>
      <c r="AB5" s="7"/>
    </row>
    <row r="6" spans="2:39" ht="16" thickBot="1" x14ac:dyDescent="0.25">
      <c r="B6" s="4"/>
      <c r="C6">
        <v>186815</v>
      </c>
      <c r="D6">
        <v>171933</v>
      </c>
      <c r="E6">
        <v>166637</v>
      </c>
      <c r="F6">
        <v>156309</v>
      </c>
      <c r="G6">
        <v>153341</v>
      </c>
      <c r="H6">
        <v>120368</v>
      </c>
      <c r="I6">
        <v>128590</v>
      </c>
      <c r="J6">
        <v>130438</v>
      </c>
      <c r="K6">
        <v>163663</v>
      </c>
      <c r="L6">
        <v>159178</v>
      </c>
      <c r="M6">
        <v>161369</v>
      </c>
      <c r="N6">
        <v>168994</v>
      </c>
      <c r="O6">
        <v>136272</v>
      </c>
      <c r="P6">
        <v>157954</v>
      </c>
      <c r="Q6">
        <v>156461</v>
      </c>
      <c r="T6" s="8"/>
      <c r="U6" s="9" t="s">
        <v>14</v>
      </c>
      <c r="V6" s="9"/>
      <c r="W6" s="9"/>
      <c r="X6" s="8"/>
      <c r="Y6" s="9" t="s">
        <v>15</v>
      </c>
      <c r="Z6" s="9"/>
      <c r="AA6" s="9"/>
      <c r="AB6" s="9"/>
    </row>
    <row r="7" spans="2:39" x14ac:dyDescent="0.2">
      <c r="B7" s="4"/>
      <c r="C7">
        <v>184701</v>
      </c>
      <c r="D7">
        <v>185301</v>
      </c>
      <c r="E7">
        <v>166041</v>
      </c>
      <c r="F7">
        <v>161976</v>
      </c>
      <c r="G7">
        <v>165879</v>
      </c>
      <c r="H7">
        <v>129631</v>
      </c>
      <c r="I7">
        <v>130158</v>
      </c>
      <c r="J7">
        <v>120727</v>
      </c>
      <c r="K7">
        <v>175674</v>
      </c>
      <c r="L7">
        <v>168812</v>
      </c>
      <c r="M7">
        <v>149656</v>
      </c>
      <c r="N7">
        <v>164788</v>
      </c>
      <c r="O7">
        <v>146958</v>
      </c>
      <c r="P7">
        <v>144323</v>
      </c>
      <c r="Q7">
        <v>152901</v>
      </c>
      <c r="T7" s="10" t="s">
        <v>16</v>
      </c>
      <c r="U7" s="11" t="s">
        <v>8</v>
      </c>
      <c r="V7" s="11" t="s">
        <v>9</v>
      </c>
      <c r="W7" s="11" t="s">
        <v>10</v>
      </c>
      <c r="X7" s="12" t="s">
        <v>11</v>
      </c>
      <c r="Y7" s="11" t="s">
        <v>8</v>
      </c>
      <c r="Z7" s="11" t="s">
        <v>9</v>
      </c>
      <c r="AA7" s="11" t="s">
        <v>10</v>
      </c>
      <c r="AB7" s="12" t="s">
        <v>11</v>
      </c>
    </row>
    <row r="8" spans="2:39" x14ac:dyDescent="0.2">
      <c r="B8" s="13" t="s">
        <v>17</v>
      </c>
      <c r="C8" s="14">
        <f t="shared" ref="C8:Q8" si="0">(AVERAGE(C5:C7))</f>
        <v>186858.33333333334</v>
      </c>
      <c r="D8" s="14">
        <f t="shared" si="0"/>
        <v>175410</v>
      </c>
      <c r="E8" s="14">
        <f t="shared" si="0"/>
        <v>167898</v>
      </c>
      <c r="F8" s="14">
        <f t="shared" si="0"/>
        <v>160424.66666666666</v>
      </c>
      <c r="G8" s="14">
        <f t="shared" si="0"/>
        <v>159610</v>
      </c>
      <c r="H8" s="14">
        <f t="shared" si="0"/>
        <v>129615</v>
      </c>
      <c r="I8" s="14">
        <f t="shared" si="0"/>
        <v>128276</v>
      </c>
      <c r="J8" s="14">
        <f t="shared" si="0"/>
        <v>127061.33333333333</v>
      </c>
      <c r="K8" s="14">
        <f t="shared" si="0"/>
        <v>172015.33333333334</v>
      </c>
      <c r="L8" s="14">
        <f t="shared" si="0"/>
        <v>163818.66666666666</v>
      </c>
      <c r="M8" s="14">
        <f t="shared" si="0"/>
        <v>151313.33333333334</v>
      </c>
      <c r="N8" s="14">
        <f t="shared" si="0"/>
        <v>161525.66666666666</v>
      </c>
      <c r="O8" s="14">
        <f t="shared" si="0"/>
        <v>137139.33333333334</v>
      </c>
      <c r="P8" s="14">
        <f t="shared" si="0"/>
        <v>142108.33333333334</v>
      </c>
      <c r="Q8" s="15">
        <f t="shared" si="0"/>
        <v>154841</v>
      </c>
      <c r="T8" t="s">
        <v>49</v>
      </c>
      <c r="U8">
        <v>14.582348481469921</v>
      </c>
      <c r="V8">
        <v>30.634616242251269</v>
      </c>
      <c r="W8">
        <v>31.351201890915576</v>
      </c>
      <c r="X8">
        <v>32.001248717834372</v>
      </c>
      <c r="Y8" s="9">
        <v>16.273647593988343</v>
      </c>
      <c r="Z8" s="9">
        <v>20.2731124292022</v>
      </c>
      <c r="AA8" s="9">
        <v>24.293270302814093</v>
      </c>
      <c r="AB8" s="9">
        <v>30.420015163002319</v>
      </c>
      <c r="AE8" s="16" t="s">
        <v>16</v>
      </c>
      <c r="AF8" s="16"/>
    </row>
    <row r="9" spans="2:39" x14ac:dyDescent="0.2">
      <c r="B9" s="13" t="s">
        <v>18</v>
      </c>
      <c r="C9" s="14">
        <f t="shared" ref="C9:Q9" si="1">(STDEV(C5:C7))</f>
        <v>2179.3231365112733</v>
      </c>
      <c r="D9" s="14">
        <f t="shared" si="1"/>
        <v>8690.8229184582979</v>
      </c>
      <c r="E9" s="14">
        <f t="shared" si="1"/>
        <v>2716.661002039084</v>
      </c>
      <c r="F9" s="14">
        <f t="shared" si="1"/>
        <v>3600.0800454063979</v>
      </c>
      <c r="G9" s="14">
        <f t="shared" si="1"/>
        <v>6269</v>
      </c>
      <c r="H9" s="14">
        <f t="shared" si="1"/>
        <v>9239.010390729085</v>
      </c>
      <c r="I9" s="14">
        <f t="shared" si="1"/>
        <v>2057.0532321746077</v>
      </c>
      <c r="J9" s="14">
        <f t="shared" si="1"/>
        <v>5489.6925536256886</v>
      </c>
      <c r="K9" s="14">
        <f t="shared" si="1"/>
        <v>7251.821173562771</v>
      </c>
      <c r="L9" s="14">
        <f t="shared" si="1"/>
        <v>4826.672697970449</v>
      </c>
      <c r="M9" s="14">
        <f t="shared" si="1"/>
        <v>9337.9652137568664</v>
      </c>
      <c r="N9" s="14">
        <f t="shared" si="1"/>
        <v>9528.0120871739746</v>
      </c>
      <c r="O9" s="14">
        <f t="shared" si="1"/>
        <v>9415.0106390451492</v>
      </c>
      <c r="P9" s="14">
        <f t="shared" si="1"/>
        <v>17061.147978179353</v>
      </c>
      <c r="Q9" s="15">
        <f t="shared" si="1"/>
        <v>1801.4438653480158</v>
      </c>
      <c r="T9" t="s">
        <v>48</v>
      </c>
      <c r="U9">
        <v>13.55715113945503</v>
      </c>
      <c r="V9">
        <v>26.607858002943416</v>
      </c>
      <c r="W9">
        <v>23.948624180528938</v>
      </c>
      <c r="X9">
        <v>17.134549346653003</v>
      </c>
      <c r="Y9" s="9">
        <v>20.273469205726272</v>
      </c>
      <c r="Z9" s="9">
        <v>26.965883244882505</v>
      </c>
      <c r="AA9" s="9">
        <v>31.352450608749933</v>
      </c>
      <c r="AB9" s="9">
        <v>39.295901529679355</v>
      </c>
      <c r="AE9" t="s">
        <v>49</v>
      </c>
      <c r="AJ9" t="s">
        <v>48</v>
      </c>
    </row>
    <row r="10" spans="2:39" x14ac:dyDescent="0.2">
      <c r="B10" s="13" t="s">
        <v>19</v>
      </c>
      <c r="C10" s="14">
        <f t="shared" ref="C10:Q10" si="2">(C9/C8)*100</f>
        <v>1.1662970003182125</v>
      </c>
      <c r="D10" s="14">
        <f t="shared" si="2"/>
        <v>4.9545766595167313</v>
      </c>
      <c r="E10" s="14">
        <f t="shared" si="2"/>
        <v>1.6180425032097367</v>
      </c>
      <c r="F10" s="14">
        <f t="shared" si="2"/>
        <v>2.2440938293402914</v>
      </c>
      <c r="G10" s="14">
        <f t="shared" si="2"/>
        <v>3.927698765741495</v>
      </c>
      <c r="H10" s="14">
        <f t="shared" si="2"/>
        <v>7.128041037479524</v>
      </c>
      <c r="I10" s="14">
        <f t="shared" si="2"/>
        <v>1.6036150427005891</v>
      </c>
      <c r="J10" s="14">
        <f t="shared" si="2"/>
        <v>4.3205060183210904</v>
      </c>
      <c r="K10" s="14">
        <f t="shared" si="2"/>
        <v>4.2157992738415393</v>
      </c>
      <c r="L10" s="14">
        <f t="shared" si="2"/>
        <v>2.9463508623175518</v>
      </c>
      <c r="M10" s="14">
        <f t="shared" si="2"/>
        <v>6.171277182286337</v>
      </c>
      <c r="N10" s="14">
        <f t="shared" si="2"/>
        <v>5.8987604160993872</v>
      </c>
      <c r="O10" s="14">
        <f t="shared" si="2"/>
        <v>6.8652883240731919</v>
      </c>
      <c r="P10" s="14">
        <f t="shared" si="2"/>
        <v>12.0057336385476</v>
      </c>
      <c r="Q10" s="15">
        <f t="shared" si="2"/>
        <v>1.1634152875194657</v>
      </c>
      <c r="AE10" t="s">
        <v>8</v>
      </c>
      <c r="AF10" t="s">
        <v>9</v>
      </c>
      <c r="AG10" t="s">
        <v>10</v>
      </c>
      <c r="AH10" t="s">
        <v>11</v>
      </c>
      <c r="AJ10" t="s">
        <v>8</v>
      </c>
      <c r="AK10" t="s">
        <v>9</v>
      </c>
      <c r="AL10" t="s">
        <v>10</v>
      </c>
      <c r="AM10" t="s">
        <v>11</v>
      </c>
    </row>
    <row r="11" spans="2:39" x14ac:dyDescent="0.2">
      <c r="B11" s="4" t="s">
        <v>20</v>
      </c>
      <c r="C11">
        <f t="shared" ref="C11:Q11" si="3">(C5/$C8)*100</f>
        <v>101.17771930606965</v>
      </c>
      <c r="D11">
        <f t="shared" si="3"/>
        <v>90.440708201400341</v>
      </c>
      <c r="E11">
        <f t="shared" si="3"/>
        <v>91.521741069437624</v>
      </c>
      <c r="F11">
        <f t="shared" si="3"/>
        <v>87.225973330954815</v>
      </c>
      <c r="G11">
        <f t="shared" si="3"/>
        <v>85.417651518530079</v>
      </c>
      <c r="H11">
        <f t="shared" si="3"/>
        <v>74.305489898764648</v>
      </c>
      <c r="I11">
        <f t="shared" si="3"/>
        <v>67.473576238683492</v>
      </c>
      <c r="J11">
        <f t="shared" si="3"/>
        <v>69.581590331356196</v>
      </c>
      <c r="K11">
        <f t="shared" si="3"/>
        <v>94.568434197029831</v>
      </c>
      <c r="L11">
        <f t="shared" si="3"/>
        <v>87.481246933951738</v>
      </c>
      <c r="M11">
        <f t="shared" si="3"/>
        <v>76.483075413637778</v>
      </c>
      <c r="N11">
        <f t="shared" si="3"/>
        <v>80.7001739285555</v>
      </c>
      <c r="O11">
        <f t="shared" si="3"/>
        <v>68.601703607902593</v>
      </c>
      <c r="P11">
        <f t="shared" si="3"/>
        <v>66.386121393212321</v>
      </c>
      <c r="Q11" s="17">
        <f t="shared" si="3"/>
        <v>83.03670338491726</v>
      </c>
      <c r="T11" s="18"/>
      <c r="U11" s="18" t="s">
        <v>21</v>
      </c>
      <c r="V11" s="18"/>
      <c r="AD11" s="17" t="s">
        <v>22</v>
      </c>
      <c r="AE11" s="19">
        <v>85.417651518530079</v>
      </c>
      <c r="AF11" s="34">
        <v>69.365383757748731</v>
      </c>
      <c r="AG11" s="34">
        <v>68.648798109084424</v>
      </c>
      <c r="AH11" s="49">
        <v>67.998751282165628</v>
      </c>
      <c r="AJ11" s="20">
        <v>86.44284886054497</v>
      </c>
      <c r="AK11" s="47">
        <v>73.392141997056584</v>
      </c>
      <c r="AL11" s="20">
        <v>76.051375819471062</v>
      </c>
      <c r="AM11" s="20">
        <v>82.865450653346997</v>
      </c>
    </row>
    <row r="12" spans="2:39" ht="16" thickBot="1" x14ac:dyDescent="0.25">
      <c r="B12" s="4"/>
      <c r="C12">
        <f t="shared" ref="C12:Q12" si="4">(C6/$C8)*100</f>
        <v>99.976809525933191</v>
      </c>
      <c r="D12">
        <f t="shared" si="4"/>
        <v>92.012487178343662</v>
      </c>
      <c r="E12">
        <f t="shared" si="4"/>
        <v>89.178254470855805</v>
      </c>
      <c r="F12">
        <f t="shared" si="4"/>
        <v>83.651072559425586</v>
      </c>
      <c r="G12">
        <f t="shared" si="4"/>
        <v>82.062703474111402</v>
      </c>
      <c r="H12">
        <f t="shared" si="4"/>
        <v>64.416714980154296</v>
      </c>
      <c r="I12">
        <f t="shared" si="4"/>
        <v>68.816839851937743</v>
      </c>
      <c r="J12">
        <f t="shared" si="4"/>
        <v>69.805824376756007</v>
      </c>
      <c r="K12">
        <f t="shared" si="4"/>
        <v>87.586674396824677</v>
      </c>
      <c r="L12">
        <f t="shared" si="4"/>
        <v>85.186460330910222</v>
      </c>
      <c r="M12">
        <f t="shared" si="4"/>
        <v>86.359006377380368</v>
      </c>
      <c r="N12">
        <f t="shared" si="4"/>
        <v>90.439637871828026</v>
      </c>
      <c r="O12">
        <f t="shared" si="4"/>
        <v>72.927975739196356</v>
      </c>
      <c r="P12">
        <f t="shared" si="4"/>
        <v>84.531418632653967</v>
      </c>
      <c r="Q12" s="17">
        <f t="shared" si="4"/>
        <v>83.732417606921459</v>
      </c>
      <c r="T12" s="17"/>
      <c r="U12" t="s">
        <v>14</v>
      </c>
      <c r="X12" s="17"/>
      <c r="Y12" t="s">
        <v>15</v>
      </c>
      <c r="AD12" s="17" t="s">
        <v>15</v>
      </c>
      <c r="AE12">
        <v>83.726352406011657</v>
      </c>
      <c r="AF12">
        <v>79.7268875707978</v>
      </c>
      <c r="AG12">
        <v>75.706729697185907</v>
      </c>
      <c r="AH12" s="17">
        <v>69.579984836997681</v>
      </c>
      <c r="AJ12">
        <v>79.726530794273728</v>
      </c>
      <c r="AK12">
        <v>73.034116755117495</v>
      </c>
      <c r="AL12">
        <v>68.647549391250067</v>
      </c>
      <c r="AM12">
        <v>60.704098470320645</v>
      </c>
    </row>
    <row r="13" spans="2:39" x14ac:dyDescent="0.2">
      <c r="B13" s="4"/>
      <c r="C13">
        <f t="shared" ref="C13:Q13" si="5">(C7/$C8)*100</f>
        <v>98.845471167997147</v>
      </c>
      <c r="D13">
        <f t="shared" si="5"/>
        <v>99.166570039691379</v>
      </c>
      <c r="E13">
        <f t="shared" si="5"/>
        <v>88.859296258306202</v>
      </c>
      <c r="F13">
        <f t="shared" si="5"/>
        <v>86.683851402577702</v>
      </c>
      <c r="G13">
        <f t="shared" si="5"/>
        <v>88.772599562948756</v>
      </c>
      <c r="H13">
        <f t="shared" si="5"/>
        <v>69.373946394327248</v>
      </c>
      <c r="I13">
        <f t="shared" si="5"/>
        <v>69.655978236632023</v>
      </c>
      <c r="J13">
        <f t="shared" si="5"/>
        <v>64.608839138384695</v>
      </c>
      <c r="K13">
        <f t="shared" si="5"/>
        <v>94.014538643357255</v>
      </c>
      <c r="L13">
        <f t="shared" si="5"/>
        <v>90.342237880747447</v>
      </c>
      <c r="M13">
        <f t="shared" si="5"/>
        <v>80.090621237122591</v>
      </c>
      <c r="N13">
        <f t="shared" si="5"/>
        <v>88.188734781251384</v>
      </c>
      <c r="O13">
        <f t="shared" si="5"/>
        <v>78.646746644070817</v>
      </c>
      <c r="P13">
        <f t="shared" si="5"/>
        <v>77.236587432546926</v>
      </c>
      <c r="Q13" s="17">
        <f t="shared" si="5"/>
        <v>81.827230968202286</v>
      </c>
      <c r="T13" s="22" t="s">
        <v>16</v>
      </c>
      <c r="U13" s="23" t="s">
        <v>8</v>
      </c>
      <c r="V13" s="23" t="s">
        <v>9</v>
      </c>
      <c r="W13" s="23" t="s">
        <v>10</v>
      </c>
      <c r="X13" s="24" t="s">
        <v>11</v>
      </c>
      <c r="Y13" s="23" t="s">
        <v>8</v>
      </c>
      <c r="Z13" s="23" t="s">
        <v>9</v>
      </c>
      <c r="AA13" s="23" t="s">
        <v>10</v>
      </c>
      <c r="AB13" s="24" t="s">
        <v>11</v>
      </c>
    </row>
    <row r="14" spans="2:39" x14ac:dyDescent="0.2">
      <c r="B14" s="13" t="s">
        <v>17</v>
      </c>
      <c r="C14" s="23">
        <f t="shared" ref="C14:Q14" si="6">(AVERAGE(C11:C13))</f>
        <v>100</v>
      </c>
      <c r="D14" s="23">
        <f t="shared" si="6"/>
        <v>93.873255139811775</v>
      </c>
      <c r="E14" s="23">
        <f t="shared" si="6"/>
        <v>89.853097266199882</v>
      </c>
      <c r="F14" s="23">
        <f t="shared" si="6"/>
        <v>85.853632430986025</v>
      </c>
      <c r="G14" s="23">
        <f t="shared" si="6"/>
        <v>85.417651518530079</v>
      </c>
      <c r="H14" s="23">
        <f t="shared" si="6"/>
        <v>69.365383757748731</v>
      </c>
      <c r="I14" s="23">
        <f t="shared" si="6"/>
        <v>68.648798109084424</v>
      </c>
      <c r="J14" s="23">
        <f t="shared" si="6"/>
        <v>67.998751282165628</v>
      </c>
      <c r="K14" s="23">
        <f t="shared" si="6"/>
        <v>92.056549079070578</v>
      </c>
      <c r="L14" s="23">
        <f t="shared" si="6"/>
        <v>87.66998171520315</v>
      </c>
      <c r="M14" s="23">
        <f t="shared" si="6"/>
        <v>80.977567676046917</v>
      </c>
      <c r="N14" s="23">
        <f t="shared" si="6"/>
        <v>86.44284886054497</v>
      </c>
      <c r="O14" s="23">
        <f t="shared" si="6"/>
        <v>73.392141997056584</v>
      </c>
      <c r="P14" s="23">
        <f t="shared" si="6"/>
        <v>76.051375819471062</v>
      </c>
      <c r="Q14" s="24">
        <f t="shared" si="6"/>
        <v>82.865450653346997</v>
      </c>
      <c r="T14" t="s">
        <v>49</v>
      </c>
      <c r="U14">
        <f t="shared" ref="U14:AB15" si="7">(100-U8)</f>
        <v>85.417651518530079</v>
      </c>
      <c r="V14">
        <f t="shared" si="7"/>
        <v>69.365383757748731</v>
      </c>
      <c r="W14">
        <f t="shared" si="7"/>
        <v>68.648798109084424</v>
      </c>
      <c r="X14">
        <f t="shared" si="7"/>
        <v>67.998751282165628</v>
      </c>
      <c r="Y14">
        <f t="shared" si="7"/>
        <v>83.726352406011657</v>
      </c>
      <c r="Z14">
        <f t="shared" si="7"/>
        <v>79.7268875707978</v>
      </c>
      <c r="AA14">
        <f t="shared" si="7"/>
        <v>75.706729697185907</v>
      </c>
      <c r="AB14">
        <f t="shared" si="7"/>
        <v>69.579984836997681</v>
      </c>
    </row>
    <row r="15" spans="2:39" x14ac:dyDescent="0.2">
      <c r="B15" s="13" t="s">
        <v>18</v>
      </c>
      <c r="C15" s="25">
        <f>(STDEV(C11:C13))</f>
        <v>1.1662970003182054</v>
      </c>
      <c r="D15" s="25">
        <f>(STDEV(D11:D13))</f>
        <v>4.6510223886857034</v>
      </c>
      <c r="E15" s="25">
        <f>(STDEV(E11:E13))</f>
        <v>1.4538613042174997</v>
      </c>
      <c r="F15" s="25">
        <f>(STDEV(F11:F13))</f>
        <v>1.9266360676482506</v>
      </c>
      <c r="G15" s="25">
        <f t="shared" ref="G15:Q15" si="8">(STDEV(G11:G12))</f>
        <v>2.3723065127369929</v>
      </c>
      <c r="H15" s="25">
        <f t="shared" si="8"/>
        <v>6.9924198025768298</v>
      </c>
      <c r="I15" s="25">
        <f t="shared" si="8"/>
        <v>0.94983080985322499</v>
      </c>
      <c r="J15" s="25">
        <f t="shared" si="8"/>
        <v>0.15855741407509857</v>
      </c>
      <c r="K15" s="25">
        <f t="shared" si="8"/>
        <v>4.9368496993406996</v>
      </c>
      <c r="L15" s="25">
        <f t="shared" si="8"/>
        <v>1.6226591683866975</v>
      </c>
      <c r="M15" s="25">
        <f t="shared" si="8"/>
        <v>6.983337754992581</v>
      </c>
      <c r="N15" s="25">
        <f t="shared" si="8"/>
        <v>6.8868409994098743</v>
      </c>
      <c r="O15" s="25">
        <f t="shared" si="8"/>
        <v>3.0591363612961975</v>
      </c>
      <c r="P15" s="25">
        <f t="shared" si="8"/>
        <v>12.830662724654728</v>
      </c>
      <c r="Q15" s="26">
        <f t="shared" si="8"/>
        <v>0.49194424414709209</v>
      </c>
      <c r="T15" t="s">
        <v>48</v>
      </c>
      <c r="U15">
        <f t="shared" si="7"/>
        <v>86.44284886054497</v>
      </c>
      <c r="V15">
        <f t="shared" si="7"/>
        <v>73.392141997056584</v>
      </c>
      <c r="W15">
        <f t="shared" si="7"/>
        <v>76.051375819471062</v>
      </c>
      <c r="X15">
        <f t="shared" si="7"/>
        <v>82.865450653346997</v>
      </c>
      <c r="Y15">
        <f t="shared" si="7"/>
        <v>79.726530794273728</v>
      </c>
      <c r="Z15">
        <f t="shared" si="7"/>
        <v>73.034116755117495</v>
      </c>
      <c r="AA15">
        <f t="shared" si="7"/>
        <v>68.647549391250067</v>
      </c>
      <c r="AB15">
        <f t="shared" si="7"/>
        <v>60.704098470320645</v>
      </c>
    </row>
    <row r="16" spans="2:39" x14ac:dyDescent="0.2">
      <c r="B16" s="13" t="s">
        <v>19</v>
      </c>
      <c r="C16" s="25">
        <f t="shared" ref="C16:Q16" si="9">(C15/C14)*100</f>
        <v>1.1662970003182054</v>
      </c>
      <c r="D16" s="25">
        <f t="shared" si="9"/>
        <v>4.9545766595167304</v>
      </c>
      <c r="E16" s="25">
        <f t="shared" si="9"/>
        <v>1.6180425032097365</v>
      </c>
      <c r="F16" s="25">
        <f t="shared" si="9"/>
        <v>2.2440938293402888</v>
      </c>
      <c r="G16" s="25">
        <f t="shared" si="9"/>
        <v>2.7773024317138439</v>
      </c>
      <c r="H16" s="25">
        <f t="shared" si="9"/>
        <v>10.080560971156906</v>
      </c>
      <c r="I16" s="25">
        <f t="shared" si="9"/>
        <v>1.3836087972638986</v>
      </c>
      <c r="J16" s="25">
        <f t="shared" si="9"/>
        <v>0.2331769497018458</v>
      </c>
      <c r="K16" s="25">
        <f t="shared" si="9"/>
        <v>5.3628446305327691</v>
      </c>
      <c r="L16" s="25">
        <f t="shared" si="9"/>
        <v>1.850872027848623</v>
      </c>
      <c r="M16" s="25">
        <f t="shared" si="9"/>
        <v>8.6237929285918096</v>
      </c>
      <c r="N16" s="25">
        <f t="shared" si="9"/>
        <v>7.9669297000150445</v>
      </c>
      <c r="O16" s="25">
        <f t="shared" si="9"/>
        <v>4.168206947031039</v>
      </c>
      <c r="P16" s="25">
        <f t="shared" si="9"/>
        <v>16.871046166359761</v>
      </c>
      <c r="Q16" s="26">
        <f t="shared" si="9"/>
        <v>0.59366628705738189</v>
      </c>
    </row>
    <row r="17" spans="2:39" x14ac:dyDescent="0.2">
      <c r="B17" s="4" t="s">
        <v>23</v>
      </c>
      <c r="C17">
        <f t="shared" ref="C17:Q17" si="10">(100-C14)</f>
        <v>0</v>
      </c>
      <c r="D17">
        <f t="shared" si="10"/>
        <v>6.1267448601882251</v>
      </c>
      <c r="E17">
        <f t="shared" si="10"/>
        <v>10.146902733800118</v>
      </c>
      <c r="F17">
        <f t="shared" si="10"/>
        <v>14.146367569013975</v>
      </c>
      <c r="G17">
        <f t="shared" si="10"/>
        <v>14.582348481469921</v>
      </c>
      <c r="H17">
        <f t="shared" si="10"/>
        <v>30.634616242251269</v>
      </c>
      <c r="I17">
        <f t="shared" si="10"/>
        <v>31.351201890915576</v>
      </c>
      <c r="J17">
        <f t="shared" si="10"/>
        <v>32.001248717834372</v>
      </c>
      <c r="K17">
        <f t="shared" si="10"/>
        <v>7.943450920929422</v>
      </c>
      <c r="L17">
        <f t="shared" si="10"/>
        <v>12.33001828479685</v>
      </c>
      <c r="M17">
        <f t="shared" si="10"/>
        <v>19.022432323953083</v>
      </c>
      <c r="N17">
        <f t="shared" si="10"/>
        <v>13.55715113945503</v>
      </c>
      <c r="O17">
        <f t="shared" si="10"/>
        <v>26.607858002943416</v>
      </c>
      <c r="P17">
        <f t="shared" si="10"/>
        <v>23.948624180528938</v>
      </c>
      <c r="Q17" s="17">
        <f t="shared" si="10"/>
        <v>17.134549346653003</v>
      </c>
    </row>
    <row r="18" spans="2:39" x14ac:dyDescent="0.2">
      <c r="B18" s="27" t="s">
        <v>24</v>
      </c>
      <c r="C18" s="28"/>
      <c r="D18" s="28"/>
      <c r="E18" s="28"/>
      <c r="F18" s="28"/>
      <c r="G18" s="28">
        <f>(D17+E17)</f>
        <v>16.273647593988343</v>
      </c>
      <c r="H18" s="28">
        <f>(D17+F17)</f>
        <v>20.2731124292022</v>
      </c>
      <c r="I18" s="28">
        <f>(E17+F17)</f>
        <v>24.293270302814093</v>
      </c>
      <c r="J18" s="28">
        <f>(D17+E17+F17)</f>
        <v>30.420015163002319</v>
      </c>
      <c r="K18" s="28"/>
      <c r="L18" s="28"/>
      <c r="M18" s="28"/>
      <c r="N18" s="28">
        <f>(K17+L17)</f>
        <v>20.273469205726272</v>
      </c>
      <c r="O18" s="28">
        <f>(K17+M17)</f>
        <v>26.965883244882505</v>
      </c>
      <c r="P18" s="28">
        <f>(L17+M17)</f>
        <v>31.352450608749933</v>
      </c>
      <c r="Q18" s="29">
        <f>(K17+L17+M17)</f>
        <v>39.295901529679355</v>
      </c>
    </row>
    <row r="19" spans="2:39" x14ac:dyDescent="0.2">
      <c r="T19" s="9"/>
      <c r="U19" s="9"/>
      <c r="V19" s="9"/>
      <c r="W19" s="9"/>
      <c r="X19" s="9"/>
      <c r="Y19" s="9"/>
      <c r="Z19" s="9"/>
      <c r="AA19" s="9"/>
      <c r="AB19" s="9"/>
    </row>
    <row r="20" spans="2:39" x14ac:dyDescent="0.2">
      <c r="T20" s="9"/>
      <c r="U20" s="9"/>
      <c r="V20" s="9"/>
      <c r="W20" s="9"/>
      <c r="X20" s="9"/>
      <c r="Y20" s="9"/>
      <c r="Z20" s="9"/>
      <c r="AA20" s="9"/>
      <c r="AB20" s="9"/>
    </row>
    <row r="21" spans="2:39" x14ac:dyDescent="0.2">
      <c r="T21" s="9"/>
      <c r="U21" s="9"/>
      <c r="V21" s="9"/>
      <c r="W21" s="9"/>
      <c r="X21" s="9"/>
      <c r="Y21" s="9"/>
      <c r="Z21" s="9"/>
      <c r="AA21" s="9"/>
      <c r="AB21" s="9"/>
    </row>
    <row r="22" spans="2:39" x14ac:dyDescent="0.2">
      <c r="T22" s="9"/>
      <c r="U22" s="9"/>
      <c r="V22" s="9"/>
      <c r="W22" s="9"/>
      <c r="X22" s="9"/>
      <c r="Y22" s="9"/>
      <c r="Z22" s="9"/>
      <c r="AA22" s="9"/>
      <c r="AB22" s="9"/>
    </row>
    <row r="23" spans="2:39" x14ac:dyDescent="0.2">
      <c r="B23" s="1"/>
      <c r="C23" s="46" t="s">
        <v>0</v>
      </c>
      <c r="D23" t="s">
        <v>49</v>
      </c>
      <c r="E23" s="46"/>
      <c r="F23" s="46"/>
      <c r="G23" s="46"/>
      <c r="H23" s="46"/>
      <c r="I23" s="46"/>
      <c r="J23" s="46"/>
      <c r="K23" t="s">
        <v>48</v>
      </c>
      <c r="L23" s="46"/>
      <c r="M23" s="46"/>
      <c r="N23" s="46"/>
      <c r="O23" s="46"/>
      <c r="P23" s="46"/>
      <c r="Q23" s="45"/>
      <c r="T23" s="9"/>
      <c r="U23" s="9"/>
      <c r="V23" s="9"/>
      <c r="W23" s="9"/>
      <c r="X23" s="9"/>
      <c r="Y23" s="9"/>
      <c r="Z23" s="9"/>
      <c r="AA23" s="9"/>
      <c r="AB23" s="9"/>
    </row>
    <row r="24" spans="2:39" x14ac:dyDescent="0.2">
      <c r="B24" s="4" t="s">
        <v>3</v>
      </c>
      <c r="C24" s="44" t="s">
        <v>4</v>
      </c>
      <c r="D24" s="44" t="s">
        <v>5</v>
      </c>
      <c r="E24" s="44" t="s">
        <v>6</v>
      </c>
      <c r="F24" s="44" t="s">
        <v>7</v>
      </c>
      <c r="G24" s="44" t="s">
        <v>8</v>
      </c>
      <c r="H24" s="44" t="s">
        <v>9</v>
      </c>
      <c r="I24" s="44" t="s">
        <v>10</v>
      </c>
      <c r="J24" s="44" t="s">
        <v>11</v>
      </c>
      <c r="K24" s="44" t="s">
        <v>5</v>
      </c>
      <c r="L24" s="44" t="s">
        <v>6</v>
      </c>
      <c r="M24" s="44" t="s">
        <v>7</v>
      </c>
      <c r="N24" s="44" t="s">
        <v>8</v>
      </c>
      <c r="O24" s="44" t="s">
        <v>9</v>
      </c>
      <c r="P24" s="44" t="s">
        <v>10</v>
      </c>
      <c r="Q24" s="43" t="s">
        <v>11</v>
      </c>
      <c r="T24" s="9"/>
      <c r="U24" s="9"/>
      <c r="V24" s="9"/>
      <c r="W24" s="9"/>
      <c r="X24" s="9"/>
      <c r="Y24" s="9"/>
      <c r="Z24" s="9"/>
      <c r="AA24" s="9"/>
      <c r="AB24" s="9"/>
    </row>
    <row r="25" spans="2:39" x14ac:dyDescent="0.2">
      <c r="B25" s="4" t="s">
        <v>25</v>
      </c>
      <c r="C25">
        <v>183889</v>
      </c>
      <c r="D25">
        <v>159861</v>
      </c>
      <c r="E25">
        <v>167072</v>
      </c>
      <c r="F25">
        <v>154213</v>
      </c>
      <c r="G25">
        <v>147099</v>
      </c>
      <c r="H25">
        <v>106239</v>
      </c>
      <c r="I25">
        <v>108443</v>
      </c>
      <c r="J25">
        <v>120357</v>
      </c>
      <c r="K25">
        <v>171833</v>
      </c>
      <c r="L25">
        <v>159709</v>
      </c>
      <c r="M25">
        <v>139645</v>
      </c>
      <c r="N25">
        <v>142806</v>
      </c>
      <c r="O25">
        <v>109812</v>
      </c>
      <c r="P25">
        <v>109186</v>
      </c>
      <c r="Q25" s="17">
        <v>143926</v>
      </c>
      <c r="T25" s="7"/>
      <c r="U25" s="7" t="s">
        <v>13</v>
      </c>
      <c r="V25" s="7"/>
      <c r="W25" s="7"/>
      <c r="X25" s="7"/>
      <c r="Y25" s="7"/>
      <c r="Z25" s="7"/>
      <c r="AA25" s="7"/>
      <c r="AB25" s="7"/>
    </row>
    <row r="26" spans="2:39" ht="16" thickBot="1" x14ac:dyDescent="0.25">
      <c r="B26" s="4"/>
      <c r="C26">
        <v>184689</v>
      </c>
      <c r="D26">
        <v>174437</v>
      </c>
      <c r="E26">
        <v>160150</v>
      </c>
      <c r="F26">
        <v>156385</v>
      </c>
      <c r="G26">
        <v>155690</v>
      </c>
      <c r="H26">
        <v>113366</v>
      </c>
      <c r="I26">
        <v>112518</v>
      </c>
      <c r="J26">
        <v>116575</v>
      </c>
      <c r="K26">
        <v>158607</v>
      </c>
      <c r="L26">
        <v>152515</v>
      </c>
      <c r="M26">
        <v>153847</v>
      </c>
      <c r="N26">
        <v>155642</v>
      </c>
      <c r="O26">
        <v>124279</v>
      </c>
      <c r="P26">
        <v>145814</v>
      </c>
      <c r="Q26" s="17">
        <v>148598</v>
      </c>
      <c r="T26" s="8"/>
      <c r="U26" s="9" t="s">
        <v>14</v>
      </c>
      <c r="V26" s="9"/>
      <c r="W26" s="9"/>
      <c r="X26" s="8"/>
      <c r="Y26" s="9" t="s">
        <v>15</v>
      </c>
      <c r="Z26" s="9"/>
      <c r="AA26" s="9"/>
      <c r="AB26" s="9"/>
    </row>
    <row r="27" spans="2:39" x14ac:dyDescent="0.2">
      <c r="B27" s="4"/>
      <c r="C27">
        <v>181983</v>
      </c>
      <c r="D27">
        <v>171833</v>
      </c>
      <c r="E27">
        <v>159709</v>
      </c>
      <c r="F27">
        <v>139645</v>
      </c>
      <c r="G27">
        <v>142806</v>
      </c>
      <c r="H27">
        <v>109812</v>
      </c>
      <c r="I27">
        <v>109186</v>
      </c>
      <c r="J27">
        <v>110706</v>
      </c>
      <c r="K27">
        <v>169788</v>
      </c>
      <c r="L27">
        <v>161746</v>
      </c>
      <c r="M27">
        <v>140956</v>
      </c>
      <c r="N27">
        <v>158145</v>
      </c>
      <c r="O27">
        <v>140087</v>
      </c>
      <c r="P27">
        <v>132986</v>
      </c>
      <c r="Q27" s="17">
        <v>144823</v>
      </c>
      <c r="T27" s="10" t="s">
        <v>26</v>
      </c>
      <c r="U27" s="11" t="s">
        <v>8</v>
      </c>
      <c r="V27" s="11" t="s">
        <v>9</v>
      </c>
      <c r="W27" s="11" t="s">
        <v>10</v>
      </c>
      <c r="X27" s="12" t="s">
        <v>11</v>
      </c>
      <c r="Y27" s="11" t="s">
        <v>8</v>
      </c>
      <c r="Z27" s="11" t="s">
        <v>9</v>
      </c>
      <c r="AA27" s="11" t="s">
        <v>10</v>
      </c>
      <c r="AB27" s="12" t="s">
        <v>11</v>
      </c>
    </row>
    <row r="28" spans="2:39" x14ac:dyDescent="0.2">
      <c r="B28" s="13" t="s">
        <v>17</v>
      </c>
      <c r="C28" s="14">
        <f t="shared" ref="C28:Q28" si="11">(AVERAGE(C25:C27))</f>
        <v>183520.33333333334</v>
      </c>
      <c r="D28" s="14">
        <f t="shared" si="11"/>
        <v>168710.33333333334</v>
      </c>
      <c r="E28" s="14">
        <f t="shared" si="11"/>
        <v>162310.33333333334</v>
      </c>
      <c r="F28" s="14">
        <f t="shared" si="11"/>
        <v>150081</v>
      </c>
      <c r="G28" s="14">
        <f t="shared" si="11"/>
        <v>148531.66666666666</v>
      </c>
      <c r="H28" s="14">
        <f t="shared" si="11"/>
        <v>109805.66666666667</v>
      </c>
      <c r="I28" s="14">
        <f t="shared" si="11"/>
        <v>110049</v>
      </c>
      <c r="J28" s="14">
        <f t="shared" si="11"/>
        <v>115879.33333333333</v>
      </c>
      <c r="K28" s="14">
        <f t="shared" si="11"/>
        <v>166742.66666666666</v>
      </c>
      <c r="L28" s="14">
        <f t="shared" si="11"/>
        <v>157990</v>
      </c>
      <c r="M28" s="14">
        <f t="shared" si="11"/>
        <v>144816</v>
      </c>
      <c r="N28" s="14">
        <f t="shared" si="11"/>
        <v>152197.66666666666</v>
      </c>
      <c r="O28" s="14">
        <f t="shared" si="11"/>
        <v>124726</v>
      </c>
      <c r="P28" s="14">
        <f t="shared" si="11"/>
        <v>129328.66666666667</v>
      </c>
      <c r="Q28" s="15">
        <f t="shared" si="11"/>
        <v>145782.33333333334</v>
      </c>
      <c r="T28" t="s">
        <v>49</v>
      </c>
      <c r="U28">
        <v>19.065280686427116</v>
      </c>
      <c r="V28">
        <v>40.16702962977763</v>
      </c>
      <c r="W28">
        <v>40.034437600919794</v>
      </c>
      <c r="X28">
        <v>36.85749626290275</v>
      </c>
      <c r="Y28" s="9">
        <v>19.627252929284865</v>
      </c>
      <c r="Z28" s="9">
        <v>26.291001360430542</v>
      </c>
      <c r="AA28" s="9">
        <v>29.778353352307931</v>
      </c>
      <c r="AB28" s="9">
        <v>37.848303821011669</v>
      </c>
      <c r="AE28" s="16" t="s">
        <v>26</v>
      </c>
      <c r="AF28" s="16"/>
    </row>
    <row r="29" spans="2:39" x14ac:dyDescent="0.2">
      <c r="B29" s="13" t="s">
        <v>18</v>
      </c>
      <c r="C29" s="14">
        <f t="shared" ref="C29:Q29" si="12">(STDEV(C25:C27))</f>
        <v>1390.1601826168571</v>
      </c>
      <c r="D29" s="14">
        <f t="shared" si="12"/>
        <v>7773.5596307826263</v>
      </c>
      <c r="E29" s="14">
        <f t="shared" si="12"/>
        <v>4129.6152766732803</v>
      </c>
      <c r="F29" s="14">
        <f t="shared" si="12"/>
        <v>9102.8549367767027</v>
      </c>
      <c r="G29" s="14">
        <f t="shared" si="12"/>
        <v>6560.39361115881</v>
      </c>
      <c r="H29" s="14">
        <f t="shared" si="12"/>
        <v>3563.5042210348697</v>
      </c>
      <c r="I29" s="14">
        <f t="shared" si="12"/>
        <v>2170.2495248242772</v>
      </c>
      <c r="J29" s="14">
        <f t="shared" si="12"/>
        <v>4862.9635340328568</v>
      </c>
      <c r="K29" s="14">
        <f t="shared" si="12"/>
        <v>7119.5021127416858</v>
      </c>
      <c r="L29" s="14">
        <f t="shared" si="12"/>
        <v>4849.6454509582454</v>
      </c>
      <c r="M29" s="14">
        <f t="shared" si="12"/>
        <v>7848.4967350442339</v>
      </c>
      <c r="N29" s="14">
        <f t="shared" si="12"/>
        <v>8229.1435965921355</v>
      </c>
      <c r="O29" s="14">
        <f t="shared" si="12"/>
        <v>15142.449042344504</v>
      </c>
      <c r="P29" s="14">
        <f t="shared" si="12"/>
        <v>18585.872627706562</v>
      </c>
      <c r="Q29" s="15">
        <f t="shared" si="12"/>
        <v>2479.3419153745886</v>
      </c>
      <c r="T29" t="s">
        <v>48</v>
      </c>
      <c r="U29">
        <v>17.067681873579872</v>
      </c>
      <c r="V29">
        <v>32.036958665797258</v>
      </c>
      <c r="W29">
        <v>29.528971358305441</v>
      </c>
      <c r="X29">
        <v>20.56338897960444</v>
      </c>
      <c r="Y29" s="9">
        <v>23.053576261304357</v>
      </c>
      <c r="Z29" s="9">
        <v>30.232072377084449</v>
      </c>
      <c r="AA29" s="9">
        <v>35.001389491809249</v>
      </c>
      <c r="AB29" s="9">
        <v>44.143519065099028</v>
      </c>
      <c r="AE29" t="s">
        <v>49</v>
      </c>
      <c r="AJ29" t="s">
        <v>48</v>
      </c>
    </row>
    <row r="30" spans="2:39" x14ac:dyDescent="0.2">
      <c r="B30" s="13" t="s">
        <v>19</v>
      </c>
      <c r="C30" s="14">
        <f t="shared" ref="C30:Q30" si="13">(C29/C28)*100</f>
        <v>0.75749654404336142</v>
      </c>
      <c r="D30" s="14">
        <f t="shared" si="13"/>
        <v>4.6076369343802055</v>
      </c>
      <c r="E30" s="14">
        <f t="shared" si="13"/>
        <v>2.5442713300282462</v>
      </c>
      <c r="F30" s="14">
        <f t="shared" si="13"/>
        <v>6.0652946987138296</v>
      </c>
      <c r="G30" s="14">
        <f t="shared" si="13"/>
        <v>4.4168316146896691</v>
      </c>
      <c r="H30" s="14">
        <f t="shared" si="13"/>
        <v>3.2452826244864745</v>
      </c>
      <c r="I30" s="14">
        <f t="shared" si="13"/>
        <v>1.9720756434172753</v>
      </c>
      <c r="J30" s="14">
        <f t="shared" si="13"/>
        <v>4.1965753462218087</v>
      </c>
      <c r="K30" s="14">
        <f t="shared" si="13"/>
        <v>4.2697542597025873</v>
      </c>
      <c r="L30" s="14">
        <f t="shared" si="13"/>
        <v>3.0695901328933761</v>
      </c>
      <c r="M30" s="14">
        <f t="shared" si="13"/>
        <v>5.4196336972739436</v>
      </c>
      <c r="N30" s="14">
        <f t="shared" si="13"/>
        <v>5.4068789468468434</v>
      </c>
      <c r="O30" s="14">
        <f t="shared" si="13"/>
        <v>12.140571366310555</v>
      </c>
      <c r="P30" s="14">
        <f t="shared" si="13"/>
        <v>14.371038615599449</v>
      </c>
      <c r="Q30" s="15">
        <f t="shared" si="13"/>
        <v>1.7007149348512201</v>
      </c>
      <c r="AE30" t="s">
        <v>8</v>
      </c>
      <c r="AF30" t="s">
        <v>9</v>
      </c>
      <c r="AG30" t="s">
        <v>10</v>
      </c>
      <c r="AH30" t="s">
        <v>11</v>
      </c>
      <c r="AJ30" t="s">
        <v>8</v>
      </c>
      <c r="AK30" t="s">
        <v>9</v>
      </c>
      <c r="AL30" t="s">
        <v>10</v>
      </c>
      <c r="AM30" t="s">
        <v>11</v>
      </c>
    </row>
    <row r="31" spans="2:39" x14ac:dyDescent="0.2">
      <c r="B31" s="4" t="s">
        <v>20</v>
      </c>
      <c r="C31">
        <f t="shared" ref="C31:Q31" si="14">(C25/$C28)*100</f>
        <v>100.20088600536543</v>
      </c>
      <c r="D31">
        <f t="shared" si="14"/>
        <v>87.108058870860802</v>
      </c>
      <c r="E31">
        <f t="shared" si="14"/>
        <v>91.037323747958894</v>
      </c>
      <c r="F31">
        <f t="shared" si="14"/>
        <v>84.030470738029024</v>
      </c>
      <c r="G31">
        <f t="shared" si="14"/>
        <v>80.154061039557831</v>
      </c>
      <c r="H31">
        <f t="shared" si="14"/>
        <v>57.889498166415706</v>
      </c>
      <c r="I31">
        <f t="shared" si="14"/>
        <v>59.090455008618484</v>
      </c>
      <c r="J31">
        <f t="shared" si="14"/>
        <v>65.582378700997708</v>
      </c>
      <c r="K31">
        <f t="shared" si="14"/>
        <v>93.631586690666424</v>
      </c>
      <c r="L31">
        <f t="shared" si="14"/>
        <v>87.025234261053726</v>
      </c>
      <c r="M31">
        <f t="shared" si="14"/>
        <v>76.092385766518149</v>
      </c>
      <c r="N31">
        <f t="shared" si="14"/>
        <v>77.814810711256328</v>
      </c>
      <c r="O31">
        <f t="shared" si="14"/>
        <v>59.836421395631</v>
      </c>
      <c r="P31">
        <f t="shared" si="14"/>
        <v>59.49531477892549</v>
      </c>
      <c r="Q31" s="17">
        <f t="shared" si="14"/>
        <v>78.425097309834868</v>
      </c>
      <c r="AD31" s="17" t="s">
        <v>22</v>
      </c>
      <c r="AE31" s="30">
        <v>89.402146458137892</v>
      </c>
      <c r="AF31" s="33">
        <v>75.931214367454672</v>
      </c>
      <c r="AG31" s="32">
        <v>71.575615740693024</v>
      </c>
      <c r="AH31" s="30">
        <v>79.990927554460455</v>
      </c>
      <c r="AJ31" s="32">
        <v>83.024011051888209</v>
      </c>
      <c r="AK31" s="33">
        <v>62.956586286173803</v>
      </c>
      <c r="AL31" s="33">
        <v>74.78499335030979</v>
      </c>
      <c r="AM31" s="32">
        <v>73.194841077559104</v>
      </c>
    </row>
    <row r="32" spans="2:39" x14ac:dyDescent="0.2">
      <c r="B32" s="4"/>
      <c r="C32">
        <f t="shared" ref="C32:Q32" si="15">(C26/$C28)*100</f>
        <v>100.63680500435011</v>
      </c>
      <c r="D32">
        <f t="shared" si="15"/>
        <v>95.050503032361533</v>
      </c>
      <c r="E32">
        <f t="shared" si="15"/>
        <v>87.265534609244028</v>
      </c>
      <c r="F32">
        <f t="shared" si="15"/>
        <v>85.213990820272414</v>
      </c>
      <c r="G32">
        <f t="shared" si="15"/>
        <v>84.83528618990448</v>
      </c>
      <c r="H32">
        <f t="shared" si="15"/>
        <v>61.772991548620404</v>
      </c>
      <c r="I32">
        <f t="shared" si="15"/>
        <v>61.31091740969665</v>
      </c>
      <c r="J32">
        <f t="shared" si="15"/>
        <v>63.521571633297668</v>
      </c>
      <c r="K32">
        <f t="shared" si="15"/>
        <v>86.42475583995234</v>
      </c>
      <c r="L32">
        <f t="shared" si="15"/>
        <v>83.10523266268406</v>
      </c>
      <c r="M32">
        <f t="shared" si="15"/>
        <v>83.831037795993538</v>
      </c>
      <c r="N32">
        <f t="shared" si="15"/>
        <v>84.809131049965387</v>
      </c>
      <c r="O32">
        <f t="shared" si="15"/>
        <v>67.719471593520069</v>
      </c>
      <c r="P32">
        <f t="shared" si="15"/>
        <v>79.453866147438703</v>
      </c>
      <c r="Q32" s="17">
        <f t="shared" si="15"/>
        <v>80.970864263905355</v>
      </c>
      <c r="U32" s="18" t="s">
        <v>21</v>
      </c>
      <c r="V32" s="18"/>
      <c r="AD32" s="17" t="s">
        <v>15</v>
      </c>
      <c r="AE32">
        <v>74.357145066342284</v>
      </c>
      <c r="AF32">
        <v>81.444168376341565</v>
      </c>
      <c r="AG32">
        <v>71.815416971658934</v>
      </c>
      <c r="AH32" s="17">
        <v>63.808365207171391</v>
      </c>
      <c r="AJ32">
        <v>85.973999195851434</v>
      </c>
      <c r="AK32">
        <v>82.388733672175462</v>
      </c>
      <c r="AL32">
        <v>82.279864325700814</v>
      </c>
      <c r="AM32">
        <v>75.321298596863855</v>
      </c>
    </row>
    <row r="33" spans="2:28" ht="16" thickBot="1" x14ac:dyDescent="0.25">
      <c r="B33" s="4"/>
      <c r="C33">
        <f t="shared" ref="C33:Q33" si="16">(C27/$C28)*100</f>
        <v>99.162308990284458</v>
      </c>
      <c r="D33">
        <f t="shared" si="16"/>
        <v>93.631586690666424</v>
      </c>
      <c r="E33">
        <f t="shared" si="16"/>
        <v>87.025234261053726</v>
      </c>
      <c r="F33">
        <f t="shared" si="16"/>
        <v>76.092385766518149</v>
      </c>
      <c r="G33">
        <f t="shared" si="16"/>
        <v>77.814810711256328</v>
      </c>
      <c r="H33">
        <f t="shared" si="16"/>
        <v>59.836421395631</v>
      </c>
      <c r="I33">
        <f t="shared" si="16"/>
        <v>59.49531477892549</v>
      </c>
      <c r="J33">
        <f t="shared" si="16"/>
        <v>60.323560876996375</v>
      </c>
      <c r="K33">
        <f t="shared" si="16"/>
        <v>92.517268749511857</v>
      </c>
      <c r="L33">
        <f t="shared" si="16"/>
        <v>88.135193012218437</v>
      </c>
      <c r="M33">
        <f t="shared" si="16"/>
        <v>76.806748026104273</v>
      </c>
      <c r="N33">
        <f t="shared" si="16"/>
        <v>86.173012618038697</v>
      </c>
      <c r="O33">
        <f t="shared" si="16"/>
        <v>76.33323101345718</v>
      </c>
      <c r="P33">
        <f t="shared" si="16"/>
        <v>72.463904998719485</v>
      </c>
      <c r="Q33" s="17">
        <f t="shared" si="16"/>
        <v>78.913871487446443</v>
      </c>
      <c r="U33" t="s">
        <v>14</v>
      </c>
      <c r="X33" s="17"/>
      <c r="Y33" t="s">
        <v>15</v>
      </c>
    </row>
    <row r="34" spans="2:28" x14ac:dyDescent="0.2">
      <c r="B34" s="13" t="s">
        <v>17</v>
      </c>
      <c r="C34" s="23">
        <f t="shared" ref="C34:Q34" si="17">(AVERAGE(C31:C33))</f>
        <v>100</v>
      </c>
      <c r="D34" s="23">
        <f t="shared" si="17"/>
        <v>91.930049531296262</v>
      </c>
      <c r="E34" s="23">
        <f t="shared" si="17"/>
        <v>88.442697539418873</v>
      </c>
      <c r="F34" s="23">
        <f t="shared" si="17"/>
        <v>81.778949108273196</v>
      </c>
      <c r="G34" s="23">
        <f t="shared" si="17"/>
        <v>80.934719313572884</v>
      </c>
      <c r="H34" s="23">
        <f t="shared" si="17"/>
        <v>59.83297037022237</v>
      </c>
      <c r="I34" s="23">
        <f t="shared" si="17"/>
        <v>59.965562399080206</v>
      </c>
      <c r="J34" s="23">
        <f t="shared" si="17"/>
        <v>63.14250373709725</v>
      </c>
      <c r="K34" s="23">
        <f t="shared" si="17"/>
        <v>90.857870426710221</v>
      </c>
      <c r="L34" s="23">
        <f t="shared" si="17"/>
        <v>86.088553311985422</v>
      </c>
      <c r="M34" s="23">
        <f t="shared" si="17"/>
        <v>78.910057196205329</v>
      </c>
      <c r="N34" s="23">
        <f t="shared" si="17"/>
        <v>82.932318126420128</v>
      </c>
      <c r="O34" s="23">
        <f t="shared" si="17"/>
        <v>67.963041334202742</v>
      </c>
      <c r="P34" s="23">
        <f t="shared" si="17"/>
        <v>70.471028641694559</v>
      </c>
      <c r="Q34" s="24">
        <f t="shared" si="17"/>
        <v>79.43661102039556</v>
      </c>
      <c r="T34" s="31" t="s">
        <v>26</v>
      </c>
      <c r="U34" s="23" t="s">
        <v>8</v>
      </c>
      <c r="V34" s="23" t="s">
        <v>9</v>
      </c>
      <c r="W34" s="23" t="s">
        <v>10</v>
      </c>
      <c r="X34" s="24" t="s">
        <v>11</v>
      </c>
      <c r="Y34" s="23" t="s">
        <v>8</v>
      </c>
      <c r="Z34" s="23" t="s">
        <v>9</v>
      </c>
      <c r="AA34" s="23" t="s">
        <v>10</v>
      </c>
      <c r="AB34" s="24" t="s">
        <v>11</v>
      </c>
    </row>
    <row r="35" spans="2:28" x14ac:dyDescent="0.2">
      <c r="B35" s="13" t="s">
        <v>18</v>
      </c>
      <c r="C35" s="25">
        <f>(STDEV(C31:C33))</f>
        <v>0.75749654404335942</v>
      </c>
      <c r="D35" s="25">
        <f>(STDEV(D31:D33))</f>
        <v>4.2358029159980282</v>
      </c>
      <c r="E35" s="25">
        <f>(STDEV(E31:E33))</f>
        <v>2.2502221969990273</v>
      </c>
      <c r="F35" s="25">
        <f>(STDEV(F31:F33))</f>
        <v>4.9601342649279765</v>
      </c>
      <c r="G35" s="25">
        <f t="shared" ref="G35:Q35" si="18">(STDEV(G31:G32))</f>
        <v>3.3101260480711305</v>
      </c>
      <c r="H35" s="25">
        <f t="shared" si="18"/>
        <v>2.7460445052500226</v>
      </c>
      <c r="I35" s="25">
        <f t="shared" si="18"/>
        <v>1.5701040211721344</v>
      </c>
      <c r="J35" s="25">
        <f t="shared" si="18"/>
        <v>1.4572106522878627</v>
      </c>
      <c r="K35" s="25">
        <f t="shared" si="18"/>
        <v>5.0959989654043438</v>
      </c>
      <c r="L35" s="25">
        <f t="shared" si="18"/>
        <v>2.7718597124692961</v>
      </c>
      <c r="M35" s="25">
        <f t="shared" si="18"/>
        <v>5.472053327285086</v>
      </c>
      <c r="N35" s="25">
        <f t="shared" si="18"/>
        <v>4.9457313412921655</v>
      </c>
      <c r="O35" s="25">
        <f t="shared" si="18"/>
        <v>5.5741582513613164</v>
      </c>
      <c r="P35" s="25">
        <f t="shared" si="18"/>
        <v>14.112827015335769</v>
      </c>
      <c r="Q35" s="26">
        <f t="shared" si="18"/>
        <v>1.8001290765438636</v>
      </c>
      <c r="T35" t="s">
        <v>49</v>
      </c>
      <c r="U35">
        <f t="shared" ref="U35:AB36" si="19">(100-U28)</f>
        <v>80.934719313572884</v>
      </c>
      <c r="V35">
        <f t="shared" si="19"/>
        <v>59.83297037022237</v>
      </c>
      <c r="W35">
        <f t="shared" si="19"/>
        <v>59.965562399080206</v>
      </c>
      <c r="X35">
        <f t="shared" si="19"/>
        <v>63.14250373709725</v>
      </c>
      <c r="Y35">
        <f t="shared" si="19"/>
        <v>80.372747070715135</v>
      </c>
      <c r="Z35">
        <f t="shared" si="19"/>
        <v>73.708998639569458</v>
      </c>
      <c r="AA35">
        <f t="shared" si="19"/>
        <v>70.221646647692069</v>
      </c>
      <c r="AB35">
        <f t="shared" si="19"/>
        <v>62.151696178988331</v>
      </c>
    </row>
    <row r="36" spans="2:28" x14ac:dyDescent="0.2">
      <c r="B36" s="13" t="s">
        <v>19</v>
      </c>
      <c r="C36" s="25">
        <f t="shared" ref="C36:Q36" si="20">(C35/C34)*100</f>
        <v>0.75749654404335942</v>
      </c>
      <c r="D36" s="25">
        <f t="shared" si="20"/>
        <v>4.6076369343802099</v>
      </c>
      <c r="E36" s="25">
        <f t="shared" si="20"/>
        <v>2.5442713300282414</v>
      </c>
      <c r="F36" s="25">
        <f t="shared" si="20"/>
        <v>6.0652946987138314</v>
      </c>
      <c r="G36" s="25">
        <f t="shared" si="20"/>
        <v>4.0898715361529856</v>
      </c>
      <c r="H36" s="25">
        <f t="shared" si="20"/>
        <v>4.5895172649103051</v>
      </c>
      <c r="I36" s="25">
        <f t="shared" si="20"/>
        <v>2.6183428593946076</v>
      </c>
      <c r="J36" s="25">
        <f t="shared" si="20"/>
        <v>2.3078125922202348</v>
      </c>
      <c r="K36" s="25">
        <f t="shared" si="20"/>
        <v>5.6087589786896785</v>
      </c>
      <c r="L36" s="25">
        <f t="shared" si="20"/>
        <v>3.2197773174606157</v>
      </c>
      <c r="M36" s="25">
        <f t="shared" si="20"/>
        <v>6.9345448751597525</v>
      </c>
      <c r="N36" s="25">
        <f t="shared" si="20"/>
        <v>5.9635754227356887</v>
      </c>
      <c r="O36" s="25">
        <f t="shared" si="20"/>
        <v>8.2017492771561606</v>
      </c>
      <c r="P36" s="25">
        <f t="shared" si="20"/>
        <v>20.026424031769903</v>
      </c>
      <c r="Q36" s="26">
        <f t="shared" si="20"/>
        <v>2.2661201849128174</v>
      </c>
      <c r="T36" t="s">
        <v>48</v>
      </c>
      <c r="U36">
        <f t="shared" si="19"/>
        <v>82.932318126420128</v>
      </c>
      <c r="V36">
        <f t="shared" si="19"/>
        <v>67.963041334202742</v>
      </c>
      <c r="W36">
        <f t="shared" si="19"/>
        <v>70.471028641694559</v>
      </c>
      <c r="X36">
        <f t="shared" si="19"/>
        <v>79.43661102039556</v>
      </c>
      <c r="Y36">
        <f t="shared" si="19"/>
        <v>76.946423738695643</v>
      </c>
      <c r="Z36">
        <f t="shared" si="19"/>
        <v>69.767927622915551</v>
      </c>
      <c r="AA36">
        <f t="shared" si="19"/>
        <v>64.998610508190751</v>
      </c>
      <c r="AB36">
        <f t="shared" si="19"/>
        <v>55.856480934900972</v>
      </c>
    </row>
    <row r="37" spans="2:28" x14ac:dyDescent="0.2">
      <c r="B37" s="4" t="s">
        <v>23</v>
      </c>
      <c r="C37">
        <f t="shared" ref="C37:Q37" si="21">(100-C34)</f>
        <v>0</v>
      </c>
      <c r="D37">
        <f t="shared" si="21"/>
        <v>8.0699504687037376</v>
      </c>
      <c r="E37">
        <f t="shared" si="21"/>
        <v>11.557302460581127</v>
      </c>
      <c r="F37">
        <f t="shared" si="21"/>
        <v>18.221050891726804</v>
      </c>
      <c r="G37">
        <f t="shared" si="21"/>
        <v>19.065280686427116</v>
      </c>
      <c r="H37">
        <f t="shared" si="21"/>
        <v>40.16702962977763</v>
      </c>
      <c r="I37">
        <f t="shared" si="21"/>
        <v>40.034437600919794</v>
      </c>
      <c r="J37">
        <f t="shared" si="21"/>
        <v>36.85749626290275</v>
      </c>
      <c r="K37">
        <f t="shared" si="21"/>
        <v>9.1421295732897789</v>
      </c>
      <c r="L37">
        <f t="shared" si="21"/>
        <v>13.911446688014578</v>
      </c>
      <c r="M37">
        <f t="shared" si="21"/>
        <v>21.089942803794671</v>
      </c>
      <c r="N37">
        <f t="shared" si="21"/>
        <v>17.067681873579872</v>
      </c>
      <c r="O37">
        <f t="shared" si="21"/>
        <v>32.036958665797258</v>
      </c>
      <c r="P37">
        <f t="shared" si="21"/>
        <v>29.528971358305441</v>
      </c>
      <c r="Q37" s="17">
        <f t="shared" si="21"/>
        <v>20.56338897960444</v>
      </c>
    </row>
    <row r="38" spans="2:28" x14ac:dyDescent="0.2">
      <c r="B38" s="27" t="s">
        <v>24</v>
      </c>
      <c r="C38" s="28"/>
      <c r="D38" s="28"/>
      <c r="E38" s="28"/>
      <c r="F38" s="28"/>
      <c r="G38" s="28">
        <f>(D37+E37)</f>
        <v>19.627252929284865</v>
      </c>
      <c r="H38" s="28">
        <f>(D37+F37)</f>
        <v>26.291001360430542</v>
      </c>
      <c r="I38" s="28">
        <f>(E37+F37)</f>
        <v>29.778353352307931</v>
      </c>
      <c r="J38" s="28">
        <f>(D37+E37+F37)</f>
        <v>37.848303821011669</v>
      </c>
      <c r="K38" s="28"/>
      <c r="L38" s="28"/>
      <c r="M38" s="28"/>
      <c r="N38" s="28">
        <f>(K37+L37)</f>
        <v>23.053576261304357</v>
      </c>
      <c r="O38" s="28">
        <f>(K37+M37)</f>
        <v>30.232072377084449</v>
      </c>
      <c r="P38" s="28">
        <f>(L37+M37)</f>
        <v>35.001389491809249</v>
      </c>
      <c r="Q38" s="29">
        <f>(K37+L37+M37)</f>
        <v>44.143519065099028</v>
      </c>
      <c r="T38" s="9"/>
      <c r="U38" s="9"/>
      <c r="V38" s="9"/>
      <c r="W38" s="9"/>
    </row>
    <row r="39" spans="2:28" x14ac:dyDescent="0.2">
      <c r="T39" s="9"/>
      <c r="U39" s="9"/>
      <c r="V39" s="9"/>
      <c r="W39" s="9"/>
    </row>
    <row r="42" spans="2:28" x14ac:dyDescent="0.2">
      <c r="C42" s="46" t="s">
        <v>0</v>
      </c>
      <c r="D42" t="s">
        <v>49</v>
      </c>
      <c r="E42" s="46"/>
      <c r="F42" s="46"/>
      <c r="G42" s="46"/>
      <c r="H42" s="46"/>
      <c r="I42" s="46"/>
      <c r="J42" s="46"/>
      <c r="L42" t="s">
        <v>48</v>
      </c>
      <c r="M42" s="46"/>
      <c r="N42" s="46"/>
      <c r="O42" s="46"/>
      <c r="P42" s="46"/>
      <c r="Q42" s="46"/>
      <c r="R42" s="45"/>
    </row>
    <row r="43" spans="2:28" x14ac:dyDescent="0.2">
      <c r="C43" s="44" t="s">
        <v>4</v>
      </c>
      <c r="D43" s="44" t="s">
        <v>5</v>
      </c>
      <c r="E43" s="44" t="s">
        <v>6</v>
      </c>
      <c r="F43" s="44" t="s">
        <v>7</v>
      </c>
      <c r="G43" s="44" t="s">
        <v>8</v>
      </c>
      <c r="H43" s="44" t="s">
        <v>9</v>
      </c>
      <c r="I43" s="44" t="s">
        <v>10</v>
      </c>
      <c r="J43" s="44" t="s">
        <v>11</v>
      </c>
      <c r="L43" s="44" t="s">
        <v>5</v>
      </c>
      <c r="M43" s="44" t="s">
        <v>6</v>
      </c>
      <c r="N43" s="44" t="s">
        <v>7</v>
      </c>
      <c r="O43" s="44" t="s">
        <v>8</v>
      </c>
      <c r="P43" s="44" t="s">
        <v>9</v>
      </c>
      <c r="Q43" s="44" t="s">
        <v>10</v>
      </c>
      <c r="R43" s="43" t="s">
        <v>11</v>
      </c>
    </row>
    <row r="44" spans="2:28" x14ac:dyDescent="0.2">
      <c r="B44" s="4" t="s">
        <v>12</v>
      </c>
      <c r="C44">
        <v>100</v>
      </c>
      <c r="D44">
        <v>93.873255139811775</v>
      </c>
      <c r="E44">
        <v>89.853097266199882</v>
      </c>
      <c r="F44">
        <v>85.853632430986025</v>
      </c>
      <c r="G44">
        <v>85.417651518530079</v>
      </c>
      <c r="H44">
        <v>69.365383757748731</v>
      </c>
      <c r="I44">
        <v>68.648798109084424</v>
      </c>
      <c r="J44">
        <v>67.998751282165628</v>
      </c>
      <c r="L44">
        <v>92.056549079070578</v>
      </c>
      <c r="M44">
        <v>87.66998171520315</v>
      </c>
      <c r="N44">
        <v>80.977567676046917</v>
      </c>
      <c r="O44">
        <v>86.44284886054497</v>
      </c>
      <c r="P44">
        <v>73.392141997056584</v>
      </c>
      <c r="Q44">
        <v>76.051375819471062</v>
      </c>
      <c r="R44">
        <v>82.865450653346997</v>
      </c>
    </row>
    <row r="45" spans="2:28" x14ac:dyDescent="0.2">
      <c r="B45" s="4" t="s">
        <v>25</v>
      </c>
      <c r="C45">
        <v>100</v>
      </c>
      <c r="D45">
        <v>91.930049531296262</v>
      </c>
      <c r="E45">
        <v>88.442697539418873</v>
      </c>
      <c r="F45">
        <v>81.778949108273196</v>
      </c>
      <c r="G45">
        <v>80.934719313572884</v>
      </c>
      <c r="H45">
        <v>59.83297037022237</v>
      </c>
      <c r="I45">
        <v>59.965562399080206</v>
      </c>
      <c r="J45">
        <v>63.14250373709725</v>
      </c>
      <c r="L45">
        <v>90.857870426710221</v>
      </c>
      <c r="M45">
        <v>86.088553311985422</v>
      </c>
      <c r="N45">
        <v>78.910057196205329</v>
      </c>
      <c r="O45">
        <v>82.932318126420128</v>
      </c>
      <c r="P45">
        <v>67.963041334202742</v>
      </c>
      <c r="Q45">
        <v>70.471028641694559</v>
      </c>
      <c r="R45">
        <v>79.43661102039556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AM45"/>
  <sheetViews>
    <sheetView topLeftCell="C23" zoomScaleNormal="100" workbookViewId="0">
      <selection activeCell="T54" sqref="T54"/>
    </sheetView>
  </sheetViews>
  <sheetFormatPr baseColWidth="10" defaultColWidth="8.83203125" defaultRowHeight="15" x14ac:dyDescent="0.2"/>
  <cols>
    <col min="2" max="2" width="21.5" customWidth="1"/>
    <col min="20" max="20" width="21.5" customWidth="1"/>
  </cols>
  <sheetData>
    <row r="1" spans="2:39" ht="24" x14ac:dyDescent="0.3">
      <c r="S1" s="48" t="s">
        <v>42</v>
      </c>
    </row>
    <row r="3" spans="2:39" x14ac:dyDescent="0.2">
      <c r="B3" s="1"/>
      <c r="C3" s="46" t="s">
        <v>0</v>
      </c>
      <c r="D3" t="s">
        <v>49</v>
      </c>
      <c r="E3" s="46"/>
      <c r="F3" s="46"/>
      <c r="G3" s="46"/>
      <c r="H3" s="46"/>
      <c r="I3" s="46"/>
      <c r="J3" s="46"/>
      <c r="K3" t="s">
        <v>48</v>
      </c>
      <c r="L3" s="46"/>
      <c r="M3" s="46"/>
      <c r="N3" s="46"/>
      <c r="O3" s="46"/>
      <c r="P3" s="46"/>
      <c r="Q3" s="45"/>
    </row>
    <row r="4" spans="2:39" x14ac:dyDescent="0.2">
      <c r="B4" s="4" t="s">
        <v>3</v>
      </c>
      <c r="C4" s="44" t="s">
        <v>4</v>
      </c>
      <c r="D4" s="44" t="s">
        <v>5</v>
      </c>
      <c r="E4" s="44" t="s">
        <v>6</v>
      </c>
      <c r="F4" s="44" t="s">
        <v>7</v>
      </c>
      <c r="G4" s="44" t="s">
        <v>8</v>
      </c>
      <c r="H4" s="44" t="s">
        <v>9</v>
      </c>
      <c r="I4" s="44" t="s">
        <v>10</v>
      </c>
      <c r="J4" s="44" t="s">
        <v>11</v>
      </c>
      <c r="K4" s="44" t="s">
        <v>5</v>
      </c>
      <c r="L4" s="44" t="s">
        <v>6</v>
      </c>
      <c r="M4" s="44" t="s">
        <v>7</v>
      </c>
      <c r="N4" s="44" t="s">
        <v>8</v>
      </c>
      <c r="O4" s="44" t="s">
        <v>9</v>
      </c>
      <c r="P4" s="44" t="s">
        <v>10</v>
      </c>
      <c r="Q4" s="43" t="s">
        <v>11</v>
      </c>
    </row>
    <row r="5" spans="2:39" x14ac:dyDescent="0.2">
      <c r="B5" s="4" t="s">
        <v>12</v>
      </c>
      <c r="C5">
        <v>180518</v>
      </c>
      <c r="D5">
        <v>167767</v>
      </c>
      <c r="E5">
        <v>177101</v>
      </c>
      <c r="F5">
        <v>146513</v>
      </c>
      <c r="G5">
        <v>140916</v>
      </c>
      <c r="H5">
        <v>143709</v>
      </c>
      <c r="I5">
        <v>133177</v>
      </c>
      <c r="J5">
        <v>139352</v>
      </c>
      <c r="K5">
        <v>164434</v>
      </c>
      <c r="L5">
        <v>176371</v>
      </c>
      <c r="M5">
        <v>162331</v>
      </c>
      <c r="N5">
        <v>157517</v>
      </c>
      <c r="O5">
        <v>151327</v>
      </c>
      <c r="P5">
        <v>149174</v>
      </c>
      <c r="Q5">
        <v>142759</v>
      </c>
      <c r="T5" s="7"/>
      <c r="U5" s="7" t="s">
        <v>13</v>
      </c>
      <c r="V5" s="7"/>
      <c r="W5" s="7"/>
      <c r="X5" s="7"/>
      <c r="Y5" s="7"/>
      <c r="Z5" s="7"/>
      <c r="AA5" s="7"/>
      <c r="AB5" s="7"/>
    </row>
    <row r="6" spans="2:39" ht="16" thickBot="1" x14ac:dyDescent="0.25">
      <c r="B6" s="4"/>
      <c r="C6">
        <v>175057</v>
      </c>
      <c r="D6">
        <v>156140</v>
      </c>
      <c r="E6">
        <v>161982</v>
      </c>
      <c r="F6">
        <v>160965</v>
      </c>
      <c r="G6">
        <v>149126</v>
      </c>
      <c r="H6">
        <v>151688</v>
      </c>
      <c r="I6">
        <v>146565</v>
      </c>
      <c r="J6">
        <v>143078</v>
      </c>
      <c r="K6">
        <v>166865</v>
      </c>
      <c r="L6">
        <v>160706</v>
      </c>
      <c r="M6">
        <v>157278</v>
      </c>
      <c r="N6">
        <v>153598</v>
      </c>
      <c r="O6">
        <v>159385</v>
      </c>
      <c r="P6">
        <v>152132</v>
      </c>
      <c r="Q6">
        <v>144292</v>
      </c>
      <c r="T6" s="8"/>
      <c r="U6" s="9" t="s">
        <v>14</v>
      </c>
      <c r="V6" s="9"/>
      <c r="W6" s="9"/>
      <c r="X6" s="8"/>
      <c r="Y6" s="9" t="s">
        <v>15</v>
      </c>
      <c r="Z6" s="9"/>
      <c r="AA6" s="9"/>
      <c r="AB6" s="9"/>
    </row>
    <row r="7" spans="2:39" x14ac:dyDescent="0.2">
      <c r="B7" s="4"/>
      <c r="C7">
        <v>180740</v>
      </c>
      <c r="D7">
        <v>141127</v>
      </c>
      <c r="E7">
        <v>164394</v>
      </c>
      <c r="F7">
        <v>179967</v>
      </c>
      <c r="G7">
        <v>146497</v>
      </c>
      <c r="H7">
        <v>155918</v>
      </c>
      <c r="I7">
        <v>160079</v>
      </c>
      <c r="J7">
        <v>148146</v>
      </c>
      <c r="K7">
        <v>175235</v>
      </c>
      <c r="L7">
        <v>138610</v>
      </c>
      <c r="M7">
        <v>190095</v>
      </c>
      <c r="N7">
        <v>150364</v>
      </c>
      <c r="O7">
        <v>131139</v>
      </c>
      <c r="P7">
        <v>123578</v>
      </c>
      <c r="Q7">
        <v>143333</v>
      </c>
      <c r="T7" s="10" t="s">
        <v>16</v>
      </c>
      <c r="U7" s="11" t="s">
        <v>8</v>
      </c>
      <c r="V7" s="11" t="s">
        <v>9</v>
      </c>
      <c r="W7" s="11" t="s">
        <v>10</v>
      </c>
      <c r="X7" s="12" t="s">
        <v>11</v>
      </c>
      <c r="Y7" s="11" t="s">
        <v>8</v>
      </c>
      <c r="Z7" s="11" t="s">
        <v>9</v>
      </c>
      <c r="AA7" s="11" t="s">
        <v>10</v>
      </c>
      <c r="AB7" s="12" t="s">
        <v>11</v>
      </c>
    </row>
    <row r="8" spans="2:39" x14ac:dyDescent="0.2">
      <c r="B8" s="13" t="s">
        <v>17</v>
      </c>
      <c r="C8" s="14">
        <f t="shared" ref="C8:Q8" si="0">(AVERAGE(C5:C7))</f>
        <v>178771.66666666666</v>
      </c>
      <c r="D8" s="14">
        <f t="shared" si="0"/>
        <v>155011.33333333334</v>
      </c>
      <c r="E8" s="14">
        <f t="shared" si="0"/>
        <v>167825.66666666666</v>
      </c>
      <c r="F8" s="14">
        <f t="shared" si="0"/>
        <v>162481.66666666666</v>
      </c>
      <c r="G8" s="14">
        <f t="shared" si="0"/>
        <v>145513</v>
      </c>
      <c r="H8" s="14">
        <f t="shared" si="0"/>
        <v>150438.33333333334</v>
      </c>
      <c r="I8" s="14">
        <f t="shared" si="0"/>
        <v>146607</v>
      </c>
      <c r="J8" s="14">
        <f t="shared" si="0"/>
        <v>143525.33333333334</v>
      </c>
      <c r="K8" s="14">
        <f t="shared" si="0"/>
        <v>168844.66666666666</v>
      </c>
      <c r="L8" s="14">
        <f t="shared" si="0"/>
        <v>158562.33333333334</v>
      </c>
      <c r="M8" s="14">
        <f t="shared" si="0"/>
        <v>169901.33333333334</v>
      </c>
      <c r="N8" s="14">
        <f t="shared" si="0"/>
        <v>153826.33333333334</v>
      </c>
      <c r="O8" s="14">
        <f t="shared" si="0"/>
        <v>147283.66666666666</v>
      </c>
      <c r="P8" s="14">
        <f t="shared" si="0"/>
        <v>141628</v>
      </c>
      <c r="Q8" s="15">
        <f t="shared" si="0"/>
        <v>143461.33333333334</v>
      </c>
      <c r="T8" t="s">
        <v>49</v>
      </c>
      <c r="U8">
        <v>18.603992056906847</v>
      </c>
      <c r="V8">
        <v>15.848894772661581</v>
      </c>
      <c r="W8">
        <v>17.992038261096539</v>
      </c>
      <c r="X8">
        <v>19.715838639605451</v>
      </c>
      <c r="Y8" s="9">
        <v>19.413777350997066</v>
      </c>
      <c r="Z8" s="9">
        <v>22.403065362706613</v>
      </c>
      <c r="AA8" s="9">
        <v>15.235076400995652</v>
      </c>
      <c r="AB8" s="9">
        <v>28.525959557349665</v>
      </c>
      <c r="AE8" s="16" t="s">
        <v>16</v>
      </c>
      <c r="AF8" s="16"/>
    </row>
    <row r="9" spans="2:39" x14ac:dyDescent="0.2">
      <c r="B9" s="13" t="s">
        <v>18</v>
      </c>
      <c r="C9" s="14">
        <f t="shared" ref="C9:Q9" si="1">(STDEV(C5:C7))</f>
        <v>3218.9101157586451</v>
      </c>
      <c r="D9" s="14">
        <f t="shared" si="1"/>
        <v>13355.815824326619</v>
      </c>
      <c r="E9" s="14">
        <f t="shared" si="1"/>
        <v>8122.7022802349056</v>
      </c>
      <c r="F9" s="14">
        <f t="shared" si="1"/>
        <v>16778.490317466982</v>
      </c>
      <c r="G9" s="14">
        <f t="shared" si="1"/>
        <v>4192.5191710951067</v>
      </c>
      <c r="H9" s="14">
        <f t="shared" si="1"/>
        <v>6199.6911482212827</v>
      </c>
      <c r="I9" s="14">
        <f t="shared" si="1"/>
        <v>13451.049178409839</v>
      </c>
      <c r="J9" s="14">
        <f t="shared" si="1"/>
        <v>4414.0332274840584</v>
      </c>
      <c r="K9" s="14">
        <f t="shared" si="1"/>
        <v>5666.1018640096236</v>
      </c>
      <c r="L9" s="14">
        <f t="shared" si="1"/>
        <v>18971.551342294952</v>
      </c>
      <c r="M9" s="14">
        <f t="shared" si="1"/>
        <v>17669.785859860705</v>
      </c>
      <c r="N9" s="14">
        <f t="shared" si="1"/>
        <v>3581.9623578889455</v>
      </c>
      <c r="O9" s="14">
        <f t="shared" si="1"/>
        <v>14550.619826431221</v>
      </c>
      <c r="P9" s="14">
        <f t="shared" si="1"/>
        <v>15701.57049469893</v>
      </c>
      <c r="Q9" s="15">
        <f t="shared" si="1"/>
        <v>774.51554750910793</v>
      </c>
      <c r="T9" t="s">
        <v>48</v>
      </c>
      <c r="U9">
        <v>13.953739873022371</v>
      </c>
      <c r="V9">
        <v>17.613529362408286</v>
      </c>
      <c r="W9">
        <v>20.777155216617089</v>
      </c>
      <c r="X9">
        <v>19.75163849603311</v>
      </c>
      <c r="Y9" s="9">
        <v>16.857443852959548</v>
      </c>
      <c r="Z9" s="9">
        <v>10.514716164940367</v>
      </c>
      <c r="AA9" s="9">
        <v>16.266373306732049</v>
      </c>
      <c r="AB9" s="9">
        <v>21.819266662315982</v>
      </c>
      <c r="AE9" t="s">
        <v>49</v>
      </c>
      <c r="AJ9" t="s">
        <v>48</v>
      </c>
    </row>
    <row r="10" spans="2:39" x14ac:dyDescent="0.2">
      <c r="B10" s="13" t="s">
        <v>19</v>
      </c>
      <c r="C10" s="14">
        <f t="shared" ref="C10:Q10" si="2">(C9/C8)*100</f>
        <v>1.8005706249640485</v>
      </c>
      <c r="D10" s="14">
        <f t="shared" si="2"/>
        <v>8.6160253815806698</v>
      </c>
      <c r="E10" s="14">
        <f t="shared" si="2"/>
        <v>4.8399642566998535</v>
      </c>
      <c r="F10" s="14">
        <f t="shared" si="2"/>
        <v>10.326389839346172</v>
      </c>
      <c r="G10" s="14">
        <f t="shared" si="2"/>
        <v>2.881199048260366</v>
      </c>
      <c r="H10" s="14">
        <f t="shared" si="2"/>
        <v>4.1210847068375402</v>
      </c>
      <c r="I10" s="14">
        <f t="shared" si="2"/>
        <v>9.1749024114877447</v>
      </c>
      <c r="J10" s="14">
        <f t="shared" si="2"/>
        <v>3.0754384086554234</v>
      </c>
      <c r="K10" s="14">
        <f t="shared" si="2"/>
        <v>3.3558074269503866</v>
      </c>
      <c r="L10" s="14">
        <f t="shared" si="2"/>
        <v>11.964727652192481</v>
      </c>
      <c r="M10" s="14">
        <f t="shared" si="2"/>
        <v>10.400027776823825</v>
      </c>
      <c r="N10" s="14">
        <f t="shared" si="2"/>
        <v>2.3285755307753626</v>
      </c>
      <c r="O10" s="14">
        <f t="shared" si="2"/>
        <v>9.8793166654129259</v>
      </c>
      <c r="P10" s="14">
        <f t="shared" si="2"/>
        <v>11.086487484606808</v>
      </c>
      <c r="Q10" s="15">
        <f t="shared" si="2"/>
        <v>0.53987756109133322</v>
      </c>
      <c r="AE10" t="s">
        <v>8</v>
      </c>
      <c r="AF10" t="s">
        <v>9</v>
      </c>
      <c r="AG10" t="s">
        <v>10</v>
      </c>
      <c r="AH10" t="s">
        <v>11</v>
      </c>
      <c r="AJ10" t="s">
        <v>8</v>
      </c>
      <c r="AK10" t="s">
        <v>9</v>
      </c>
      <c r="AL10" t="s">
        <v>10</v>
      </c>
      <c r="AM10" t="s">
        <v>11</v>
      </c>
    </row>
    <row r="11" spans="2:39" x14ac:dyDescent="0.2">
      <c r="B11" s="4" t="s">
        <v>20</v>
      </c>
      <c r="C11">
        <f t="shared" ref="C11:Q11" si="3">(C5/$C8)*100</f>
        <v>100.97685129075265</v>
      </c>
      <c r="D11">
        <f t="shared" si="3"/>
        <v>93.844289270298248</v>
      </c>
      <c r="E11">
        <f t="shared" si="3"/>
        <v>99.065474581169653</v>
      </c>
      <c r="F11">
        <f t="shared" si="3"/>
        <v>81.955380699775333</v>
      </c>
      <c r="G11">
        <f t="shared" si="3"/>
        <v>78.824571380625201</v>
      </c>
      <c r="H11">
        <f t="shared" si="3"/>
        <v>80.386899490038516</v>
      </c>
      <c r="I11">
        <f t="shared" si="3"/>
        <v>74.495585616661856</v>
      </c>
      <c r="J11">
        <f t="shared" si="3"/>
        <v>77.94971238917428</v>
      </c>
      <c r="K11">
        <f t="shared" si="3"/>
        <v>91.979899872276562</v>
      </c>
      <c r="L11">
        <f t="shared" si="3"/>
        <v>98.657132468791659</v>
      </c>
      <c r="M11">
        <f t="shared" si="3"/>
        <v>90.803538964973953</v>
      </c>
      <c r="N11">
        <f t="shared" si="3"/>
        <v>88.110718514305958</v>
      </c>
      <c r="O11">
        <f t="shared" si="3"/>
        <v>84.648201150443299</v>
      </c>
      <c r="P11">
        <f t="shared" si="3"/>
        <v>83.443871605306583</v>
      </c>
      <c r="Q11" s="17">
        <f t="shared" si="3"/>
        <v>79.855495371190443</v>
      </c>
      <c r="T11" s="18"/>
      <c r="U11" s="18" t="s">
        <v>21</v>
      </c>
      <c r="V11" s="18"/>
      <c r="AD11" s="17" t="s">
        <v>22</v>
      </c>
      <c r="AE11" s="35">
        <v>81.396007943093153</v>
      </c>
      <c r="AF11" s="20">
        <v>84.151105227338419</v>
      </c>
      <c r="AG11" s="47">
        <v>82.007961738903461</v>
      </c>
      <c r="AH11" s="21">
        <v>80.284161360394549</v>
      </c>
      <c r="AJ11" s="20">
        <v>86.046260126977629</v>
      </c>
      <c r="AK11" s="34">
        <v>82.386470637591714</v>
      </c>
      <c r="AL11" s="34">
        <v>79.222844783382911</v>
      </c>
      <c r="AM11" s="20">
        <v>80.24836150396689</v>
      </c>
    </row>
    <row r="12" spans="2:39" ht="16" thickBot="1" x14ac:dyDescent="0.25">
      <c r="B12" s="4"/>
      <c r="C12">
        <f t="shared" ref="C12:Q12" si="4">(C6/$C8)*100</f>
        <v>97.9221166665113</v>
      </c>
      <c r="D12">
        <f t="shared" si="4"/>
        <v>87.34046222835461</v>
      </c>
      <c r="E12">
        <f t="shared" si="4"/>
        <v>90.60831787289186</v>
      </c>
      <c r="F12">
        <f t="shared" si="4"/>
        <v>90.039435779346093</v>
      </c>
      <c r="G12">
        <f t="shared" si="4"/>
        <v>83.417021712985843</v>
      </c>
      <c r="H12">
        <f t="shared" si="4"/>
        <v>84.850134715605577</v>
      </c>
      <c r="I12">
        <f t="shared" si="4"/>
        <v>81.984468083122792</v>
      </c>
      <c r="J12">
        <f t="shared" si="4"/>
        <v>80.033935280572052</v>
      </c>
      <c r="K12">
        <f t="shared" si="4"/>
        <v>93.339735043770915</v>
      </c>
      <c r="L12">
        <f t="shared" si="4"/>
        <v>89.894558235365423</v>
      </c>
      <c r="M12">
        <f t="shared" si="4"/>
        <v>87.977028425458926</v>
      </c>
      <c r="N12">
        <f t="shared" si="4"/>
        <v>85.918536680868527</v>
      </c>
      <c r="O12">
        <f t="shared" si="4"/>
        <v>89.155626823788253</v>
      </c>
      <c r="P12">
        <f t="shared" si="4"/>
        <v>85.098496219572468</v>
      </c>
      <c r="Q12" s="17">
        <f t="shared" si="4"/>
        <v>80.713013807184225</v>
      </c>
      <c r="T12" s="17"/>
      <c r="U12" t="s">
        <v>14</v>
      </c>
      <c r="X12" s="17"/>
      <c r="Y12" t="s">
        <v>15</v>
      </c>
      <c r="AD12" s="17" t="s">
        <v>15</v>
      </c>
      <c r="AE12">
        <v>80.586222649002934</v>
      </c>
      <c r="AF12">
        <v>77.596934637293387</v>
      </c>
      <c r="AG12">
        <v>84.764923599004348</v>
      </c>
      <c r="AH12" s="17">
        <v>71.474040442650335</v>
      </c>
      <c r="AJ12">
        <v>83.142556147040452</v>
      </c>
      <c r="AK12">
        <v>89.485283835059633</v>
      </c>
      <c r="AL12">
        <v>83.733626693267951</v>
      </c>
      <c r="AM12">
        <v>78.180733337684018</v>
      </c>
    </row>
    <row r="13" spans="2:39" x14ac:dyDescent="0.2">
      <c r="B13" s="4"/>
      <c r="C13">
        <f t="shared" ref="C13:Q13" si="5">(C7/$C8)*100</f>
        <v>101.10103204273608</v>
      </c>
      <c r="D13">
        <f t="shared" si="5"/>
        <v>78.942599032285131</v>
      </c>
      <c r="E13">
        <f t="shared" si="5"/>
        <v>91.957524962009273</v>
      </c>
      <c r="F13">
        <f t="shared" si="5"/>
        <v>100.66863690182078</v>
      </c>
      <c r="G13">
        <f t="shared" si="5"/>
        <v>81.9464307356684</v>
      </c>
      <c r="H13">
        <f t="shared" si="5"/>
        <v>87.216281476371165</v>
      </c>
      <c r="I13">
        <f t="shared" si="5"/>
        <v>89.543831516925692</v>
      </c>
      <c r="J13">
        <f t="shared" si="5"/>
        <v>82.868836411437314</v>
      </c>
      <c r="K13">
        <f t="shared" si="5"/>
        <v>98.021685017200724</v>
      </c>
      <c r="L13">
        <f t="shared" si="5"/>
        <v>77.534657803716101</v>
      </c>
      <c r="M13">
        <f t="shared" si="5"/>
        <v>106.33396418149781</v>
      </c>
      <c r="N13">
        <f t="shared" si="5"/>
        <v>84.109525185758372</v>
      </c>
      <c r="O13">
        <f t="shared" si="5"/>
        <v>73.355583938543589</v>
      </c>
      <c r="P13">
        <f t="shared" si="5"/>
        <v>69.126166525269667</v>
      </c>
      <c r="Q13" s="17">
        <f t="shared" si="5"/>
        <v>80.176575333526017</v>
      </c>
      <c r="T13" s="22" t="s">
        <v>16</v>
      </c>
      <c r="U13" s="23" t="s">
        <v>8</v>
      </c>
      <c r="V13" s="23" t="s">
        <v>9</v>
      </c>
      <c r="W13" s="23" t="s">
        <v>10</v>
      </c>
      <c r="X13" s="24" t="s">
        <v>11</v>
      </c>
      <c r="Y13" s="23" t="s">
        <v>8</v>
      </c>
      <c r="Z13" s="23" t="s">
        <v>9</v>
      </c>
      <c r="AA13" s="23" t="s">
        <v>10</v>
      </c>
      <c r="AB13" s="24" t="s">
        <v>11</v>
      </c>
    </row>
    <row r="14" spans="2:39" x14ac:dyDescent="0.2">
      <c r="B14" s="13" t="s">
        <v>17</v>
      </c>
      <c r="C14" s="23">
        <f t="shared" ref="C14:Q14" si="6">(AVERAGE(C11:C13))</f>
        <v>100</v>
      </c>
      <c r="D14" s="23">
        <f t="shared" si="6"/>
        <v>86.709116843645987</v>
      </c>
      <c r="E14" s="23">
        <f t="shared" si="6"/>
        <v>93.877105805356948</v>
      </c>
      <c r="F14" s="23">
        <f t="shared" si="6"/>
        <v>90.8878177936474</v>
      </c>
      <c r="G14" s="23">
        <f t="shared" si="6"/>
        <v>81.396007943093153</v>
      </c>
      <c r="H14" s="23">
        <f t="shared" si="6"/>
        <v>84.151105227338419</v>
      </c>
      <c r="I14" s="23">
        <f t="shared" si="6"/>
        <v>82.007961738903461</v>
      </c>
      <c r="J14" s="23">
        <f t="shared" si="6"/>
        <v>80.284161360394549</v>
      </c>
      <c r="K14" s="23">
        <f t="shared" si="6"/>
        <v>94.447106644416067</v>
      </c>
      <c r="L14" s="23">
        <f t="shared" si="6"/>
        <v>88.695449502624385</v>
      </c>
      <c r="M14" s="23">
        <f t="shared" si="6"/>
        <v>95.038177190643566</v>
      </c>
      <c r="N14" s="23">
        <f t="shared" si="6"/>
        <v>86.046260126977629</v>
      </c>
      <c r="O14" s="23">
        <f t="shared" si="6"/>
        <v>82.386470637591714</v>
      </c>
      <c r="P14" s="23">
        <f t="shared" si="6"/>
        <v>79.222844783382911</v>
      </c>
      <c r="Q14" s="24">
        <f t="shared" si="6"/>
        <v>80.24836150396689</v>
      </c>
      <c r="T14" t="s">
        <v>49</v>
      </c>
      <c r="U14">
        <f t="shared" ref="U14:AB15" si="7">(100-U8)</f>
        <v>81.396007943093153</v>
      </c>
      <c r="V14">
        <f t="shared" si="7"/>
        <v>84.151105227338419</v>
      </c>
      <c r="W14">
        <f t="shared" si="7"/>
        <v>82.007961738903461</v>
      </c>
      <c r="X14">
        <f t="shared" si="7"/>
        <v>80.284161360394549</v>
      </c>
      <c r="Y14">
        <f t="shared" si="7"/>
        <v>80.586222649002934</v>
      </c>
      <c r="Z14">
        <f t="shared" si="7"/>
        <v>77.596934637293387</v>
      </c>
      <c r="AA14">
        <f t="shared" si="7"/>
        <v>84.764923599004348</v>
      </c>
      <c r="AB14">
        <f t="shared" si="7"/>
        <v>71.474040442650335</v>
      </c>
    </row>
    <row r="15" spans="2:39" x14ac:dyDescent="0.2">
      <c r="B15" s="13" t="s">
        <v>18</v>
      </c>
      <c r="C15" s="25">
        <f>(STDEV(C11:C13))</f>
        <v>1.8005706249640432</v>
      </c>
      <c r="D15" s="25">
        <f>(STDEV(D11:D13))</f>
        <v>7.4708795153929843</v>
      </c>
      <c r="E15" s="25">
        <f>(STDEV(E11:E13))</f>
        <v>4.5436183662035798</v>
      </c>
      <c r="F15" s="25">
        <f>(STDEV(F11:F13))</f>
        <v>9.3854303818466693</v>
      </c>
      <c r="G15" s="25">
        <f t="shared" ref="G15:Q15" si="8">(STDEV(G11:G12))</f>
        <v>3.2473527722746236</v>
      </c>
      <c r="H15" s="25">
        <f t="shared" si="8"/>
        <v>3.1559838940291391</v>
      </c>
      <c r="I15" s="25">
        <f t="shared" si="8"/>
        <v>5.2954395755435657</v>
      </c>
      <c r="J15" s="25">
        <f t="shared" si="8"/>
        <v>1.4737681400115978</v>
      </c>
      <c r="K15" s="25">
        <f t="shared" si="8"/>
        <v>0.96154867105962905</v>
      </c>
      <c r="L15" s="25">
        <f t="shared" si="8"/>
        <v>6.1960756611062049</v>
      </c>
      <c r="M15" s="25">
        <f t="shared" si="8"/>
        <v>1.9986447695863228</v>
      </c>
      <c r="N15" s="25">
        <f t="shared" si="8"/>
        <v>1.550106640017566</v>
      </c>
      <c r="O15" s="25">
        <f t="shared" si="8"/>
        <v>3.1872312593165573</v>
      </c>
      <c r="P15" s="25">
        <f t="shared" si="8"/>
        <v>1.1699962850655823</v>
      </c>
      <c r="Q15" s="26">
        <f t="shared" si="8"/>
        <v>0.60635710108368579</v>
      </c>
      <c r="T15" t="s">
        <v>48</v>
      </c>
      <c r="U15">
        <f t="shared" si="7"/>
        <v>86.046260126977629</v>
      </c>
      <c r="V15">
        <f t="shared" si="7"/>
        <v>82.386470637591714</v>
      </c>
      <c r="W15">
        <f t="shared" si="7"/>
        <v>79.222844783382911</v>
      </c>
      <c r="X15">
        <f t="shared" si="7"/>
        <v>80.24836150396689</v>
      </c>
      <c r="Y15">
        <f t="shared" si="7"/>
        <v>83.142556147040452</v>
      </c>
      <c r="Z15">
        <f t="shared" si="7"/>
        <v>89.485283835059633</v>
      </c>
      <c r="AA15">
        <f t="shared" si="7"/>
        <v>83.733626693267951</v>
      </c>
      <c r="AB15">
        <f t="shared" si="7"/>
        <v>78.180733337684018</v>
      </c>
    </row>
    <row r="16" spans="2:39" x14ac:dyDescent="0.2">
      <c r="B16" s="13" t="s">
        <v>19</v>
      </c>
      <c r="C16" s="25">
        <f t="shared" ref="C16:Q16" si="9">(C15/C14)*100</f>
        <v>1.8005706249640434</v>
      </c>
      <c r="D16" s="25">
        <f t="shared" si="9"/>
        <v>8.6160253815806769</v>
      </c>
      <c r="E16" s="25">
        <f t="shared" si="9"/>
        <v>4.8399642566998535</v>
      </c>
      <c r="F16" s="25">
        <f t="shared" si="9"/>
        <v>10.326389839346174</v>
      </c>
      <c r="G16" s="25">
        <f t="shared" si="9"/>
        <v>3.9895725285998838</v>
      </c>
      <c r="H16" s="25">
        <f t="shared" si="9"/>
        <v>3.7503772356917842</v>
      </c>
      <c r="I16" s="25">
        <f t="shared" si="9"/>
        <v>6.4572261805544677</v>
      </c>
      <c r="J16" s="25">
        <f t="shared" si="9"/>
        <v>1.8356897737224556</v>
      </c>
      <c r="K16" s="25">
        <f t="shared" si="9"/>
        <v>1.0180816599070248</v>
      </c>
      <c r="L16" s="25">
        <f t="shared" si="9"/>
        <v>6.9857875413584445</v>
      </c>
      <c r="M16" s="25">
        <f t="shared" si="9"/>
        <v>2.1029914805469225</v>
      </c>
      <c r="N16" s="25">
        <f t="shared" si="9"/>
        <v>1.8014805497997111</v>
      </c>
      <c r="O16" s="25">
        <f t="shared" si="9"/>
        <v>3.86863429717339</v>
      </c>
      <c r="P16" s="25">
        <f t="shared" si="9"/>
        <v>1.4768420501241462</v>
      </c>
      <c r="Q16" s="26">
        <f t="shared" si="9"/>
        <v>0.75560060008665964</v>
      </c>
    </row>
    <row r="17" spans="2:39" x14ac:dyDescent="0.2">
      <c r="B17" s="4" t="s">
        <v>23</v>
      </c>
      <c r="C17">
        <f t="shared" ref="C17:Q17" si="10">(100-C14)</f>
        <v>0</v>
      </c>
      <c r="D17">
        <f t="shared" si="10"/>
        <v>13.290883156354013</v>
      </c>
      <c r="E17">
        <f t="shared" si="10"/>
        <v>6.1228941946430524</v>
      </c>
      <c r="F17">
        <f t="shared" si="10"/>
        <v>9.1121822063525997</v>
      </c>
      <c r="G17">
        <f t="shared" si="10"/>
        <v>18.603992056906847</v>
      </c>
      <c r="H17">
        <f t="shared" si="10"/>
        <v>15.848894772661581</v>
      </c>
      <c r="I17">
        <f t="shared" si="10"/>
        <v>17.992038261096539</v>
      </c>
      <c r="J17">
        <f t="shared" si="10"/>
        <v>19.715838639605451</v>
      </c>
      <c r="K17">
        <f t="shared" si="10"/>
        <v>5.552893355583933</v>
      </c>
      <c r="L17">
        <f t="shared" si="10"/>
        <v>11.304550497375615</v>
      </c>
      <c r="M17">
        <f t="shared" si="10"/>
        <v>4.961822809356434</v>
      </c>
      <c r="N17">
        <f t="shared" si="10"/>
        <v>13.953739873022371</v>
      </c>
      <c r="O17">
        <f t="shared" si="10"/>
        <v>17.613529362408286</v>
      </c>
      <c r="P17">
        <f t="shared" si="10"/>
        <v>20.777155216617089</v>
      </c>
      <c r="Q17" s="17">
        <f t="shared" si="10"/>
        <v>19.75163849603311</v>
      </c>
    </row>
    <row r="18" spans="2:39" x14ac:dyDescent="0.2">
      <c r="B18" s="27" t="s">
        <v>24</v>
      </c>
      <c r="C18" s="28"/>
      <c r="D18" s="28"/>
      <c r="E18" s="28"/>
      <c r="F18" s="28"/>
      <c r="G18" s="28">
        <f>(D17+E17)</f>
        <v>19.413777350997066</v>
      </c>
      <c r="H18" s="28">
        <f>(D17+F17)</f>
        <v>22.403065362706613</v>
      </c>
      <c r="I18" s="28">
        <f>(E17+F17)</f>
        <v>15.235076400995652</v>
      </c>
      <c r="J18" s="28">
        <f>(D17+E17+F17)</f>
        <v>28.525959557349665</v>
      </c>
      <c r="K18" s="28"/>
      <c r="L18" s="28"/>
      <c r="M18" s="28"/>
      <c r="N18" s="28">
        <f>(K17+L17)</f>
        <v>16.857443852959548</v>
      </c>
      <c r="O18" s="28">
        <f>(K17+M17)</f>
        <v>10.514716164940367</v>
      </c>
      <c r="P18" s="28">
        <f>(L17+M17)</f>
        <v>16.266373306732049</v>
      </c>
      <c r="Q18" s="29">
        <f>(K17+L17+M17)</f>
        <v>21.819266662315982</v>
      </c>
    </row>
    <row r="19" spans="2:39" x14ac:dyDescent="0.2">
      <c r="T19" s="9"/>
      <c r="U19" s="9"/>
      <c r="V19" s="9"/>
      <c r="W19" s="9"/>
      <c r="X19" s="9"/>
      <c r="Y19" s="9"/>
      <c r="Z19" s="9"/>
      <c r="AA19" s="9"/>
      <c r="AB19" s="9"/>
    </row>
    <row r="20" spans="2:39" x14ac:dyDescent="0.2">
      <c r="T20" s="9"/>
      <c r="U20" s="9"/>
      <c r="V20" s="9"/>
      <c r="W20" s="9"/>
      <c r="X20" s="9"/>
      <c r="Y20" s="9"/>
      <c r="Z20" s="9"/>
      <c r="AA20" s="9"/>
      <c r="AB20" s="9"/>
    </row>
    <row r="21" spans="2:39" x14ac:dyDescent="0.2">
      <c r="T21" s="9"/>
      <c r="U21" s="9"/>
      <c r="V21" s="9"/>
      <c r="W21" s="9"/>
      <c r="X21" s="9"/>
      <c r="Y21" s="9"/>
      <c r="Z21" s="9"/>
      <c r="AA21" s="9"/>
      <c r="AB21" s="9"/>
    </row>
    <row r="22" spans="2:39" x14ac:dyDescent="0.2">
      <c r="T22" s="9"/>
      <c r="U22" s="9"/>
      <c r="V22" s="9"/>
      <c r="W22" s="9"/>
      <c r="X22" s="9"/>
      <c r="Y22" s="9"/>
      <c r="Z22" s="9"/>
      <c r="AA22" s="9"/>
      <c r="AB22" s="9"/>
    </row>
    <row r="23" spans="2:39" x14ac:dyDescent="0.2">
      <c r="B23" s="1"/>
      <c r="C23" s="46" t="s">
        <v>0</v>
      </c>
      <c r="D23" t="s">
        <v>49</v>
      </c>
      <c r="E23" s="46"/>
      <c r="F23" s="46"/>
      <c r="G23" s="46"/>
      <c r="H23" s="46"/>
      <c r="I23" s="46"/>
      <c r="J23" s="46"/>
      <c r="K23" t="s">
        <v>48</v>
      </c>
      <c r="L23" s="46"/>
      <c r="M23" s="46"/>
      <c r="N23" s="46"/>
      <c r="O23" s="46"/>
      <c r="P23" s="46"/>
      <c r="Q23" s="45"/>
      <c r="T23" s="9"/>
      <c r="U23" s="9"/>
      <c r="V23" s="9"/>
      <c r="W23" s="9"/>
      <c r="X23" s="9"/>
      <c r="Y23" s="9"/>
      <c r="Z23" s="9"/>
      <c r="AA23" s="9"/>
      <c r="AB23" s="9"/>
    </row>
    <row r="24" spans="2:39" x14ac:dyDescent="0.2">
      <c r="B24" s="4" t="s">
        <v>3</v>
      </c>
      <c r="C24" s="44" t="s">
        <v>4</v>
      </c>
      <c r="D24" s="44" t="s">
        <v>5</v>
      </c>
      <c r="E24" s="44" t="s">
        <v>6</v>
      </c>
      <c r="F24" s="44" t="s">
        <v>7</v>
      </c>
      <c r="G24" s="44" t="s">
        <v>8</v>
      </c>
      <c r="H24" s="44" t="s">
        <v>9</v>
      </c>
      <c r="I24" s="44" t="s">
        <v>10</v>
      </c>
      <c r="J24" s="44" t="s">
        <v>11</v>
      </c>
      <c r="K24" s="44" t="s">
        <v>5</v>
      </c>
      <c r="L24" s="44" t="s">
        <v>6</v>
      </c>
      <c r="M24" s="44" t="s">
        <v>7</v>
      </c>
      <c r="N24" s="44" t="s">
        <v>8</v>
      </c>
      <c r="O24" s="44" t="s">
        <v>9</v>
      </c>
      <c r="P24" s="44" t="s">
        <v>10</v>
      </c>
      <c r="Q24" s="43" t="s">
        <v>11</v>
      </c>
      <c r="T24" s="9"/>
      <c r="U24" s="9"/>
      <c r="V24" s="9"/>
      <c r="W24" s="9"/>
      <c r="X24" s="9"/>
      <c r="Y24" s="9"/>
      <c r="Z24" s="9"/>
      <c r="AA24" s="9"/>
      <c r="AB24" s="9"/>
    </row>
    <row r="25" spans="2:39" x14ac:dyDescent="0.2">
      <c r="B25" s="4" t="s">
        <v>25</v>
      </c>
      <c r="C25">
        <v>181779</v>
      </c>
      <c r="D25">
        <v>166266</v>
      </c>
      <c r="E25">
        <v>168906</v>
      </c>
      <c r="F25">
        <v>141928</v>
      </c>
      <c r="G25">
        <v>138333</v>
      </c>
      <c r="H25">
        <v>140042</v>
      </c>
      <c r="I25">
        <v>131652</v>
      </c>
      <c r="J25">
        <v>137387</v>
      </c>
      <c r="K25">
        <v>159561</v>
      </c>
      <c r="L25">
        <v>177185</v>
      </c>
      <c r="M25">
        <v>167991</v>
      </c>
      <c r="N25">
        <v>163230</v>
      </c>
      <c r="O25">
        <v>157285</v>
      </c>
      <c r="P25">
        <v>154062</v>
      </c>
      <c r="Q25">
        <v>142962</v>
      </c>
      <c r="T25" s="7"/>
      <c r="U25" s="7" t="s">
        <v>13</v>
      </c>
      <c r="V25" s="7"/>
      <c r="W25" s="7"/>
      <c r="X25" s="7"/>
      <c r="Y25" s="7"/>
      <c r="Z25" s="7"/>
      <c r="AA25" s="7"/>
      <c r="AB25" s="7"/>
    </row>
    <row r="26" spans="2:39" ht="16" thickBot="1" x14ac:dyDescent="0.25">
      <c r="B26" s="4"/>
      <c r="C26">
        <v>178382</v>
      </c>
      <c r="D26">
        <v>151752</v>
      </c>
      <c r="E26">
        <v>156829</v>
      </c>
      <c r="F26">
        <v>152647</v>
      </c>
      <c r="G26">
        <v>148616</v>
      </c>
      <c r="H26">
        <v>155409</v>
      </c>
      <c r="I26">
        <v>150694</v>
      </c>
      <c r="J26">
        <v>144563</v>
      </c>
      <c r="K26">
        <v>170008</v>
      </c>
      <c r="L26">
        <v>161482</v>
      </c>
      <c r="M26">
        <v>163545</v>
      </c>
      <c r="N26">
        <v>158192</v>
      </c>
      <c r="O26">
        <v>166431</v>
      </c>
      <c r="P26">
        <v>158110</v>
      </c>
      <c r="Q26">
        <v>144581</v>
      </c>
      <c r="T26" s="8"/>
      <c r="U26" s="9" t="s">
        <v>14</v>
      </c>
      <c r="V26" s="9"/>
      <c r="W26" s="9"/>
      <c r="X26" s="8"/>
      <c r="Y26" s="9" t="s">
        <v>15</v>
      </c>
      <c r="Z26" s="9"/>
      <c r="AA26" s="9"/>
      <c r="AB26" s="9"/>
    </row>
    <row r="27" spans="2:39" x14ac:dyDescent="0.2">
      <c r="B27" s="4"/>
      <c r="C27">
        <v>185870</v>
      </c>
      <c r="D27">
        <v>135459</v>
      </c>
      <c r="E27">
        <v>157524</v>
      </c>
      <c r="F27">
        <v>174369</v>
      </c>
      <c r="G27">
        <v>142909</v>
      </c>
      <c r="H27">
        <v>159786</v>
      </c>
      <c r="I27">
        <v>164250</v>
      </c>
      <c r="J27">
        <v>144227</v>
      </c>
      <c r="K27">
        <v>181936</v>
      </c>
      <c r="L27">
        <v>141099</v>
      </c>
      <c r="M27">
        <v>190095</v>
      </c>
      <c r="N27">
        <v>155760</v>
      </c>
      <c r="O27">
        <v>136961</v>
      </c>
      <c r="P27">
        <v>126158</v>
      </c>
      <c r="Q27">
        <v>147870</v>
      </c>
      <c r="T27" s="10" t="s">
        <v>26</v>
      </c>
      <c r="U27" s="11" t="s">
        <v>8</v>
      </c>
      <c r="V27" s="11" t="s">
        <v>9</v>
      </c>
      <c r="W27" s="11" t="s">
        <v>10</v>
      </c>
      <c r="X27" s="12" t="s">
        <v>11</v>
      </c>
      <c r="Y27" s="11" t="s">
        <v>8</v>
      </c>
      <c r="Z27" s="11" t="s">
        <v>9</v>
      </c>
      <c r="AA27" s="11" t="s">
        <v>10</v>
      </c>
      <c r="AB27" s="12" t="s">
        <v>11</v>
      </c>
    </row>
    <row r="28" spans="2:39" x14ac:dyDescent="0.2">
      <c r="B28" s="13" t="s">
        <v>17</v>
      </c>
      <c r="C28" s="14">
        <f t="shared" ref="C28:Q28" si="11">(AVERAGE(C25:C27))</f>
        <v>182010.33333333334</v>
      </c>
      <c r="D28" s="14">
        <f t="shared" si="11"/>
        <v>151159</v>
      </c>
      <c r="E28" s="14">
        <f t="shared" si="11"/>
        <v>161086.33333333334</v>
      </c>
      <c r="F28" s="14">
        <f t="shared" si="11"/>
        <v>156314.66666666666</v>
      </c>
      <c r="G28" s="14">
        <f t="shared" si="11"/>
        <v>143286</v>
      </c>
      <c r="H28" s="14">
        <f t="shared" si="11"/>
        <v>151745.66666666666</v>
      </c>
      <c r="I28" s="14">
        <f t="shared" si="11"/>
        <v>148865.33333333334</v>
      </c>
      <c r="J28" s="14">
        <f t="shared" si="11"/>
        <v>142059</v>
      </c>
      <c r="K28" s="14">
        <f t="shared" si="11"/>
        <v>170501.66666666666</v>
      </c>
      <c r="L28" s="14">
        <f t="shared" si="11"/>
        <v>159922</v>
      </c>
      <c r="M28" s="14">
        <f t="shared" si="11"/>
        <v>173877</v>
      </c>
      <c r="N28" s="14">
        <f t="shared" si="11"/>
        <v>159060.66666666666</v>
      </c>
      <c r="O28" s="14">
        <f t="shared" si="11"/>
        <v>153559</v>
      </c>
      <c r="P28" s="14">
        <f t="shared" si="11"/>
        <v>146110</v>
      </c>
      <c r="Q28" s="15">
        <f t="shared" si="11"/>
        <v>145137.66666666666</v>
      </c>
      <c r="T28" t="s">
        <v>49</v>
      </c>
      <c r="U28">
        <v>21.275898254860991</v>
      </c>
      <c r="V28">
        <v>16.627993648712263</v>
      </c>
      <c r="W28">
        <v>18.210504531793987</v>
      </c>
      <c r="X28">
        <v>21.950035803827987</v>
      </c>
      <c r="Y28" s="9">
        <v>28.446370261029131</v>
      </c>
      <c r="Z28" s="9">
        <v>31.068016284789692</v>
      </c>
      <c r="AA28" s="9">
        <v>25.613747204829039</v>
      </c>
      <c r="AB28" s="9">
        <v>42.564066875323931</v>
      </c>
      <c r="AE28" s="16" t="s">
        <v>26</v>
      </c>
      <c r="AF28" s="16"/>
    </row>
    <row r="29" spans="2:39" x14ac:dyDescent="0.2">
      <c r="B29" s="13" t="s">
        <v>18</v>
      </c>
      <c r="C29" s="14">
        <f t="shared" ref="C29:Q29" si="12">(STDEV(C25:C27))</f>
        <v>3749.3562558569083</v>
      </c>
      <c r="D29" s="14">
        <f t="shared" si="12"/>
        <v>15412.05855815504</v>
      </c>
      <c r="E29" s="14">
        <f t="shared" si="12"/>
        <v>6780.9399299310517</v>
      </c>
      <c r="F29" s="14">
        <f t="shared" si="12"/>
        <v>16528.564799562402</v>
      </c>
      <c r="G29" s="14">
        <f t="shared" si="12"/>
        <v>5151.8558791953801</v>
      </c>
      <c r="H29" s="14">
        <f t="shared" si="12"/>
        <v>10369.252255265726</v>
      </c>
      <c r="I29" s="14">
        <f t="shared" si="12"/>
        <v>16375.75700031401</v>
      </c>
      <c r="J29" s="14">
        <f t="shared" si="12"/>
        <v>4049.5570128101667</v>
      </c>
      <c r="K29" s="14">
        <f t="shared" si="12"/>
        <v>11195.665962028937</v>
      </c>
      <c r="L29" s="14">
        <f t="shared" si="12"/>
        <v>18093.508476799074</v>
      </c>
      <c r="M29" s="14">
        <f t="shared" si="12"/>
        <v>14220.034177174119</v>
      </c>
      <c r="N29" s="14">
        <f t="shared" si="12"/>
        <v>3810.0080489853735</v>
      </c>
      <c r="O29" s="14">
        <f t="shared" si="12"/>
        <v>15084.181515746885</v>
      </c>
      <c r="P29" s="14">
        <f t="shared" si="12"/>
        <v>17397.077455710772</v>
      </c>
      <c r="Q29" s="15">
        <f t="shared" si="12"/>
        <v>2500.9047029691742</v>
      </c>
      <c r="T29" t="s">
        <v>48</v>
      </c>
      <c r="U29">
        <v>12.608991064609882</v>
      </c>
      <c r="V29">
        <v>15.631713217747702</v>
      </c>
      <c r="W29">
        <v>19.724337995461795</v>
      </c>
      <c r="X29">
        <v>20.258556748609521</v>
      </c>
      <c r="Y29" s="9">
        <v>18.458842080394717</v>
      </c>
      <c r="Z29" s="9">
        <v>10.791694977025131</v>
      </c>
      <c r="AA29" s="9">
        <v>16.604368616433874</v>
      </c>
      <c r="AB29" s="9">
        <v>22.927452836926861</v>
      </c>
      <c r="AE29" t="s">
        <v>49</v>
      </c>
      <c r="AJ29" t="s">
        <v>48</v>
      </c>
    </row>
    <row r="30" spans="2:39" x14ac:dyDescent="0.2">
      <c r="B30" s="13" t="s">
        <v>19</v>
      </c>
      <c r="C30" s="14">
        <f t="shared" ref="C30:Q30" si="13">(C29/C28)*100</f>
        <v>2.0599688969253989</v>
      </c>
      <c r="D30" s="14">
        <f t="shared" si="13"/>
        <v>10.195925190134256</v>
      </c>
      <c r="E30" s="14">
        <f t="shared" si="13"/>
        <v>4.2095066599469755</v>
      </c>
      <c r="F30" s="14">
        <f t="shared" si="13"/>
        <v>10.573905284786074</v>
      </c>
      <c r="G30" s="14">
        <f t="shared" si="13"/>
        <v>3.5955054082013458</v>
      </c>
      <c r="H30" s="14">
        <f t="shared" si="13"/>
        <v>6.8333102901998704</v>
      </c>
      <c r="I30" s="14">
        <f t="shared" si="13"/>
        <v>11.000383120525491</v>
      </c>
      <c r="J30" s="14">
        <f t="shared" si="13"/>
        <v>2.8506163022477748</v>
      </c>
      <c r="K30" s="14">
        <f t="shared" si="13"/>
        <v>6.5663088114655404</v>
      </c>
      <c r="L30" s="14">
        <f t="shared" si="13"/>
        <v>11.313958352696361</v>
      </c>
      <c r="M30" s="14">
        <f t="shared" si="13"/>
        <v>8.1782145868482417</v>
      </c>
      <c r="N30" s="14">
        <f t="shared" si="13"/>
        <v>2.3953175406775866</v>
      </c>
      <c r="O30" s="14">
        <f t="shared" si="13"/>
        <v>9.8230527131245218</v>
      </c>
      <c r="P30" s="14">
        <f t="shared" si="13"/>
        <v>11.906835573000324</v>
      </c>
      <c r="Q30" s="15">
        <f t="shared" si="13"/>
        <v>1.7231258848283175</v>
      </c>
      <c r="AE30" t="s">
        <v>8</v>
      </c>
      <c r="AF30" t="s">
        <v>9</v>
      </c>
      <c r="AG30" t="s">
        <v>10</v>
      </c>
      <c r="AH30" t="s">
        <v>11</v>
      </c>
      <c r="AJ30" t="s">
        <v>8</v>
      </c>
      <c r="AK30" t="s">
        <v>9</v>
      </c>
      <c r="AL30" t="s">
        <v>10</v>
      </c>
      <c r="AM30" t="s">
        <v>11</v>
      </c>
    </row>
    <row r="31" spans="2:39" x14ac:dyDescent="0.2">
      <c r="B31" s="4" t="s">
        <v>20</v>
      </c>
      <c r="C31">
        <f t="shared" ref="C31:Q31" si="14">(C25/$C28)*100</f>
        <v>99.872900989137975</v>
      </c>
      <c r="D31">
        <f t="shared" si="14"/>
        <v>91.349758530193341</v>
      </c>
      <c r="E31">
        <f t="shared" si="14"/>
        <v>92.800225628215244</v>
      </c>
      <c r="F31">
        <f t="shared" si="14"/>
        <v>77.977990260626228</v>
      </c>
      <c r="G31">
        <f t="shared" si="14"/>
        <v>76.002827678282003</v>
      </c>
      <c r="H31">
        <f t="shared" si="14"/>
        <v>76.941785356509058</v>
      </c>
      <c r="I31">
        <f t="shared" si="14"/>
        <v>72.332156965447012</v>
      </c>
      <c r="J31">
        <f t="shared" si="14"/>
        <v>75.483076968157476</v>
      </c>
      <c r="K31">
        <f t="shared" si="14"/>
        <v>87.665901752830877</v>
      </c>
      <c r="L31">
        <f t="shared" si="14"/>
        <v>97.348868470837729</v>
      </c>
      <c r="M31">
        <f t="shared" si="14"/>
        <v>92.29750691810537</v>
      </c>
      <c r="N31">
        <f t="shared" si="14"/>
        <v>89.681721367468143</v>
      </c>
      <c r="O31">
        <f t="shared" si="14"/>
        <v>86.415423300142294</v>
      </c>
      <c r="P31">
        <f t="shared" si="14"/>
        <v>84.644644717973875</v>
      </c>
      <c r="Q31" s="17">
        <f t="shared" si="14"/>
        <v>78.546089874018136</v>
      </c>
      <c r="AD31" s="17" t="s">
        <v>22</v>
      </c>
      <c r="AE31" s="30">
        <v>89.402146458137892</v>
      </c>
      <c r="AF31" s="33">
        <v>75.931214367454672</v>
      </c>
      <c r="AG31" s="32">
        <v>71.575615740693024</v>
      </c>
      <c r="AH31" s="30">
        <v>79.990927554460455</v>
      </c>
      <c r="AJ31" s="32">
        <v>83.024011051888209</v>
      </c>
      <c r="AK31" s="33">
        <v>62.956586286173803</v>
      </c>
      <c r="AL31" s="33">
        <v>74.78499335030979</v>
      </c>
      <c r="AM31" s="32">
        <v>73.194841077559104</v>
      </c>
    </row>
    <row r="32" spans="2:39" x14ac:dyDescent="0.2">
      <c r="B32" s="4"/>
      <c r="C32">
        <f t="shared" ref="C32:Q32" si="15">(C26/$C28)*100</f>
        <v>98.006523439145383</v>
      </c>
      <c r="D32">
        <f t="shared" si="15"/>
        <v>83.375486007204714</v>
      </c>
      <c r="E32">
        <f t="shared" si="15"/>
        <v>86.164888074120327</v>
      </c>
      <c r="F32">
        <f t="shared" si="15"/>
        <v>83.86721633020835</v>
      </c>
      <c r="G32">
        <f t="shared" si="15"/>
        <v>81.652506908948382</v>
      </c>
      <c r="H32">
        <f t="shared" si="15"/>
        <v>85.384712589578243</v>
      </c>
      <c r="I32">
        <f t="shared" si="15"/>
        <v>82.794200329285331</v>
      </c>
      <c r="J32">
        <f t="shared" si="15"/>
        <v>79.425710261871572</v>
      </c>
      <c r="K32">
        <f t="shared" si="15"/>
        <v>93.405685757768325</v>
      </c>
      <c r="L32">
        <f t="shared" si="15"/>
        <v>88.721336334383935</v>
      </c>
      <c r="M32">
        <f t="shared" si="15"/>
        <v>89.854788464391206</v>
      </c>
      <c r="N32">
        <f t="shared" si="15"/>
        <v>86.913746655409668</v>
      </c>
      <c r="O32">
        <f t="shared" si="15"/>
        <v>91.440412723819705</v>
      </c>
      <c r="P32">
        <f t="shared" si="15"/>
        <v>86.86869426827414</v>
      </c>
      <c r="Q32" s="17">
        <f t="shared" si="15"/>
        <v>79.435599810267178</v>
      </c>
      <c r="U32" s="18" t="s">
        <v>21</v>
      </c>
      <c r="V32" s="18"/>
      <c r="AD32" s="17" t="s">
        <v>15</v>
      </c>
      <c r="AE32">
        <v>74.357145066342284</v>
      </c>
      <c r="AF32">
        <v>81.444168376341565</v>
      </c>
      <c r="AG32">
        <v>71.815416971658934</v>
      </c>
      <c r="AH32" s="17">
        <v>63.808365207171391</v>
      </c>
      <c r="AJ32">
        <v>85.973999195851434</v>
      </c>
      <c r="AK32">
        <v>82.388733672175462</v>
      </c>
      <c r="AL32">
        <v>82.279864325700814</v>
      </c>
      <c r="AM32">
        <v>75.321298596863855</v>
      </c>
    </row>
    <row r="33" spans="2:28" ht="16" thickBot="1" x14ac:dyDescent="0.25">
      <c r="B33" s="4"/>
      <c r="C33">
        <f t="shared" ref="C33:Q33" si="16">(C27/$C28)*100</f>
        <v>102.12057557171661</v>
      </c>
      <c r="D33">
        <f t="shared" si="16"/>
        <v>74.423796451117241</v>
      </c>
      <c r="E33">
        <f t="shared" si="16"/>
        <v>86.546734526061698</v>
      </c>
      <c r="F33">
        <f t="shared" si="16"/>
        <v>95.80170356628102</v>
      </c>
      <c r="G33">
        <f t="shared" si="16"/>
        <v>78.516970648186629</v>
      </c>
      <c r="H33">
        <f t="shared" si="16"/>
        <v>87.789521107775926</v>
      </c>
      <c r="I33">
        <f t="shared" si="16"/>
        <v>90.242129109885695</v>
      </c>
      <c r="J33">
        <f t="shared" si="16"/>
        <v>79.241105358486962</v>
      </c>
      <c r="K33">
        <f t="shared" si="16"/>
        <v>99.959159827921852</v>
      </c>
      <c r="L33">
        <f t="shared" si="16"/>
        <v>77.522521615073131</v>
      </c>
      <c r="M33">
        <f t="shared" si="16"/>
        <v>104.44187234790698</v>
      </c>
      <c r="N33">
        <f t="shared" si="16"/>
        <v>85.577558783292517</v>
      </c>
      <c r="O33">
        <f t="shared" si="16"/>
        <v>75.249024322794853</v>
      </c>
      <c r="P33">
        <f t="shared" si="16"/>
        <v>69.313647027366571</v>
      </c>
      <c r="Q33" s="17">
        <f t="shared" si="16"/>
        <v>81.242640069886136</v>
      </c>
      <c r="U33" t="s">
        <v>14</v>
      </c>
      <c r="X33" s="17"/>
      <c r="Y33" t="s">
        <v>15</v>
      </c>
    </row>
    <row r="34" spans="2:28" x14ac:dyDescent="0.2">
      <c r="B34" s="13" t="s">
        <v>17</v>
      </c>
      <c r="C34" s="23">
        <f t="shared" ref="C34:Q34" si="17">(AVERAGE(C31:C33))</f>
        <v>100</v>
      </c>
      <c r="D34" s="23">
        <f t="shared" si="17"/>
        <v>83.049680329505108</v>
      </c>
      <c r="E34" s="23">
        <f t="shared" si="17"/>
        <v>88.503949409465761</v>
      </c>
      <c r="F34" s="23">
        <f t="shared" si="17"/>
        <v>85.8823033857052</v>
      </c>
      <c r="G34" s="23">
        <f t="shared" si="17"/>
        <v>78.724101745139009</v>
      </c>
      <c r="H34" s="23">
        <f t="shared" si="17"/>
        <v>83.372006351287737</v>
      </c>
      <c r="I34" s="23">
        <f t="shared" si="17"/>
        <v>81.789495468206013</v>
      </c>
      <c r="J34" s="23">
        <f t="shared" si="17"/>
        <v>78.049964196172013</v>
      </c>
      <c r="K34" s="23">
        <f t="shared" si="17"/>
        <v>93.676915779507013</v>
      </c>
      <c r="L34" s="23">
        <f t="shared" si="17"/>
        <v>87.86424214009827</v>
      </c>
      <c r="M34" s="23">
        <f t="shared" si="17"/>
        <v>95.531389243467856</v>
      </c>
      <c r="N34" s="23">
        <f t="shared" si="17"/>
        <v>87.391008935390118</v>
      </c>
      <c r="O34" s="23">
        <f t="shared" si="17"/>
        <v>84.368286782252298</v>
      </c>
      <c r="P34" s="23">
        <f t="shared" si="17"/>
        <v>80.275662004538205</v>
      </c>
      <c r="Q34" s="24">
        <f t="shared" si="17"/>
        <v>79.741443251390479</v>
      </c>
      <c r="T34" s="31" t="s">
        <v>26</v>
      </c>
      <c r="U34" s="23" t="s">
        <v>8</v>
      </c>
      <c r="V34" s="23" t="s">
        <v>9</v>
      </c>
      <c r="W34" s="23" t="s">
        <v>10</v>
      </c>
      <c r="X34" s="24" t="s">
        <v>11</v>
      </c>
      <c r="Y34" s="23" t="s">
        <v>8</v>
      </c>
      <c r="Z34" s="23" t="s">
        <v>9</v>
      </c>
      <c r="AA34" s="23" t="s">
        <v>10</v>
      </c>
      <c r="AB34" s="24" t="s">
        <v>11</v>
      </c>
    </row>
    <row r="35" spans="2:28" x14ac:dyDescent="0.2">
      <c r="B35" s="13" t="s">
        <v>18</v>
      </c>
      <c r="C35" s="25">
        <f>(STDEV(C31:C33))</f>
        <v>2.0599688969254006</v>
      </c>
      <c r="D35" s="25">
        <f>(STDEV(D31:D33))</f>
        <v>8.4676832770419868</v>
      </c>
      <c r="E35" s="25">
        <f>(STDEV(E31:E33))</f>
        <v>3.7255796447075658</v>
      </c>
      <c r="F35" s="25">
        <f>(STDEV(F31:F33))</f>
        <v>9.0811134163970841</v>
      </c>
      <c r="G35" s="25">
        <f t="shared" ref="G35:Q35" si="18">(STDEV(G31:G32))</f>
        <v>3.9949264955329937</v>
      </c>
      <c r="H35" s="25">
        <f t="shared" si="18"/>
        <v>5.9700510995677947</v>
      </c>
      <c r="I35" s="25">
        <f t="shared" si="18"/>
        <v>7.3977818076377941</v>
      </c>
      <c r="J35" s="25">
        <f t="shared" si="18"/>
        <v>2.7878627377170901</v>
      </c>
      <c r="K35" s="25">
        <f t="shared" si="18"/>
        <v>4.0586401924373492</v>
      </c>
      <c r="L35" s="25">
        <f t="shared" si="18"/>
        <v>6.1005864785913397</v>
      </c>
      <c r="M35" s="25">
        <f t="shared" si="18"/>
        <v>1.7272627831508032</v>
      </c>
      <c r="N35" s="25">
        <f t="shared" si="18"/>
        <v>1.957253689049429</v>
      </c>
      <c r="O35" s="25">
        <f t="shared" si="18"/>
        <v>3.5532040968729786</v>
      </c>
      <c r="P35" s="25">
        <f t="shared" si="18"/>
        <v>1.5726405187122088</v>
      </c>
      <c r="Q35" s="26">
        <f t="shared" si="18"/>
        <v>0.6289785078545107</v>
      </c>
      <c r="T35" t="s">
        <v>49</v>
      </c>
      <c r="U35">
        <f t="shared" ref="U35:AB36" si="19">(100-U28)</f>
        <v>78.724101745139009</v>
      </c>
      <c r="V35">
        <f t="shared" si="19"/>
        <v>83.372006351287737</v>
      </c>
      <c r="W35">
        <f t="shared" si="19"/>
        <v>81.789495468206013</v>
      </c>
      <c r="X35">
        <f t="shared" si="19"/>
        <v>78.049964196172013</v>
      </c>
      <c r="Y35">
        <f t="shared" si="19"/>
        <v>71.553629738970869</v>
      </c>
      <c r="Z35">
        <f t="shared" si="19"/>
        <v>68.931983715210308</v>
      </c>
      <c r="AA35">
        <f t="shared" si="19"/>
        <v>74.386252795170961</v>
      </c>
      <c r="AB35">
        <f t="shared" si="19"/>
        <v>57.435933124676069</v>
      </c>
    </row>
    <row r="36" spans="2:28" x14ac:dyDescent="0.2">
      <c r="B36" s="13" t="s">
        <v>19</v>
      </c>
      <c r="C36" s="25">
        <f t="shared" ref="C36:Q36" si="20">(C35/C34)*100</f>
        <v>2.0599688969254006</v>
      </c>
      <c r="D36" s="25">
        <f t="shared" si="20"/>
        <v>10.195925190134258</v>
      </c>
      <c r="E36" s="25">
        <f t="shared" si="20"/>
        <v>4.209506659946979</v>
      </c>
      <c r="F36" s="25">
        <f t="shared" si="20"/>
        <v>10.573905284786065</v>
      </c>
      <c r="G36" s="25">
        <f t="shared" si="20"/>
        <v>5.0745913982812381</v>
      </c>
      <c r="H36" s="25">
        <f t="shared" si="20"/>
        <v>7.1607381912017321</v>
      </c>
      <c r="I36" s="25">
        <f t="shared" si="20"/>
        <v>9.044904562974752</v>
      </c>
      <c r="J36" s="25">
        <f t="shared" si="20"/>
        <v>3.5718949604000225</v>
      </c>
      <c r="K36" s="25">
        <f t="shared" si="20"/>
        <v>4.3325937437889337</v>
      </c>
      <c r="L36" s="25">
        <f t="shared" si="20"/>
        <v>6.9431959236204905</v>
      </c>
      <c r="M36" s="25">
        <f t="shared" si="20"/>
        <v>1.8080578507539167</v>
      </c>
      <c r="N36" s="25">
        <f t="shared" si="20"/>
        <v>2.2396510955680404</v>
      </c>
      <c r="O36" s="25">
        <f t="shared" si="20"/>
        <v>4.2115399427791038</v>
      </c>
      <c r="P36" s="25">
        <f t="shared" si="20"/>
        <v>1.9590502020690941</v>
      </c>
      <c r="Q36" s="26">
        <f t="shared" si="20"/>
        <v>0.78877241520649666</v>
      </c>
      <c r="T36" t="s">
        <v>48</v>
      </c>
      <c r="U36">
        <f t="shared" si="19"/>
        <v>87.391008935390118</v>
      </c>
      <c r="V36">
        <f t="shared" si="19"/>
        <v>84.368286782252298</v>
      </c>
      <c r="W36">
        <f t="shared" si="19"/>
        <v>80.275662004538205</v>
      </c>
      <c r="X36">
        <f t="shared" si="19"/>
        <v>79.741443251390479</v>
      </c>
      <c r="Y36">
        <f t="shared" si="19"/>
        <v>81.541157919605283</v>
      </c>
      <c r="Z36">
        <f t="shared" si="19"/>
        <v>89.208305022974869</v>
      </c>
      <c r="AA36">
        <f t="shared" si="19"/>
        <v>83.395631383566126</v>
      </c>
      <c r="AB36">
        <f t="shared" si="19"/>
        <v>77.072547163073139</v>
      </c>
    </row>
    <row r="37" spans="2:28" x14ac:dyDescent="0.2">
      <c r="B37" s="4" t="s">
        <v>23</v>
      </c>
      <c r="C37">
        <f t="shared" ref="C37:Q37" si="21">(100-C34)</f>
        <v>0</v>
      </c>
      <c r="D37">
        <f t="shared" si="21"/>
        <v>16.950319670494892</v>
      </c>
      <c r="E37">
        <f t="shared" si="21"/>
        <v>11.496050590534239</v>
      </c>
      <c r="F37">
        <f t="shared" si="21"/>
        <v>14.1176966142948</v>
      </c>
      <c r="G37">
        <f t="shared" si="21"/>
        <v>21.275898254860991</v>
      </c>
      <c r="H37">
        <f t="shared" si="21"/>
        <v>16.627993648712263</v>
      </c>
      <c r="I37">
        <f t="shared" si="21"/>
        <v>18.210504531793987</v>
      </c>
      <c r="J37">
        <f t="shared" si="21"/>
        <v>21.950035803827987</v>
      </c>
      <c r="K37">
        <f t="shared" si="21"/>
        <v>6.3230842204929871</v>
      </c>
      <c r="L37">
        <f t="shared" si="21"/>
        <v>12.13575785990173</v>
      </c>
      <c r="M37">
        <f t="shared" si="21"/>
        <v>4.4686107565321436</v>
      </c>
      <c r="N37">
        <f t="shared" si="21"/>
        <v>12.608991064609882</v>
      </c>
      <c r="O37">
        <f t="shared" si="21"/>
        <v>15.631713217747702</v>
      </c>
      <c r="P37">
        <f t="shared" si="21"/>
        <v>19.724337995461795</v>
      </c>
      <c r="Q37" s="17">
        <f t="shared" si="21"/>
        <v>20.258556748609521</v>
      </c>
    </row>
    <row r="38" spans="2:28" x14ac:dyDescent="0.2">
      <c r="B38" s="27" t="s">
        <v>24</v>
      </c>
      <c r="C38" s="28"/>
      <c r="D38" s="28"/>
      <c r="E38" s="28"/>
      <c r="F38" s="28"/>
      <c r="G38" s="28">
        <f>(D37+E37)</f>
        <v>28.446370261029131</v>
      </c>
      <c r="H38" s="28">
        <f>(D37+F37)</f>
        <v>31.068016284789692</v>
      </c>
      <c r="I38" s="28">
        <f>(E37+F37)</f>
        <v>25.613747204829039</v>
      </c>
      <c r="J38" s="28">
        <f>(D37+E37+F37)</f>
        <v>42.564066875323931</v>
      </c>
      <c r="K38" s="28"/>
      <c r="L38" s="28"/>
      <c r="M38" s="28"/>
      <c r="N38" s="28">
        <f>(K37+L37)</f>
        <v>18.458842080394717</v>
      </c>
      <c r="O38" s="28">
        <f>(K37+M37)</f>
        <v>10.791694977025131</v>
      </c>
      <c r="P38" s="28">
        <f>(L37+M37)</f>
        <v>16.604368616433874</v>
      </c>
      <c r="Q38" s="29">
        <f>(K37+L37+M37)</f>
        <v>22.927452836926861</v>
      </c>
      <c r="T38" s="9"/>
      <c r="U38" s="9"/>
      <c r="V38" s="9"/>
      <c r="W38" s="9"/>
    </row>
    <row r="39" spans="2:28" x14ac:dyDescent="0.2">
      <c r="T39" s="9"/>
      <c r="U39" s="9"/>
      <c r="V39" s="9"/>
      <c r="W39" s="9"/>
    </row>
    <row r="42" spans="2:28" x14ac:dyDescent="0.2">
      <c r="C42" s="46" t="s">
        <v>0</v>
      </c>
      <c r="D42" t="s">
        <v>49</v>
      </c>
      <c r="E42" s="46"/>
      <c r="F42" s="46"/>
      <c r="G42" s="46"/>
      <c r="H42" s="46"/>
      <c r="I42" s="46"/>
      <c r="J42" s="46"/>
      <c r="L42" t="s">
        <v>48</v>
      </c>
      <c r="M42" s="46"/>
      <c r="N42" s="46"/>
      <c r="O42" s="46"/>
      <c r="P42" s="46"/>
      <c r="Q42" s="46"/>
      <c r="R42" s="45"/>
    </row>
    <row r="43" spans="2:28" x14ac:dyDescent="0.2">
      <c r="C43" s="44" t="s">
        <v>4</v>
      </c>
      <c r="D43" s="44" t="s">
        <v>5</v>
      </c>
      <c r="E43" s="44" t="s">
        <v>6</v>
      </c>
      <c r="F43" s="44" t="s">
        <v>7</v>
      </c>
      <c r="G43" s="44" t="s">
        <v>8</v>
      </c>
      <c r="H43" s="44" t="s">
        <v>9</v>
      </c>
      <c r="I43" s="44" t="s">
        <v>10</v>
      </c>
      <c r="J43" s="44" t="s">
        <v>11</v>
      </c>
      <c r="L43" s="44" t="s">
        <v>5</v>
      </c>
      <c r="M43" s="44" t="s">
        <v>6</v>
      </c>
      <c r="N43" s="44" t="s">
        <v>7</v>
      </c>
      <c r="O43" s="44" t="s">
        <v>8</v>
      </c>
      <c r="P43" s="44" t="s">
        <v>9</v>
      </c>
      <c r="Q43" s="44" t="s">
        <v>10</v>
      </c>
      <c r="R43" s="43" t="s">
        <v>11</v>
      </c>
    </row>
    <row r="44" spans="2:28" x14ac:dyDescent="0.2">
      <c r="B44" s="4" t="s">
        <v>12</v>
      </c>
      <c r="C44">
        <v>100</v>
      </c>
      <c r="D44">
        <v>86.709116843645987</v>
      </c>
      <c r="E44">
        <v>93.877105805356948</v>
      </c>
      <c r="F44">
        <v>90.8878177936474</v>
      </c>
      <c r="G44">
        <v>81.396007943093153</v>
      </c>
      <c r="H44">
        <v>84.151105227338419</v>
      </c>
      <c r="I44">
        <v>82.007961738903461</v>
      </c>
      <c r="J44">
        <v>80.284161360394549</v>
      </c>
      <c r="L44">
        <v>94.447106644416067</v>
      </c>
      <c r="M44">
        <v>88.695449502624385</v>
      </c>
      <c r="N44">
        <v>95.038177190643566</v>
      </c>
      <c r="O44">
        <v>86.046260126977629</v>
      </c>
      <c r="P44">
        <v>82.386470637591714</v>
      </c>
      <c r="Q44">
        <v>79.222844783382911</v>
      </c>
      <c r="R44">
        <v>80.24836150396689</v>
      </c>
    </row>
    <row r="45" spans="2:28" x14ac:dyDescent="0.2">
      <c r="B45" s="4" t="s">
        <v>25</v>
      </c>
      <c r="C45">
        <v>100</v>
      </c>
      <c r="D45">
        <v>83.049680329505108</v>
      </c>
      <c r="E45">
        <v>88.503949409465761</v>
      </c>
      <c r="F45">
        <v>85.8823033857052</v>
      </c>
      <c r="G45">
        <v>78.724101745139009</v>
      </c>
      <c r="H45">
        <v>83.372006351287737</v>
      </c>
      <c r="I45">
        <v>81.789495468206013</v>
      </c>
      <c r="J45">
        <v>78.049964196172013</v>
      </c>
      <c r="L45">
        <v>93.676915779507013</v>
      </c>
      <c r="M45">
        <v>87.86424214009827</v>
      </c>
      <c r="N45">
        <v>95.531389243467856</v>
      </c>
      <c r="O45">
        <v>87.391008935390118</v>
      </c>
      <c r="P45">
        <v>84.368286782252298</v>
      </c>
      <c r="Q45">
        <v>80.275662004538205</v>
      </c>
      <c r="R45">
        <v>79.741443251390479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AM45"/>
  <sheetViews>
    <sheetView topLeftCell="A32" zoomScaleNormal="100" workbookViewId="0">
      <selection activeCell="T45" sqref="T45"/>
    </sheetView>
  </sheetViews>
  <sheetFormatPr baseColWidth="10" defaultColWidth="8.83203125" defaultRowHeight="15" x14ac:dyDescent="0.2"/>
  <cols>
    <col min="2" max="2" width="18.1640625" customWidth="1"/>
    <col min="20" max="20" width="14.1640625" customWidth="1"/>
    <col min="30" max="30" width="11.1640625" customWidth="1"/>
  </cols>
  <sheetData>
    <row r="1" spans="2:39" ht="24" x14ac:dyDescent="0.3">
      <c r="S1" s="48" t="s">
        <v>42</v>
      </c>
    </row>
    <row r="3" spans="2:39" x14ac:dyDescent="0.2">
      <c r="B3" s="1"/>
      <c r="C3" s="46" t="s">
        <v>0</v>
      </c>
      <c r="D3" t="s">
        <v>49</v>
      </c>
      <c r="E3" s="46"/>
      <c r="F3" s="46"/>
      <c r="G3" s="46"/>
      <c r="H3" s="46"/>
      <c r="I3" s="46"/>
      <c r="J3" s="46"/>
      <c r="K3" t="s">
        <v>48</v>
      </c>
      <c r="L3" s="46"/>
      <c r="M3" s="46"/>
      <c r="N3" s="46"/>
      <c r="O3" s="46"/>
      <c r="P3" s="46"/>
      <c r="Q3" s="45"/>
    </row>
    <row r="4" spans="2:39" x14ac:dyDescent="0.2">
      <c r="B4" s="4" t="s">
        <v>51</v>
      </c>
      <c r="C4" s="44" t="s">
        <v>4</v>
      </c>
      <c r="D4" s="44" t="s">
        <v>5</v>
      </c>
      <c r="E4" s="44" t="s">
        <v>6</v>
      </c>
      <c r="F4" s="44" t="s">
        <v>7</v>
      </c>
      <c r="G4" s="44" t="s">
        <v>8</v>
      </c>
      <c r="H4" s="44" t="s">
        <v>9</v>
      </c>
      <c r="I4" s="44" t="s">
        <v>10</v>
      </c>
      <c r="J4" s="44" t="s">
        <v>11</v>
      </c>
      <c r="K4" s="44" t="s">
        <v>5</v>
      </c>
      <c r="L4" s="44" t="s">
        <v>6</v>
      </c>
      <c r="M4" s="44" t="s">
        <v>7</v>
      </c>
      <c r="N4" s="44" t="s">
        <v>8</v>
      </c>
      <c r="O4" s="44" t="s">
        <v>9</v>
      </c>
      <c r="P4" s="44" t="s">
        <v>10</v>
      </c>
      <c r="Q4" s="43" t="s">
        <v>11</v>
      </c>
    </row>
    <row r="5" spans="2:39" x14ac:dyDescent="0.2">
      <c r="B5" s="4" t="s">
        <v>12</v>
      </c>
      <c r="C5">
        <v>164284</v>
      </c>
      <c r="D5">
        <v>163930</v>
      </c>
      <c r="E5">
        <v>153113</v>
      </c>
      <c r="F5">
        <v>143429</v>
      </c>
      <c r="G5">
        <v>138991</v>
      </c>
      <c r="H5">
        <v>148034</v>
      </c>
      <c r="I5">
        <v>135579</v>
      </c>
      <c r="J5">
        <v>130742</v>
      </c>
      <c r="K5">
        <v>130982</v>
      </c>
      <c r="L5">
        <v>136630</v>
      </c>
      <c r="M5">
        <v>135606</v>
      </c>
      <c r="N5">
        <v>127997</v>
      </c>
      <c r="O5">
        <v>146230</v>
      </c>
      <c r="P5">
        <v>140896</v>
      </c>
      <c r="Q5">
        <v>130610</v>
      </c>
      <c r="T5" s="7"/>
      <c r="U5" s="7" t="s">
        <v>13</v>
      </c>
      <c r="V5" s="7"/>
      <c r="W5" s="7"/>
      <c r="X5" s="7"/>
      <c r="Y5" s="7"/>
      <c r="Z5" s="7"/>
      <c r="AA5" s="7"/>
      <c r="AB5" s="7"/>
    </row>
    <row r="6" spans="2:39" ht="16" thickBot="1" x14ac:dyDescent="0.25">
      <c r="B6" s="4"/>
      <c r="C6">
        <v>176828</v>
      </c>
      <c r="D6">
        <v>127237</v>
      </c>
      <c r="E6">
        <v>143453</v>
      </c>
      <c r="F6">
        <v>142148</v>
      </c>
      <c r="G6">
        <v>148705</v>
      </c>
      <c r="H6">
        <v>143118</v>
      </c>
      <c r="I6">
        <v>125205</v>
      </c>
      <c r="J6">
        <v>135111</v>
      </c>
      <c r="K6">
        <v>145988</v>
      </c>
      <c r="L6">
        <v>157671</v>
      </c>
      <c r="M6">
        <v>134757</v>
      </c>
      <c r="N6">
        <v>143603</v>
      </c>
      <c r="O6">
        <v>137935</v>
      </c>
      <c r="P6">
        <v>130078</v>
      </c>
      <c r="Q6">
        <v>129343</v>
      </c>
      <c r="T6" s="8"/>
      <c r="U6" s="9" t="s">
        <v>14</v>
      </c>
      <c r="V6" s="9"/>
      <c r="W6" s="9"/>
      <c r="X6" s="8"/>
      <c r="Y6" s="9" t="s">
        <v>15</v>
      </c>
      <c r="Z6" s="9"/>
      <c r="AA6" s="9"/>
      <c r="AB6" s="9"/>
    </row>
    <row r="7" spans="2:39" x14ac:dyDescent="0.2">
      <c r="B7" s="4"/>
      <c r="C7">
        <v>177753</v>
      </c>
      <c r="D7">
        <v>130096</v>
      </c>
      <c r="E7">
        <v>131560</v>
      </c>
      <c r="F7">
        <v>141465</v>
      </c>
      <c r="G7">
        <v>158211</v>
      </c>
      <c r="H7">
        <v>146574</v>
      </c>
      <c r="I7">
        <v>129356</v>
      </c>
      <c r="J7">
        <v>138314</v>
      </c>
      <c r="K7">
        <v>142889</v>
      </c>
      <c r="L7">
        <v>150960</v>
      </c>
      <c r="M7">
        <v>145619</v>
      </c>
      <c r="N7">
        <v>141399</v>
      </c>
      <c r="O7">
        <v>148884</v>
      </c>
      <c r="P7">
        <v>132622</v>
      </c>
      <c r="Q7">
        <v>132908</v>
      </c>
      <c r="T7" s="10" t="s">
        <v>16</v>
      </c>
      <c r="U7" s="11" t="s">
        <v>8</v>
      </c>
      <c r="V7" s="11" t="s">
        <v>9</v>
      </c>
      <c r="W7" s="11" t="s">
        <v>10</v>
      </c>
      <c r="X7" s="12" t="s">
        <v>11</v>
      </c>
      <c r="Y7" s="11" t="s">
        <v>8</v>
      </c>
      <c r="Z7" s="11" t="s">
        <v>9</v>
      </c>
      <c r="AA7" s="11" t="s">
        <v>10</v>
      </c>
      <c r="AB7" s="12" t="s">
        <v>11</v>
      </c>
    </row>
    <row r="8" spans="2:39" x14ac:dyDescent="0.2">
      <c r="B8" s="13" t="s">
        <v>17</v>
      </c>
      <c r="C8" s="14">
        <f t="shared" ref="C8:Q8" si="0">(AVERAGE(C5:C7))</f>
        <v>172955</v>
      </c>
      <c r="D8" s="14">
        <f t="shared" si="0"/>
        <v>140421</v>
      </c>
      <c r="E8" s="14">
        <f t="shared" si="0"/>
        <v>142708.66666666666</v>
      </c>
      <c r="F8" s="14">
        <f t="shared" si="0"/>
        <v>142347.33333333334</v>
      </c>
      <c r="G8" s="14">
        <f t="shared" si="0"/>
        <v>148635.66666666666</v>
      </c>
      <c r="H8" s="14">
        <f t="shared" si="0"/>
        <v>145908.66666666666</v>
      </c>
      <c r="I8" s="14">
        <f t="shared" si="0"/>
        <v>130046.66666666667</v>
      </c>
      <c r="J8" s="14">
        <f t="shared" si="0"/>
        <v>134722.33333333334</v>
      </c>
      <c r="K8" s="14">
        <f t="shared" si="0"/>
        <v>139953</v>
      </c>
      <c r="L8" s="14">
        <f t="shared" si="0"/>
        <v>148420.33333333334</v>
      </c>
      <c r="M8" s="14">
        <f t="shared" si="0"/>
        <v>138660.66666666666</v>
      </c>
      <c r="N8" s="14">
        <f t="shared" si="0"/>
        <v>137666.33333333334</v>
      </c>
      <c r="O8" s="14">
        <f t="shared" si="0"/>
        <v>144349.66666666666</v>
      </c>
      <c r="P8" s="14">
        <f t="shared" si="0"/>
        <v>134532</v>
      </c>
      <c r="Q8" s="15">
        <f t="shared" si="0"/>
        <v>130953.66666666667</v>
      </c>
      <c r="T8" t="s">
        <v>49</v>
      </c>
      <c r="U8">
        <v>14.061075616971664</v>
      </c>
      <c r="V8">
        <v>15.637786322068365</v>
      </c>
      <c r="W8">
        <v>24.808958014126986</v>
      </c>
      <c r="X8">
        <v>22.105557322232173</v>
      </c>
      <c r="Y8" s="9">
        <v>36.29865186512869</v>
      </c>
      <c r="Z8" s="9">
        <v>36.507569406300291</v>
      </c>
      <c r="AA8" s="9">
        <v>35.18487467838456</v>
      </c>
      <c r="AB8" s="9">
        <v>53.995547974906771</v>
      </c>
      <c r="AE8" s="16" t="s">
        <v>16</v>
      </c>
      <c r="AF8" s="16"/>
    </row>
    <row r="9" spans="2:39" x14ac:dyDescent="0.2">
      <c r="B9" s="13" t="s">
        <v>18</v>
      </c>
      <c r="C9" s="14">
        <f t="shared" ref="C9:Q9" si="1">(STDEV(C5:C7))</f>
        <v>7523.5355385616413</v>
      </c>
      <c r="D9" s="14">
        <f t="shared" si="1"/>
        <v>20409.514472421924</v>
      </c>
      <c r="E9" s="14">
        <f t="shared" si="1"/>
        <v>10795.761961683544</v>
      </c>
      <c r="F9" s="14">
        <f t="shared" si="1"/>
        <v>997.05783850954879</v>
      </c>
      <c r="G9" s="14">
        <f t="shared" si="1"/>
        <v>9610.1875805487452</v>
      </c>
      <c r="H9" s="14">
        <f t="shared" si="1"/>
        <v>2524.6317223177984</v>
      </c>
      <c r="I9" s="14">
        <f t="shared" si="1"/>
        <v>5221.3728399084212</v>
      </c>
      <c r="J9" s="14">
        <f t="shared" si="1"/>
        <v>3800.9330871949501</v>
      </c>
      <c r="K9" s="14">
        <f t="shared" si="1"/>
        <v>7922.1260404010236</v>
      </c>
      <c r="L9" s="14">
        <f t="shared" si="1"/>
        <v>10747.946330966364</v>
      </c>
      <c r="M9" s="14">
        <f t="shared" si="1"/>
        <v>6041.0265959796379</v>
      </c>
      <c r="N9" s="14">
        <f t="shared" si="1"/>
        <v>8446.0884043048791</v>
      </c>
      <c r="O9" s="14">
        <f t="shared" si="1"/>
        <v>5711.5576100861781</v>
      </c>
      <c r="P9" s="14">
        <f t="shared" si="1"/>
        <v>5656.2669668253811</v>
      </c>
      <c r="Q9" s="15">
        <f t="shared" si="1"/>
        <v>1807.1763426221951</v>
      </c>
      <c r="T9" t="s">
        <v>48</v>
      </c>
      <c r="U9">
        <v>20.403380455417121</v>
      </c>
      <c r="V9">
        <v>16.539176857178646</v>
      </c>
      <c r="W9">
        <v>22.215605215229402</v>
      </c>
      <c r="X9">
        <v>24.284544149248845</v>
      </c>
      <c r="Y9" s="9">
        <v>33.266842049473354</v>
      </c>
      <c r="Z9" s="9">
        <v>38.909735673055607</v>
      </c>
      <c r="AA9" s="9">
        <v>34.014049897372146</v>
      </c>
      <c r="AB9" s="9">
        <v>53.095313809950554</v>
      </c>
      <c r="AE9" t="s">
        <v>49</v>
      </c>
      <c r="AJ9" t="s">
        <v>48</v>
      </c>
    </row>
    <row r="10" spans="2:39" x14ac:dyDescent="0.2">
      <c r="B10" s="13" t="s">
        <v>19</v>
      </c>
      <c r="C10" s="14">
        <f t="shared" ref="C10:Q10" si="2">(C9/C8)*100</f>
        <v>4.3499959750002262</v>
      </c>
      <c r="D10" s="14">
        <f t="shared" si="2"/>
        <v>14.534517253417883</v>
      </c>
      <c r="E10" s="14">
        <f t="shared" si="2"/>
        <v>7.5648958215690314</v>
      </c>
      <c r="F10" s="14">
        <f t="shared" si="2"/>
        <v>0.70044012428019875</v>
      </c>
      <c r="G10" s="14">
        <f t="shared" si="2"/>
        <v>6.4655999438551621</v>
      </c>
      <c r="H10" s="14">
        <f t="shared" si="2"/>
        <v>1.7302822238005957</v>
      </c>
      <c r="I10" s="14">
        <f t="shared" si="2"/>
        <v>4.0149993642603325</v>
      </c>
      <c r="J10" s="14">
        <f t="shared" si="2"/>
        <v>2.8213088306528857</v>
      </c>
      <c r="K10" s="14">
        <f t="shared" si="2"/>
        <v>5.6605617888870006</v>
      </c>
      <c r="L10" s="14">
        <f t="shared" si="2"/>
        <v>7.2415592187276872</v>
      </c>
      <c r="M10" s="14">
        <f t="shared" si="2"/>
        <v>4.3566980753828091</v>
      </c>
      <c r="N10" s="14">
        <f t="shared" si="2"/>
        <v>6.1351880302166917</v>
      </c>
      <c r="O10" s="14">
        <f t="shared" si="2"/>
        <v>3.9567515062402947</v>
      </c>
      <c r="P10" s="14">
        <f t="shared" si="2"/>
        <v>4.2044026453374528</v>
      </c>
      <c r="Q10" s="15">
        <f t="shared" si="2"/>
        <v>1.3800120215207377</v>
      </c>
      <c r="AE10" t="s">
        <v>8</v>
      </c>
      <c r="AF10" t="s">
        <v>9</v>
      </c>
      <c r="AG10" t="s">
        <v>10</v>
      </c>
      <c r="AH10" t="s">
        <v>11</v>
      </c>
      <c r="AJ10" t="s">
        <v>8</v>
      </c>
      <c r="AK10" t="s">
        <v>9</v>
      </c>
      <c r="AL10" t="s">
        <v>10</v>
      </c>
      <c r="AM10" t="s">
        <v>11</v>
      </c>
    </row>
    <row r="11" spans="2:39" x14ac:dyDescent="0.2">
      <c r="B11" s="4" t="s">
        <v>20</v>
      </c>
      <c r="C11">
        <f t="shared" ref="C11:Q11" si="3">(C5/$C8)*100</f>
        <v>94.986557196958742</v>
      </c>
      <c r="D11">
        <f t="shared" si="3"/>
        <v>94.78187967968546</v>
      </c>
      <c r="E11">
        <f t="shared" si="3"/>
        <v>88.52765170130958</v>
      </c>
      <c r="F11">
        <f t="shared" si="3"/>
        <v>82.928507415223621</v>
      </c>
      <c r="G11">
        <f t="shared" si="3"/>
        <v>80.362522043306058</v>
      </c>
      <c r="H11">
        <f t="shared" si="3"/>
        <v>85.591049695007371</v>
      </c>
      <c r="I11">
        <f t="shared" si="3"/>
        <v>78.389754560434795</v>
      </c>
      <c r="J11">
        <f t="shared" si="3"/>
        <v>75.593073342777018</v>
      </c>
      <c r="K11">
        <f t="shared" si="3"/>
        <v>75.731837761267386</v>
      </c>
      <c r="L11">
        <f t="shared" si="3"/>
        <v>78.997427076407149</v>
      </c>
      <c r="M11">
        <f t="shared" si="3"/>
        <v>78.405365557514955</v>
      </c>
      <c r="N11">
        <f t="shared" si="3"/>
        <v>74.005955306293544</v>
      </c>
      <c r="O11">
        <f t="shared" si="3"/>
        <v>84.548003816021506</v>
      </c>
      <c r="P11">
        <f t="shared" si="3"/>
        <v>81.46396461507328</v>
      </c>
      <c r="Q11" s="17">
        <f t="shared" si="3"/>
        <v>75.516752912607316</v>
      </c>
      <c r="T11" s="18"/>
      <c r="U11" s="18" t="s">
        <v>21</v>
      </c>
      <c r="V11" s="18"/>
      <c r="AD11" s="17" t="s">
        <v>22</v>
      </c>
      <c r="AE11" s="19">
        <v>85.938924383028336</v>
      </c>
      <c r="AF11" s="20">
        <v>84.362213677931635</v>
      </c>
      <c r="AG11" s="20">
        <v>75.191041985873014</v>
      </c>
      <c r="AH11" s="21">
        <v>77.894442677767827</v>
      </c>
      <c r="AJ11" s="20">
        <v>79.596619544582879</v>
      </c>
      <c r="AK11" s="20">
        <v>83.460823142821354</v>
      </c>
      <c r="AL11" s="20">
        <v>77.784394784770598</v>
      </c>
      <c r="AM11" s="20">
        <v>75.715455850751155</v>
      </c>
    </row>
    <row r="12" spans="2:39" ht="16" thickBot="1" x14ac:dyDescent="0.25">
      <c r="B12" s="4"/>
      <c r="C12">
        <f t="shared" ref="C12:Q12" si="4">(C6/$C8)*100</f>
        <v>102.23931080338818</v>
      </c>
      <c r="D12">
        <f t="shared" si="4"/>
        <v>73.566534647740738</v>
      </c>
      <c r="E12">
        <f t="shared" si="4"/>
        <v>82.942383857072642</v>
      </c>
      <c r="F12">
        <f t="shared" si="4"/>
        <v>82.187852331531317</v>
      </c>
      <c r="G12">
        <f t="shared" si="4"/>
        <v>85.979011881703343</v>
      </c>
      <c r="H12">
        <f t="shared" si="4"/>
        <v>82.748691856263193</v>
      </c>
      <c r="I12">
        <f t="shared" si="4"/>
        <v>72.391662571189045</v>
      </c>
      <c r="J12">
        <f t="shared" si="4"/>
        <v>78.119163944378599</v>
      </c>
      <c r="K12">
        <f t="shared" si="4"/>
        <v>84.408083027377074</v>
      </c>
      <c r="L12">
        <f t="shared" si="4"/>
        <v>91.16301928247232</v>
      </c>
      <c r="M12">
        <f t="shared" si="4"/>
        <v>77.914486427105317</v>
      </c>
      <c r="N12">
        <f t="shared" si="4"/>
        <v>83.02911161862913</v>
      </c>
      <c r="O12">
        <f t="shared" si="4"/>
        <v>79.751958601948473</v>
      </c>
      <c r="P12">
        <f t="shared" si="4"/>
        <v>75.209158451620368</v>
      </c>
      <c r="Q12" s="17">
        <f t="shared" si="4"/>
        <v>74.784192419993644</v>
      </c>
      <c r="T12" s="17"/>
      <c r="U12" t="s">
        <v>14</v>
      </c>
      <c r="X12" s="17"/>
      <c r="Y12" t="s">
        <v>15</v>
      </c>
      <c r="AD12" s="17" t="s">
        <v>15</v>
      </c>
      <c r="AE12">
        <v>63.70134813487131</v>
      </c>
      <c r="AF12">
        <v>63.492430593699709</v>
      </c>
      <c r="AG12">
        <v>64.81512532161544</v>
      </c>
      <c r="AH12" s="17">
        <v>46.004452025093229</v>
      </c>
      <c r="AJ12">
        <v>66.733157950526646</v>
      </c>
      <c r="AK12">
        <v>61.090264326944393</v>
      </c>
      <c r="AL12">
        <v>65.985950102627854</v>
      </c>
      <c r="AM12">
        <v>46.904686190049446</v>
      </c>
    </row>
    <row r="13" spans="2:39" x14ac:dyDescent="0.2">
      <c r="B13" s="4"/>
      <c r="C13">
        <f t="shared" ref="C13:Q13" si="5">(C7/$C8)*100</f>
        <v>102.77413199965308</v>
      </c>
      <c r="D13">
        <f t="shared" si="5"/>
        <v>75.219565783007141</v>
      </c>
      <c r="E13">
        <f t="shared" si="5"/>
        <v>76.066028735798326</v>
      </c>
      <c r="F13">
        <f t="shared" si="5"/>
        <v>81.792951923910834</v>
      </c>
      <c r="G13">
        <f t="shared" si="5"/>
        <v>91.475239224075622</v>
      </c>
      <c r="H13">
        <f t="shared" si="5"/>
        <v>84.746899482524356</v>
      </c>
      <c r="I13">
        <f t="shared" si="5"/>
        <v>74.791708825995201</v>
      </c>
      <c r="J13">
        <f t="shared" si="5"/>
        <v>79.971090746147837</v>
      </c>
      <c r="K13">
        <f t="shared" si="5"/>
        <v>82.616287473620304</v>
      </c>
      <c r="L13">
        <f t="shared" si="5"/>
        <v>87.282819230435663</v>
      </c>
      <c r="M13">
        <f t="shared" si="5"/>
        <v>84.194732733948143</v>
      </c>
      <c r="N13">
        <f t="shared" si="5"/>
        <v>81.754791708825991</v>
      </c>
      <c r="O13">
        <f t="shared" si="5"/>
        <v>86.082507010494055</v>
      </c>
      <c r="P13">
        <f t="shared" si="5"/>
        <v>76.680061287618159</v>
      </c>
      <c r="Q13" s="17">
        <f t="shared" si="5"/>
        <v>76.845422219652519</v>
      </c>
      <c r="T13" s="22" t="s">
        <v>16</v>
      </c>
      <c r="U13" s="23" t="s">
        <v>8</v>
      </c>
      <c r="V13" s="23" t="s">
        <v>9</v>
      </c>
      <c r="W13" s="23" t="s">
        <v>10</v>
      </c>
      <c r="X13" s="24" t="s">
        <v>11</v>
      </c>
      <c r="Y13" s="23" t="s">
        <v>8</v>
      </c>
      <c r="Z13" s="23" t="s">
        <v>9</v>
      </c>
      <c r="AA13" s="23" t="s">
        <v>10</v>
      </c>
      <c r="AB13" s="24" t="s">
        <v>11</v>
      </c>
    </row>
    <row r="14" spans="2:39" x14ac:dyDescent="0.2">
      <c r="B14" s="13" t="s">
        <v>17</v>
      </c>
      <c r="C14" s="23">
        <f t="shared" ref="C14:Q14" si="6">(AVERAGE(C11:C13))</f>
        <v>100</v>
      </c>
      <c r="D14" s="23">
        <f t="shared" si="6"/>
        <v>81.189326703477789</v>
      </c>
      <c r="E14" s="23">
        <f t="shared" si="6"/>
        <v>82.512021431393521</v>
      </c>
      <c r="F14" s="23">
        <f t="shared" si="6"/>
        <v>82.303103890221919</v>
      </c>
      <c r="G14" s="23">
        <f t="shared" si="6"/>
        <v>85.938924383028336</v>
      </c>
      <c r="H14" s="23">
        <f t="shared" si="6"/>
        <v>84.362213677931635</v>
      </c>
      <c r="I14" s="23">
        <f t="shared" si="6"/>
        <v>75.191041985873014</v>
      </c>
      <c r="J14" s="23">
        <f t="shared" si="6"/>
        <v>77.894442677767827</v>
      </c>
      <c r="K14" s="23">
        <f t="shared" si="6"/>
        <v>80.918736087421593</v>
      </c>
      <c r="L14" s="23">
        <f t="shared" si="6"/>
        <v>85.814421863105053</v>
      </c>
      <c r="M14" s="23">
        <f t="shared" si="6"/>
        <v>80.1715282395228</v>
      </c>
      <c r="N14" s="23">
        <f t="shared" si="6"/>
        <v>79.596619544582879</v>
      </c>
      <c r="O14" s="23">
        <f t="shared" si="6"/>
        <v>83.460823142821354</v>
      </c>
      <c r="P14" s="23">
        <f t="shared" si="6"/>
        <v>77.784394784770598</v>
      </c>
      <c r="Q14" s="24">
        <f t="shared" si="6"/>
        <v>75.715455850751155</v>
      </c>
      <c r="T14" t="s">
        <v>49</v>
      </c>
      <c r="U14">
        <f t="shared" ref="U14:AB15" si="7">(100-U8)</f>
        <v>85.938924383028336</v>
      </c>
      <c r="V14">
        <f t="shared" si="7"/>
        <v>84.362213677931635</v>
      </c>
      <c r="W14">
        <f t="shared" si="7"/>
        <v>75.191041985873014</v>
      </c>
      <c r="X14">
        <f t="shared" si="7"/>
        <v>77.894442677767827</v>
      </c>
      <c r="Y14">
        <f t="shared" si="7"/>
        <v>63.70134813487131</v>
      </c>
      <c r="Z14">
        <f t="shared" si="7"/>
        <v>63.492430593699709</v>
      </c>
      <c r="AA14">
        <f t="shared" si="7"/>
        <v>64.81512532161544</v>
      </c>
      <c r="AB14">
        <f t="shared" si="7"/>
        <v>46.004452025093229</v>
      </c>
    </row>
    <row r="15" spans="2:39" x14ac:dyDescent="0.2">
      <c r="B15" s="13" t="s">
        <v>18</v>
      </c>
      <c r="C15" s="25">
        <f>(STDEV(C11:C13))</f>
        <v>4.3499959750002288</v>
      </c>
      <c r="D15" s="25">
        <f>(STDEV(D11:D13))</f>
        <v>11.800476697650735</v>
      </c>
      <c r="E15" s="25">
        <f>(STDEV(E11:E13))</f>
        <v>6.2419484615556291</v>
      </c>
      <c r="F15" s="25">
        <f>(STDEV(F11:F13))</f>
        <v>0.57648396317514028</v>
      </c>
      <c r="G15" s="25">
        <f t="shared" ref="G15:Q15" si="8">(STDEV(G11:G12))</f>
        <v>3.9714580511960569</v>
      </c>
      <c r="H15" s="25">
        <f t="shared" si="8"/>
        <v>2.0098505023347473</v>
      </c>
      <c r="I15" s="25">
        <f t="shared" si="8"/>
        <v>4.2412915197763787</v>
      </c>
      <c r="J15" s="25">
        <f t="shared" si="8"/>
        <v>1.7862157942840833</v>
      </c>
      <c r="K15" s="25">
        <f t="shared" si="8"/>
        <v>6.1350318629038423</v>
      </c>
      <c r="L15" s="25">
        <f t="shared" si="8"/>
        <v>8.6023727460588919</v>
      </c>
      <c r="M15" s="25">
        <f t="shared" si="8"/>
        <v>0.34710396185561082</v>
      </c>
      <c r="N15" s="25">
        <f t="shared" si="8"/>
        <v>6.3803350161586954</v>
      </c>
      <c r="O15" s="25">
        <f t="shared" si="8"/>
        <v>3.391316093748328</v>
      </c>
      <c r="P15" s="25">
        <f t="shared" si="8"/>
        <v>4.4228158531849671</v>
      </c>
      <c r="Q15" s="26">
        <f t="shared" si="8"/>
        <v>0.51799849195648517</v>
      </c>
      <c r="T15" t="s">
        <v>48</v>
      </c>
      <c r="U15">
        <f t="shared" si="7"/>
        <v>79.596619544582879</v>
      </c>
      <c r="V15">
        <f t="shared" si="7"/>
        <v>83.460823142821354</v>
      </c>
      <c r="W15">
        <f t="shared" si="7"/>
        <v>77.784394784770598</v>
      </c>
      <c r="X15">
        <f t="shared" si="7"/>
        <v>75.715455850751155</v>
      </c>
      <c r="Y15">
        <f t="shared" si="7"/>
        <v>66.733157950526646</v>
      </c>
      <c r="Z15">
        <f t="shared" si="7"/>
        <v>61.090264326944393</v>
      </c>
      <c r="AA15">
        <f t="shared" si="7"/>
        <v>65.985950102627854</v>
      </c>
      <c r="AB15">
        <f t="shared" si="7"/>
        <v>46.904686190049446</v>
      </c>
    </row>
    <row r="16" spans="2:39" x14ac:dyDescent="0.2">
      <c r="B16" s="13" t="s">
        <v>19</v>
      </c>
      <c r="C16" s="25">
        <f t="shared" ref="C16:Q16" si="9">(C15/C14)*100</f>
        <v>4.3499959750002288</v>
      </c>
      <c r="D16" s="25">
        <f t="shared" si="9"/>
        <v>14.534517253417814</v>
      </c>
      <c r="E16" s="25">
        <f t="shared" si="9"/>
        <v>7.564895821569027</v>
      </c>
      <c r="F16" s="25">
        <f t="shared" si="9"/>
        <v>0.70044012428020941</v>
      </c>
      <c r="G16" s="25">
        <f t="shared" si="9"/>
        <v>4.6212564093720037</v>
      </c>
      <c r="H16" s="25">
        <f t="shared" si="9"/>
        <v>2.3824060734201731</v>
      </c>
      <c r="I16" s="25">
        <f t="shared" si="9"/>
        <v>5.6406872517782602</v>
      </c>
      <c r="J16" s="25">
        <f t="shared" si="9"/>
        <v>2.2931235308701869</v>
      </c>
      <c r="K16" s="25">
        <f t="shared" si="9"/>
        <v>7.5817198334336089</v>
      </c>
      <c r="L16" s="25">
        <f t="shared" si="9"/>
        <v>10.024390492057123</v>
      </c>
      <c r="M16" s="25">
        <f t="shared" si="9"/>
        <v>0.43295165937038504</v>
      </c>
      <c r="N16" s="25">
        <f t="shared" si="9"/>
        <v>8.0158366682708238</v>
      </c>
      <c r="O16" s="25">
        <f t="shared" si="9"/>
        <v>4.0633628642087301</v>
      </c>
      <c r="P16" s="25">
        <f t="shared" si="9"/>
        <v>5.6859937850296287</v>
      </c>
      <c r="Q16" s="26">
        <f t="shared" si="9"/>
        <v>0.68413837853337867</v>
      </c>
    </row>
    <row r="17" spans="2:39" x14ac:dyDescent="0.2">
      <c r="B17" s="4" t="s">
        <v>23</v>
      </c>
      <c r="C17">
        <f t="shared" ref="C17:Q17" si="10">(100-C14)</f>
        <v>0</v>
      </c>
      <c r="D17">
        <f t="shared" si="10"/>
        <v>18.810673296522211</v>
      </c>
      <c r="E17">
        <f t="shared" si="10"/>
        <v>17.487978568606479</v>
      </c>
      <c r="F17">
        <f t="shared" si="10"/>
        <v>17.696896109778081</v>
      </c>
      <c r="G17">
        <f t="shared" si="10"/>
        <v>14.061075616971664</v>
      </c>
      <c r="H17">
        <f t="shared" si="10"/>
        <v>15.637786322068365</v>
      </c>
      <c r="I17">
        <f t="shared" si="10"/>
        <v>24.808958014126986</v>
      </c>
      <c r="J17">
        <f t="shared" si="10"/>
        <v>22.105557322232173</v>
      </c>
      <c r="K17">
        <f t="shared" si="10"/>
        <v>19.081263912578407</v>
      </c>
      <c r="L17">
        <f t="shared" si="10"/>
        <v>14.185578136894947</v>
      </c>
      <c r="M17">
        <f t="shared" si="10"/>
        <v>19.8284717604772</v>
      </c>
      <c r="N17">
        <f t="shared" si="10"/>
        <v>20.403380455417121</v>
      </c>
      <c r="O17">
        <f t="shared" si="10"/>
        <v>16.539176857178646</v>
      </c>
      <c r="P17">
        <f t="shared" si="10"/>
        <v>22.215605215229402</v>
      </c>
      <c r="Q17" s="17">
        <f t="shared" si="10"/>
        <v>24.284544149248845</v>
      </c>
    </row>
    <row r="18" spans="2:39" x14ac:dyDescent="0.2">
      <c r="B18" s="27" t="s">
        <v>24</v>
      </c>
      <c r="C18" s="28"/>
      <c r="D18" s="28"/>
      <c r="E18" s="28"/>
      <c r="F18" s="28"/>
      <c r="G18" s="28">
        <f>(D17+E17)</f>
        <v>36.29865186512869</v>
      </c>
      <c r="H18" s="28">
        <f>(D17+F17)</f>
        <v>36.507569406300291</v>
      </c>
      <c r="I18" s="28">
        <f>(E17+F17)</f>
        <v>35.18487467838456</v>
      </c>
      <c r="J18" s="28">
        <f>(D17+E17+F17)</f>
        <v>53.995547974906771</v>
      </c>
      <c r="K18" s="28"/>
      <c r="L18" s="28"/>
      <c r="M18" s="28"/>
      <c r="N18" s="28">
        <f>(K17+L17)</f>
        <v>33.266842049473354</v>
      </c>
      <c r="O18" s="28">
        <f>(K17+M17)</f>
        <v>38.909735673055607</v>
      </c>
      <c r="P18" s="28">
        <f>(L17+M17)</f>
        <v>34.014049897372146</v>
      </c>
      <c r="Q18" s="29">
        <f>(K17+L17+M17)</f>
        <v>53.095313809950554</v>
      </c>
    </row>
    <row r="19" spans="2:39" x14ac:dyDescent="0.2">
      <c r="T19" s="9"/>
      <c r="U19" s="9"/>
      <c r="V19" s="9"/>
      <c r="W19" s="9"/>
      <c r="X19" s="9"/>
      <c r="Y19" s="9"/>
      <c r="Z19" s="9"/>
      <c r="AA19" s="9"/>
      <c r="AB19" s="9"/>
    </row>
    <row r="20" spans="2:39" x14ac:dyDescent="0.2">
      <c r="T20" s="9"/>
      <c r="U20" s="9"/>
      <c r="V20" s="9"/>
      <c r="W20" s="9"/>
      <c r="X20" s="9"/>
      <c r="Y20" s="9"/>
      <c r="Z20" s="9"/>
      <c r="AA20" s="9"/>
      <c r="AB20" s="9"/>
    </row>
    <row r="21" spans="2:39" x14ac:dyDescent="0.2">
      <c r="T21" s="9"/>
      <c r="U21" s="9"/>
      <c r="V21" s="9"/>
      <c r="W21" s="9"/>
      <c r="X21" s="9"/>
      <c r="Y21" s="9"/>
      <c r="Z21" s="9"/>
      <c r="AA21" s="9"/>
      <c r="AB21" s="9"/>
    </row>
    <row r="22" spans="2:39" x14ac:dyDescent="0.2">
      <c r="T22" s="9"/>
      <c r="U22" s="9"/>
      <c r="V22" s="9"/>
      <c r="W22" s="9"/>
      <c r="X22" s="9"/>
      <c r="Y22" s="9"/>
      <c r="Z22" s="9"/>
      <c r="AA22" s="9"/>
      <c r="AB22" s="9"/>
    </row>
    <row r="23" spans="2:39" x14ac:dyDescent="0.2">
      <c r="B23" s="1"/>
      <c r="C23" s="46" t="s">
        <v>0</v>
      </c>
      <c r="D23" t="s">
        <v>49</v>
      </c>
      <c r="E23" s="46"/>
      <c r="F23" s="46"/>
      <c r="G23" s="46"/>
      <c r="H23" s="46"/>
      <c r="I23" s="46"/>
      <c r="J23" s="46"/>
      <c r="K23" t="s">
        <v>48</v>
      </c>
      <c r="L23" s="46"/>
      <c r="M23" s="46"/>
      <c r="N23" s="46"/>
      <c r="O23" s="46"/>
      <c r="P23" s="46"/>
      <c r="Q23" s="45"/>
      <c r="T23" s="9"/>
      <c r="U23" s="9"/>
      <c r="V23" s="9"/>
      <c r="W23" s="9"/>
      <c r="X23" s="9"/>
      <c r="Y23" s="9"/>
      <c r="Z23" s="9"/>
      <c r="AA23" s="9"/>
      <c r="AB23" s="9"/>
    </row>
    <row r="24" spans="2:39" x14ac:dyDescent="0.2">
      <c r="B24" s="4" t="s">
        <v>51</v>
      </c>
      <c r="C24" s="44" t="s">
        <v>4</v>
      </c>
      <c r="D24" s="44" t="s">
        <v>5</v>
      </c>
      <c r="E24" s="44" t="s">
        <v>6</v>
      </c>
      <c r="F24" s="44" t="s">
        <v>7</v>
      </c>
      <c r="G24" s="44" t="s">
        <v>8</v>
      </c>
      <c r="H24" s="44" t="s">
        <v>9</v>
      </c>
      <c r="I24" s="44" t="s">
        <v>10</v>
      </c>
      <c r="J24" s="44" t="s">
        <v>11</v>
      </c>
      <c r="K24" s="44" t="s">
        <v>5</v>
      </c>
      <c r="L24" s="44" t="s">
        <v>6</v>
      </c>
      <c r="M24" s="44" t="s">
        <v>7</v>
      </c>
      <c r="N24" s="44" t="s">
        <v>8</v>
      </c>
      <c r="O24" s="44" t="s">
        <v>9</v>
      </c>
      <c r="P24" s="44" t="s">
        <v>10</v>
      </c>
      <c r="Q24" s="43" t="s">
        <v>11</v>
      </c>
      <c r="T24" s="9"/>
      <c r="U24" s="9"/>
      <c r="V24" s="9"/>
      <c r="W24" s="9"/>
      <c r="X24" s="9"/>
      <c r="Y24" s="9"/>
      <c r="Z24" s="9"/>
      <c r="AA24" s="9"/>
      <c r="AB24" s="9"/>
    </row>
    <row r="25" spans="2:39" x14ac:dyDescent="0.2">
      <c r="B25" s="4" t="s">
        <v>25</v>
      </c>
      <c r="C25">
        <v>163980</v>
      </c>
      <c r="D25">
        <v>165619</v>
      </c>
      <c r="E25">
        <v>149189</v>
      </c>
      <c r="F25">
        <v>144491</v>
      </c>
      <c r="G25">
        <v>135588</v>
      </c>
      <c r="H25">
        <v>147461</v>
      </c>
      <c r="I25">
        <v>138654</v>
      </c>
      <c r="J25">
        <v>133870</v>
      </c>
      <c r="K25">
        <v>130260</v>
      </c>
      <c r="L25">
        <v>136571</v>
      </c>
      <c r="M25">
        <v>133850</v>
      </c>
      <c r="N25">
        <v>124765</v>
      </c>
      <c r="O25">
        <v>149610</v>
      </c>
      <c r="P25">
        <v>144357</v>
      </c>
      <c r="Q25">
        <v>127143</v>
      </c>
      <c r="T25" s="7"/>
      <c r="U25" s="7" t="s">
        <v>13</v>
      </c>
      <c r="V25" s="7"/>
      <c r="W25" s="7"/>
      <c r="X25" s="7"/>
      <c r="Y25" s="7"/>
      <c r="Z25" s="7"/>
      <c r="AA25" s="7"/>
      <c r="AB25" s="7"/>
    </row>
    <row r="26" spans="2:39" ht="16" thickBot="1" x14ac:dyDescent="0.25">
      <c r="B26" s="4"/>
      <c r="C26">
        <v>176283</v>
      </c>
      <c r="D26">
        <v>125374</v>
      </c>
      <c r="E26">
        <v>139041</v>
      </c>
      <c r="F26">
        <v>145415</v>
      </c>
      <c r="G26">
        <v>153041</v>
      </c>
      <c r="H26">
        <v>146889</v>
      </c>
      <c r="I26">
        <v>123790</v>
      </c>
      <c r="J26">
        <v>130220</v>
      </c>
      <c r="K26">
        <v>140306</v>
      </c>
      <c r="L26">
        <v>161640</v>
      </c>
      <c r="M26">
        <v>137107</v>
      </c>
      <c r="N26">
        <v>148436</v>
      </c>
      <c r="O26">
        <v>142159</v>
      </c>
      <c r="P26">
        <v>126674</v>
      </c>
      <c r="Q26">
        <v>129924</v>
      </c>
      <c r="T26" s="8"/>
      <c r="U26" s="9" t="s">
        <v>14</v>
      </c>
      <c r="V26" s="9"/>
      <c r="W26" s="9"/>
      <c r="X26" s="8"/>
      <c r="Y26" s="9" t="s">
        <v>15</v>
      </c>
      <c r="Z26" s="9"/>
      <c r="AA26" s="9"/>
      <c r="AB26" s="9"/>
    </row>
    <row r="27" spans="2:39" x14ac:dyDescent="0.2">
      <c r="B27" s="4"/>
      <c r="C27">
        <v>173634</v>
      </c>
      <c r="D27">
        <v>126672</v>
      </c>
      <c r="E27">
        <v>133476</v>
      </c>
      <c r="F27">
        <v>140842</v>
      </c>
      <c r="G27">
        <v>156454</v>
      </c>
      <c r="H27">
        <v>149124</v>
      </c>
      <c r="I27">
        <v>132210</v>
      </c>
      <c r="J27">
        <v>129137</v>
      </c>
      <c r="K27">
        <v>138807</v>
      </c>
      <c r="L27">
        <v>144883</v>
      </c>
      <c r="M27">
        <v>144453</v>
      </c>
      <c r="N27">
        <v>137945</v>
      </c>
      <c r="O27">
        <v>147443</v>
      </c>
      <c r="P27">
        <v>129050</v>
      </c>
      <c r="Q27">
        <v>130771</v>
      </c>
      <c r="T27" s="10" t="s">
        <v>26</v>
      </c>
      <c r="U27" s="11" t="s">
        <v>8</v>
      </c>
      <c r="V27" s="11" t="s">
        <v>9</v>
      </c>
      <c r="W27" s="11" t="s">
        <v>10</v>
      </c>
      <c r="X27" s="12" t="s">
        <v>11</v>
      </c>
      <c r="Y27" s="11" t="s">
        <v>8</v>
      </c>
      <c r="Z27" s="11" t="s">
        <v>9</v>
      </c>
      <c r="AA27" s="11" t="s">
        <v>10</v>
      </c>
      <c r="AB27" s="12" t="s">
        <v>11</v>
      </c>
    </row>
    <row r="28" spans="2:39" x14ac:dyDescent="0.2">
      <c r="B28" s="13" t="s">
        <v>17</v>
      </c>
      <c r="C28" s="14">
        <f t="shared" ref="C28:Q28" si="11">(AVERAGE(C25:C27))</f>
        <v>171299</v>
      </c>
      <c r="D28" s="14">
        <f t="shared" si="11"/>
        <v>139221.66666666666</v>
      </c>
      <c r="E28" s="14">
        <f t="shared" si="11"/>
        <v>140568.66666666666</v>
      </c>
      <c r="F28" s="14">
        <f t="shared" si="11"/>
        <v>143582.66666666666</v>
      </c>
      <c r="G28" s="14">
        <f t="shared" si="11"/>
        <v>148361</v>
      </c>
      <c r="H28" s="14">
        <f t="shared" si="11"/>
        <v>147824.66666666666</v>
      </c>
      <c r="I28" s="14">
        <f t="shared" si="11"/>
        <v>131551.33333333334</v>
      </c>
      <c r="J28" s="14">
        <f t="shared" si="11"/>
        <v>131075.66666666666</v>
      </c>
      <c r="K28" s="14">
        <f t="shared" si="11"/>
        <v>136457.66666666666</v>
      </c>
      <c r="L28" s="14">
        <f t="shared" si="11"/>
        <v>147698</v>
      </c>
      <c r="M28" s="14">
        <f t="shared" si="11"/>
        <v>138470</v>
      </c>
      <c r="N28" s="14">
        <f t="shared" si="11"/>
        <v>137048.66666666666</v>
      </c>
      <c r="O28" s="14">
        <f t="shared" si="11"/>
        <v>146404</v>
      </c>
      <c r="P28" s="14">
        <f t="shared" si="11"/>
        <v>133360.33333333334</v>
      </c>
      <c r="Q28" s="15">
        <f t="shared" si="11"/>
        <v>129279.33333333333</v>
      </c>
      <c r="T28" t="s">
        <v>49</v>
      </c>
      <c r="U28">
        <v>13.390621077764607</v>
      </c>
      <c r="V28">
        <v>13.703718838599954</v>
      </c>
      <c r="W28">
        <v>23.203677001422463</v>
      </c>
      <c r="X28">
        <v>23.481359105034656</v>
      </c>
      <c r="Y28" s="9">
        <v>36.665518576679773</v>
      </c>
      <c r="Z28" s="9">
        <v>34.906022023868616</v>
      </c>
      <c r="AA28" s="9">
        <v>34.119677678600965</v>
      </c>
      <c r="AB28" s="9">
        <v>52.845609139574677</v>
      </c>
      <c r="AE28" s="16" t="s">
        <v>26</v>
      </c>
      <c r="AF28" s="16"/>
    </row>
    <row r="29" spans="2:39" x14ac:dyDescent="0.2">
      <c r="B29" s="13" t="s">
        <v>18</v>
      </c>
      <c r="C29" s="14">
        <f t="shared" ref="C29:Q29" si="12">(STDEV(C25:C27))</f>
        <v>6475.3471721599608</v>
      </c>
      <c r="D29" s="14">
        <f t="shared" si="12"/>
        <v>22869.971716933367</v>
      </c>
      <c r="E29" s="14">
        <f t="shared" si="12"/>
        <v>7967.1146805687022</v>
      </c>
      <c r="F29" s="14">
        <f t="shared" si="12"/>
        <v>2418.0331538945725</v>
      </c>
      <c r="G29" s="14">
        <f t="shared" si="12"/>
        <v>11192.599742687129</v>
      </c>
      <c r="H29" s="14">
        <f t="shared" si="12"/>
        <v>1161.0324428427198</v>
      </c>
      <c r="I29" s="14">
        <f t="shared" si="12"/>
        <v>7453.8584191902473</v>
      </c>
      <c r="J29" s="14">
        <f t="shared" si="12"/>
        <v>2479.8077210407528</v>
      </c>
      <c r="K29" s="14">
        <f t="shared" si="12"/>
        <v>5419.4145747795792</v>
      </c>
      <c r="L29" s="14">
        <f t="shared" si="12"/>
        <v>12769.371910943781</v>
      </c>
      <c r="M29" s="14">
        <f t="shared" si="12"/>
        <v>5431.3192688333102</v>
      </c>
      <c r="N29" s="14">
        <f t="shared" si="12"/>
        <v>11860.928308245242</v>
      </c>
      <c r="O29" s="14">
        <f t="shared" si="12"/>
        <v>3832.6219484838311</v>
      </c>
      <c r="P29" s="14">
        <f t="shared" si="12"/>
        <v>9597.2054439473868</v>
      </c>
      <c r="Q29" s="15">
        <f t="shared" si="12"/>
        <v>1897.9705828419294</v>
      </c>
      <c r="T29" t="s">
        <v>48</v>
      </c>
      <c r="U29">
        <v>19.994473600741003</v>
      </c>
      <c r="V29">
        <v>14.533067910495674</v>
      </c>
      <c r="W29">
        <v>22.147628804994</v>
      </c>
      <c r="X29">
        <v>24.530012823581373</v>
      </c>
      <c r="Y29" s="9">
        <v>34.117147988799303</v>
      </c>
      <c r="Z29" s="9">
        <v>39.504219717180661</v>
      </c>
      <c r="AA29" s="9">
        <v>32.942398963216363</v>
      </c>
      <c r="AB29" s="9">
        <v>53.281883334598163</v>
      </c>
      <c r="AE29" t="s">
        <v>49</v>
      </c>
      <c r="AJ29" t="s">
        <v>48</v>
      </c>
    </row>
    <row r="30" spans="2:39" x14ac:dyDescent="0.2">
      <c r="B30" s="13" t="s">
        <v>19</v>
      </c>
      <c r="C30" s="14">
        <f t="shared" ref="C30:Q30" si="13">(C29/C28)*100</f>
        <v>3.7801430085172485</v>
      </c>
      <c r="D30" s="14">
        <f t="shared" si="13"/>
        <v>16.427020495085802</v>
      </c>
      <c r="E30" s="14">
        <f t="shared" si="13"/>
        <v>5.6677742412263772</v>
      </c>
      <c r="F30" s="14">
        <f t="shared" si="13"/>
        <v>1.6840703756450914</v>
      </c>
      <c r="G30" s="14">
        <f t="shared" si="13"/>
        <v>7.5441657461779918</v>
      </c>
      <c r="H30" s="14">
        <f t="shared" si="13"/>
        <v>0.78541184568388678</v>
      </c>
      <c r="I30" s="14">
        <f t="shared" si="13"/>
        <v>5.6661215286227282</v>
      </c>
      <c r="J30" s="14">
        <f t="shared" si="13"/>
        <v>1.8918902219639697</v>
      </c>
      <c r="K30" s="14">
        <f t="shared" si="13"/>
        <v>3.9714987857867365</v>
      </c>
      <c r="L30" s="14">
        <f t="shared" si="13"/>
        <v>8.6455956823679259</v>
      </c>
      <c r="M30" s="14">
        <f t="shared" si="13"/>
        <v>3.9223797709491657</v>
      </c>
      <c r="N30" s="14">
        <f t="shared" si="13"/>
        <v>8.6545375425604831</v>
      </c>
      <c r="O30" s="14">
        <f t="shared" si="13"/>
        <v>2.6178396413238922</v>
      </c>
      <c r="P30" s="14">
        <f t="shared" si="13"/>
        <v>7.1964468024830364</v>
      </c>
      <c r="Q30" s="15">
        <f t="shared" si="13"/>
        <v>1.4681160042403758</v>
      </c>
      <c r="AE30" t="s">
        <v>8</v>
      </c>
      <c r="AF30" t="s">
        <v>9</v>
      </c>
      <c r="AG30" t="s">
        <v>10</v>
      </c>
      <c r="AH30" t="s">
        <v>11</v>
      </c>
      <c r="AJ30" t="s">
        <v>8</v>
      </c>
      <c r="AK30" t="s">
        <v>9</v>
      </c>
      <c r="AL30" t="s">
        <v>10</v>
      </c>
      <c r="AM30" t="s">
        <v>11</v>
      </c>
    </row>
    <row r="31" spans="2:39" x14ac:dyDescent="0.2">
      <c r="B31" s="4" t="s">
        <v>20</v>
      </c>
      <c r="C31">
        <f t="shared" ref="C31:Q31" si="14">(C25/$C28)*100</f>
        <v>95.727353925008316</v>
      </c>
      <c r="D31">
        <f t="shared" si="14"/>
        <v>96.684160444602711</v>
      </c>
      <c r="E31">
        <f t="shared" si="14"/>
        <v>87.092744265874288</v>
      </c>
      <c r="F31">
        <f t="shared" si="14"/>
        <v>84.350171337836173</v>
      </c>
      <c r="G31">
        <f t="shared" si="14"/>
        <v>79.15282634457877</v>
      </c>
      <c r="H31">
        <f t="shared" si="14"/>
        <v>86.083981809584415</v>
      </c>
      <c r="I31">
        <f t="shared" si="14"/>
        <v>80.942679175009786</v>
      </c>
      <c r="J31">
        <f t="shared" si="14"/>
        <v>78.149901633985024</v>
      </c>
      <c r="K31">
        <f t="shared" si="14"/>
        <v>76.042475437684985</v>
      </c>
      <c r="L31">
        <f t="shared" si="14"/>
        <v>79.726676746507565</v>
      </c>
      <c r="M31">
        <f t="shared" si="14"/>
        <v>78.138226142592785</v>
      </c>
      <c r="N31">
        <f t="shared" si="14"/>
        <v>72.834634177665961</v>
      </c>
      <c r="O31">
        <f t="shared" si="14"/>
        <v>87.338513359681031</v>
      </c>
      <c r="P31">
        <f t="shared" si="14"/>
        <v>84.271945545508146</v>
      </c>
      <c r="Q31" s="17">
        <f t="shared" si="14"/>
        <v>74.222850104203758</v>
      </c>
      <c r="AD31" s="17" t="s">
        <v>22</v>
      </c>
      <c r="AE31" s="30">
        <v>86.609378922235393</v>
      </c>
      <c r="AF31" s="30">
        <v>86.296281161400046</v>
      </c>
      <c r="AG31" s="30">
        <v>76.796322998577537</v>
      </c>
      <c r="AH31" s="30">
        <v>76.518640894965344</v>
      </c>
      <c r="AJ31" s="30">
        <v>80.005526399258997</v>
      </c>
      <c r="AK31" s="30">
        <v>85.466932089504326</v>
      </c>
      <c r="AL31" s="30">
        <v>77.852371195006</v>
      </c>
      <c r="AM31" s="30">
        <v>75.469987176418627</v>
      </c>
    </row>
    <row r="32" spans="2:39" x14ac:dyDescent="0.2">
      <c r="B32" s="4"/>
      <c r="C32">
        <f t="shared" ref="C32:Q32" si="15">(C26/$C28)*100</f>
        <v>102.90953245494721</v>
      </c>
      <c r="D32">
        <f t="shared" si="15"/>
        <v>73.190152890559773</v>
      </c>
      <c r="E32">
        <f t="shared" si="15"/>
        <v>81.168599933449698</v>
      </c>
      <c r="F32">
        <f t="shared" si="15"/>
        <v>84.889579040157841</v>
      </c>
      <c r="G32">
        <f t="shared" si="15"/>
        <v>89.34144390802048</v>
      </c>
      <c r="H32">
        <f t="shared" si="15"/>
        <v>85.750062755766237</v>
      </c>
      <c r="I32">
        <f t="shared" si="15"/>
        <v>72.265453972294054</v>
      </c>
      <c r="J32">
        <f t="shared" si="15"/>
        <v>76.019124454900506</v>
      </c>
      <c r="K32">
        <f t="shared" si="15"/>
        <v>81.907074764009138</v>
      </c>
      <c r="L32">
        <f t="shared" si="15"/>
        <v>94.361321432115773</v>
      </c>
      <c r="M32">
        <f t="shared" si="15"/>
        <v>80.039579915819701</v>
      </c>
      <c r="N32">
        <f t="shared" si="15"/>
        <v>86.653162014956308</v>
      </c>
      <c r="O32">
        <f t="shared" si="15"/>
        <v>82.988809041500531</v>
      </c>
      <c r="P32">
        <f t="shared" si="15"/>
        <v>73.949059831055635</v>
      </c>
      <c r="Q32" s="17">
        <f t="shared" si="15"/>
        <v>75.846327182295283</v>
      </c>
      <c r="U32" s="18" t="s">
        <v>21</v>
      </c>
      <c r="V32" s="18"/>
      <c r="AD32" s="17" t="s">
        <v>15</v>
      </c>
      <c r="AE32">
        <v>63.334481423320227</v>
      </c>
      <c r="AF32">
        <v>65.093977976131384</v>
      </c>
      <c r="AG32">
        <v>65.880322321399035</v>
      </c>
      <c r="AH32" s="17">
        <v>47.154390860425323</v>
      </c>
      <c r="AJ32">
        <v>65.882852011200697</v>
      </c>
      <c r="AK32">
        <v>60.495780282819339</v>
      </c>
      <c r="AL32">
        <v>67.057601036783637</v>
      </c>
      <c r="AM32">
        <v>46.718116665401837</v>
      </c>
    </row>
    <row r="33" spans="2:28" ht="16" thickBot="1" x14ac:dyDescent="0.25">
      <c r="B33" s="4"/>
      <c r="C33">
        <f t="shared" ref="C33:Q33" si="16">(C27/$C28)*100</f>
        <v>101.36311362004449</v>
      </c>
      <c r="D33">
        <f t="shared" si="16"/>
        <v>73.94789228191641</v>
      </c>
      <c r="E33">
        <f t="shared" si="16"/>
        <v>77.919894453557816</v>
      </c>
      <c r="F33">
        <f t="shared" si="16"/>
        <v>82.21997793332126</v>
      </c>
      <c r="G33">
        <f t="shared" si="16"/>
        <v>91.333866514106916</v>
      </c>
      <c r="H33">
        <f t="shared" si="16"/>
        <v>87.0547989188495</v>
      </c>
      <c r="I33">
        <f t="shared" si="16"/>
        <v>77.180835848428771</v>
      </c>
      <c r="J33">
        <f t="shared" si="16"/>
        <v>75.386896596010487</v>
      </c>
      <c r="K33">
        <f t="shared" si="16"/>
        <v>81.031996684160447</v>
      </c>
      <c r="L33">
        <f t="shared" si="16"/>
        <v>84.579010969124155</v>
      </c>
      <c r="M33">
        <f t="shared" si="16"/>
        <v>84.32798790419092</v>
      </c>
      <c r="N33">
        <f t="shared" si="16"/>
        <v>80.528783005154722</v>
      </c>
      <c r="O33">
        <f t="shared" si="16"/>
        <v>86.073473867331401</v>
      </c>
      <c r="P33">
        <f t="shared" si="16"/>
        <v>75.33610820845422</v>
      </c>
      <c r="Q33" s="17">
        <f t="shared" si="16"/>
        <v>76.340784242756826</v>
      </c>
      <c r="U33" t="s">
        <v>14</v>
      </c>
      <c r="X33" s="17"/>
      <c r="Y33" t="s">
        <v>15</v>
      </c>
    </row>
    <row r="34" spans="2:28" x14ac:dyDescent="0.2">
      <c r="B34" s="13" t="s">
        <v>17</v>
      </c>
      <c r="C34" s="23">
        <f t="shared" ref="C34:Q34" si="17">(AVERAGE(C31:C33))</f>
        <v>100</v>
      </c>
      <c r="D34" s="23">
        <f t="shared" si="17"/>
        <v>81.274068539026288</v>
      </c>
      <c r="E34" s="23">
        <f t="shared" si="17"/>
        <v>82.060412884293939</v>
      </c>
      <c r="F34" s="23">
        <f t="shared" si="17"/>
        <v>83.819909437105096</v>
      </c>
      <c r="G34" s="23">
        <f t="shared" si="17"/>
        <v>86.609378922235393</v>
      </c>
      <c r="H34" s="23">
        <f t="shared" si="17"/>
        <v>86.296281161400046</v>
      </c>
      <c r="I34" s="23">
        <f t="shared" si="17"/>
        <v>76.796322998577537</v>
      </c>
      <c r="J34" s="23">
        <f t="shared" si="17"/>
        <v>76.518640894965344</v>
      </c>
      <c r="K34" s="23">
        <f t="shared" si="17"/>
        <v>79.660515628618199</v>
      </c>
      <c r="L34" s="23">
        <f t="shared" si="17"/>
        <v>86.222336382582498</v>
      </c>
      <c r="M34" s="23">
        <f t="shared" si="17"/>
        <v>80.83526465420114</v>
      </c>
      <c r="N34" s="23">
        <f t="shared" si="17"/>
        <v>80.005526399258997</v>
      </c>
      <c r="O34" s="23">
        <f t="shared" si="17"/>
        <v>85.466932089504326</v>
      </c>
      <c r="P34" s="23">
        <f t="shared" si="17"/>
        <v>77.852371195006</v>
      </c>
      <c r="Q34" s="24">
        <f t="shared" si="17"/>
        <v>75.469987176418627</v>
      </c>
      <c r="T34" s="31" t="s">
        <v>26</v>
      </c>
      <c r="U34" s="23" t="s">
        <v>8</v>
      </c>
      <c r="V34" s="23" t="s">
        <v>9</v>
      </c>
      <c r="W34" s="23" t="s">
        <v>10</v>
      </c>
      <c r="X34" s="24" t="s">
        <v>11</v>
      </c>
      <c r="Y34" s="23" t="s">
        <v>8</v>
      </c>
      <c r="Z34" s="23" t="s">
        <v>9</v>
      </c>
      <c r="AA34" s="23" t="s">
        <v>10</v>
      </c>
      <c r="AB34" s="24" t="s">
        <v>11</v>
      </c>
    </row>
    <row r="35" spans="2:28" x14ac:dyDescent="0.2">
      <c r="B35" s="13" t="s">
        <v>18</v>
      </c>
      <c r="C35" s="25">
        <f>(STDEV(C31:C33))</f>
        <v>3.7801430085172552</v>
      </c>
      <c r="D35" s="25">
        <f>(STDEV(D31:D33))</f>
        <v>13.350907896095933</v>
      </c>
      <c r="E35" s="25">
        <f>(STDEV(E31:E33))</f>
        <v>4.6509989437000208</v>
      </c>
      <c r="F35" s="25">
        <f>(STDEV(F31:F33))</f>
        <v>1.4115862637228298</v>
      </c>
      <c r="G35" s="25">
        <f t="shared" ref="G35:Q35" si="18">(STDEV(G31:G32))</f>
        <v>7.2044405700259926</v>
      </c>
      <c r="H35" s="25">
        <f t="shared" si="18"/>
        <v>0.23611642732222954</v>
      </c>
      <c r="I35" s="25">
        <f t="shared" si="18"/>
        <v>6.1357247827231092</v>
      </c>
      <c r="J35" s="25">
        <f t="shared" si="18"/>
        <v>1.5066869925282054</v>
      </c>
      <c r="K35" s="25">
        <f t="shared" si="18"/>
        <v>4.1468979525858671</v>
      </c>
      <c r="L35" s="25">
        <f t="shared" si="18"/>
        <v>10.348256497449233</v>
      </c>
      <c r="M35" s="25">
        <f t="shared" si="18"/>
        <v>1.3444601464833812</v>
      </c>
      <c r="N35" s="25">
        <f t="shared" si="18"/>
        <v>9.7711747397630813</v>
      </c>
      <c r="O35" s="25">
        <f t="shared" si="18"/>
        <v>3.0757054195418396</v>
      </c>
      <c r="P35" s="25">
        <f t="shared" si="18"/>
        <v>7.2993824901031097</v>
      </c>
      <c r="Q35" s="26">
        <f t="shared" si="18"/>
        <v>1.1479716510194398</v>
      </c>
      <c r="T35" t="s">
        <v>49</v>
      </c>
      <c r="U35">
        <f t="shared" ref="U35:AB36" si="19">(100-U28)</f>
        <v>86.609378922235393</v>
      </c>
      <c r="V35">
        <f t="shared" si="19"/>
        <v>86.296281161400046</v>
      </c>
      <c r="W35">
        <f t="shared" si="19"/>
        <v>76.796322998577537</v>
      </c>
      <c r="X35">
        <f t="shared" si="19"/>
        <v>76.518640894965344</v>
      </c>
      <c r="Y35">
        <f t="shared" si="19"/>
        <v>63.334481423320227</v>
      </c>
      <c r="Z35">
        <f t="shared" si="19"/>
        <v>65.093977976131384</v>
      </c>
      <c r="AA35">
        <f t="shared" si="19"/>
        <v>65.880322321399035</v>
      </c>
      <c r="AB35">
        <f t="shared" si="19"/>
        <v>47.154390860425323</v>
      </c>
    </row>
    <row r="36" spans="2:28" x14ac:dyDescent="0.2">
      <c r="B36" s="13" t="s">
        <v>19</v>
      </c>
      <c r="C36" s="25">
        <f t="shared" ref="C36:Q36" si="20">(C35/C34)*100</f>
        <v>3.7801430085172552</v>
      </c>
      <c r="D36" s="25">
        <f t="shared" si="20"/>
        <v>16.427020495085806</v>
      </c>
      <c r="E36" s="25">
        <f t="shared" si="20"/>
        <v>5.6677742412263745</v>
      </c>
      <c r="F36" s="25">
        <f t="shared" si="20"/>
        <v>1.6840703756450897</v>
      </c>
      <c r="G36" s="25">
        <f t="shared" si="20"/>
        <v>8.3183145517008015</v>
      </c>
      <c r="H36" s="25">
        <f t="shared" si="20"/>
        <v>0.27361135861766822</v>
      </c>
      <c r="I36" s="25">
        <f t="shared" si="20"/>
        <v>7.9896075009174048</v>
      </c>
      <c r="J36" s="25">
        <f t="shared" si="20"/>
        <v>1.969045679465721</v>
      </c>
      <c r="K36" s="25">
        <f t="shared" si="20"/>
        <v>5.2057131690170548</v>
      </c>
      <c r="L36" s="25">
        <f t="shared" si="20"/>
        <v>12.001827985189754</v>
      </c>
      <c r="M36" s="25">
        <f t="shared" si="20"/>
        <v>1.6632099272944081</v>
      </c>
      <c r="N36" s="25">
        <f t="shared" si="20"/>
        <v>12.213124742159788</v>
      </c>
      <c r="O36" s="25">
        <f t="shared" si="20"/>
        <v>3.5987081135904591</v>
      </c>
      <c r="P36" s="25">
        <f t="shared" si="20"/>
        <v>9.3759282833139235</v>
      </c>
      <c r="Q36" s="26">
        <f t="shared" si="20"/>
        <v>1.5210969207347835</v>
      </c>
      <c r="T36" t="s">
        <v>48</v>
      </c>
      <c r="U36">
        <f t="shared" si="19"/>
        <v>80.005526399258997</v>
      </c>
      <c r="V36">
        <f t="shared" si="19"/>
        <v>85.466932089504326</v>
      </c>
      <c r="W36">
        <f t="shared" si="19"/>
        <v>77.852371195006</v>
      </c>
      <c r="X36">
        <f t="shared" si="19"/>
        <v>75.469987176418627</v>
      </c>
      <c r="Y36">
        <f t="shared" si="19"/>
        <v>65.882852011200697</v>
      </c>
      <c r="Z36">
        <f t="shared" si="19"/>
        <v>60.495780282819339</v>
      </c>
      <c r="AA36">
        <f t="shared" si="19"/>
        <v>67.057601036783637</v>
      </c>
      <c r="AB36">
        <f t="shared" si="19"/>
        <v>46.718116665401837</v>
      </c>
    </row>
    <row r="37" spans="2:28" x14ac:dyDescent="0.2">
      <c r="B37" s="4" t="s">
        <v>23</v>
      </c>
      <c r="C37">
        <f t="shared" ref="C37:Q37" si="21">(100-C34)</f>
        <v>0</v>
      </c>
      <c r="D37">
        <f t="shared" si="21"/>
        <v>18.725931460973712</v>
      </c>
      <c r="E37">
        <f t="shared" si="21"/>
        <v>17.939587115706061</v>
      </c>
      <c r="F37">
        <f t="shared" si="21"/>
        <v>16.180090562894904</v>
      </c>
      <c r="G37">
        <f t="shared" si="21"/>
        <v>13.390621077764607</v>
      </c>
      <c r="H37">
        <f t="shared" si="21"/>
        <v>13.703718838599954</v>
      </c>
      <c r="I37">
        <f t="shared" si="21"/>
        <v>23.203677001422463</v>
      </c>
      <c r="J37">
        <f t="shared" si="21"/>
        <v>23.481359105034656</v>
      </c>
      <c r="K37">
        <f t="shared" si="21"/>
        <v>20.339484371381801</v>
      </c>
      <c r="L37">
        <f t="shared" si="21"/>
        <v>13.777663617417502</v>
      </c>
      <c r="M37">
        <f t="shared" si="21"/>
        <v>19.16473534579886</v>
      </c>
      <c r="N37">
        <f t="shared" si="21"/>
        <v>19.994473600741003</v>
      </c>
      <c r="O37">
        <f t="shared" si="21"/>
        <v>14.533067910495674</v>
      </c>
      <c r="P37">
        <f t="shared" si="21"/>
        <v>22.147628804994</v>
      </c>
      <c r="Q37" s="17">
        <f t="shared" si="21"/>
        <v>24.530012823581373</v>
      </c>
    </row>
    <row r="38" spans="2:28" x14ac:dyDescent="0.2">
      <c r="B38" s="27" t="s">
        <v>24</v>
      </c>
      <c r="C38" s="28"/>
      <c r="D38" s="28"/>
      <c r="E38" s="28"/>
      <c r="F38" s="28"/>
      <c r="G38" s="28">
        <f>(D37+E37)</f>
        <v>36.665518576679773</v>
      </c>
      <c r="H38" s="28">
        <f>(D37+F37)</f>
        <v>34.906022023868616</v>
      </c>
      <c r="I38" s="28">
        <f>(E37+F37)</f>
        <v>34.119677678600965</v>
      </c>
      <c r="J38" s="28">
        <f>(D37+E37+F37)</f>
        <v>52.845609139574677</v>
      </c>
      <c r="K38" s="28"/>
      <c r="L38" s="28"/>
      <c r="M38" s="28"/>
      <c r="N38" s="28">
        <f>(K37+L37)</f>
        <v>34.117147988799303</v>
      </c>
      <c r="O38" s="28">
        <f>(K37+M37)</f>
        <v>39.504219717180661</v>
      </c>
      <c r="P38" s="28">
        <f>(L37+M37)</f>
        <v>32.942398963216363</v>
      </c>
      <c r="Q38" s="29">
        <f>(K37+L37+M37)</f>
        <v>53.281883334598163</v>
      </c>
      <c r="T38" s="9"/>
      <c r="U38" s="9"/>
      <c r="V38" s="9"/>
      <c r="W38" s="9"/>
    </row>
    <row r="39" spans="2:28" x14ac:dyDescent="0.2">
      <c r="T39" s="9"/>
      <c r="U39" s="9"/>
      <c r="V39" s="9"/>
      <c r="W39" s="9"/>
    </row>
    <row r="42" spans="2:28" x14ac:dyDescent="0.2">
      <c r="C42" s="46" t="s">
        <v>0</v>
      </c>
      <c r="D42" t="s">
        <v>49</v>
      </c>
      <c r="E42" s="46"/>
      <c r="F42" s="46"/>
      <c r="G42" s="46"/>
      <c r="H42" s="46"/>
      <c r="I42" s="46"/>
      <c r="J42" s="46"/>
      <c r="L42" t="s">
        <v>48</v>
      </c>
      <c r="M42" s="46"/>
      <c r="N42" s="46"/>
      <c r="O42" s="46"/>
      <c r="P42" s="46"/>
      <c r="Q42" s="46"/>
      <c r="R42" s="45"/>
    </row>
    <row r="43" spans="2:28" x14ac:dyDescent="0.2">
      <c r="C43" s="44" t="s">
        <v>4</v>
      </c>
      <c r="D43" s="44" t="s">
        <v>5</v>
      </c>
      <c r="E43" s="44" t="s">
        <v>6</v>
      </c>
      <c r="F43" s="44" t="s">
        <v>7</v>
      </c>
      <c r="G43" s="44" t="s">
        <v>8</v>
      </c>
      <c r="H43" s="44" t="s">
        <v>9</v>
      </c>
      <c r="I43" s="44" t="s">
        <v>10</v>
      </c>
      <c r="J43" s="44" t="s">
        <v>11</v>
      </c>
      <c r="L43" s="44" t="s">
        <v>5</v>
      </c>
      <c r="M43" s="44" t="s">
        <v>6</v>
      </c>
      <c r="N43" s="44" t="s">
        <v>7</v>
      </c>
      <c r="O43" s="44" t="s">
        <v>8</v>
      </c>
      <c r="P43" s="44" t="s">
        <v>9</v>
      </c>
      <c r="Q43" s="44" t="s">
        <v>10</v>
      </c>
      <c r="R43" s="43" t="s">
        <v>11</v>
      </c>
    </row>
    <row r="44" spans="2:28" x14ac:dyDescent="0.2">
      <c r="B44" s="4" t="s">
        <v>12</v>
      </c>
      <c r="C44">
        <v>100</v>
      </c>
      <c r="D44">
        <v>81.189326703477789</v>
      </c>
      <c r="E44">
        <v>82.512021431393521</v>
      </c>
      <c r="F44">
        <v>82.303103890221919</v>
      </c>
      <c r="G44">
        <v>85.938924383028336</v>
      </c>
      <c r="H44">
        <v>84.362213677931635</v>
      </c>
      <c r="I44">
        <v>75.191041985873014</v>
      </c>
      <c r="J44">
        <v>77.894442677767827</v>
      </c>
      <c r="L44">
        <v>80.918736087421593</v>
      </c>
      <c r="M44">
        <v>85.814421863105053</v>
      </c>
      <c r="N44">
        <v>80.1715282395228</v>
      </c>
      <c r="O44">
        <v>79.596619544582879</v>
      </c>
      <c r="P44">
        <v>83.460823142821354</v>
      </c>
      <c r="Q44">
        <v>77.784394784770598</v>
      </c>
      <c r="R44">
        <v>75.715455850751155</v>
      </c>
    </row>
    <row r="45" spans="2:28" x14ac:dyDescent="0.2">
      <c r="B45" s="4" t="s">
        <v>25</v>
      </c>
      <c r="C45">
        <v>100</v>
      </c>
      <c r="D45">
        <v>81.274068539026288</v>
      </c>
      <c r="E45">
        <v>82.060412884293939</v>
      </c>
      <c r="F45">
        <v>83.819909437105096</v>
      </c>
      <c r="G45">
        <v>86.609378922235393</v>
      </c>
      <c r="H45">
        <v>86.296281161400046</v>
      </c>
      <c r="I45">
        <v>76.796322998577537</v>
      </c>
      <c r="J45">
        <v>76.518640894965344</v>
      </c>
      <c r="L45">
        <v>79.660515628618199</v>
      </c>
      <c r="M45">
        <v>86.222336382582498</v>
      </c>
      <c r="N45">
        <v>80.83526465420114</v>
      </c>
      <c r="O45">
        <v>80.005526399258997</v>
      </c>
      <c r="P45">
        <v>85.466932089504326</v>
      </c>
      <c r="Q45">
        <v>77.852371195006</v>
      </c>
      <c r="R45">
        <v>75.469987176418627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8BAF18938B20848B146CFA875D0AC89" ma:contentTypeVersion="13" ma:contentTypeDescription="Create a new document." ma:contentTypeScope="" ma:versionID="15ca26b389e44b0c395e58d8edafe28b">
  <xsd:schema xmlns:xsd="http://www.w3.org/2001/XMLSchema" xmlns:xs="http://www.w3.org/2001/XMLSchema" xmlns:p="http://schemas.microsoft.com/office/2006/metadata/properties" xmlns:ns3="3409496d-5167-4162-af20-605a97f0ea1f" xmlns:ns4="c1d37a7b-6302-4759-82b5-1b3e94c616aa" targetNamespace="http://schemas.microsoft.com/office/2006/metadata/properties" ma:root="true" ma:fieldsID="e1a3e16a08a49f419418808472bc808b" ns3:_="" ns4:_="">
    <xsd:import namespace="3409496d-5167-4162-af20-605a97f0ea1f"/>
    <xsd:import namespace="c1d37a7b-6302-4759-82b5-1b3e94c616a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09496d-5167-4162-af20-605a97f0ea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d37a7b-6302-4759-82b5-1b3e94c616aa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91FF6E0-E219-404D-B2A1-98207296B267}">
  <ds:schemaRefs>
    <ds:schemaRef ds:uri="http://purl.org/dc/elements/1.1/"/>
    <ds:schemaRef ds:uri="http://schemas.microsoft.com/office/infopath/2007/PartnerControls"/>
    <ds:schemaRef ds:uri="c1d37a7b-6302-4759-82b5-1b3e94c616aa"/>
    <ds:schemaRef ds:uri="http://purl.org/dc/dcmitype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3409496d-5167-4162-af20-605a97f0ea1f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547D58BC-D0C5-4521-AE7A-7C6CA0258D1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8CED575-E0DA-4FD3-AC06-1471ACE8EF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409496d-5167-4162-af20-605a97f0ea1f"/>
    <ds:schemaRef ds:uri="c1d37a7b-6302-4759-82b5-1b3e94c616a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Plate E 485</vt:lpstr>
      <vt:lpstr>Plate F 485</vt:lpstr>
      <vt:lpstr>Plate G 485</vt:lpstr>
      <vt:lpstr>Plate H 485</vt:lpstr>
      <vt:lpstr>Combined</vt:lpstr>
      <vt:lpstr>Plate A - 485</vt:lpstr>
      <vt:lpstr>Plate B - 485</vt:lpstr>
      <vt:lpstr>Plate C - 485</vt:lpstr>
      <vt:lpstr>Plate D - 485</vt:lpstr>
      <vt:lpstr>Combined)EC25_EC50</vt:lpstr>
      <vt:lpstr>Combined_EC50 X2_EC50X5</vt:lpstr>
      <vt:lpstr>All</vt:lpstr>
      <vt:lpstr>interactions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Mpumi</dc:creator>
  <cp:lastModifiedBy>Miss. N Saule</cp:lastModifiedBy>
  <dcterms:created xsi:type="dcterms:W3CDTF">2021-11-10T12:30:37Z</dcterms:created>
  <dcterms:modified xsi:type="dcterms:W3CDTF">2024-04-29T17:19:06Z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0x01010098BAF18938B20848B146CFA875D0AC89</vt:lpwstr>
  </property>
</Properties>
</file>