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mpumelelosaule-mudau/Desktop/masters /chapter 4/"/>
    </mc:Choice>
  </mc:AlternateContent>
  <xr:revisionPtr revIDLastSave="0" documentId="13_ncr:1_{DF845354-C280-BB47-B1F6-5616887C6A27}" xr6:coauthVersionLast="47" xr6:coauthVersionMax="47" xr10:uidLastSave="{00000000-0000-0000-0000-000000000000}"/>
  <bookViews>
    <workbookView xWindow="0" yWindow="500" windowWidth="28800" windowHeight="16260" tabRatio="569" activeTab="6" xr2:uid="{8AF30880-5200-4675-8595-E9F5EEEED04D}"/>
  </bookViews>
  <sheets>
    <sheet name="EC50 EC25 PREV" sheetId="1" r:id="rId1"/>
    <sheet name="EC50 EC25 TREAT" sheetId="2" r:id="rId2"/>
    <sheet name="STATS" sheetId="3" r:id="rId3"/>
    <sheet name="EC50 (X2X5) PREV" sheetId="4" r:id="rId4"/>
    <sheet name="EC50 (X2X5) TREAT" sheetId="5" r:id="rId5"/>
    <sheet name="STATS COMBO" sheetId="6" r:id="rId6"/>
    <sheet name="ALL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62" i="7" l="1"/>
  <c r="AZ62" i="7"/>
  <c r="AY62" i="7"/>
  <c r="AX62" i="7"/>
  <c r="AL62" i="7"/>
  <c r="AK62" i="7"/>
  <c r="AJ62" i="7"/>
  <c r="AI62" i="7"/>
  <c r="BA61" i="7"/>
  <c r="AZ61" i="7"/>
  <c r="AY61" i="7"/>
  <c r="AX61" i="7"/>
  <c r="AL61" i="7"/>
  <c r="AK61" i="7"/>
  <c r="AJ61" i="7"/>
  <c r="AI61" i="7"/>
  <c r="BA60" i="7"/>
  <c r="AZ60" i="7"/>
  <c r="AY60" i="7"/>
  <c r="AX60" i="7"/>
  <c r="AL60" i="7"/>
  <c r="AK60" i="7"/>
  <c r="AJ60" i="7"/>
  <c r="AI60" i="7"/>
  <c r="BA58" i="7"/>
  <c r="AZ58" i="7"/>
  <c r="AY58" i="7"/>
  <c r="AX58" i="7"/>
  <c r="AL58" i="7"/>
  <c r="AK58" i="7"/>
  <c r="AJ58" i="7"/>
  <c r="AI58" i="7"/>
  <c r="BA57" i="7"/>
  <c r="AZ57" i="7"/>
  <c r="AY57" i="7"/>
  <c r="AX57" i="7"/>
  <c r="AL57" i="7"/>
  <c r="AK57" i="7"/>
  <c r="AJ57" i="7"/>
  <c r="AI57" i="7"/>
  <c r="BA56" i="7"/>
  <c r="AZ56" i="7"/>
  <c r="AY56" i="7"/>
  <c r="AX56" i="7"/>
  <c r="AL56" i="7"/>
  <c r="AK56" i="7"/>
  <c r="AJ56" i="7"/>
  <c r="AI56" i="7"/>
  <c r="AY52" i="7"/>
  <c r="AX52" i="7"/>
  <c r="AU52" i="7"/>
  <c r="AT52" i="7"/>
  <c r="AS52" i="7"/>
  <c r="AR52" i="7"/>
  <c r="AQ52" i="7"/>
  <c r="AP52" i="7"/>
  <c r="AO52" i="7"/>
  <c r="AL52" i="7"/>
  <c r="AJ52" i="7"/>
  <c r="AI52" i="7"/>
  <c r="AF52" i="7"/>
  <c r="AE52" i="7"/>
  <c r="AD52" i="7"/>
  <c r="AC52" i="7"/>
  <c r="AB52" i="7"/>
  <c r="AA52" i="7"/>
  <c r="Z52" i="7"/>
  <c r="BA51" i="7"/>
  <c r="BA52" i="7" s="1"/>
  <c r="AZ51" i="7"/>
  <c r="AZ52" i="7" s="1"/>
  <c r="AY51" i="7"/>
  <c r="AX51" i="7"/>
  <c r="AU51" i="7"/>
  <c r="AT51" i="7"/>
  <c r="AS51" i="7"/>
  <c r="AR51" i="7"/>
  <c r="AQ51" i="7"/>
  <c r="AP51" i="7"/>
  <c r="AO51" i="7"/>
  <c r="AL51" i="7"/>
  <c r="AK51" i="7"/>
  <c r="AK52" i="7" s="1"/>
  <c r="AJ51" i="7"/>
  <c r="AI51" i="7"/>
  <c r="AF51" i="7"/>
  <c r="AE51" i="7"/>
  <c r="AD51" i="7"/>
  <c r="AC51" i="7"/>
  <c r="AB51" i="7"/>
  <c r="AA51" i="7"/>
  <c r="Z51" i="7"/>
  <c r="BA50" i="7"/>
  <c r="AZ50" i="7"/>
  <c r="AY50" i="7"/>
  <c r="AX50" i="7"/>
  <c r="AU50" i="7"/>
  <c r="AT50" i="7"/>
  <c r="AS50" i="7"/>
  <c r="AR50" i="7"/>
  <c r="AQ50" i="7"/>
  <c r="AP50" i="7"/>
  <c r="AO50" i="7"/>
  <c r="AL50" i="7"/>
  <c r="AK50" i="7"/>
  <c r="AJ50" i="7"/>
  <c r="AI50" i="7"/>
  <c r="AF50" i="7"/>
  <c r="AE50" i="7"/>
  <c r="AD50" i="7"/>
  <c r="AC50" i="7"/>
  <c r="AB50" i="7"/>
  <c r="AA50" i="7"/>
  <c r="Z50" i="7"/>
  <c r="BA46" i="7"/>
  <c r="AZ46" i="7"/>
  <c r="AY46" i="7"/>
  <c r="AX46" i="7"/>
  <c r="AL46" i="7"/>
  <c r="AK46" i="7"/>
  <c r="AJ46" i="7"/>
  <c r="AI46" i="7"/>
  <c r="BA45" i="7"/>
  <c r="AZ45" i="7"/>
  <c r="AY45" i="7"/>
  <c r="AX45" i="7"/>
  <c r="AL45" i="7"/>
  <c r="AK45" i="7"/>
  <c r="AJ45" i="7"/>
  <c r="AI45" i="7"/>
  <c r="BA44" i="7"/>
  <c r="AZ44" i="7"/>
  <c r="AY44" i="7"/>
  <c r="AX44" i="7"/>
  <c r="AL44" i="7"/>
  <c r="AK44" i="7"/>
  <c r="AJ44" i="7"/>
  <c r="AI44" i="7"/>
  <c r="BA43" i="7"/>
  <c r="AZ43" i="7"/>
  <c r="AY43" i="7"/>
  <c r="AX43" i="7"/>
  <c r="AL43" i="7"/>
  <c r="AK43" i="7"/>
  <c r="AJ43" i="7"/>
  <c r="AI43" i="7"/>
  <c r="BA42" i="7"/>
  <c r="AZ42" i="7"/>
  <c r="AY42" i="7"/>
  <c r="AX42" i="7"/>
  <c r="AL42" i="7"/>
  <c r="AK42" i="7"/>
  <c r="AJ42" i="7"/>
  <c r="AI42" i="7"/>
  <c r="BA41" i="7"/>
  <c r="AZ41" i="7"/>
  <c r="AY41" i="7"/>
  <c r="AX41" i="7"/>
  <c r="AL41" i="7"/>
  <c r="AK41" i="7"/>
  <c r="AJ41" i="7"/>
  <c r="AI41" i="7"/>
  <c r="BA40" i="7"/>
  <c r="AZ40" i="7"/>
  <c r="AY40" i="7"/>
  <c r="AX40" i="7"/>
  <c r="AL40" i="7"/>
  <c r="AK40" i="7"/>
  <c r="AJ40" i="7"/>
  <c r="AI40" i="7"/>
  <c r="BA39" i="7"/>
  <c r="AZ39" i="7"/>
  <c r="AY39" i="7"/>
  <c r="AX39" i="7"/>
  <c r="AL39" i="7"/>
  <c r="AK39" i="7"/>
  <c r="AJ39" i="7"/>
  <c r="AI39" i="7"/>
  <c r="BA38" i="7"/>
  <c r="AZ38" i="7"/>
  <c r="AY38" i="7"/>
  <c r="AX38" i="7"/>
  <c r="AL38" i="7"/>
  <c r="AK38" i="7"/>
  <c r="AJ38" i="7"/>
  <c r="AI38" i="7"/>
  <c r="BA30" i="7"/>
  <c r="AZ30" i="7"/>
  <c r="AY30" i="7"/>
  <c r="AX30" i="7"/>
  <c r="AL30" i="7"/>
  <c r="AK30" i="7"/>
  <c r="AJ30" i="7"/>
  <c r="AI30" i="7"/>
  <c r="BA29" i="7"/>
  <c r="AZ29" i="7"/>
  <c r="AY29" i="7"/>
  <c r="AX29" i="7"/>
  <c r="AL29" i="7"/>
  <c r="AK29" i="7"/>
  <c r="AJ29" i="7"/>
  <c r="AI29" i="7"/>
  <c r="BA28" i="7"/>
  <c r="AZ28" i="7"/>
  <c r="AY28" i="7"/>
  <c r="AX28" i="7"/>
  <c r="AL28" i="7"/>
  <c r="AK28" i="7"/>
  <c r="AJ28" i="7"/>
  <c r="AI28" i="7"/>
  <c r="BA26" i="7"/>
  <c r="AZ26" i="7"/>
  <c r="AY26" i="7"/>
  <c r="AX26" i="7"/>
  <c r="AL26" i="7"/>
  <c r="AK26" i="7"/>
  <c r="AJ26" i="7"/>
  <c r="AI26" i="7"/>
  <c r="BA25" i="7"/>
  <c r="AZ25" i="7"/>
  <c r="AY25" i="7"/>
  <c r="AX25" i="7"/>
  <c r="AL25" i="7"/>
  <c r="AK25" i="7"/>
  <c r="AJ25" i="7"/>
  <c r="AI25" i="7"/>
  <c r="BA24" i="7"/>
  <c r="AZ24" i="7"/>
  <c r="AY24" i="7"/>
  <c r="AX24" i="7"/>
  <c r="AL24" i="7"/>
  <c r="AK24" i="7"/>
  <c r="AJ24" i="7"/>
  <c r="AI24" i="7"/>
  <c r="BA20" i="7"/>
  <c r="AZ20" i="7"/>
  <c r="AU20" i="7"/>
  <c r="AT20" i="7"/>
  <c r="AS20" i="7"/>
  <c r="AR20" i="7"/>
  <c r="AQ20" i="7"/>
  <c r="AP20" i="7"/>
  <c r="AO20" i="7"/>
  <c r="AL20" i="7"/>
  <c r="AK20" i="7"/>
  <c r="AJ20" i="7"/>
  <c r="AI20" i="7"/>
  <c r="AF20" i="7"/>
  <c r="AE20" i="7"/>
  <c r="AD20" i="7"/>
  <c r="AC20" i="7"/>
  <c r="AB20" i="7"/>
  <c r="AA20" i="7"/>
  <c r="Z20" i="7"/>
  <c r="BA19" i="7"/>
  <c r="AZ19" i="7"/>
  <c r="AY19" i="7"/>
  <c r="AY20" i="7" s="1"/>
  <c r="AX19" i="7"/>
  <c r="AX20" i="7" s="1"/>
  <c r="AU19" i="7"/>
  <c r="AT19" i="7"/>
  <c r="AS19" i="7"/>
  <c r="AR19" i="7"/>
  <c r="AQ19" i="7"/>
  <c r="AP19" i="7"/>
  <c r="AO19" i="7"/>
  <c r="AL19" i="7"/>
  <c r="AK19" i="7"/>
  <c r="AJ19" i="7"/>
  <c r="AI19" i="7"/>
  <c r="AF19" i="7"/>
  <c r="AE19" i="7"/>
  <c r="AD19" i="7"/>
  <c r="AC19" i="7"/>
  <c r="AB19" i="7"/>
  <c r="AA19" i="7"/>
  <c r="Z19" i="7"/>
  <c r="BA18" i="7"/>
  <c r="AZ18" i="7"/>
  <c r="AY18" i="7"/>
  <c r="AX18" i="7"/>
  <c r="AU18" i="7"/>
  <c r="AT18" i="7"/>
  <c r="AS18" i="7"/>
  <c r="AR18" i="7"/>
  <c r="AQ18" i="7"/>
  <c r="AP18" i="7"/>
  <c r="AO18" i="7"/>
  <c r="AL18" i="7"/>
  <c r="AK18" i="7"/>
  <c r="AJ18" i="7"/>
  <c r="AI18" i="7"/>
  <c r="AF18" i="7"/>
  <c r="AE18" i="7"/>
  <c r="AD18" i="7"/>
  <c r="AC18" i="7"/>
  <c r="AB18" i="7"/>
  <c r="AA18" i="7"/>
  <c r="Z18" i="7"/>
  <c r="BA15" i="7"/>
  <c r="AZ15" i="7"/>
  <c r="AY15" i="7"/>
  <c r="AX15" i="7"/>
  <c r="AL15" i="7"/>
  <c r="AK15" i="7"/>
  <c r="AJ15" i="7"/>
  <c r="AI15" i="7"/>
  <c r="BA14" i="7"/>
  <c r="AZ14" i="7"/>
  <c r="AY14" i="7"/>
  <c r="AX14" i="7"/>
  <c r="AL14" i="7"/>
  <c r="AK14" i="7"/>
  <c r="AJ14" i="7"/>
  <c r="AI14" i="7"/>
  <c r="BA13" i="7"/>
  <c r="AZ13" i="7"/>
  <c r="AY13" i="7"/>
  <c r="AX13" i="7"/>
  <c r="AL13" i="7"/>
  <c r="AK13" i="7"/>
  <c r="AJ13" i="7"/>
  <c r="AI13" i="7"/>
  <c r="BA12" i="7"/>
  <c r="AZ12" i="7"/>
  <c r="AY12" i="7"/>
  <c r="AX12" i="7"/>
  <c r="AL12" i="7"/>
  <c r="AK12" i="7"/>
  <c r="AJ12" i="7"/>
  <c r="AI12" i="7"/>
  <c r="BA11" i="7"/>
  <c r="AZ11" i="7"/>
  <c r="AY11" i="7"/>
  <c r="AX11" i="7"/>
  <c r="AL11" i="7"/>
  <c r="AK11" i="7"/>
  <c r="AJ11" i="7"/>
  <c r="AI11" i="7"/>
  <c r="BA10" i="7"/>
  <c r="AZ10" i="7"/>
  <c r="AY10" i="7"/>
  <c r="AX10" i="7"/>
  <c r="AL10" i="7"/>
  <c r="AK10" i="7"/>
  <c r="AJ10" i="7"/>
  <c r="AI10" i="7"/>
  <c r="BA9" i="7"/>
  <c r="AZ9" i="7"/>
  <c r="AY9" i="7"/>
  <c r="AX9" i="7"/>
  <c r="AL9" i="7"/>
  <c r="AK9" i="7"/>
  <c r="AJ9" i="7"/>
  <c r="AI9" i="7"/>
  <c r="BA8" i="7"/>
  <c r="AZ8" i="7"/>
  <c r="AY8" i="7"/>
  <c r="AX8" i="7"/>
  <c r="AL8" i="7"/>
  <c r="AK8" i="7"/>
  <c r="AJ8" i="7"/>
  <c r="AI8" i="7"/>
  <c r="BA7" i="7"/>
  <c r="AZ7" i="7"/>
  <c r="AY7" i="7"/>
  <c r="AX7" i="7"/>
  <c r="AL7" i="7"/>
  <c r="AK7" i="7"/>
  <c r="AJ7" i="7"/>
  <c r="AI7" i="7"/>
  <c r="BA6" i="7"/>
  <c r="AZ6" i="7"/>
  <c r="AY6" i="7"/>
  <c r="AX6" i="7"/>
  <c r="AL6" i="7"/>
  <c r="AK6" i="7"/>
  <c r="AJ6" i="7"/>
  <c r="AI6" i="7"/>
  <c r="W6" i="7"/>
  <c r="V6" i="7"/>
  <c r="U6" i="7"/>
  <c r="T6" i="7"/>
  <c r="BA5" i="7"/>
  <c r="AZ5" i="7"/>
  <c r="AY5" i="7"/>
  <c r="AX5" i="7"/>
  <c r="AL5" i="7"/>
  <c r="AK5" i="7"/>
  <c r="AJ5" i="7"/>
  <c r="AI5" i="7"/>
  <c r="BA4" i="7"/>
  <c r="AZ4" i="7"/>
  <c r="AY4" i="7"/>
  <c r="AX4" i="7"/>
  <c r="AL4" i="7"/>
  <c r="AK4" i="7"/>
  <c r="AJ4" i="7"/>
  <c r="AI4" i="7"/>
  <c r="B13" i="1" l="1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E30" i="4"/>
  <c r="E29" i="4"/>
  <c r="E28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E12" i="4"/>
  <c r="E11" i="4"/>
  <c r="E10" i="4"/>
  <c r="C31" i="2"/>
  <c r="B11" i="1" l="1"/>
  <c r="B12" i="1"/>
  <c r="AK18" i="2"/>
  <c r="U29" i="2"/>
  <c r="T2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7" i="2"/>
  <c r="T11" i="2"/>
  <c r="T12" i="2" s="1"/>
  <c r="AK17" i="1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C65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C29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C11" i="2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C65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C29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C11" i="1"/>
  <c r="I16" i="4"/>
  <c r="AQ7" i="5"/>
  <c r="AR7" i="5"/>
  <c r="AS7" i="5"/>
  <c r="AQ6" i="5"/>
  <c r="AR6" i="5"/>
  <c r="AS6" i="5"/>
  <c r="AQ5" i="5"/>
  <c r="AR5" i="5"/>
  <c r="AR9" i="5" s="1"/>
  <c r="AR10" i="5" s="1"/>
  <c r="AS5" i="5"/>
  <c r="AP7" i="5"/>
  <c r="AP6" i="5"/>
  <c r="AP5" i="5"/>
  <c r="AM10" i="5"/>
  <c r="AN10" i="5"/>
  <c r="AM9" i="5"/>
  <c r="AN9" i="5"/>
  <c r="AM8" i="5"/>
  <c r="AN8" i="5"/>
  <c r="Z27" i="5"/>
  <c r="AA27" i="5"/>
  <c r="AB27" i="5"/>
  <c r="AC27" i="5"/>
  <c r="AD27" i="5"/>
  <c r="AE27" i="5"/>
  <c r="AF27" i="5"/>
  <c r="Z8" i="5"/>
  <c r="AA8" i="5"/>
  <c r="AB8" i="5"/>
  <c r="AC8" i="5"/>
  <c r="AD8" i="5"/>
  <c r="AE8" i="5"/>
  <c r="AF8" i="5"/>
  <c r="R52" i="5"/>
  <c r="Q52" i="5"/>
  <c r="P52" i="5"/>
  <c r="O52" i="5"/>
  <c r="K52" i="5"/>
  <c r="J52" i="5"/>
  <c r="I52" i="5"/>
  <c r="H52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D51" i="5"/>
  <c r="R35" i="5"/>
  <c r="Q35" i="5"/>
  <c r="P35" i="5"/>
  <c r="O35" i="5"/>
  <c r="K35" i="5"/>
  <c r="J35" i="5"/>
  <c r="I35" i="5"/>
  <c r="H35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D34" i="5"/>
  <c r="R17" i="5"/>
  <c r="Q17" i="5"/>
  <c r="P17" i="5"/>
  <c r="O17" i="5"/>
  <c r="K17" i="5"/>
  <c r="J17" i="5"/>
  <c r="I17" i="5"/>
  <c r="H17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D16" i="5"/>
  <c r="AF28" i="5"/>
  <c r="AF29" i="5" s="1"/>
  <c r="AE28" i="5"/>
  <c r="AE29" i="5" s="1"/>
  <c r="AD28" i="5"/>
  <c r="AD29" i="5" s="1"/>
  <c r="AC28" i="5"/>
  <c r="AC29" i="5" s="1"/>
  <c r="AB28" i="5"/>
  <c r="AB29" i="5" s="1"/>
  <c r="AA28" i="5"/>
  <c r="AA29" i="5" s="1"/>
  <c r="Z28" i="5"/>
  <c r="Z29" i="5" s="1"/>
  <c r="Y28" i="5"/>
  <c r="Y29" i="5" s="1"/>
  <c r="Y27" i="5"/>
  <c r="AO20" i="5"/>
  <c r="AO21" i="5" s="1"/>
  <c r="AN20" i="5"/>
  <c r="AN21" i="5" s="1"/>
  <c r="AM20" i="5"/>
  <c r="AM21" i="5" s="1"/>
  <c r="AL20" i="5"/>
  <c r="AL21" i="5" s="1"/>
  <c r="AO19" i="5"/>
  <c r="AN19" i="5"/>
  <c r="AM19" i="5"/>
  <c r="AL19" i="5"/>
  <c r="AS18" i="5"/>
  <c r="AR18" i="5"/>
  <c r="AQ18" i="5"/>
  <c r="AP18" i="5"/>
  <c r="AS17" i="5"/>
  <c r="AR17" i="5"/>
  <c r="AQ17" i="5"/>
  <c r="AP17" i="5"/>
  <c r="AS16" i="5"/>
  <c r="AS20" i="5" s="1"/>
  <c r="AS21" i="5" s="1"/>
  <c r="AR16" i="5"/>
  <c r="AR20" i="5" s="1"/>
  <c r="AR21" i="5" s="1"/>
  <c r="AQ16" i="5"/>
  <c r="AQ20" i="5" s="1"/>
  <c r="AQ21" i="5" s="1"/>
  <c r="AP16" i="5"/>
  <c r="AP20" i="5" s="1"/>
  <c r="AP21" i="5" s="1"/>
  <c r="AO9" i="5"/>
  <c r="AO10" i="5" s="1"/>
  <c r="AL9" i="5"/>
  <c r="AL10" i="5" s="1"/>
  <c r="AF9" i="5"/>
  <c r="AF10" i="5" s="1"/>
  <c r="AE9" i="5"/>
  <c r="AE10" i="5" s="1"/>
  <c r="AD9" i="5"/>
  <c r="AD10" i="5" s="1"/>
  <c r="AC9" i="5"/>
  <c r="AC10" i="5" s="1"/>
  <c r="AB9" i="5"/>
  <c r="AB10" i="5" s="1"/>
  <c r="AA9" i="5"/>
  <c r="AA10" i="5" s="1"/>
  <c r="Z9" i="5"/>
  <c r="Z10" i="5" s="1"/>
  <c r="Y9" i="5"/>
  <c r="Y10" i="5" s="1"/>
  <c r="AO8" i="5"/>
  <c r="AL8" i="5"/>
  <c r="Y8" i="5"/>
  <c r="AS9" i="5"/>
  <c r="AS10" i="5" s="1"/>
  <c r="AQ9" i="5"/>
  <c r="AQ10" i="5" s="1"/>
  <c r="AP9" i="5"/>
  <c r="AP10" i="5" s="1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D52" i="4"/>
  <c r="E34" i="4"/>
  <c r="I35" i="4" s="1"/>
  <c r="F34" i="4"/>
  <c r="J35" i="4" s="1"/>
  <c r="G34" i="4"/>
  <c r="H34" i="4"/>
  <c r="I34" i="4"/>
  <c r="J34" i="4"/>
  <c r="K34" i="4"/>
  <c r="L34" i="4"/>
  <c r="M34" i="4"/>
  <c r="Q35" i="4" s="1"/>
  <c r="N34" i="4"/>
  <c r="O34" i="4"/>
  <c r="P34" i="4"/>
  <c r="Q34" i="4"/>
  <c r="R34" i="4"/>
  <c r="D34" i="4"/>
  <c r="W10" i="4"/>
  <c r="W11" i="4" s="1"/>
  <c r="E16" i="4"/>
  <c r="I17" i="4" s="1"/>
  <c r="F16" i="4"/>
  <c r="J17" i="4" s="1"/>
  <c r="G16" i="4"/>
  <c r="H16" i="4"/>
  <c r="J16" i="4"/>
  <c r="K16" i="4"/>
  <c r="L16" i="4"/>
  <c r="P17" i="4" s="1"/>
  <c r="M16" i="4"/>
  <c r="Q17" i="4" s="1"/>
  <c r="N16" i="4"/>
  <c r="O16" i="4"/>
  <c r="P16" i="4"/>
  <c r="Q16" i="4"/>
  <c r="R16" i="4"/>
  <c r="D16" i="4"/>
  <c r="AD27" i="4"/>
  <c r="AD28" i="4" s="1"/>
  <c r="AC27" i="4"/>
  <c r="AC28" i="4" s="1"/>
  <c r="AB27" i="4"/>
  <c r="AB28" i="4" s="1"/>
  <c r="AA27" i="4"/>
  <c r="AA28" i="4" s="1"/>
  <c r="Z27" i="4"/>
  <c r="Z28" i="4" s="1"/>
  <c r="Y27" i="4"/>
  <c r="Y28" i="4" s="1"/>
  <c r="X27" i="4"/>
  <c r="X28" i="4" s="1"/>
  <c r="W27" i="4"/>
  <c r="W28" i="4" s="1"/>
  <c r="AD26" i="4"/>
  <c r="AC26" i="4"/>
  <c r="AB26" i="4"/>
  <c r="AA26" i="4"/>
  <c r="Z26" i="4"/>
  <c r="Y26" i="4"/>
  <c r="X26" i="4"/>
  <c r="W26" i="4"/>
  <c r="AM21" i="4"/>
  <c r="AM22" i="4" s="1"/>
  <c r="AL21" i="4"/>
  <c r="AL22" i="4" s="1"/>
  <c r="AK21" i="4"/>
  <c r="AK22" i="4" s="1"/>
  <c r="AJ21" i="4"/>
  <c r="AJ22" i="4" s="1"/>
  <c r="AM20" i="4"/>
  <c r="AL20" i="4"/>
  <c r="AK20" i="4"/>
  <c r="AJ20" i="4"/>
  <c r="AQ19" i="4"/>
  <c r="AP19" i="4"/>
  <c r="AO19" i="4"/>
  <c r="AN19" i="4"/>
  <c r="AQ18" i="4"/>
  <c r="AP18" i="4"/>
  <c r="AO18" i="4"/>
  <c r="AN18" i="4"/>
  <c r="AQ17" i="4"/>
  <c r="AQ21" i="4" s="1"/>
  <c r="AQ22" i="4" s="1"/>
  <c r="AP17" i="4"/>
  <c r="AP21" i="4" s="1"/>
  <c r="AP22" i="4" s="1"/>
  <c r="AO17" i="4"/>
  <c r="AO21" i="4" s="1"/>
  <c r="AO22" i="4" s="1"/>
  <c r="AN17" i="4"/>
  <c r="AM10" i="4"/>
  <c r="AM11" i="4" s="1"/>
  <c r="AL10" i="4"/>
  <c r="AL11" i="4" s="1"/>
  <c r="AK10" i="4"/>
  <c r="AK11" i="4" s="1"/>
  <c r="AJ10" i="4"/>
  <c r="AJ11" i="4" s="1"/>
  <c r="Z10" i="4"/>
  <c r="Z11" i="4" s="1"/>
  <c r="Y10" i="4"/>
  <c r="Y11" i="4" s="1"/>
  <c r="X10" i="4"/>
  <c r="X11" i="4" s="1"/>
  <c r="AM9" i="4"/>
  <c r="AL9" i="4"/>
  <c r="AK9" i="4"/>
  <c r="AJ9" i="4"/>
  <c r="Z9" i="4"/>
  <c r="Y9" i="4"/>
  <c r="X9" i="4"/>
  <c r="AQ8" i="4"/>
  <c r="AP8" i="4"/>
  <c r="AO8" i="4"/>
  <c r="AN8" i="4"/>
  <c r="AQ7" i="4"/>
  <c r="AP7" i="4"/>
  <c r="AO7" i="4"/>
  <c r="AN7" i="4"/>
  <c r="AD10" i="4"/>
  <c r="AD11" i="4" s="1"/>
  <c r="AP6" i="4"/>
  <c r="AB10" i="4"/>
  <c r="AB11" i="4" s="1"/>
  <c r="AA10" i="4"/>
  <c r="AA11" i="4" s="1"/>
  <c r="V29" i="2"/>
  <c r="W29" i="2"/>
  <c r="X29" i="2"/>
  <c r="Y29" i="2"/>
  <c r="Z29" i="2"/>
  <c r="AA29" i="2"/>
  <c r="B71" i="2"/>
  <c r="B53" i="2"/>
  <c r="B35" i="2"/>
  <c r="B17" i="2"/>
  <c r="AA30" i="2"/>
  <c r="AA31" i="2" s="1"/>
  <c r="Z30" i="2"/>
  <c r="Z31" i="2" s="1"/>
  <c r="Y30" i="2"/>
  <c r="Y31" i="2" s="1"/>
  <c r="X30" i="2"/>
  <c r="X31" i="2" s="1"/>
  <c r="W30" i="2"/>
  <c r="W31" i="2" s="1"/>
  <c r="V30" i="2"/>
  <c r="V31" i="2" s="1"/>
  <c r="U30" i="2"/>
  <c r="U31" i="2" s="1"/>
  <c r="T30" i="2"/>
  <c r="T31" i="2" s="1"/>
  <c r="AJ23" i="2"/>
  <c r="AJ24" i="2" s="1"/>
  <c r="AI23" i="2"/>
  <c r="AI24" i="2" s="1"/>
  <c r="AH23" i="2"/>
  <c r="AH24" i="2" s="1"/>
  <c r="AG23" i="2"/>
  <c r="AG24" i="2" s="1"/>
  <c r="AJ22" i="2"/>
  <c r="AI22" i="2"/>
  <c r="AH22" i="2"/>
  <c r="AG22" i="2"/>
  <c r="AN21" i="2"/>
  <c r="AM21" i="2"/>
  <c r="AL21" i="2"/>
  <c r="AK21" i="2"/>
  <c r="AN20" i="2"/>
  <c r="AM20" i="2"/>
  <c r="AL20" i="2"/>
  <c r="AK20" i="2"/>
  <c r="AN19" i="2"/>
  <c r="AM19" i="2"/>
  <c r="AL19" i="2"/>
  <c r="AK19" i="2"/>
  <c r="AN18" i="2"/>
  <c r="AN23" i="2" s="1"/>
  <c r="AN24" i="2" s="1"/>
  <c r="AM18" i="2"/>
  <c r="AM23" i="2" s="1"/>
  <c r="AM24" i="2" s="1"/>
  <c r="AL18" i="2"/>
  <c r="AL23" i="2" s="1"/>
  <c r="AL24" i="2" s="1"/>
  <c r="AK23" i="2"/>
  <c r="AK24" i="2" s="1"/>
  <c r="AJ11" i="2"/>
  <c r="AJ12" i="2" s="1"/>
  <c r="AI11" i="2"/>
  <c r="AI12" i="2" s="1"/>
  <c r="AH11" i="2"/>
  <c r="AH12" i="2" s="1"/>
  <c r="AG11" i="2"/>
  <c r="AG12" i="2" s="1"/>
  <c r="W11" i="2"/>
  <c r="W12" i="2" s="1"/>
  <c r="V11" i="2"/>
  <c r="V12" i="2" s="1"/>
  <c r="U11" i="2"/>
  <c r="U12" i="2" s="1"/>
  <c r="AJ10" i="2"/>
  <c r="AI10" i="2"/>
  <c r="AH10" i="2"/>
  <c r="AG10" i="2"/>
  <c r="W10" i="2"/>
  <c r="V10" i="2"/>
  <c r="U10" i="2"/>
  <c r="AN9" i="2"/>
  <c r="AM9" i="2"/>
  <c r="AL9" i="2"/>
  <c r="AK9" i="2"/>
  <c r="AN8" i="2"/>
  <c r="AM8" i="2"/>
  <c r="AL8" i="2"/>
  <c r="AK8" i="2"/>
  <c r="AN7" i="2"/>
  <c r="AM7" i="2"/>
  <c r="AL7" i="2"/>
  <c r="AK7" i="2"/>
  <c r="AI23" i="1"/>
  <c r="AJ23" i="1"/>
  <c r="AH22" i="1"/>
  <c r="AH23" i="1" s="1"/>
  <c r="AI22" i="1"/>
  <c r="AJ22" i="1"/>
  <c r="AL20" i="1"/>
  <c r="AM20" i="1"/>
  <c r="AN20" i="1"/>
  <c r="AL19" i="1"/>
  <c r="AM19" i="1"/>
  <c r="AN19" i="1"/>
  <c r="AL18" i="1"/>
  <c r="AM18" i="1"/>
  <c r="AN18" i="1"/>
  <c r="AN22" i="1" s="1"/>
  <c r="AN23" i="1" s="1"/>
  <c r="AL17" i="1"/>
  <c r="AL22" i="1" s="1"/>
  <c r="AL23" i="1" s="1"/>
  <c r="AM17" i="1"/>
  <c r="AM22" i="1" s="1"/>
  <c r="AM23" i="1" s="1"/>
  <c r="AN17" i="1"/>
  <c r="AK20" i="1"/>
  <c r="AK19" i="1"/>
  <c r="AK18" i="1"/>
  <c r="AH11" i="1"/>
  <c r="AJ11" i="1"/>
  <c r="AH10" i="1"/>
  <c r="AI10" i="1"/>
  <c r="AI11" i="1" s="1"/>
  <c r="AJ10" i="1"/>
  <c r="AH9" i="1"/>
  <c r="AI9" i="1"/>
  <c r="AJ9" i="1"/>
  <c r="AN7" i="1"/>
  <c r="AL7" i="1"/>
  <c r="AM7" i="1"/>
  <c r="AK7" i="1"/>
  <c r="U32" i="1"/>
  <c r="U33" i="1" s="1"/>
  <c r="V32" i="1"/>
  <c r="V33" i="1" s="1"/>
  <c r="W32" i="1"/>
  <c r="W33" i="1" s="1"/>
  <c r="Y32" i="1"/>
  <c r="Y33" i="1" s="1"/>
  <c r="Z32" i="1"/>
  <c r="Z33" i="1" s="1"/>
  <c r="AA32" i="1"/>
  <c r="AA33" i="1" s="1"/>
  <c r="T32" i="1"/>
  <c r="T33" i="1" s="1"/>
  <c r="U31" i="1"/>
  <c r="V31" i="1"/>
  <c r="W31" i="1"/>
  <c r="Y31" i="1"/>
  <c r="Z31" i="1"/>
  <c r="AA31" i="1"/>
  <c r="T31" i="1"/>
  <c r="X7" i="1"/>
  <c r="U10" i="1"/>
  <c r="U11" i="1" s="1"/>
  <c r="V10" i="1"/>
  <c r="V11" i="1" s="1"/>
  <c r="W10" i="1"/>
  <c r="W11" i="1" s="1"/>
  <c r="U9" i="1"/>
  <c r="V9" i="1"/>
  <c r="W9" i="1"/>
  <c r="T10" i="1"/>
  <c r="T11" i="1" s="1"/>
  <c r="T9" i="1"/>
  <c r="AH21" i="1"/>
  <c r="AI21" i="1"/>
  <c r="AJ21" i="1"/>
  <c r="AG22" i="1"/>
  <c r="AG23" i="1" s="1"/>
  <c r="AG21" i="1"/>
  <c r="AG10" i="1"/>
  <c r="AG11" i="1" s="1"/>
  <c r="AG9" i="1"/>
  <c r="P32" i="6"/>
  <c r="P33" i="6" s="1"/>
  <c r="L32" i="6"/>
  <c r="L33" i="6" s="1"/>
  <c r="H32" i="6"/>
  <c r="H33" i="6" s="1"/>
  <c r="P31" i="6"/>
  <c r="O31" i="6"/>
  <c r="O32" i="6" s="1"/>
  <c r="O33" i="6" s="1"/>
  <c r="N31" i="6"/>
  <c r="N32" i="6" s="1"/>
  <c r="N33" i="6" s="1"/>
  <c r="M31" i="6"/>
  <c r="M32" i="6" s="1"/>
  <c r="M33" i="6" s="1"/>
  <c r="L31" i="6"/>
  <c r="K31" i="6"/>
  <c r="K32" i="6" s="1"/>
  <c r="K33" i="6" s="1"/>
  <c r="J31" i="6"/>
  <c r="J32" i="6" s="1"/>
  <c r="J33" i="6" s="1"/>
  <c r="I31" i="6"/>
  <c r="I32" i="6" s="1"/>
  <c r="I33" i="6" s="1"/>
  <c r="H31" i="6"/>
  <c r="G31" i="6"/>
  <c r="G32" i="6" s="1"/>
  <c r="G33" i="6" s="1"/>
  <c r="F31" i="6"/>
  <c r="F32" i="6" s="1"/>
  <c r="F33" i="6" s="1"/>
  <c r="E31" i="6"/>
  <c r="E32" i="6" s="1"/>
  <c r="E33" i="6" s="1"/>
  <c r="D31" i="6"/>
  <c r="D32" i="6" s="1"/>
  <c r="D33" i="6" s="1"/>
  <c r="C31" i="6"/>
  <c r="C32" i="6" s="1"/>
  <c r="C33" i="6" s="1"/>
  <c r="B31" i="6"/>
  <c r="B32" i="6" s="1"/>
  <c r="B33" i="6" s="1"/>
  <c r="P14" i="6"/>
  <c r="P15" i="6" s="1"/>
  <c r="P16" i="6" s="1"/>
  <c r="O14" i="6"/>
  <c r="O15" i="6" s="1"/>
  <c r="O16" i="6" s="1"/>
  <c r="N14" i="6"/>
  <c r="N15" i="6" s="1"/>
  <c r="N16" i="6" s="1"/>
  <c r="M14" i="6"/>
  <c r="M15" i="6" s="1"/>
  <c r="M16" i="6" s="1"/>
  <c r="L14" i="6"/>
  <c r="L15" i="6" s="1"/>
  <c r="L16" i="6" s="1"/>
  <c r="K14" i="6"/>
  <c r="K15" i="6" s="1"/>
  <c r="K16" i="6" s="1"/>
  <c r="J14" i="6"/>
  <c r="J15" i="6" s="1"/>
  <c r="J16" i="6" s="1"/>
  <c r="I14" i="6"/>
  <c r="I15" i="6" s="1"/>
  <c r="I16" i="6" s="1"/>
  <c r="H14" i="6"/>
  <c r="H15" i="6" s="1"/>
  <c r="H16" i="6" s="1"/>
  <c r="G14" i="6"/>
  <c r="G15" i="6" s="1"/>
  <c r="G16" i="6" s="1"/>
  <c r="F14" i="6"/>
  <c r="F15" i="6" s="1"/>
  <c r="F16" i="6" s="1"/>
  <c r="E14" i="6"/>
  <c r="E15" i="6" s="1"/>
  <c r="E16" i="6" s="1"/>
  <c r="D14" i="6"/>
  <c r="D15" i="6" s="1"/>
  <c r="D16" i="6" s="1"/>
  <c r="C14" i="6"/>
  <c r="C15" i="6" s="1"/>
  <c r="C16" i="6" s="1"/>
  <c r="B14" i="6"/>
  <c r="B15" i="6" s="1"/>
  <c r="B16" i="6" s="1"/>
  <c r="T10" i="2" l="1"/>
  <c r="AK22" i="1"/>
  <c r="AK23" i="1" s="1"/>
  <c r="X31" i="1"/>
  <c r="X32" i="1"/>
  <c r="X33" i="1" s="1"/>
  <c r="F17" i="6"/>
  <c r="AS19" i="5"/>
  <c r="AP19" i="5"/>
  <c r="AQ8" i="5"/>
  <c r="AQ19" i="5"/>
  <c r="AS8" i="5"/>
  <c r="AP8" i="5"/>
  <c r="AR8" i="5"/>
  <c r="AR19" i="5"/>
  <c r="Q53" i="4"/>
  <c r="P35" i="4"/>
  <c r="J53" i="4"/>
  <c r="K53" i="4"/>
  <c r="R53" i="4"/>
  <c r="H53" i="4"/>
  <c r="K17" i="4"/>
  <c r="K35" i="4"/>
  <c r="O53" i="4"/>
  <c r="H17" i="4"/>
  <c r="O17" i="4"/>
  <c r="H35" i="4"/>
  <c r="O35" i="4"/>
  <c r="I53" i="4"/>
  <c r="P53" i="4"/>
  <c r="R17" i="4"/>
  <c r="R35" i="4"/>
  <c r="W9" i="4"/>
  <c r="AN21" i="4"/>
  <c r="AN22" i="4" s="1"/>
  <c r="AP10" i="4"/>
  <c r="AP11" i="4" s="1"/>
  <c r="AP9" i="4"/>
  <c r="AC9" i="4"/>
  <c r="AC10" i="4"/>
  <c r="AC11" i="4" s="1"/>
  <c r="AP20" i="4"/>
  <c r="AQ6" i="4"/>
  <c r="AD9" i="4"/>
  <c r="AQ20" i="4"/>
  <c r="AN6" i="4"/>
  <c r="AA9" i="4"/>
  <c r="AN20" i="4"/>
  <c r="AO6" i="4"/>
  <c r="AB9" i="4"/>
  <c r="AO20" i="4"/>
  <c r="AA11" i="2"/>
  <c r="AA12" i="2" s="1"/>
  <c r="X11" i="2"/>
  <c r="X12" i="2" s="1"/>
  <c r="Y11" i="2"/>
  <c r="Y12" i="2" s="1"/>
  <c r="Z11" i="2"/>
  <c r="Z12" i="2" s="1"/>
  <c r="X10" i="2"/>
  <c r="AL6" i="2"/>
  <c r="Y10" i="2"/>
  <c r="AL22" i="2"/>
  <c r="AK22" i="2"/>
  <c r="AM6" i="2"/>
  <c r="Z10" i="2"/>
  <c r="AM22" i="2"/>
  <c r="AK6" i="2"/>
  <c r="AN6" i="2"/>
  <c r="AA10" i="2"/>
  <c r="AN22" i="2"/>
  <c r="O38" i="3"/>
  <c r="O39" i="3" s="1"/>
  <c r="C37" i="3"/>
  <c r="C38" i="3" s="1"/>
  <c r="C39" i="3" s="1"/>
  <c r="D37" i="3"/>
  <c r="D38" i="3" s="1"/>
  <c r="D39" i="3" s="1"/>
  <c r="E37" i="3"/>
  <c r="E38" i="3" s="1"/>
  <c r="E39" i="3" s="1"/>
  <c r="F37" i="3"/>
  <c r="F38" i="3" s="1"/>
  <c r="F39" i="3" s="1"/>
  <c r="G37" i="3"/>
  <c r="G38" i="3" s="1"/>
  <c r="G39" i="3" s="1"/>
  <c r="H37" i="3"/>
  <c r="H38" i="3" s="1"/>
  <c r="H39" i="3" s="1"/>
  <c r="I37" i="3"/>
  <c r="I38" i="3" s="1"/>
  <c r="I39" i="3" s="1"/>
  <c r="J37" i="3"/>
  <c r="J38" i="3" s="1"/>
  <c r="J39" i="3" s="1"/>
  <c r="K37" i="3"/>
  <c r="K38" i="3" s="1"/>
  <c r="K39" i="3" s="1"/>
  <c r="L37" i="3"/>
  <c r="L38" i="3" s="1"/>
  <c r="L39" i="3" s="1"/>
  <c r="M37" i="3"/>
  <c r="M38" i="3" s="1"/>
  <c r="M39" i="3" s="1"/>
  <c r="N37" i="3"/>
  <c r="N38" i="3" s="1"/>
  <c r="N39" i="3" s="1"/>
  <c r="O37" i="3"/>
  <c r="P37" i="3"/>
  <c r="P38" i="3" s="1"/>
  <c r="P39" i="3" s="1"/>
  <c r="B37" i="3"/>
  <c r="B38" i="3" s="1"/>
  <c r="D17" i="3"/>
  <c r="D18" i="3" s="1"/>
  <c r="D19" i="3" s="1"/>
  <c r="E17" i="3"/>
  <c r="E18" i="3" s="1"/>
  <c r="E19" i="3" s="1"/>
  <c r="F17" i="3"/>
  <c r="G17" i="3"/>
  <c r="G18" i="3" s="1"/>
  <c r="G19" i="3" s="1"/>
  <c r="H17" i="3"/>
  <c r="H18" i="3" s="1"/>
  <c r="H19" i="3" s="1"/>
  <c r="I17" i="3"/>
  <c r="I18" i="3" s="1"/>
  <c r="I19" i="3" s="1"/>
  <c r="J17" i="3"/>
  <c r="J18" i="3" s="1"/>
  <c r="J19" i="3" s="1"/>
  <c r="K17" i="3"/>
  <c r="K18" i="3" s="1"/>
  <c r="K19" i="3" s="1"/>
  <c r="L17" i="3"/>
  <c r="L18" i="3" s="1"/>
  <c r="L19" i="3" s="1"/>
  <c r="M17" i="3"/>
  <c r="M18" i="3" s="1"/>
  <c r="M19" i="3" s="1"/>
  <c r="N17" i="3"/>
  <c r="N18" i="3" s="1"/>
  <c r="N19" i="3" s="1"/>
  <c r="O17" i="3"/>
  <c r="O18" i="3" s="1"/>
  <c r="O19" i="3" s="1"/>
  <c r="P17" i="3"/>
  <c r="P18" i="3" s="1"/>
  <c r="P19" i="3" s="1"/>
  <c r="C17" i="3"/>
  <c r="C18" i="3" s="1"/>
  <c r="C19" i="3" s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M67" i="1" s="1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M67" i="2" s="1"/>
  <c r="F18" i="3"/>
  <c r="F19" i="3" s="1"/>
  <c r="B17" i="3"/>
  <c r="B18" i="3" s="1"/>
  <c r="AQ10" i="4" l="1"/>
  <c r="AQ11" i="4" s="1"/>
  <c r="AQ9" i="4"/>
  <c r="AN10" i="4"/>
  <c r="AN11" i="4" s="1"/>
  <c r="AN9" i="4"/>
  <c r="AO10" i="4"/>
  <c r="AO11" i="4" s="1"/>
  <c r="AO9" i="4"/>
  <c r="E64" i="2"/>
  <c r="I64" i="2"/>
  <c r="M64" i="2"/>
  <c r="B64" i="2"/>
  <c r="F64" i="2"/>
  <c r="J64" i="2"/>
  <c r="AN11" i="2"/>
  <c r="AN12" i="2" s="1"/>
  <c r="AN10" i="2"/>
  <c r="AM11" i="2"/>
  <c r="AM12" i="2" s="1"/>
  <c r="AM10" i="2"/>
  <c r="AL11" i="2"/>
  <c r="AL12" i="2" s="1"/>
  <c r="AL10" i="2"/>
  <c r="AK10" i="2"/>
  <c r="AK11" i="2"/>
  <c r="AK12" i="2" s="1"/>
  <c r="E64" i="1"/>
  <c r="I64" i="1"/>
  <c r="M64" i="1"/>
  <c r="N64" i="2"/>
  <c r="D64" i="2"/>
  <c r="H64" i="2"/>
  <c r="L64" i="2"/>
  <c r="P64" i="2"/>
  <c r="F64" i="1"/>
  <c r="J64" i="1"/>
  <c r="N64" i="1"/>
  <c r="C64" i="1"/>
  <c r="G64" i="1"/>
  <c r="K64" i="1"/>
  <c r="O64" i="1"/>
  <c r="D64" i="1"/>
  <c r="H64" i="1"/>
  <c r="L64" i="1"/>
  <c r="P64" i="1"/>
  <c r="D68" i="1"/>
  <c r="F68" i="1"/>
  <c r="F71" i="1" s="1"/>
  <c r="H66" i="1"/>
  <c r="J67" i="1"/>
  <c r="P66" i="1"/>
  <c r="B65" i="1"/>
  <c r="B68" i="1" s="1"/>
  <c r="B71" i="1" s="1"/>
  <c r="D66" i="1"/>
  <c r="F67" i="1"/>
  <c r="L66" i="1"/>
  <c r="N67" i="1"/>
  <c r="B64" i="1"/>
  <c r="E66" i="1"/>
  <c r="I66" i="1"/>
  <c r="M66" i="1"/>
  <c r="C67" i="1"/>
  <c r="G67" i="1"/>
  <c r="K67" i="1"/>
  <c r="O67" i="1"/>
  <c r="F66" i="1"/>
  <c r="J66" i="1"/>
  <c r="N66" i="1"/>
  <c r="D67" i="1"/>
  <c r="H67" i="1"/>
  <c r="L67" i="1"/>
  <c r="P67" i="1"/>
  <c r="I68" i="1"/>
  <c r="I71" i="1" s="1"/>
  <c r="M68" i="1"/>
  <c r="M71" i="1" s="1"/>
  <c r="C66" i="1"/>
  <c r="G66" i="1"/>
  <c r="K66" i="1"/>
  <c r="O66" i="1"/>
  <c r="E67" i="1"/>
  <c r="I67" i="1"/>
  <c r="C64" i="2"/>
  <c r="G64" i="2"/>
  <c r="K64" i="2"/>
  <c r="O64" i="2"/>
  <c r="I66" i="2"/>
  <c r="C67" i="2"/>
  <c r="K67" i="2"/>
  <c r="H66" i="2"/>
  <c r="P66" i="2"/>
  <c r="J67" i="2"/>
  <c r="B65" i="2"/>
  <c r="B68" i="2" s="1"/>
  <c r="D66" i="2"/>
  <c r="L66" i="2"/>
  <c r="F67" i="2"/>
  <c r="N67" i="2"/>
  <c r="I69" i="2"/>
  <c r="L69" i="2"/>
  <c r="E66" i="2"/>
  <c r="M66" i="2"/>
  <c r="G67" i="2"/>
  <c r="O67" i="2"/>
  <c r="H69" i="2"/>
  <c r="F66" i="2"/>
  <c r="J66" i="2"/>
  <c r="N66" i="2"/>
  <c r="N68" i="2" s="1"/>
  <c r="N71" i="2" s="1"/>
  <c r="D67" i="2"/>
  <c r="H67" i="2"/>
  <c r="H68" i="2" s="1"/>
  <c r="H71" i="2" s="1"/>
  <c r="L67" i="2"/>
  <c r="P67" i="2"/>
  <c r="B69" i="2"/>
  <c r="B70" i="2" s="1"/>
  <c r="F69" i="2"/>
  <c r="J69" i="2"/>
  <c r="N69" i="2"/>
  <c r="C66" i="2"/>
  <c r="G66" i="2"/>
  <c r="G69" i="2" s="1"/>
  <c r="K66" i="2"/>
  <c r="O66" i="2"/>
  <c r="E67" i="2"/>
  <c r="E69" i="2" s="1"/>
  <c r="I67" i="2"/>
  <c r="P45" i="2"/>
  <c r="O45" i="2"/>
  <c r="N45" i="2"/>
  <c r="M45" i="2"/>
  <c r="M46" i="2" s="1"/>
  <c r="L45" i="2"/>
  <c r="K45" i="2"/>
  <c r="J45" i="2"/>
  <c r="I45" i="2"/>
  <c r="I46" i="2" s="1"/>
  <c r="H45" i="2"/>
  <c r="G45" i="2"/>
  <c r="F45" i="2"/>
  <c r="E45" i="2"/>
  <c r="E46" i="2" s="1"/>
  <c r="D45" i="2"/>
  <c r="C45" i="2"/>
  <c r="B45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G27" i="2"/>
  <c r="H27" i="2"/>
  <c r="H28" i="2" s="1"/>
  <c r="F27" i="2"/>
  <c r="G26" i="2"/>
  <c r="H26" i="2"/>
  <c r="F26" i="2"/>
  <c r="P27" i="2"/>
  <c r="O27" i="2"/>
  <c r="N27" i="2"/>
  <c r="M27" i="2"/>
  <c r="L27" i="2"/>
  <c r="K27" i="2"/>
  <c r="J27" i="2"/>
  <c r="I27" i="2"/>
  <c r="E27" i="2"/>
  <c r="D27" i="2"/>
  <c r="C27" i="2"/>
  <c r="B27" i="2"/>
  <c r="P26" i="2"/>
  <c r="O26" i="2"/>
  <c r="N26" i="2"/>
  <c r="M26" i="2"/>
  <c r="L26" i="2"/>
  <c r="K26" i="2"/>
  <c r="J26" i="2"/>
  <c r="I26" i="2"/>
  <c r="E26" i="2"/>
  <c r="D26" i="2"/>
  <c r="C26" i="2"/>
  <c r="B26" i="2"/>
  <c r="P9" i="2"/>
  <c r="O9" i="2"/>
  <c r="N9" i="2"/>
  <c r="M9" i="2"/>
  <c r="M10" i="2" s="1"/>
  <c r="L9" i="2"/>
  <c r="K9" i="2"/>
  <c r="J9" i="2"/>
  <c r="I9" i="2"/>
  <c r="I10" i="2" s="1"/>
  <c r="H9" i="2"/>
  <c r="G9" i="2"/>
  <c r="F9" i="2"/>
  <c r="E9" i="2"/>
  <c r="E10" i="2" s="1"/>
  <c r="D9" i="2"/>
  <c r="C9" i="2"/>
  <c r="B9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M13" i="2" s="1"/>
  <c r="E45" i="1"/>
  <c r="G45" i="1"/>
  <c r="H45" i="1"/>
  <c r="F45" i="1"/>
  <c r="G44" i="1"/>
  <c r="H44" i="1"/>
  <c r="F44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M31" i="1" s="1"/>
  <c r="J9" i="1"/>
  <c r="K9" i="1"/>
  <c r="L9" i="1"/>
  <c r="M9" i="1"/>
  <c r="N9" i="1"/>
  <c r="O9" i="1"/>
  <c r="P9" i="1"/>
  <c r="J8" i="1"/>
  <c r="K8" i="1"/>
  <c r="L8" i="1"/>
  <c r="M8" i="1"/>
  <c r="N8" i="1"/>
  <c r="O8" i="1"/>
  <c r="P8" i="1"/>
  <c r="C9" i="1"/>
  <c r="D9" i="1"/>
  <c r="E9" i="1"/>
  <c r="F9" i="1"/>
  <c r="F10" i="1" s="1"/>
  <c r="G9" i="1"/>
  <c r="H9" i="1"/>
  <c r="I9" i="1"/>
  <c r="C8" i="1"/>
  <c r="D8" i="1"/>
  <c r="E8" i="1"/>
  <c r="F8" i="1"/>
  <c r="G8" i="1"/>
  <c r="H8" i="1"/>
  <c r="I8" i="1"/>
  <c r="P45" i="1"/>
  <c r="O45" i="1"/>
  <c r="N45" i="1"/>
  <c r="M45" i="1"/>
  <c r="L45" i="1"/>
  <c r="K45" i="1"/>
  <c r="J45" i="1"/>
  <c r="I45" i="1"/>
  <c r="D45" i="1"/>
  <c r="C45" i="1"/>
  <c r="B45" i="1"/>
  <c r="P44" i="1"/>
  <c r="O44" i="1"/>
  <c r="N44" i="1"/>
  <c r="M44" i="1"/>
  <c r="L44" i="1"/>
  <c r="K44" i="1"/>
  <c r="J44" i="1"/>
  <c r="I44" i="1"/>
  <c r="E44" i="1"/>
  <c r="D44" i="1"/>
  <c r="C44" i="1"/>
  <c r="B44" i="1"/>
  <c r="E48" i="1" s="1"/>
  <c r="D68" i="2" l="1"/>
  <c r="D71" i="2" s="1"/>
  <c r="P69" i="2"/>
  <c r="M69" i="2"/>
  <c r="M31" i="2"/>
  <c r="F30" i="2"/>
  <c r="L28" i="2"/>
  <c r="C69" i="2"/>
  <c r="P28" i="2"/>
  <c r="J68" i="2"/>
  <c r="D28" i="2"/>
  <c r="N68" i="1"/>
  <c r="N71" i="1" s="1"/>
  <c r="I10" i="1"/>
  <c r="E10" i="1"/>
  <c r="J68" i="1"/>
  <c r="D71" i="1"/>
  <c r="K68" i="1"/>
  <c r="P68" i="1"/>
  <c r="P71" i="1" s="1"/>
  <c r="E68" i="1"/>
  <c r="G68" i="1"/>
  <c r="G71" i="1" s="1"/>
  <c r="L68" i="1"/>
  <c r="L71" i="1" s="1"/>
  <c r="O68" i="1"/>
  <c r="O71" i="1" s="1"/>
  <c r="C68" i="1"/>
  <c r="H68" i="1"/>
  <c r="H71" i="1" s="1"/>
  <c r="P10" i="1"/>
  <c r="G48" i="1"/>
  <c r="O10" i="1"/>
  <c r="K10" i="1"/>
  <c r="H69" i="1"/>
  <c r="H10" i="1"/>
  <c r="D10" i="1"/>
  <c r="M10" i="1"/>
  <c r="G69" i="1"/>
  <c r="G10" i="1"/>
  <c r="C10" i="1"/>
  <c r="L10" i="1"/>
  <c r="B69" i="1"/>
  <c r="B70" i="1" s="1"/>
  <c r="H47" i="1"/>
  <c r="E47" i="1"/>
  <c r="L69" i="1"/>
  <c r="N10" i="1"/>
  <c r="J10" i="1"/>
  <c r="E46" i="1"/>
  <c r="F48" i="1"/>
  <c r="C46" i="1"/>
  <c r="C28" i="1"/>
  <c r="K28" i="1"/>
  <c r="E28" i="1"/>
  <c r="M28" i="1"/>
  <c r="J31" i="1"/>
  <c r="H48" i="1"/>
  <c r="H30" i="1"/>
  <c r="G28" i="1"/>
  <c r="O28" i="1"/>
  <c r="P30" i="1"/>
  <c r="P48" i="1"/>
  <c r="G49" i="1"/>
  <c r="K49" i="1"/>
  <c r="O49" i="1"/>
  <c r="I49" i="1"/>
  <c r="M49" i="1"/>
  <c r="F49" i="1"/>
  <c r="N49" i="1"/>
  <c r="H49" i="1"/>
  <c r="L49" i="1"/>
  <c r="P49" i="1"/>
  <c r="J49" i="1"/>
  <c r="B46" i="1"/>
  <c r="J46" i="1"/>
  <c r="N46" i="1"/>
  <c r="B28" i="1"/>
  <c r="F28" i="1"/>
  <c r="J28" i="1"/>
  <c r="N28" i="1"/>
  <c r="G47" i="1"/>
  <c r="F47" i="1"/>
  <c r="J69" i="1"/>
  <c r="F69" i="1"/>
  <c r="F70" i="1" s="1"/>
  <c r="I68" i="2"/>
  <c r="I71" i="2" s="1"/>
  <c r="N69" i="1"/>
  <c r="D69" i="1"/>
  <c r="D70" i="1" s="1"/>
  <c r="P69" i="1"/>
  <c r="C69" i="1"/>
  <c r="O69" i="1"/>
  <c r="K69" i="1"/>
  <c r="E69" i="1"/>
  <c r="I69" i="1"/>
  <c r="M69" i="1"/>
  <c r="M68" i="2"/>
  <c r="K69" i="2"/>
  <c r="L68" i="2"/>
  <c r="O68" i="2"/>
  <c r="O71" i="2" s="1"/>
  <c r="P68" i="2"/>
  <c r="P71" i="2" s="1"/>
  <c r="H70" i="2"/>
  <c r="E68" i="2"/>
  <c r="G68" i="2"/>
  <c r="F68" i="2"/>
  <c r="C68" i="2"/>
  <c r="C71" i="2" s="1"/>
  <c r="I70" i="2"/>
  <c r="K68" i="2"/>
  <c r="K71" i="2" s="1"/>
  <c r="D69" i="2"/>
  <c r="D70" i="2" s="1"/>
  <c r="N70" i="2"/>
  <c r="O69" i="2"/>
  <c r="O70" i="2" s="1"/>
  <c r="C46" i="2"/>
  <c r="G46" i="2"/>
  <c r="K46" i="2"/>
  <c r="O46" i="2"/>
  <c r="D46" i="2"/>
  <c r="H46" i="2"/>
  <c r="L46" i="2"/>
  <c r="P46" i="2"/>
  <c r="B47" i="2"/>
  <c r="B50" i="2" s="1"/>
  <c r="B46" i="2"/>
  <c r="F46" i="2"/>
  <c r="J46" i="2"/>
  <c r="N46" i="2"/>
  <c r="C49" i="2"/>
  <c r="B51" i="2"/>
  <c r="B52" i="2" s="1"/>
  <c r="F51" i="2"/>
  <c r="C48" i="2"/>
  <c r="P30" i="2"/>
  <c r="C28" i="2"/>
  <c r="K28" i="2"/>
  <c r="J30" i="2"/>
  <c r="J33" i="2" s="1"/>
  <c r="L31" i="2"/>
  <c r="B29" i="2"/>
  <c r="B32" i="2" s="1"/>
  <c r="D30" i="2"/>
  <c r="L30" i="2"/>
  <c r="F31" i="2"/>
  <c r="N31" i="2"/>
  <c r="H30" i="2"/>
  <c r="J31" i="2"/>
  <c r="G28" i="2"/>
  <c r="O28" i="2"/>
  <c r="D31" i="2"/>
  <c r="B28" i="2"/>
  <c r="F28" i="2"/>
  <c r="J28" i="2"/>
  <c r="N28" i="2"/>
  <c r="N30" i="2"/>
  <c r="H31" i="2"/>
  <c r="P31" i="2"/>
  <c r="E28" i="2"/>
  <c r="I28" i="2"/>
  <c r="M28" i="2"/>
  <c r="H33" i="2"/>
  <c r="E30" i="2"/>
  <c r="I30" i="2"/>
  <c r="M30" i="2"/>
  <c r="G31" i="2"/>
  <c r="K31" i="2"/>
  <c r="O31" i="2"/>
  <c r="C30" i="2"/>
  <c r="G30" i="2"/>
  <c r="K30" i="2"/>
  <c r="O30" i="2"/>
  <c r="E31" i="2"/>
  <c r="I31" i="2"/>
  <c r="P10" i="2"/>
  <c r="B10" i="2"/>
  <c r="F10" i="2"/>
  <c r="J10" i="2"/>
  <c r="N10" i="2"/>
  <c r="C10" i="2"/>
  <c r="G10" i="2"/>
  <c r="K10" i="2"/>
  <c r="O10" i="2"/>
  <c r="D10" i="2"/>
  <c r="H10" i="2"/>
  <c r="L10" i="2"/>
  <c r="B11" i="2"/>
  <c r="D12" i="2"/>
  <c r="H12" i="2"/>
  <c r="L12" i="2"/>
  <c r="P12" i="2"/>
  <c r="F13" i="2"/>
  <c r="J13" i="2"/>
  <c r="N13" i="2"/>
  <c r="E12" i="2"/>
  <c r="I12" i="2"/>
  <c r="M12" i="2"/>
  <c r="C13" i="2"/>
  <c r="G13" i="2"/>
  <c r="K13" i="2"/>
  <c r="O13" i="2"/>
  <c r="F12" i="2"/>
  <c r="J12" i="2"/>
  <c r="N12" i="2"/>
  <c r="N15" i="2" s="1"/>
  <c r="D13" i="2"/>
  <c r="H13" i="2"/>
  <c r="L13" i="2"/>
  <c r="P13" i="2"/>
  <c r="C12" i="2"/>
  <c r="G12" i="2"/>
  <c r="K12" i="2"/>
  <c r="O12" i="2"/>
  <c r="E13" i="2"/>
  <c r="I13" i="2"/>
  <c r="J30" i="1"/>
  <c r="D31" i="1"/>
  <c r="L31" i="1"/>
  <c r="I28" i="1"/>
  <c r="D28" i="1"/>
  <c r="H28" i="1"/>
  <c r="L28" i="1"/>
  <c r="P28" i="1"/>
  <c r="B29" i="1"/>
  <c r="B32" i="1" s="1"/>
  <c r="B35" i="1" s="1"/>
  <c r="D30" i="1"/>
  <c r="L30" i="1"/>
  <c r="F31" i="1"/>
  <c r="N31" i="1"/>
  <c r="F30" i="1"/>
  <c r="N30" i="1"/>
  <c r="H31" i="1"/>
  <c r="P31" i="1"/>
  <c r="F46" i="1"/>
  <c r="G46" i="1"/>
  <c r="K46" i="1"/>
  <c r="O46" i="1"/>
  <c r="I46" i="1"/>
  <c r="M46" i="1"/>
  <c r="C47" i="1"/>
  <c r="K47" i="1"/>
  <c r="M48" i="1"/>
  <c r="D47" i="1"/>
  <c r="L47" i="1"/>
  <c r="N48" i="1"/>
  <c r="O47" i="1"/>
  <c r="I48" i="1"/>
  <c r="C49" i="1"/>
  <c r="D46" i="1"/>
  <c r="H46" i="1"/>
  <c r="L46" i="1"/>
  <c r="P46" i="1"/>
  <c r="P47" i="1"/>
  <c r="J48" i="1"/>
  <c r="D49" i="1"/>
  <c r="E30" i="1"/>
  <c r="I30" i="1"/>
  <c r="M30" i="1"/>
  <c r="C31" i="1"/>
  <c r="G31" i="1"/>
  <c r="K31" i="1"/>
  <c r="O31" i="1"/>
  <c r="C30" i="1"/>
  <c r="G30" i="1"/>
  <c r="K30" i="1"/>
  <c r="O30" i="1"/>
  <c r="E31" i="1"/>
  <c r="I31" i="1"/>
  <c r="I47" i="1"/>
  <c r="M47" i="1"/>
  <c r="C48" i="1"/>
  <c r="K48" i="1"/>
  <c r="O48" i="1"/>
  <c r="E49" i="1"/>
  <c r="B47" i="1"/>
  <c r="J47" i="1"/>
  <c r="N47" i="1"/>
  <c r="D48" i="1"/>
  <c r="L48" i="1"/>
  <c r="F70" i="2" l="1"/>
  <c r="F71" i="2"/>
  <c r="M70" i="2"/>
  <c r="M71" i="2"/>
  <c r="O72" i="2"/>
  <c r="G70" i="2"/>
  <c r="G71" i="2"/>
  <c r="E70" i="2"/>
  <c r="E71" i="2"/>
  <c r="I72" i="2" s="1"/>
  <c r="L70" i="2"/>
  <c r="L71" i="2"/>
  <c r="J70" i="2"/>
  <c r="J71" i="2"/>
  <c r="H72" i="2"/>
  <c r="F72" i="2"/>
  <c r="G72" i="2"/>
  <c r="M33" i="2"/>
  <c r="D33" i="2"/>
  <c r="L33" i="2"/>
  <c r="L14" i="2"/>
  <c r="L17" i="2" s="1"/>
  <c r="P70" i="2"/>
  <c r="O15" i="2"/>
  <c r="D14" i="2"/>
  <c r="D17" i="2" s="1"/>
  <c r="J51" i="2"/>
  <c r="F32" i="2"/>
  <c r="F35" i="2" s="1"/>
  <c r="P14" i="2"/>
  <c r="P17" i="2" s="1"/>
  <c r="C15" i="2"/>
  <c r="H14" i="2"/>
  <c r="H17" i="2" s="1"/>
  <c r="G14" i="2"/>
  <c r="G17" i="2" s="1"/>
  <c r="G51" i="2"/>
  <c r="K32" i="2"/>
  <c r="K35" i="2" s="1"/>
  <c r="I50" i="2"/>
  <c r="I53" i="2" s="1"/>
  <c r="P50" i="2"/>
  <c r="P53" i="2" s="1"/>
  <c r="N50" i="2"/>
  <c r="N53" i="2" s="1"/>
  <c r="M14" i="2"/>
  <c r="M17" i="2" s="1"/>
  <c r="K50" i="2"/>
  <c r="K53" i="2" s="1"/>
  <c r="O54" i="2" s="1"/>
  <c r="C14" i="2"/>
  <c r="C17" i="2" s="1"/>
  <c r="N14" i="2"/>
  <c r="G32" i="2"/>
  <c r="G35" i="2" s="1"/>
  <c r="M32" i="2"/>
  <c r="M35" i="2" s="1"/>
  <c r="E50" i="2"/>
  <c r="E53" i="2" s="1"/>
  <c r="G50" i="2"/>
  <c r="G53" i="2" s="1"/>
  <c r="J50" i="2"/>
  <c r="J53" i="2" s="1"/>
  <c r="N32" i="2"/>
  <c r="N35" i="2" s="1"/>
  <c r="O14" i="2"/>
  <c r="O17" i="2" s="1"/>
  <c r="J14" i="2"/>
  <c r="J17" i="2" s="1"/>
  <c r="E14" i="2"/>
  <c r="E17" i="2" s="1"/>
  <c r="C32" i="2"/>
  <c r="C35" i="2" s="1"/>
  <c r="I33" i="2"/>
  <c r="I32" i="2"/>
  <c r="I35" i="2" s="1"/>
  <c r="E51" i="2"/>
  <c r="E52" i="2" s="1"/>
  <c r="L51" i="2"/>
  <c r="H51" i="2"/>
  <c r="H50" i="2"/>
  <c r="H53" i="2" s="1"/>
  <c r="C50" i="2"/>
  <c r="C53" i="2" s="1"/>
  <c r="F50" i="2"/>
  <c r="J32" i="2"/>
  <c r="I14" i="2"/>
  <c r="I17" i="2" s="1"/>
  <c r="P32" i="2"/>
  <c r="P35" i="2" s="1"/>
  <c r="H32" i="2"/>
  <c r="L50" i="2"/>
  <c r="L53" i="2" s="1"/>
  <c r="K14" i="2"/>
  <c r="K17" i="2" s="1"/>
  <c r="F14" i="2"/>
  <c r="F17" i="2" s="1"/>
  <c r="F33" i="2"/>
  <c r="O32" i="2"/>
  <c r="O35" i="2" s="1"/>
  <c r="P33" i="2"/>
  <c r="E32" i="2"/>
  <c r="E35" i="2" s="1"/>
  <c r="N51" i="2"/>
  <c r="M50" i="2"/>
  <c r="M53" i="2" s="1"/>
  <c r="D50" i="2"/>
  <c r="D53" i="2" s="1"/>
  <c r="H54" i="2" s="1"/>
  <c r="O50" i="2"/>
  <c r="O53" i="2" s="1"/>
  <c r="C70" i="2"/>
  <c r="L32" i="2"/>
  <c r="D32" i="2"/>
  <c r="P33" i="1"/>
  <c r="P34" i="1" s="1"/>
  <c r="I50" i="1"/>
  <c r="I53" i="1" s="1"/>
  <c r="G70" i="1"/>
  <c r="H70" i="1"/>
  <c r="D33" i="1"/>
  <c r="D34" i="1" s="1"/>
  <c r="G50" i="1"/>
  <c r="G53" i="1" s="1"/>
  <c r="L32" i="1"/>
  <c r="L35" i="1" s="1"/>
  <c r="B33" i="1"/>
  <c r="B34" i="1" s="1"/>
  <c r="M32" i="1"/>
  <c r="M35" i="1" s="1"/>
  <c r="H32" i="1"/>
  <c r="H35" i="1" s="1"/>
  <c r="O50" i="1"/>
  <c r="O53" i="1" s="1"/>
  <c r="J33" i="1"/>
  <c r="C32" i="1"/>
  <c r="C35" i="1" s="1"/>
  <c r="K71" i="1"/>
  <c r="O72" i="1" s="1"/>
  <c r="J32" i="1"/>
  <c r="L70" i="1"/>
  <c r="N50" i="1"/>
  <c r="N53" i="1" s="1"/>
  <c r="K32" i="1"/>
  <c r="L50" i="1"/>
  <c r="L53" i="1" s="1"/>
  <c r="C50" i="1"/>
  <c r="I32" i="1"/>
  <c r="I35" i="1" s="1"/>
  <c r="D32" i="1"/>
  <c r="D35" i="1" s="1"/>
  <c r="F32" i="1"/>
  <c r="F35" i="1" s="1"/>
  <c r="E50" i="1"/>
  <c r="C71" i="1"/>
  <c r="E71" i="1"/>
  <c r="H72" i="1" s="1"/>
  <c r="M50" i="1"/>
  <c r="M53" i="1" s="1"/>
  <c r="O32" i="1"/>
  <c r="O35" i="1" s="1"/>
  <c r="P50" i="1"/>
  <c r="P53" i="1" s="1"/>
  <c r="K50" i="1"/>
  <c r="K53" i="1" s="1"/>
  <c r="N32" i="1"/>
  <c r="N35" i="1" s="1"/>
  <c r="J50" i="1"/>
  <c r="G32" i="1"/>
  <c r="G35" i="1" s="1"/>
  <c r="D50" i="1"/>
  <c r="D53" i="1" s="1"/>
  <c r="N33" i="1"/>
  <c r="N34" i="1" s="1"/>
  <c r="F50" i="1"/>
  <c r="F53" i="1" s="1"/>
  <c r="E32" i="1"/>
  <c r="E35" i="1" s="1"/>
  <c r="P32" i="1"/>
  <c r="P35" i="1" s="1"/>
  <c r="H50" i="1"/>
  <c r="H53" i="1" s="1"/>
  <c r="J71" i="1"/>
  <c r="L33" i="1"/>
  <c r="P70" i="1"/>
  <c r="H51" i="1"/>
  <c r="M70" i="1"/>
  <c r="K70" i="1"/>
  <c r="J70" i="1"/>
  <c r="M33" i="1"/>
  <c r="H33" i="1"/>
  <c r="D51" i="1"/>
  <c r="P51" i="1"/>
  <c r="P52" i="1" s="1"/>
  <c r="O51" i="1"/>
  <c r="F33" i="1"/>
  <c r="O70" i="1"/>
  <c r="N70" i="1"/>
  <c r="E70" i="1"/>
  <c r="C70" i="1"/>
  <c r="I70" i="1"/>
  <c r="K70" i="2"/>
  <c r="O51" i="2"/>
  <c r="P51" i="2"/>
  <c r="P52" i="2" s="1"/>
  <c r="C51" i="2"/>
  <c r="K51" i="2"/>
  <c r="M51" i="2"/>
  <c r="I51" i="2"/>
  <c r="D51" i="2"/>
  <c r="B33" i="2"/>
  <c r="B34" i="2" s="1"/>
  <c r="N33" i="2"/>
  <c r="E33" i="2"/>
  <c r="K33" i="2"/>
  <c r="G33" i="2"/>
  <c r="C33" i="2"/>
  <c r="O33" i="2"/>
  <c r="P15" i="2"/>
  <c r="H15" i="2"/>
  <c r="K15" i="2"/>
  <c r="G15" i="2"/>
  <c r="J15" i="2"/>
  <c r="I15" i="2"/>
  <c r="B14" i="2"/>
  <c r="B15" i="2"/>
  <c r="M15" i="2"/>
  <c r="M16" i="2" s="1"/>
  <c r="E15" i="2"/>
  <c r="F15" i="2"/>
  <c r="L15" i="2"/>
  <c r="D15" i="2"/>
  <c r="D16" i="2" s="1"/>
  <c r="G51" i="1"/>
  <c r="L51" i="1"/>
  <c r="C51" i="1"/>
  <c r="C52" i="1" s="1"/>
  <c r="G33" i="1"/>
  <c r="I33" i="1"/>
  <c r="O33" i="1"/>
  <c r="K33" i="1"/>
  <c r="C33" i="1"/>
  <c r="E33" i="1"/>
  <c r="B50" i="1"/>
  <c r="B53" i="1" s="1"/>
  <c r="B51" i="1"/>
  <c r="M51" i="1"/>
  <c r="N51" i="1"/>
  <c r="I51" i="1"/>
  <c r="J51" i="1"/>
  <c r="E51" i="1"/>
  <c r="K51" i="1"/>
  <c r="F51" i="1"/>
  <c r="P72" i="2" l="1"/>
  <c r="N72" i="2"/>
  <c r="M72" i="2"/>
  <c r="M54" i="2"/>
  <c r="P54" i="2"/>
  <c r="N54" i="2"/>
  <c r="F52" i="2"/>
  <c r="F53" i="2"/>
  <c r="F54" i="2"/>
  <c r="I54" i="2"/>
  <c r="G54" i="2"/>
  <c r="H34" i="2"/>
  <c r="H35" i="2"/>
  <c r="D34" i="2"/>
  <c r="D35" i="2"/>
  <c r="H36" i="2" s="1"/>
  <c r="L34" i="2"/>
  <c r="L35" i="2"/>
  <c r="O36" i="2" s="1"/>
  <c r="J34" i="2"/>
  <c r="J35" i="2"/>
  <c r="I36" i="2"/>
  <c r="G36" i="2"/>
  <c r="H18" i="2"/>
  <c r="L16" i="2"/>
  <c r="O18" i="2"/>
  <c r="N18" i="2"/>
  <c r="M18" i="2"/>
  <c r="P18" i="2"/>
  <c r="N16" i="2"/>
  <c r="N17" i="2"/>
  <c r="H16" i="2"/>
  <c r="F18" i="2"/>
  <c r="I18" i="2"/>
  <c r="G18" i="2"/>
  <c r="I72" i="1"/>
  <c r="N72" i="1"/>
  <c r="M72" i="1"/>
  <c r="P72" i="1"/>
  <c r="Z8" i="1"/>
  <c r="AM8" i="1" s="1"/>
  <c r="M34" i="1"/>
  <c r="O16" i="2"/>
  <c r="N52" i="2"/>
  <c r="M34" i="2"/>
  <c r="J16" i="2"/>
  <c r="P16" i="2"/>
  <c r="D52" i="2"/>
  <c r="I52" i="2"/>
  <c r="C52" i="2"/>
  <c r="F34" i="2"/>
  <c r="G16" i="2"/>
  <c r="J52" i="2"/>
  <c r="P34" i="2"/>
  <c r="G52" i="2"/>
  <c r="E34" i="2"/>
  <c r="C16" i="2"/>
  <c r="F16" i="2"/>
  <c r="E16" i="2"/>
  <c r="O52" i="2"/>
  <c r="L52" i="2"/>
  <c r="H52" i="2"/>
  <c r="I34" i="2"/>
  <c r="K16" i="2"/>
  <c r="I16" i="2"/>
  <c r="N34" i="2"/>
  <c r="M52" i="2"/>
  <c r="I34" i="1"/>
  <c r="G52" i="1"/>
  <c r="G72" i="1"/>
  <c r="F72" i="1"/>
  <c r="L34" i="1"/>
  <c r="O52" i="1"/>
  <c r="H34" i="1"/>
  <c r="H36" i="1"/>
  <c r="O54" i="1"/>
  <c r="I36" i="1"/>
  <c r="F36" i="1"/>
  <c r="G36" i="1"/>
  <c r="Z6" i="1"/>
  <c r="AM6" i="1" s="1"/>
  <c r="J35" i="1"/>
  <c r="H52" i="1"/>
  <c r="J34" i="1"/>
  <c r="X8" i="1"/>
  <c r="AK8" i="1" s="1"/>
  <c r="AA8" i="1"/>
  <c r="AN8" i="1" s="1"/>
  <c r="Y8" i="1"/>
  <c r="AL8" i="1" s="1"/>
  <c r="K35" i="1"/>
  <c r="O36" i="1" s="1"/>
  <c r="F34" i="1"/>
  <c r="J53" i="1"/>
  <c r="E53" i="1"/>
  <c r="Z7" i="1" s="1"/>
  <c r="C53" i="1"/>
  <c r="X6" i="1"/>
  <c r="AK6" i="1" s="1"/>
  <c r="AA6" i="1"/>
  <c r="AN6" i="1" s="1"/>
  <c r="Y6" i="1"/>
  <c r="AL6" i="1" s="1"/>
  <c r="K52" i="1"/>
  <c r="M52" i="1"/>
  <c r="D52" i="1"/>
  <c r="L52" i="1"/>
  <c r="E34" i="1"/>
  <c r="K52" i="2"/>
  <c r="G34" i="2"/>
  <c r="O34" i="2"/>
  <c r="K34" i="2"/>
  <c r="C34" i="2"/>
  <c r="B16" i="2"/>
  <c r="K34" i="1"/>
  <c r="G34" i="1"/>
  <c r="N52" i="1"/>
  <c r="B52" i="1"/>
  <c r="I52" i="1"/>
  <c r="C34" i="1"/>
  <c r="O34" i="1"/>
  <c r="J52" i="1"/>
  <c r="F52" i="1"/>
  <c r="E52" i="1"/>
  <c r="B9" i="1"/>
  <c r="N36" i="2" l="1"/>
  <c r="M36" i="2"/>
  <c r="P36" i="2"/>
  <c r="F36" i="2"/>
  <c r="P54" i="1"/>
  <c r="N54" i="1"/>
  <c r="M54" i="1"/>
  <c r="H54" i="1"/>
  <c r="I54" i="1"/>
  <c r="G54" i="1"/>
  <c r="F54" i="1"/>
  <c r="P36" i="1"/>
  <c r="N36" i="1"/>
  <c r="M36" i="1"/>
  <c r="AA7" i="1"/>
  <c r="Y7" i="1"/>
  <c r="B10" i="1"/>
  <c r="J13" i="1"/>
  <c r="N13" i="1"/>
  <c r="F13" i="1"/>
  <c r="C13" i="1"/>
  <c r="O13" i="1"/>
  <c r="L13" i="1"/>
  <c r="D13" i="1"/>
  <c r="F15" i="1"/>
  <c r="M13" i="1"/>
  <c r="E13" i="1"/>
  <c r="I13" i="1"/>
  <c r="K13" i="1"/>
  <c r="G13" i="1"/>
  <c r="I15" i="1"/>
  <c r="P13" i="1"/>
  <c r="H13" i="1"/>
  <c r="B15" i="1"/>
  <c r="C12" i="1"/>
  <c r="B14" i="1" l="1"/>
  <c r="B17" i="1" s="1"/>
  <c r="G14" i="1"/>
  <c r="G17" i="1" s="1"/>
  <c r="N14" i="1"/>
  <c r="N17" i="1" s="1"/>
  <c r="E14" i="1"/>
  <c r="E17" i="1" s="1"/>
  <c r="J14" i="1"/>
  <c r="O14" i="1"/>
  <c r="O17" i="1" s="1"/>
  <c r="H14" i="1"/>
  <c r="H17" i="1" s="1"/>
  <c r="K14" i="1"/>
  <c r="F14" i="1"/>
  <c r="F17" i="1" s="1"/>
  <c r="M14" i="1"/>
  <c r="M17" i="1" s="1"/>
  <c r="D14" i="1"/>
  <c r="D17" i="1" s="1"/>
  <c r="P14" i="1"/>
  <c r="P17" i="1" s="1"/>
  <c r="C14" i="1"/>
  <c r="C17" i="1" s="1"/>
  <c r="I14" i="1"/>
  <c r="I17" i="1" s="1"/>
  <c r="L14" i="1"/>
  <c r="L17" i="1" s="1"/>
  <c r="O15" i="1"/>
  <c r="J15" i="1"/>
  <c r="N15" i="1"/>
  <c r="K15" i="1"/>
  <c r="M15" i="1"/>
  <c r="P15" i="1"/>
  <c r="L15" i="1"/>
  <c r="C15" i="1"/>
  <c r="E15" i="1"/>
  <c r="G15" i="1"/>
  <c r="H15" i="1"/>
  <c r="D15" i="1"/>
  <c r="K16" i="1" l="1"/>
  <c r="B16" i="1"/>
  <c r="F16" i="1"/>
  <c r="I18" i="1"/>
  <c r="G18" i="1"/>
  <c r="F18" i="1"/>
  <c r="Z5" i="1"/>
  <c r="H18" i="1"/>
  <c r="I16" i="1"/>
  <c r="X5" i="1"/>
  <c r="AK5" i="1" s="1"/>
  <c r="AA5" i="1"/>
  <c r="AN5" i="1" s="1"/>
  <c r="Y5" i="1"/>
  <c r="AL5" i="1" s="1"/>
  <c r="J17" i="1"/>
  <c r="K17" i="1"/>
  <c r="O18" i="1" s="1"/>
  <c r="G16" i="1"/>
  <c r="M16" i="1"/>
  <c r="N16" i="1"/>
  <c r="P16" i="1"/>
  <c r="J16" i="1"/>
  <c r="L16" i="1"/>
  <c r="O16" i="1"/>
  <c r="D16" i="1"/>
  <c r="C16" i="1"/>
  <c r="E16" i="1"/>
  <c r="H16" i="1"/>
  <c r="Z10" i="1" l="1"/>
  <c r="Z11" i="1" s="1"/>
  <c r="AM5" i="1"/>
  <c r="AK9" i="1"/>
  <c r="AK10" i="1"/>
  <c r="AK11" i="1" s="1"/>
  <c r="AL10" i="1"/>
  <c r="AL11" i="1" s="1"/>
  <c r="AL9" i="1"/>
  <c r="AN10" i="1"/>
  <c r="AN11" i="1" s="1"/>
  <c r="AN9" i="1"/>
  <c r="Z9" i="1"/>
  <c r="P18" i="1"/>
  <c r="N18" i="1"/>
  <c r="M18" i="1"/>
  <c r="AL21" i="1"/>
  <c r="AK21" i="1"/>
  <c r="AA9" i="1"/>
  <c r="AA10" i="1"/>
  <c r="AA11" i="1" s="1"/>
  <c r="AN21" i="1"/>
  <c r="AM21" i="1"/>
  <c r="Y10" i="1"/>
  <c r="Y11" i="1" s="1"/>
  <c r="Y9" i="1"/>
  <c r="X9" i="1"/>
  <c r="X10" i="1"/>
  <c r="X11" i="1" s="1"/>
  <c r="AM9" i="1" l="1"/>
  <c r="AM10" i="1"/>
  <c r="AM11" i="1" s="1"/>
</calcChain>
</file>

<file path=xl/sharedStrings.xml><?xml version="1.0" encoding="utf-8"?>
<sst xmlns="http://schemas.openxmlformats.org/spreadsheetml/2006/main" count="4385" uniqueCount="896">
  <si>
    <t>control</t>
  </si>
  <si>
    <t>cells</t>
  </si>
  <si>
    <t>Average</t>
  </si>
  <si>
    <t>STDEV</t>
  </si>
  <si>
    <t>%STDEV</t>
  </si>
  <si>
    <t>Prevention 2</t>
  </si>
  <si>
    <t>EC50</t>
  </si>
  <si>
    <t>EC25</t>
  </si>
  <si>
    <t>3,4 DHB4</t>
  </si>
  <si>
    <t>4 HBA</t>
  </si>
  <si>
    <t>FA</t>
  </si>
  <si>
    <t>D+H</t>
  </si>
  <si>
    <t>D+F</t>
  </si>
  <si>
    <t>H+F</t>
  </si>
  <si>
    <t>D+H+F</t>
  </si>
  <si>
    <t>Prevention 3</t>
  </si>
  <si>
    <t>Prevention 4</t>
  </si>
  <si>
    <t>Treatment 2</t>
  </si>
  <si>
    <t>Treatment 3</t>
  </si>
  <si>
    <t>Treatment 4</t>
  </si>
  <si>
    <t>%lipid droplet</t>
  </si>
  <si>
    <t>% Lipid droplets</t>
  </si>
  <si>
    <t xml:space="preserve">Prevention 2 </t>
  </si>
  <si>
    <t xml:space="preserve">Reduction 2 </t>
  </si>
  <si>
    <t>Reduction 3</t>
  </si>
  <si>
    <t>Reduction 4</t>
  </si>
  <si>
    <t>Prevention 5</t>
  </si>
  <si>
    <t>Reduction 5</t>
  </si>
  <si>
    <t>Treatment 5</t>
  </si>
  <si>
    <t>EC50 3,4DHBA</t>
  </si>
  <si>
    <t>EC50 4HBA</t>
  </si>
  <si>
    <t>EC50 FA</t>
  </si>
  <si>
    <t>EC50 D+F</t>
  </si>
  <si>
    <t>EC50 F+H</t>
  </si>
  <si>
    <t>EC50 D+H</t>
  </si>
  <si>
    <t>EC50 D+F+H</t>
  </si>
  <si>
    <t>EC25 3,4DHBA</t>
  </si>
  <si>
    <t>EC25 4HBA</t>
  </si>
  <si>
    <t>EC25 FA</t>
  </si>
  <si>
    <t>EC25 D+F</t>
  </si>
  <si>
    <t>EC25 F+H</t>
  </si>
  <si>
    <t>EC25 D+H</t>
  </si>
  <si>
    <t>EC25 D+F+H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</si>
  <si>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</si>
  <si>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</si>
  <si>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</si>
  <si>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</si>
  <si>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</si>
  <si>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</si>
  <si>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</si>
  <si>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</si>
  <si>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</si>
  <si>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</si>
  <si>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</si>
  <si>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</si>
  <si>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D'Agostino &amp; Pearson normality test</t>
  </si>
  <si>
    <t>K2</t>
  </si>
  <si>
    <t>P value</t>
  </si>
  <si>
    <t>Passed normality test (alpha=0.05)?</t>
  </si>
  <si>
    <t>Yes</t>
  </si>
  <si>
    <t>No</t>
  </si>
  <si>
    <t>P value summary</t>
  </si>
  <si>
    <t>ns</t>
  </si>
  <si>
    <t>**</t>
  </si>
  <si>
    <t>Shapiro-Wilk normality test</t>
  </si>
  <si>
    <t>W</t>
  </si>
  <si>
    <t>*</t>
  </si>
  <si>
    <t>REDUCTION</t>
  </si>
  <si>
    <t>PREVENTION</t>
  </si>
  <si>
    <t>SEM</t>
  </si>
  <si>
    <t>Treatment</t>
  </si>
  <si>
    <t>Prevention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</si>
  <si>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</si>
  <si>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</si>
  <si>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</si>
  <si>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</si>
  <si>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</si>
  <si>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</si>
  <si>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</si>
  <si>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</si>
  <si>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</si>
  <si>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EC50 3,4DHBA vs. EC50 4HBA</t>
  </si>
  <si>
    <t>&gt;0,9999</t>
  </si>
  <si>
    <t>A-B</t>
  </si>
  <si>
    <t>EC50 3,4DHBA vs. EC50 FA</t>
  </si>
  <si>
    <t>A-C</t>
  </si>
  <si>
    <t>EC50 3,4DHBA vs. EC50 D+F</t>
  </si>
  <si>
    <t>A-D</t>
  </si>
  <si>
    <t>EC50 3,4DHBA vs. EC50 F+H</t>
  </si>
  <si>
    <t>A-E</t>
  </si>
  <si>
    <t>EC50 3,4DHBA vs. EC50 D+H</t>
  </si>
  <si>
    <t>A-F</t>
  </si>
  <si>
    <t>EC50 3,4DHBA vs. EC50 D+F+H</t>
  </si>
  <si>
    <t>A-G</t>
  </si>
  <si>
    <t>EC50 3,4DHBA vs. EC25 3,4DHBA</t>
  </si>
  <si>
    <t>A-H</t>
  </si>
  <si>
    <t>EC50 3,4DHBA vs. EC25 4HBA</t>
  </si>
  <si>
    <t>A-I</t>
  </si>
  <si>
    <t>EC50 3,4DHBA vs. EC25 FA</t>
  </si>
  <si>
    <t>A-J</t>
  </si>
  <si>
    <t>EC50 3,4DHBA vs. EC25 D+F</t>
  </si>
  <si>
    <t>A-K</t>
  </si>
  <si>
    <t>EC50 3,4DHBA vs. EC25 F+H</t>
  </si>
  <si>
    <t>A-L</t>
  </si>
  <si>
    <t>EC50 3,4DHBA vs. EC25 D+H</t>
  </si>
  <si>
    <t>A-M</t>
  </si>
  <si>
    <t>EC50 3,4DHBA vs. EC25 D+F+H</t>
  </si>
  <si>
    <t>A-N</t>
  </si>
  <si>
    <t>EC50 4HBA vs. EC50 FA</t>
  </si>
  <si>
    <t>B-C</t>
  </si>
  <si>
    <t>EC50 4HBA vs. EC50 D+F</t>
  </si>
  <si>
    <t>B-D</t>
  </si>
  <si>
    <t>EC50 4HBA vs. EC50 F+H</t>
  </si>
  <si>
    <t>B-E</t>
  </si>
  <si>
    <t>EC50 4HBA vs. EC50 D+H</t>
  </si>
  <si>
    <t>B-F</t>
  </si>
  <si>
    <t>EC50 4HBA vs. EC50 D+F+H</t>
  </si>
  <si>
    <t>B-G</t>
  </si>
  <si>
    <t>EC50 4HBA vs. EC25 3,4DHBA</t>
  </si>
  <si>
    <t>B-H</t>
  </si>
  <si>
    <t>EC50 4HBA vs. EC25 4HBA</t>
  </si>
  <si>
    <t>B-I</t>
  </si>
  <si>
    <t>EC50 4HBA vs. EC25 FA</t>
  </si>
  <si>
    <t>B-J</t>
  </si>
  <si>
    <t>EC50 4HBA vs. EC25 D+F</t>
  </si>
  <si>
    <t>B-K</t>
  </si>
  <si>
    <t>EC50 4HBA vs. EC25 F+H</t>
  </si>
  <si>
    <t>B-L</t>
  </si>
  <si>
    <t>EC50 4HBA vs. EC25 D+H</t>
  </si>
  <si>
    <t>B-M</t>
  </si>
  <si>
    <t>EC50 4HBA vs. EC25 D+F+H</t>
  </si>
  <si>
    <t>B-N</t>
  </si>
  <si>
    <t>EC50 FA vs. EC50 D+F</t>
  </si>
  <si>
    <t>C-D</t>
  </si>
  <si>
    <t>EC50 FA vs. EC50 F+H</t>
  </si>
  <si>
    <t>C-E</t>
  </si>
  <si>
    <t>EC50 FA vs. EC50 D+H</t>
  </si>
  <si>
    <t>C-F</t>
  </si>
  <si>
    <t>EC50 FA vs. EC50 D+F+H</t>
  </si>
  <si>
    <t>C-G</t>
  </si>
  <si>
    <t>EC50 FA vs. EC25 3,4DHBA</t>
  </si>
  <si>
    <t>C-H</t>
  </si>
  <si>
    <t>EC50 FA vs. EC25 4HBA</t>
  </si>
  <si>
    <t>C-I</t>
  </si>
  <si>
    <t>EC50 FA vs. EC25 FA</t>
  </si>
  <si>
    <t>C-J</t>
  </si>
  <si>
    <t>EC50 FA vs. EC25 D+F</t>
  </si>
  <si>
    <t>C-K</t>
  </si>
  <si>
    <t>EC50 FA vs. EC25 F+H</t>
  </si>
  <si>
    <t>C-L</t>
  </si>
  <si>
    <t>EC50 FA vs. EC25 D+H</t>
  </si>
  <si>
    <t>C-M</t>
  </si>
  <si>
    <t>EC50 FA vs. EC25 D+F+H</t>
  </si>
  <si>
    <t>C-N</t>
  </si>
  <si>
    <t>EC50 D+F vs. EC50 F+H</t>
  </si>
  <si>
    <t>D-E</t>
  </si>
  <si>
    <t>EC50 D+F vs. EC50 D+H</t>
  </si>
  <si>
    <t>D-F</t>
  </si>
  <si>
    <t>EC50 D+F vs. EC50 D+F+H</t>
  </si>
  <si>
    <t>D-G</t>
  </si>
  <si>
    <t>EC50 D+F vs. EC25 3,4DHBA</t>
  </si>
  <si>
    <t>D-H</t>
  </si>
  <si>
    <t>EC50 D+F vs. EC25 4HBA</t>
  </si>
  <si>
    <t>D-I</t>
  </si>
  <si>
    <t>EC50 D+F vs. EC25 FA</t>
  </si>
  <si>
    <t>D-J</t>
  </si>
  <si>
    <t>EC50 D+F vs. EC25 D+F</t>
  </si>
  <si>
    <t>D-K</t>
  </si>
  <si>
    <t>EC50 D+F vs. EC25 F+H</t>
  </si>
  <si>
    <t>D-L</t>
  </si>
  <si>
    <t>EC50 D+F vs. EC25 D+H</t>
  </si>
  <si>
    <t>D-M</t>
  </si>
  <si>
    <t>EC50 D+F vs. EC25 D+F+H</t>
  </si>
  <si>
    <t>D-N</t>
  </si>
  <si>
    <t>EC50 F+H vs. EC50 D+H</t>
  </si>
  <si>
    <t>E-F</t>
  </si>
  <si>
    <t>EC50 F+H vs. EC50 D+F+H</t>
  </si>
  <si>
    <t>E-G</t>
  </si>
  <si>
    <t>EC50 F+H vs. EC25 3,4DHBA</t>
  </si>
  <si>
    <t>E-H</t>
  </si>
  <si>
    <t>EC50 F+H vs. EC25 4HBA</t>
  </si>
  <si>
    <t>E-I</t>
  </si>
  <si>
    <t>EC50 F+H vs. EC25 FA</t>
  </si>
  <si>
    <t>E-J</t>
  </si>
  <si>
    <t>EC50 F+H vs. EC25 D+F</t>
  </si>
  <si>
    <t>E-K</t>
  </si>
  <si>
    <t>EC50 F+H vs. EC25 F+H</t>
  </si>
  <si>
    <t>E-L</t>
  </si>
  <si>
    <t>EC50 F+H vs. EC25 D+H</t>
  </si>
  <si>
    <t>E-M</t>
  </si>
  <si>
    <t>EC50 F+H vs. EC25 D+F+H</t>
  </si>
  <si>
    <t>E-N</t>
  </si>
  <si>
    <t>EC50 D+H vs. EC50 D+F+H</t>
  </si>
  <si>
    <t>F-G</t>
  </si>
  <si>
    <t>EC50 D+H vs. EC25 3,4DHBA</t>
  </si>
  <si>
    <t>F-H</t>
  </si>
  <si>
    <t>EC50 D+H vs. EC25 4HBA</t>
  </si>
  <si>
    <t>F-I</t>
  </si>
  <si>
    <t>EC50 D+H vs. EC25 FA</t>
  </si>
  <si>
    <t>F-J</t>
  </si>
  <si>
    <t>EC50 D+H vs. EC25 D+F</t>
  </si>
  <si>
    <t>F-K</t>
  </si>
  <si>
    <t>EC50 D+H vs. EC25 F+H</t>
  </si>
  <si>
    <t>F-L</t>
  </si>
  <si>
    <t>EC50 D+H vs. EC25 D+H</t>
  </si>
  <si>
    <t>F-M</t>
  </si>
  <si>
    <t>EC50 D+H vs. EC25 D+F+H</t>
  </si>
  <si>
    <t>F-N</t>
  </si>
  <si>
    <t>EC50 D+F+H vs. EC25 3,4DHBA</t>
  </si>
  <si>
    <t>G-H</t>
  </si>
  <si>
    <t>EC50 D+F+H vs. EC25 4HBA</t>
  </si>
  <si>
    <t>G-I</t>
  </si>
  <si>
    <t>EC50 D+F+H vs. EC25 FA</t>
  </si>
  <si>
    <t>G-J</t>
  </si>
  <si>
    <t>EC50 D+F+H vs. EC25 D+F</t>
  </si>
  <si>
    <t>G-K</t>
  </si>
  <si>
    <t>EC50 D+F+H vs. EC25 F+H</t>
  </si>
  <si>
    <t>G-L</t>
  </si>
  <si>
    <t>EC50 D+F+H vs. EC25 D+H</t>
  </si>
  <si>
    <t>G-M</t>
  </si>
  <si>
    <t>EC50 D+F+H vs. EC25 D+F+H</t>
  </si>
  <si>
    <t>G-N</t>
  </si>
  <si>
    <t>EC25 3,4DHBA vs. EC25 4HBA</t>
  </si>
  <si>
    <t>H-I</t>
  </si>
  <si>
    <t>EC25 3,4DHBA vs. EC25 FA</t>
  </si>
  <si>
    <t>H-J</t>
  </si>
  <si>
    <t>EC25 3,4DHBA vs. EC25 D+F</t>
  </si>
  <si>
    <t>H-K</t>
  </si>
  <si>
    <t>EC25 3,4DHBA vs. EC25 F+H</t>
  </si>
  <si>
    <t>H-L</t>
  </si>
  <si>
    <t>EC25 3,4DHBA vs. EC25 D+H</t>
  </si>
  <si>
    <t>H-M</t>
  </si>
  <si>
    <t>EC25 3,4DHBA vs. EC25 D+F+H</t>
  </si>
  <si>
    <t>H-N</t>
  </si>
  <si>
    <t>EC25 4HBA vs. EC25 FA</t>
  </si>
  <si>
    <t>I-J</t>
  </si>
  <si>
    <t>EC25 4HBA vs. EC25 D+F</t>
  </si>
  <si>
    <t>I-K</t>
  </si>
  <si>
    <t>EC25 4HBA vs. EC25 F+H</t>
  </si>
  <si>
    <t>I-L</t>
  </si>
  <si>
    <t>EC25 4HBA vs. EC25 D+H</t>
  </si>
  <si>
    <t>I-M</t>
  </si>
  <si>
    <t>EC25 4HBA vs. EC25 D+F+H</t>
  </si>
  <si>
    <t>I-N</t>
  </si>
  <si>
    <t>EC25 FA vs. EC25 D+F</t>
  </si>
  <si>
    <t>J-K</t>
  </si>
  <si>
    <t>EC25 FA vs. EC25 F+H</t>
  </si>
  <si>
    <t>J-L</t>
  </si>
  <si>
    <t>EC25 FA vs. EC25 D+H</t>
  </si>
  <si>
    <t>J-M</t>
  </si>
  <si>
    <t>EC25 FA vs. EC25 D+F+H</t>
  </si>
  <si>
    <t>J-N</t>
  </si>
  <si>
    <t>EC25 D+F vs. EC25 F+H</t>
  </si>
  <si>
    <t>K-L</t>
  </si>
  <si>
    <t>EC25 D+F vs. EC25 D+H</t>
  </si>
  <si>
    <t>K-M</t>
  </si>
  <si>
    <t>EC25 D+F vs. EC25 D+F+H</t>
  </si>
  <si>
    <t>K-N</t>
  </si>
  <si>
    <t>EC25 F+H vs. EC25 D+H</t>
  </si>
  <si>
    <t>L-M</t>
  </si>
  <si>
    <t>EC25 F+H vs. EC25 D+F+H</t>
  </si>
  <si>
    <t>L-N</t>
  </si>
  <si>
    <t>EC25 D+H vs. EC25 D+F+H</t>
  </si>
  <si>
    <t>M-N</t>
  </si>
  <si>
    <t>Test details</t>
  </si>
  <si>
    <t>Mean 1</t>
  </si>
  <si>
    <t>Mean 2</t>
  </si>
  <si>
    <t>SE of diff,</t>
  </si>
  <si>
    <t>n1</t>
  </si>
  <si>
    <t>n2</t>
  </si>
  <si>
    <t>q</t>
  </si>
  <si>
    <t>DF</t>
  </si>
  <si>
    <t>CONTROL</t>
  </si>
  <si>
    <t>CONTROL vs. EC50 3,4DHBA</t>
  </si>
  <si>
    <t>CONTROL vs. EC50 4HBA</t>
  </si>
  <si>
    <t>CONTROL vs. EC50 FA</t>
  </si>
  <si>
    <t>CONTROL vs. EC50 D+F</t>
  </si>
  <si>
    <t>CONTROL vs. EC50 F+H</t>
  </si>
  <si>
    <t>CONTROL vs. EC50 D+H</t>
  </si>
  <si>
    <t>CONTROL vs. EC50 D+F+H</t>
  </si>
  <si>
    <t>CONTROL vs. EC25 3,4DHBA</t>
  </si>
  <si>
    <t>CONTROL vs. EC25 4HBA</t>
  </si>
  <si>
    <t>CONTROL vs. EC25 FA</t>
  </si>
  <si>
    <t>CONTROL vs. EC25 D+F</t>
  </si>
  <si>
    <t>CONTROL vs. EC25 F+H</t>
  </si>
  <si>
    <t>CONTROL vs. EC25 D+H</t>
  </si>
  <si>
    <t>CONTROL vs. EC25 D+F+H</t>
  </si>
  <si>
    <t>A-O</t>
  </si>
  <si>
    <t>B-O</t>
  </si>
  <si>
    <t>C-O</t>
  </si>
  <si>
    <t>D-O</t>
  </si>
  <si>
    <t>E-O</t>
  </si>
  <si>
    <t>F-O</t>
  </si>
  <si>
    <t>G-O</t>
  </si>
  <si>
    <t>H-O</t>
  </si>
  <si>
    <t>I-O</t>
  </si>
  <si>
    <t>J-O</t>
  </si>
  <si>
    <t>K-O</t>
  </si>
  <si>
    <t>L-O</t>
  </si>
  <si>
    <t>M-O</t>
  </si>
  <si>
    <t>N-O</t>
  </si>
  <si>
    <t>-13,68 to 49,35</t>
  </si>
  <si>
    <t>-22,69 to 40,35</t>
  </si>
  <si>
    <t>-28,15 to 34,88</t>
  </si>
  <si>
    <t>-10,97 to 52,07</t>
  </si>
  <si>
    <t>-11,54 to 51,5</t>
  </si>
  <si>
    <t>-12,03 to 51</t>
  </si>
  <si>
    <t>-16,74 to 46,29</t>
  </si>
  <si>
    <t>-8,398 to 54,63</t>
  </si>
  <si>
    <t>-21,43 to 41,6</t>
  </si>
  <si>
    <t>-26,49 to 36,54</t>
  </si>
  <si>
    <t>-20,52 to 42,51</t>
  </si>
  <si>
    <t>-18,35 to 44,68</t>
  </si>
  <si>
    <t>-29,27 to 33,76</t>
  </si>
  <si>
    <t>-27,42 to 35,61</t>
  </si>
  <si>
    <t>-40,52 to 22,51</t>
  </si>
  <si>
    <t>-45,99 to 17,05</t>
  </si>
  <si>
    <t>-28,8 to 34,23</t>
  </si>
  <si>
    <t>-29,37 to 33,66</t>
  </si>
  <si>
    <t>-29,86 to 33,17</t>
  </si>
  <si>
    <t>-34,57 to 28,46</t>
  </si>
  <si>
    <t>-26,23 to 36,8</t>
  </si>
  <si>
    <t>-39,27 to 23,76</t>
  </si>
  <si>
    <t>-44,32 to 18,71</t>
  </si>
  <si>
    <t>-38,36 to 24,68</t>
  </si>
  <si>
    <t>-36,18 to 26,85</t>
  </si>
  <si>
    <t>-47,11 to 15,92</t>
  </si>
  <si>
    <t>-45,26 to 17,77</t>
  </si>
  <si>
    <t>-36,98 to 26,05</t>
  </si>
  <si>
    <t>-19,8 to 43,24</t>
  </si>
  <si>
    <t>-20,37 to 42,67</t>
  </si>
  <si>
    <t>-20,86 to 42,17</t>
  </si>
  <si>
    <t>-25,57 to 37,46</t>
  </si>
  <si>
    <t>-17,23 to 45,8</t>
  </si>
  <si>
    <t>-30,27 to 32,77</t>
  </si>
  <si>
    <t>-35,32 to 27,71</t>
  </si>
  <si>
    <t>-29,35 to 33,68</t>
  </si>
  <si>
    <t>-27,18 to 35,85</t>
  </si>
  <si>
    <t>-38,1 to 24,93</t>
  </si>
  <si>
    <t>-36,25 to 26,78</t>
  </si>
  <si>
    <t>-14,33 to 48,7</t>
  </si>
  <si>
    <t>-14,9 to 48,13</t>
  </si>
  <si>
    <t>-15,39 to 47,64</t>
  </si>
  <si>
    <t>-20,1 to 42,93</t>
  </si>
  <si>
    <t>-11,76 to 51,27</t>
  </si>
  <si>
    <t>-24,8 to 38,23</t>
  </si>
  <si>
    <t>-29,86 to 33,18</t>
  </si>
  <si>
    <t>-23,89 to 39,14</t>
  </si>
  <si>
    <t>-21,72 to 41,32</t>
  </si>
  <si>
    <t>-32,64 to 30,39</t>
  </si>
  <si>
    <t>-30,79 to 32,24</t>
  </si>
  <si>
    <t>-32,09 to 30,95</t>
  </si>
  <si>
    <t>-32,58 to 30,45</t>
  </si>
  <si>
    <t>-37,29 to 25,74</t>
  </si>
  <si>
    <t>-28,95 to 34,08</t>
  </si>
  <si>
    <t>-41,99 to 21,05</t>
  </si>
  <si>
    <t>-47,04 to 15,99</t>
  </si>
  <si>
    <t>-41,07 to 21,96</t>
  </si>
  <si>
    <t>-38,9 to 24,13</t>
  </si>
  <si>
    <t>-49,83 to 13,21</t>
  </si>
  <si>
    <t>-47,97 to 15,06</t>
  </si>
  <si>
    <t>-32,01 to 31,02</t>
  </si>
  <si>
    <t>-36,72 to 26,31</t>
  </si>
  <si>
    <t>-28,38 to 34,65</t>
  </si>
  <si>
    <t>-41,42 to 21,62</t>
  </si>
  <si>
    <t>-46,47 to 16,56</t>
  </si>
  <si>
    <t>-40,5 to 22,53</t>
  </si>
  <si>
    <t>-38,33 to 24,7</t>
  </si>
  <si>
    <t>-49,25 to 13,78</t>
  </si>
  <si>
    <t>-47,4 to 15,63</t>
  </si>
  <si>
    <t>-36,23 to 26,81</t>
  </si>
  <si>
    <t>-27,89 to 35,15</t>
  </si>
  <si>
    <t>-40,92 to 22,11</t>
  </si>
  <si>
    <t>-45,98 to 17,05</t>
  </si>
  <si>
    <t>-40,01 to 23,02</t>
  </si>
  <si>
    <t>-37,84 to 25,19</t>
  </si>
  <si>
    <t>-48,76 to 14,27</t>
  </si>
  <si>
    <t>-46,91 to 16,12</t>
  </si>
  <si>
    <t>-23,18 to 39,86</t>
  </si>
  <si>
    <t>-36,21 to 26,82</t>
  </si>
  <si>
    <t>-41,27 to 21,76</t>
  </si>
  <si>
    <t>-35,3 to 27,73</t>
  </si>
  <si>
    <t>-33,13 to 29,9</t>
  </si>
  <si>
    <t>-44,05 to 18,98</t>
  </si>
  <si>
    <t>-42,2 to 20,83</t>
  </si>
  <si>
    <t>-44,55 to 18,48</t>
  </si>
  <si>
    <t>-49,61 to 13,42</t>
  </si>
  <si>
    <t>-43,64 to 19,39</t>
  </si>
  <si>
    <t>-41,47 to 21,56</t>
  </si>
  <si>
    <t>-52,39 to 10,64</t>
  </si>
  <si>
    <t>-50,54 to 12,49</t>
  </si>
  <si>
    <t>-36,57 to 26,46</t>
  </si>
  <si>
    <t>-30,6 to 32,43</t>
  </si>
  <si>
    <t>-28,43 to 34,6</t>
  </si>
  <si>
    <t>-39,36 to 23,68</t>
  </si>
  <si>
    <t>-37,5 to 25,53</t>
  </si>
  <si>
    <t>-25,55 to 37,48</t>
  </si>
  <si>
    <t>-23,38 to 39,66</t>
  </si>
  <si>
    <t>-34,3 to 28,73</t>
  </si>
  <si>
    <t>-32,45 to 30,58</t>
  </si>
  <si>
    <t>-29,34 to 33,69</t>
  </si>
  <si>
    <t>-40,27 to 22,76</t>
  </si>
  <si>
    <t>-38,42 to 24,62</t>
  </si>
  <si>
    <t>-42,44 to 20,59</t>
  </si>
  <si>
    <t>-40,59 to 22,44</t>
  </si>
  <si>
    <t>-29,67 to 33,37</t>
  </si>
  <si>
    <t>EC50 (x2)</t>
  </si>
  <si>
    <t>EC50 (x5)</t>
  </si>
  <si>
    <t>Prevention 1</t>
  </si>
  <si>
    <t>Treatment 1</t>
  </si>
  <si>
    <t>TREATMENT</t>
  </si>
  <si>
    <t>EC50 (X2) 3,4DHBA</t>
  </si>
  <si>
    <t>EC50(X2) 4HBA</t>
  </si>
  <si>
    <t>EC50(X2) FA</t>
  </si>
  <si>
    <t>EC50(X2) D+F</t>
  </si>
  <si>
    <t>EC50 (X2) F+H</t>
  </si>
  <si>
    <t>EC50 (X2) D+H</t>
  </si>
  <si>
    <t>EC50 (X2) D+F+H</t>
  </si>
  <si>
    <t>EC50 (X5) 3,4DHBA</t>
  </si>
  <si>
    <t>EC50 (X5) 4HBA</t>
  </si>
  <si>
    <t>EC50 (X5) FA</t>
  </si>
  <si>
    <t>EC50 (X5) D+F</t>
  </si>
  <si>
    <t>EC50 (X5) F+H</t>
  </si>
  <si>
    <t>EC50 (X5) D+H</t>
  </si>
  <si>
    <t>EC50 (X5) D+F+H</t>
  </si>
  <si>
    <t>***</t>
  </si>
  <si>
    <t>control vs. EC50 (X2) 3,4DHBA</t>
  </si>
  <si>
    <t>-1,247 to 65,93</t>
  </si>
  <si>
    <t>control vs. EC50(X2) 4HBA</t>
  </si>
  <si>
    <t>12,03 to 79,21</t>
  </si>
  <si>
    <t>-5,96 to 44,78</t>
  </si>
  <si>
    <t>control vs. EC50(X2) FA</t>
  </si>
  <si>
    <t>9,1 to 76,28</t>
  </si>
  <si>
    <t>-3,521 to 47,22</t>
  </si>
  <si>
    <t>control vs. EC50(X2) D+F</t>
  </si>
  <si>
    <t>2,819 to 70</t>
  </si>
  <si>
    <t>-2,554 to 48,19</t>
  </si>
  <si>
    <t>control vs. EC50 (X2) F+H</t>
  </si>
  <si>
    <t>8,31 to 75,49</t>
  </si>
  <si>
    <t>-0,7469 to 50</t>
  </si>
  <si>
    <t>control vs. EC50 (X2) D+H</t>
  </si>
  <si>
    <t>-2,247 to 64,93</t>
  </si>
  <si>
    <t>-4,417 to 46,33</t>
  </si>
  <si>
    <t>control vs. EC50 (X2) D+F+H</t>
  </si>
  <si>
    <t>5,846 to 73,03</t>
  </si>
  <si>
    <t>9,777 to 60,52</t>
  </si>
  <si>
    <t>control vs. EC50 (X5) 3,4DHBA</t>
  </si>
  <si>
    <t>-13,85 to 53,33</t>
  </si>
  <si>
    <t>-1,243 to 49,5</t>
  </si>
  <si>
    <t>control vs. EC50 (X5) 4HBA</t>
  </si>
  <si>
    <t>-10,36 to 56,82</t>
  </si>
  <si>
    <t>-14,29 to 36,45</t>
  </si>
  <si>
    <t>control vs. EC50 (X5) FA</t>
  </si>
  <si>
    <t>1,152 to 68,33</t>
  </si>
  <si>
    <t>-6,785 to 43,96</t>
  </si>
  <si>
    <t>control vs. EC50 (X5) D+F</t>
  </si>
  <si>
    <t>-3,01 to 64,17</t>
  </si>
  <si>
    <t>-6,475 to 44,27</t>
  </si>
  <si>
    <t>control vs. EC50 (X5) F+H</t>
  </si>
  <si>
    <t>-4,279 to 62,9</t>
  </si>
  <si>
    <t>1,075 to 51,82</t>
  </si>
  <si>
    <t>control vs. EC50 (X5) D+H</t>
  </si>
  <si>
    <t>-6,668 to 60,51</t>
  </si>
  <si>
    <t>-13,3 to 37,44</t>
  </si>
  <si>
    <t>control vs. EC50 (X5) D+F+H</t>
  </si>
  <si>
    <t>7,861 to 75,04</t>
  </si>
  <si>
    <t>-5,152 to 45,59</t>
  </si>
  <si>
    <t>EC50 (X2) 3,4DHBA vs. EC50(X2) 4HBA</t>
  </si>
  <si>
    <t>-20,31 to 46,87</t>
  </si>
  <si>
    <t>2,334 to 53,08</t>
  </si>
  <si>
    <t>EC50 (X2) 3,4DHBA vs. EC50(X2) FA</t>
  </si>
  <si>
    <t>-23,24 to 43,94</t>
  </si>
  <si>
    <t>-22,93 to 27,81</t>
  </si>
  <si>
    <t>EC50 (X2) 3,4DHBA vs. EC50(X2) D+F</t>
  </si>
  <si>
    <t>-29,52 to 37,65</t>
  </si>
  <si>
    <t>-21,97 to 28,78</t>
  </si>
  <si>
    <t>EC50 (X2) 3,4DHBA vs. EC50 (X2) F+H</t>
  </si>
  <si>
    <t>-24,03 to 43,15</t>
  </si>
  <si>
    <t>-20,16 to 30,58</t>
  </si>
  <si>
    <t>EC50 (X2) 3,4DHBA vs. EC50 (X2) D+H</t>
  </si>
  <si>
    <t>-34,59 to 32,59</t>
  </si>
  <si>
    <t>-23,83 to 26,91</t>
  </si>
  <si>
    <t>EC50 (X2) 3,4DHBA vs. EC50 (X2) D+F+H</t>
  </si>
  <si>
    <t>-26,5 to 40,68</t>
  </si>
  <si>
    <t>-9,635 to 41,11</t>
  </si>
  <si>
    <t>EC50 (X2) 3,4DHBA vs. EC50 (X5) 3,4DHBA</t>
  </si>
  <si>
    <t>-46,19 to 20,99</t>
  </si>
  <si>
    <t>-20,65 to 30,09</t>
  </si>
  <si>
    <t>EC50 (X2) 3,4DHBA vs. EC50 (X5) 4HBA</t>
  </si>
  <si>
    <t>-42,71 to 24,47</t>
  </si>
  <si>
    <t>-33,7 to 17,04</t>
  </si>
  <si>
    <t>EC50 (X2) 3,4DHBA vs. EC50 (X5) FA</t>
  </si>
  <si>
    <t>-31,19 to 35,99</t>
  </si>
  <si>
    <t>-26,2 to 24,55</t>
  </si>
  <si>
    <t>EC50 (X2) 3,4DHBA vs. EC50 (X5) D+F</t>
  </si>
  <si>
    <t>-35,35 to 31,83</t>
  </si>
  <si>
    <t>-25,89 to 24,86</t>
  </si>
  <si>
    <t>EC50 (X2) 3,4DHBA vs. EC50 (X5) F+H</t>
  </si>
  <si>
    <t>-36,62 to 30,56</t>
  </si>
  <si>
    <t>-18,34 to 32,41</t>
  </si>
  <si>
    <t>EC50 (X2) 3,4DHBA vs. EC50 (X5) D+H</t>
  </si>
  <si>
    <t>-39,01 to 28,17</t>
  </si>
  <si>
    <t>-32,71 to 18,03</t>
  </si>
  <si>
    <t>EC50 (X2) 3,4DHBA vs. EC50 (X5) D+F+H</t>
  </si>
  <si>
    <t>-24,48 to 42,7</t>
  </si>
  <si>
    <t>-24,56 to 26,18</t>
  </si>
  <si>
    <t>EC50(X2) 4HBA vs. EC50(X2) FA</t>
  </si>
  <si>
    <t>-36,52 to 30,66</t>
  </si>
  <si>
    <t>-17,08 to 33,67</t>
  </si>
  <si>
    <t>EC50(X2) 4HBA vs. EC50(X2) D+F</t>
  </si>
  <si>
    <t>-42,8 to 24,38</t>
  </si>
  <si>
    <t>-24,4 to 26,34</t>
  </si>
  <si>
    <t>EC50(X2) 4HBA vs. EC50 (X2) F+H</t>
  </si>
  <si>
    <t>-37,31 to 29,87</t>
  </si>
  <si>
    <t>-22,6 to 28,15</t>
  </si>
  <si>
    <t>EC50(X2) 4HBA vs. EC50 (X2) D+H</t>
  </si>
  <si>
    <t>-47,87 to 19,31</t>
  </si>
  <si>
    <t>-26,27 to 24,48</t>
  </si>
  <si>
    <t>EC50(X2) 4HBA vs. EC50 (X2) D+F+H</t>
  </si>
  <si>
    <t>-39,77 to 27,41</t>
  </si>
  <si>
    <t>-12,07 to 38,67</t>
  </si>
  <si>
    <t>EC50(X2) 4HBA vs. EC50 (X5) 3,4DHBA</t>
  </si>
  <si>
    <t>-59,47 to 7,713</t>
  </si>
  <si>
    <t>-23,09 to 27,65</t>
  </si>
  <si>
    <t>EC50(X2) 4HBA vs. EC50 (X5) 4HBA</t>
  </si>
  <si>
    <t>-55,98 to 11,2</t>
  </si>
  <si>
    <t>-36,14 to 14,6</t>
  </si>
  <si>
    <t>EC50(X2) 4HBA vs. EC50 (X5) FA</t>
  </si>
  <si>
    <t>-44,47 to 22,71</t>
  </si>
  <si>
    <t>-28,64 to 22,11</t>
  </si>
  <si>
    <t>EC50(X2) 4HBA vs. EC50 (X5) D+F</t>
  </si>
  <si>
    <t>-48,63 to 18,55</t>
  </si>
  <si>
    <t>-28,33 to 22,42</t>
  </si>
  <si>
    <t>EC50(X2) 4HBA vs. EC50 (X5) F+H</t>
  </si>
  <si>
    <t>-49,9 to 17,28</t>
  </si>
  <si>
    <t>-20,78 to 29,97</t>
  </si>
  <si>
    <t>EC50(X2) 4HBA vs. EC50 (X5) D+H</t>
  </si>
  <si>
    <t>-52,29 to 14,89</t>
  </si>
  <si>
    <t>-35,15 to 15,59</t>
  </si>
  <si>
    <t>EC50(X2) 4HBA vs. EC50 (X5) D+F+H</t>
  </si>
  <si>
    <t>-37,76 to 29,42</t>
  </si>
  <si>
    <t>-27 to 23,74</t>
  </si>
  <si>
    <t>EC50(X2) FA vs. EC50(X2) D+F</t>
  </si>
  <si>
    <t>-39,87 to 27,31</t>
  </si>
  <si>
    <t>-19,52 to 31,23</t>
  </si>
  <si>
    <t>EC50(X2) FA vs. EC50 (X2) F+H</t>
  </si>
  <si>
    <t>-34,38 to 32,8</t>
  </si>
  <si>
    <t>-23,56 to 27,18</t>
  </si>
  <si>
    <t>EC50(X2) FA vs. EC50 (X2) D+H</t>
  </si>
  <si>
    <t>-44,94 to 22,24</t>
  </si>
  <si>
    <t>-27,23 to 23,51</t>
  </si>
  <si>
    <t>EC50(X2) FA vs. EC50 (X2) D+F+H</t>
  </si>
  <si>
    <t>-36,84 to 30,34</t>
  </si>
  <si>
    <t>-13,04 to 37,7</t>
  </si>
  <si>
    <t>EC50(X2) FA vs. EC50 (X5) 3,4DHBA</t>
  </si>
  <si>
    <t>-56,54 to 10,64</t>
  </si>
  <si>
    <t>-24,06 to 26,68</t>
  </si>
  <si>
    <t>EC50(X2) FA vs. EC50 (X5) 4HBA</t>
  </si>
  <si>
    <t>-53,05 to 14,13</t>
  </si>
  <si>
    <t>-37,11 to 13,63</t>
  </si>
  <si>
    <t>EC50(X2) FA vs. EC50 (X5) FA</t>
  </si>
  <si>
    <t>-41,54 to 25,64</t>
  </si>
  <si>
    <t>-29,6 to 21,14</t>
  </si>
  <si>
    <t>EC50(X2) FA vs. EC50 (X5) D+F</t>
  </si>
  <si>
    <t>-45,7 to 21,48</t>
  </si>
  <si>
    <t>-29,29 to 21,45</t>
  </si>
  <si>
    <t>EC50(X2) FA vs. EC50 (X5) F+H</t>
  </si>
  <si>
    <t>-46,97 to 20,21</t>
  </si>
  <si>
    <t>-21,74 to 29</t>
  </si>
  <si>
    <t>EC50(X2) FA vs. EC50 (X5) D+H</t>
  </si>
  <si>
    <t>-49,36 to 17,82</t>
  </si>
  <si>
    <t>-36,12 to 14,63</t>
  </si>
  <si>
    <t>EC50(X2) FA vs. EC50 (X5) D+F+H</t>
  </si>
  <si>
    <t>-34,83 to 32,35</t>
  </si>
  <si>
    <t>-27,97 to 22,77</t>
  </si>
  <si>
    <t>EC50(X2) D+F vs. EC50 (X2) F+H</t>
  </si>
  <si>
    <t>-28,1 to 39,08</t>
  </si>
  <si>
    <t>-20,48 to 30,26</t>
  </si>
  <si>
    <t>EC50(X2) D+F vs. EC50 (X2) D+H</t>
  </si>
  <si>
    <t>-38,66 to 28,52</t>
  </si>
  <si>
    <t>-29,04 to 21,7</t>
  </si>
  <si>
    <t>EC50(X2) D+F vs. EC50 (X2) D+F+H</t>
  </si>
  <si>
    <t>-30,56 to 36,62</t>
  </si>
  <si>
    <t>-14,85 to 35,9</t>
  </si>
  <si>
    <t>EC50(X2) D+F vs. EC50 (X5) 3,4DHBA</t>
  </si>
  <si>
    <t>-50,26 to 16,92</t>
  </si>
  <si>
    <t>-25,87 to 24,88</t>
  </si>
  <si>
    <t>EC50(X2) D+F vs. EC50 (X5) 4HBA</t>
  </si>
  <si>
    <t>-46,77 to 20,41</t>
  </si>
  <si>
    <t>-38,92 to 11,83</t>
  </si>
  <si>
    <t>EC50(X2) D+F vs. EC50 (X5) FA</t>
  </si>
  <si>
    <t>-35,26 to 31,92</t>
  </si>
  <si>
    <t>-31,41 to 19,33</t>
  </si>
  <si>
    <t>EC50(X2) D+F vs. EC50 (X5) D+F</t>
  </si>
  <si>
    <t>-39,42 to 27,76</t>
  </si>
  <si>
    <t>-31,1 to 19,64</t>
  </si>
  <si>
    <t>EC50(X2) D+F vs. EC50 (X5) F+H</t>
  </si>
  <si>
    <t>-40,69 to 26,49</t>
  </si>
  <si>
    <t>-23,55 to 27,19</t>
  </si>
  <si>
    <t>EC50(X2) D+F vs. EC50 (X5) D+H</t>
  </si>
  <si>
    <t>-43,08 to 24,1</t>
  </si>
  <si>
    <t>-37,92 to 12,82</t>
  </si>
  <si>
    <t>EC50(X2) D+F vs. EC50 (X5) D+F+H</t>
  </si>
  <si>
    <t>-28,55 to 38,63</t>
  </si>
  <si>
    <t>-29,78 to 20,97</t>
  </si>
  <si>
    <t>EC50 (X2) F+H vs. EC50 (X2) D+H</t>
  </si>
  <si>
    <t>-44,15 to 23,03</t>
  </si>
  <si>
    <t>-22,29 to 28,45</t>
  </si>
  <si>
    <t>EC50 (X2) F+H vs. EC50 (X2) D+F+H</t>
  </si>
  <si>
    <t>-36,05 to 31,13</t>
  </si>
  <si>
    <t>-11,18 to 39,57</t>
  </si>
  <si>
    <t>EC50 (X2) F+H vs. EC50 (X5) 3,4DHBA</t>
  </si>
  <si>
    <t>-55,75 to 11,43</t>
  </si>
  <si>
    <t>-22,2 to 28,55</t>
  </si>
  <si>
    <t>EC50 (X2) F+H vs. EC50 (X5) 4HBA</t>
  </si>
  <si>
    <t>-52,26 to 14,92</t>
  </si>
  <si>
    <t>-35,25 to 15,5</t>
  </si>
  <si>
    <t>EC50 (X2) F+H vs. EC50 (X5) FA</t>
  </si>
  <si>
    <t>-40,75 to 26,43</t>
  </si>
  <si>
    <t>-27,74 to 23</t>
  </si>
  <si>
    <t>EC50 (X2) F+H vs. EC50 (X5) D+F</t>
  </si>
  <si>
    <t>-44,91 to 22,27</t>
  </si>
  <si>
    <t>-27,43 to 23,31</t>
  </si>
  <si>
    <t>EC50 (X2) F+H vs. EC50 (X5) F+H</t>
  </si>
  <si>
    <t>-46,18 to 21</t>
  </si>
  <si>
    <t>-19,88 to 30,86</t>
  </si>
  <si>
    <t>EC50 (X2) F+H vs. EC50 (X5) D+H</t>
  </si>
  <si>
    <t>-48,57 to 18,61</t>
  </si>
  <si>
    <t>-34,26 to 16,49</t>
  </si>
  <si>
    <t>EC50 (X2) F+H vs. EC50 (X5) D+F+H</t>
  </si>
  <si>
    <t>-34,04 to 33,14</t>
  </si>
  <si>
    <t>-26,11 to 24,64</t>
  </si>
  <si>
    <t>EC50 (X2) D+H vs. EC50 (X2) D+F+H</t>
  </si>
  <si>
    <t>-25,5 to 41,68</t>
  </si>
  <si>
    <t>-18,62 to 32,12</t>
  </si>
  <si>
    <t>EC50 (X2) D+H vs. EC50 (X5) 3,4DHBA</t>
  </si>
  <si>
    <t>-45,19 to 21,99</t>
  </si>
  <si>
    <t>-36,39 to 14,35</t>
  </si>
  <si>
    <t>EC50 (X2) D+H vs. EC50 (X5) 4HBA</t>
  </si>
  <si>
    <t>-41,71 to 25,47</t>
  </si>
  <si>
    <t>-49,44 to 1,303</t>
  </si>
  <si>
    <t>EC50 (X2) D+H vs. EC50 (X5) FA</t>
  </si>
  <si>
    <t>-30,19 to 36,99</t>
  </si>
  <si>
    <t>-41,93 to 8,81</t>
  </si>
  <si>
    <t>EC50 (X2) D+H vs. EC50 (X5) D+F</t>
  </si>
  <si>
    <t>-34,35 to 32,83</t>
  </si>
  <si>
    <t>-41,62 to 9,12</t>
  </si>
  <si>
    <t>EC50 (X2) D+H vs. EC50 (X5) F+H</t>
  </si>
  <si>
    <t>-35,62 to 31,56</t>
  </si>
  <si>
    <t>-34,07 to 16,67</t>
  </si>
  <si>
    <t>EC50 (X2) D+H vs. EC50 (X5) D+H</t>
  </si>
  <si>
    <t>-38,01 to 29,17</t>
  </si>
  <si>
    <t>-48,45 to 2,295</t>
  </si>
  <si>
    <t>EC50 (X2) D+H vs. EC50 (X5) D+F+H</t>
  </si>
  <si>
    <t>-23,48 to 43,7</t>
  </si>
  <si>
    <t>-40,3 to 10,44</t>
  </si>
  <si>
    <t>EC50 (X2) D+F+H vs. EC50 (X5) 3,4DHBA</t>
  </si>
  <si>
    <t>-53,28 to 13,9</t>
  </si>
  <si>
    <t>-32,81 to 17,93</t>
  </si>
  <si>
    <t>EC50 (X2) D+F+H vs. EC50 (X5) 4HBA</t>
  </si>
  <si>
    <t>-49,8 to 17,38</t>
  </si>
  <si>
    <t>-38,42 to 12,32</t>
  </si>
  <si>
    <t>EC50 (X2) D+F+H vs. EC50 (X5) FA</t>
  </si>
  <si>
    <t>-38,28 to 28,9</t>
  </si>
  <si>
    <t>-30,91 to 19,83</t>
  </si>
  <si>
    <t>EC50 (X2) D+F+H vs. EC50 (X5) D+F</t>
  </si>
  <si>
    <t>-42,45 to 24,73</t>
  </si>
  <si>
    <t>-30,6 to 20,14</t>
  </si>
  <si>
    <t>EC50 (X2) D+F+H vs. EC50 (X5) F+H</t>
  </si>
  <si>
    <t>-43,71 to 23,46</t>
  </si>
  <si>
    <t>-23,05 to 27,69</t>
  </si>
  <si>
    <t>EC50 (X2) D+F+H vs. EC50 (X5) D+H</t>
  </si>
  <si>
    <t>-46,1 to 21,07</t>
  </si>
  <si>
    <t>-37,43 to 13,31</t>
  </si>
  <si>
    <t>EC50 (X2) D+F+H vs. EC50 (X5) D+F+H</t>
  </si>
  <si>
    <t>-31,57 to 35,6</t>
  </si>
  <si>
    <t>-29,28 to 21,46</t>
  </si>
  <si>
    <t>EC50 (X5) 3,4DHBA vs. EC50 (X5) 4HBA</t>
  </si>
  <si>
    <t>-30,11 to 37,07</t>
  </si>
  <si>
    <t>-21,79 to 28,95</t>
  </si>
  <si>
    <t>EC50 (X5) 3,4DHBA vs. EC50 (X5) FA</t>
  </si>
  <si>
    <t>-18,59 to 48,59</t>
  </si>
  <si>
    <t>-17,87 to 32,88</t>
  </si>
  <si>
    <t>EC50 (X5) 3,4DHBA vs. EC50 (X5) D+F</t>
  </si>
  <si>
    <t>-22,75 to 44,43</t>
  </si>
  <si>
    <t>-17,56 to 33,19</t>
  </si>
  <si>
    <t>EC50 (X5) 3,4DHBA vs. EC50 (X5) F+H</t>
  </si>
  <si>
    <t>-24,02 to 43,16</t>
  </si>
  <si>
    <t>-10 to 40,74</t>
  </si>
  <si>
    <t>EC50 (X5) 3,4DHBA vs. EC50 (X5) D+H</t>
  </si>
  <si>
    <t>-26,41 to 40,77</t>
  </si>
  <si>
    <t>-24,38 to 26,36</t>
  </si>
  <si>
    <t>EC50 (X5) 3,4DHBA vs. EC50 (X5) D+F+H</t>
  </si>
  <si>
    <t>-11,88 to 55,3</t>
  </si>
  <si>
    <t>-16,23 to 34,51</t>
  </si>
  <si>
    <t>EC50 (X5) 4HBA vs. EC50 (X5) FA</t>
  </si>
  <si>
    <t>-22,07 to 45,11</t>
  </si>
  <si>
    <t>-8,746 to 42</t>
  </si>
  <si>
    <t>EC50 (X5) 4HBA vs. EC50 (X5) D+F</t>
  </si>
  <si>
    <t>-26,24 to 40,94</t>
  </si>
  <si>
    <t>-25,06 to 25,68</t>
  </si>
  <si>
    <t>EC50 (X5) 4HBA vs. EC50 (X5) F+H</t>
  </si>
  <si>
    <t>-27,51 to 39,67</t>
  </si>
  <si>
    <t>-17,51 to 33,23</t>
  </si>
  <si>
    <t>EC50 (X5) 4HBA vs. EC50 (X5) D+H</t>
  </si>
  <si>
    <t>-29,89 to 37,28</t>
  </si>
  <si>
    <t>-31,89 to 18,86</t>
  </si>
  <si>
    <t>EC50 (X5) 4HBA vs. EC50 (X5) D+F+H</t>
  </si>
  <si>
    <t>-15,37 to 51,81</t>
  </si>
  <si>
    <t>-23,74 to 27</t>
  </si>
  <si>
    <t>EC50 (X5) FA vs. EC50 (X5) D+F</t>
  </si>
  <si>
    <t>-37,75 to 29,43</t>
  </si>
  <si>
    <t>-16,25 to 34,49</t>
  </si>
  <si>
    <t>EC50 (X5) FA vs. EC50 (X5) F+H</t>
  </si>
  <si>
    <t>-39,02 to 28,16</t>
  </si>
  <si>
    <t>-17,82 to 32,92</t>
  </si>
  <si>
    <t>EC50 (X5) FA vs. EC50 (X5) D+H</t>
  </si>
  <si>
    <t>-41,41 to 25,77</t>
  </si>
  <si>
    <t>-32,2 to 18,55</t>
  </si>
  <si>
    <t>EC50 (X5) FA vs. EC50 (X5) D+F+H</t>
  </si>
  <si>
    <t>-26,88 to 40,3</t>
  </si>
  <si>
    <t>-24,05 to 26,69</t>
  </si>
  <si>
    <t>EC50 (X5) D+F vs. EC50 (X5) F+H</t>
  </si>
  <si>
    <t>-34,86 to 32,32</t>
  </si>
  <si>
    <t>-16,56 to 34,18</t>
  </si>
  <si>
    <t>EC50 (X5) D+F vs. EC50 (X5) D+H</t>
  </si>
  <si>
    <t>-37,25 to 29,93</t>
  </si>
  <si>
    <t>-39,75 to 11</t>
  </si>
  <si>
    <t>EC50 (X5) D+F vs. EC50 (X5) D+F+H</t>
  </si>
  <si>
    <t>-22,72 to 44,46</t>
  </si>
  <si>
    <t>-31,6 to 19,14</t>
  </si>
  <si>
    <t>EC50 (X5) F+H vs. EC50 (X5) D+H</t>
  </si>
  <si>
    <t>-35,98 to 31,2</t>
  </si>
  <si>
    <t>-24,11 to 26,63</t>
  </si>
  <si>
    <t>EC50 (X5) F+H vs. EC50 (X5) D+F+H</t>
  </si>
  <si>
    <t>-21,45 to 45,73</t>
  </si>
  <si>
    <t>-17,22 to 33,52</t>
  </si>
  <si>
    <t>EC50 (X5) D+H vs. EC50 (X5) D+F+H</t>
  </si>
  <si>
    <t>-19,06 to 48,12</t>
  </si>
  <si>
    <t>-9,738 to 41,01</t>
  </si>
  <si>
    <t>-17,89 to 32,86</t>
  </si>
  <si>
    <t>Expected</t>
  </si>
  <si>
    <t xml:space="preserve">observed </t>
  </si>
  <si>
    <t>expected</t>
  </si>
  <si>
    <t>EXP 1</t>
  </si>
  <si>
    <t>EXP 2</t>
  </si>
  <si>
    <t>EXP 3</t>
  </si>
  <si>
    <t>AVE</t>
  </si>
  <si>
    <t>observed</t>
  </si>
  <si>
    <t>EXP 4</t>
  </si>
  <si>
    <t xml:space="preserve">EC50 </t>
  </si>
  <si>
    <t>% lipid droplet inhibition</t>
  </si>
  <si>
    <t xml:space="preserve">% Lipid droplet </t>
  </si>
  <si>
    <t xml:space="preserve">% lipid droplet inhibition </t>
  </si>
  <si>
    <t xml:space="preserve">EC25 </t>
  </si>
  <si>
    <t>Expected % lipid doplet inhibition</t>
  </si>
  <si>
    <t>% Lipid droplet - Treatment</t>
  </si>
  <si>
    <t>% Lipid droplet - Prevention</t>
  </si>
  <si>
    <t>EC50 (X2)</t>
  </si>
  <si>
    <t>EC50 (X5)</t>
  </si>
  <si>
    <t>CHANGE HERE</t>
  </si>
  <si>
    <t>-13,27 to 36,04</t>
  </si>
  <si>
    <t>-10,9 to 38,41</t>
  </si>
  <si>
    <t>-18,51 to 30,8</t>
  </si>
  <si>
    <t>-14,31 to 35</t>
  </si>
  <si>
    <t>-19,72 to 29,59</t>
  </si>
  <si>
    <t>-23,11 to 26,2</t>
  </si>
  <si>
    <t>-17,76 to 31,55</t>
  </si>
  <si>
    <t>-12,09 to 37,23</t>
  </si>
  <si>
    <t>-21,2 to 28,11</t>
  </si>
  <si>
    <t>-18,46 to 30,86</t>
  </si>
  <si>
    <t>-21,62 to 27,69</t>
  </si>
  <si>
    <t>-18,88 to 30,43</t>
  </si>
  <si>
    <t>-25,62 to 23,7</t>
  </si>
  <si>
    <t>-9,936 to 39,38</t>
  </si>
  <si>
    <t>-22,28 to 27,03</t>
  </si>
  <si>
    <t>-29,89 to 19,42</t>
  </si>
  <si>
    <t>-25,7 to 23,62</t>
  </si>
  <si>
    <t>-31,1 to 18,21</t>
  </si>
  <si>
    <t>-34,49 to 14,82</t>
  </si>
  <si>
    <t>-29,14 to 20,17</t>
  </si>
  <si>
    <t>-23,47 to 25,84</t>
  </si>
  <si>
    <t>-32,58 to 16,73</t>
  </si>
  <si>
    <t>-29,84 to 19,48</t>
  </si>
  <si>
    <t>-33 to 16,31</t>
  </si>
  <si>
    <t>-30,26 to 19,05</t>
  </si>
  <si>
    <t>-37 to 12,31</t>
  </si>
  <si>
    <t>-21,32 to 27,99</t>
  </si>
  <si>
    <t>-32,27 to 17,04</t>
  </si>
  <si>
    <t>-28,07 to 21,24</t>
  </si>
  <si>
    <t>-33,48 to 15,84</t>
  </si>
  <si>
    <t>-36,87 to 12,45</t>
  </si>
  <si>
    <t>-31,52 to 17,79</t>
  </si>
  <si>
    <t>-25,84 to 23,47</t>
  </si>
  <si>
    <t>-34,96 to 14,35</t>
  </si>
  <si>
    <t>-32,21 to 17,1</t>
  </si>
  <si>
    <t>-35,38 to 13,94</t>
  </si>
  <si>
    <t>-32,64 to 16,67</t>
  </si>
  <si>
    <t>-39,37 to 9,94</t>
  </si>
  <si>
    <t>-23,69 to 25,62</t>
  </si>
  <si>
    <t>-20,46 to 28,85</t>
  </si>
  <si>
    <t>-25,86 to 23,45</t>
  </si>
  <si>
    <t>-29,25 to 20,06</t>
  </si>
  <si>
    <t>-23,91 to 25,41</t>
  </si>
  <si>
    <t>-18,23 to 31,08</t>
  </si>
  <si>
    <t>-27,35 to 21,96</t>
  </si>
  <si>
    <t>-24,6 to 24,71</t>
  </si>
  <si>
    <t>-27,76 to 21,55</t>
  </si>
  <si>
    <t>-25,03 to 24,29</t>
  </si>
  <si>
    <t>-31,76 to 17,55</t>
  </si>
  <si>
    <t>-16,08 to 33,23</t>
  </si>
  <si>
    <t>-30,06 to 19,25</t>
  </si>
  <si>
    <t>-33,45 to 15,86</t>
  </si>
  <si>
    <t>-28,1 to 21,21</t>
  </si>
  <si>
    <t>-22,43 to 26,88</t>
  </si>
  <si>
    <t>-31,55 to 17,77</t>
  </si>
  <si>
    <t>-28,8 to 20,51</t>
  </si>
  <si>
    <t>-31,96 to 17,35</t>
  </si>
  <si>
    <t>-29,22 to 20,09</t>
  </si>
  <si>
    <t>-35,96 to 13,35</t>
  </si>
  <si>
    <t>-20,28 to 29,03</t>
  </si>
  <si>
    <t>-28,05 to 21,27</t>
  </si>
  <si>
    <t>-22,7 to 26,61</t>
  </si>
  <si>
    <t>-17,02 to 32,29</t>
  </si>
  <si>
    <t>-26,14 to 23,17</t>
  </si>
  <si>
    <t>-23,39 to 25,92</t>
  </si>
  <si>
    <t>-26,56 to 22,76</t>
  </si>
  <si>
    <t>-23,82 to 25,49</t>
  </si>
  <si>
    <t>-30,55 to 18,76</t>
  </si>
  <si>
    <t>-14,87 to 34,44</t>
  </si>
  <si>
    <t>-19,31 to 30</t>
  </si>
  <si>
    <t>-13,63 to 35,68</t>
  </si>
  <si>
    <t>-22,75 to 26,56</t>
  </si>
  <si>
    <t>-20 to 29,31</t>
  </si>
  <si>
    <t>-23,17 to 26,15</t>
  </si>
  <si>
    <t>-20,43 to 28,88</t>
  </si>
  <si>
    <t>-27,16 to 22,15</t>
  </si>
  <si>
    <t>-11,48 to 37,83</t>
  </si>
  <si>
    <t>-18,98 to 30,33</t>
  </si>
  <si>
    <t>-25,35 to 23,96</t>
  </si>
  <si>
    <t>-28,51 to 20,8</t>
  </si>
  <si>
    <t>-25,78 to 23,54</t>
  </si>
  <si>
    <t>-32,51 to 16,8</t>
  </si>
  <si>
    <t>-16,83 to 32,48</t>
  </si>
  <si>
    <t>-33,77 to 15,54</t>
  </si>
  <si>
    <t>-31,03 to 18,29</t>
  </si>
  <si>
    <t>-34,19 to 15,12</t>
  </si>
  <si>
    <t>-31,45 to 17,86</t>
  </si>
  <si>
    <t>-38,19 to 11,13</t>
  </si>
  <si>
    <t>-22,51 to 26,81</t>
  </si>
  <si>
    <t>-21,91 to 27,4</t>
  </si>
  <si>
    <t>-25,07 to 24,24</t>
  </si>
  <si>
    <t>-22,33 to 26,98</t>
  </si>
  <si>
    <t>-29,07 to 20,24</t>
  </si>
  <si>
    <t>-13,39 to 35,92</t>
  </si>
  <si>
    <t>-27,82 to 21,49</t>
  </si>
  <si>
    <t>-25,08 to 24,23</t>
  </si>
  <si>
    <t>-31,82 to 17,5</t>
  </si>
  <si>
    <t>-16,14 to 33,18</t>
  </si>
  <si>
    <t>-21,92 to 27,39</t>
  </si>
  <si>
    <t>-28,65 to 20,66</t>
  </si>
  <si>
    <t>-12,97 to 36,34</t>
  </si>
  <si>
    <t>-31,39 to 17,92</t>
  </si>
  <si>
    <t>-15,71 to 33,6</t>
  </si>
  <si>
    <t>-8,976 to 40,34</t>
  </si>
  <si>
    <t>&lt;0,0001</t>
  </si>
  <si>
    <t>****</t>
  </si>
  <si>
    <t>EC50(X2)</t>
  </si>
  <si>
    <t>EC50(X5)</t>
  </si>
  <si>
    <t>y</t>
  </si>
  <si>
    <t>a</t>
  </si>
  <si>
    <t>ec50(x2)</t>
  </si>
  <si>
    <t>ec50 (x5)</t>
  </si>
  <si>
    <t>3,4 DHBA</t>
  </si>
  <si>
    <t>4HBA</t>
  </si>
  <si>
    <t>3,4 DHBA25</t>
  </si>
  <si>
    <t>4HBA25</t>
  </si>
  <si>
    <t>FA25</t>
  </si>
  <si>
    <t>D+H25</t>
  </si>
  <si>
    <t>D+F25</t>
  </si>
  <si>
    <t>H+F25</t>
  </si>
  <si>
    <t>D+H+F25</t>
  </si>
  <si>
    <t>SYNERGISTIC</t>
  </si>
  <si>
    <t xml:space="preserve">ADDITIVE </t>
  </si>
  <si>
    <t>EC50_Observed</t>
  </si>
  <si>
    <t>EC25_observed</t>
  </si>
  <si>
    <t>EC50(X5)_observed</t>
  </si>
  <si>
    <t>EC50(X2)_observed</t>
  </si>
  <si>
    <t>4-HBA</t>
  </si>
  <si>
    <t>3,4-DHBA + 4-HBA</t>
  </si>
  <si>
    <t>3,4-DHBA</t>
  </si>
  <si>
    <t>3,4-DHBA + FA</t>
  </si>
  <si>
    <t>4-HBA + FA</t>
  </si>
  <si>
    <t>3,4-DHBA + 4-HBA + FA</t>
  </si>
  <si>
    <t>control cells</t>
  </si>
  <si>
    <t>prevention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</si>
</sst>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9C000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13" borderId="0" applyNumberFormat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2" borderId="3" xfId="0" applyFill="1" applyBorder="1"/>
    <xf numFmtId="0" fontId="0" fillId="0" borderId="4" xfId="0" applyBorder="1"/>
    <xf numFmtId="0" fontId="0" fillId="2" borderId="5" xfId="0" applyFill="1" applyBorder="1"/>
    <xf numFmtId="0" fontId="0" fillId="0" borderId="5" xfId="0" applyBorder="1"/>
    <xf numFmtId="0" fontId="0" fillId="3" borderId="4" xfId="0" applyFill="1" applyBorder="1"/>
    <xf numFmtId="0" fontId="0" fillId="4" borderId="4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0" xfId="0" applyFill="1"/>
    <xf numFmtId="0" fontId="0" fillId="3" borderId="6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9" xfId="0" applyBorder="1"/>
    <xf numFmtId="0" fontId="0" fillId="6" borderId="2" xfId="0" applyFill="1" applyBorder="1"/>
    <xf numFmtId="0" fontId="0" fillId="6" borderId="3" xfId="0" applyFill="1" applyBorder="1"/>
    <xf numFmtId="0" fontId="0" fillId="0" borderId="10" xfId="0" applyBorder="1"/>
    <xf numFmtId="0" fontId="0" fillId="6" borderId="5" xfId="0" applyFill="1" applyBorder="1"/>
    <xf numFmtId="0" fontId="0" fillId="3" borderId="10" xfId="0" applyFill="1" applyBorder="1"/>
    <xf numFmtId="0" fontId="0" fillId="3" borderId="11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right"/>
    </xf>
    <xf numFmtId="0" fontId="0" fillId="6" borderId="0" xfId="0" applyFill="1"/>
    <xf numFmtId="0" fontId="0" fillId="7" borderId="3" xfId="0" applyFill="1" applyBorder="1"/>
    <xf numFmtId="0" fontId="0" fillId="7" borderId="2" xfId="0" applyFill="1" applyBorder="1"/>
    <xf numFmtId="0" fontId="0" fillId="7" borderId="0" xfId="0" applyFill="1"/>
    <xf numFmtId="0" fontId="0" fillId="7" borderId="5" xfId="0" applyFill="1" applyBorder="1"/>
    <xf numFmtId="0" fontId="0" fillId="4" borderId="0" xfId="0" applyFill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8" borderId="3" xfId="0" applyFill="1" applyBorder="1"/>
    <xf numFmtId="0" fontId="0" fillId="8" borderId="2" xfId="0" applyFill="1" applyBorder="1"/>
    <xf numFmtId="0" fontId="0" fillId="8" borderId="0" xfId="0" applyFill="1"/>
    <xf numFmtId="0" fontId="0" fillId="8" borderId="5" xfId="0" applyFill="1" applyBorder="1"/>
    <xf numFmtId="0" fontId="0" fillId="8" borderId="14" xfId="0" applyFill="1" applyBorder="1"/>
    <xf numFmtId="0" fontId="0" fillId="8" borderId="15" xfId="0" applyFill="1" applyBorder="1"/>
    <xf numFmtId="0" fontId="0" fillId="0" borderId="15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0" fillId="4" borderId="10" xfId="0" applyFill="1" applyBorder="1"/>
    <xf numFmtId="0" fontId="0" fillId="5" borderId="10" xfId="0" applyFill="1" applyBorder="1"/>
    <xf numFmtId="0" fontId="0" fillId="0" borderId="8" xfId="0" applyBorder="1"/>
    <xf numFmtId="0" fontId="0" fillId="0" borderId="16" xfId="0" applyBorder="1"/>
    <xf numFmtId="0" fontId="0" fillId="0" borderId="17" xfId="0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6" xfId="0" applyBorder="1"/>
    <xf numFmtId="0" fontId="0" fillId="0" borderId="7" xfId="0" applyBorder="1"/>
    <xf numFmtId="0" fontId="0" fillId="9" borderId="3" xfId="0" applyFill="1" applyBorder="1"/>
    <xf numFmtId="0" fontId="0" fillId="9" borderId="2" xfId="0" applyFill="1" applyBorder="1"/>
    <xf numFmtId="0" fontId="0" fillId="9" borderId="0" xfId="0" applyFill="1"/>
    <xf numFmtId="0" fontId="0" fillId="9" borderId="5" xfId="0" applyFill="1" applyBorder="1"/>
    <xf numFmtId="0" fontId="0" fillId="8" borderId="18" xfId="0" applyFill="1" applyBorder="1"/>
    <xf numFmtId="0" fontId="4" fillId="4" borderId="0" xfId="0" applyFont="1" applyFill="1" applyAlignment="1">
      <alignment horizontal="left"/>
    </xf>
    <xf numFmtId="0" fontId="4" fillId="4" borderId="0" xfId="0" applyFont="1" applyFill="1"/>
    <xf numFmtId="0" fontId="0" fillId="0" borderId="20" xfId="0" applyBorder="1"/>
    <xf numFmtId="0" fontId="0" fillId="0" borderId="18" xfId="0" applyBorder="1"/>
    <xf numFmtId="0" fontId="0" fillId="0" borderId="21" xfId="0" applyBorder="1"/>
    <xf numFmtId="0" fontId="0" fillId="10" borderId="19" xfId="0" applyFill="1" applyBorder="1"/>
    <xf numFmtId="0" fontId="0" fillId="10" borderId="0" xfId="0" applyFill="1"/>
    <xf numFmtId="0" fontId="0" fillId="10" borderId="17" xfId="0" applyFill="1" applyBorder="1"/>
    <xf numFmtId="0" fontId="0" fillId="4" borderId="19" xfId="0" applyFill="1" applyBorder="1"/>
    <xf numFmtId="0" fontId="0" fillId="4" borderId="17" xfId="0" applyFill="1" applyBorder="1"/>
    <xf numFmtId="0" fontId="0" fillId="4" borderId="3" xfId="0" applyFill="1" applyBorder="1"/>
    <xf numFmtId="0" fontId="0" fillId="0" borderId="3" xfId="0" applyBorder="1"/>
    <xf numFmtId="0" fontId="0" fillId="0" borderId="2" xfId="0" applyBorder="1"/>
    <xf numFmtId="0" fontId="0" fillId="3" borderId="5" xfId="0" applyFill="1" applyBorder="1"/>
    <xf numFmtId="0" fontId="0" fillId="4" borderId="5" xfId="0" applyFill="1" applyBorder="1"/>
    <xf numFmtId="0" fontId="0" fillId="0" borderId="22" xfId="0" applyBorder="1"/>
    <xf numFmtId="0" fontId="5" fillId="0" borderId="0" xfId="0" applyFont="1"/>
    <xf numFmtId="0" fontId="6" fillId="0" borderId="0" xfId="0" applyFont="1"/>
    <xf numFmtId="0" fontId="0" fillId="11" borderId="0" xfId="0" applyFill="1"/>
    <xf numFmtId="0" fontId="5" fillId="11" borderId="0" xfId="0" applyFont="1" applyFill="1"/>
    <xf numFmtId="0" fontId="0" fillId="12" borderId="20" xfId="0" applyFill="1" applyBorder="1"/>
    <xf numFmtId="0" fontId="7" fillId="13" borderId="0" xfId="1"/>
    <xf numFmtId="0" fontId="0" fillId="12" borderId="18" xfId="0" applyFill="1" applyBorder="1"/>
    <xf numFmtId="0" fontId="0" fillId="12" borderId="21" xfId="0" applyFill="1" applyBorder="1"/>
    <xf numFmtId="164" fontId="0" fillId="0" borderId="0" xfId="0" applyNumberFormat="1"/>
    <xf numFmtId="164" fontId="0" fillId="12" borderId="0" xfId="0" applyNumberFormat="1" applyFill="1"/>
    <xf numFmtId="0" fontId="0" fillId="12" borderId="0" xfId="0" applyFill="1"/>
    <xf numFmtId="164" fontId="0" fillId="7" borderId="0" xfId="0" applyNumberFormat="1" applyFill="1"/>
  </cellXfs>
  <cellStyles count="2">
    <cellStyle name="Bad" xfId="1" builtinId="27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%LIPID</a:t>
            </a:r>
            <a:r>
              <a:rPr lang="en-ZA" baseline="0"/>
              <a:t> DROPLETS - PREVENTION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'EC50 EC25 PREV'!$AF$28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'EC50 EC25 PREV'!$AG$26:$AN$27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'EC50 EC25 PREV'!$AG$28:$AN$28</c:f>
              <c:numCache>
                <c:formatCode>General</c:formatCode>
                <c:ptCount val="8"/>
                <c:pt idx="0">
                  <c:v>89.657982225128777</c:v>
                </c:pt>
                <c:pt idx="1">
                  <c:v>95.063107374890819</c:v>
                </c:pt>
                <c:pt idx="2">
                  <c:v>98.452772311962818</c:v>
                </c:pt>
                <c:pt idx="3">
                  <c:v>93.105746314621356</c:v>
                </c:pt>
                <c:pt idx="4">
                  <c:v>96.96346298413836</c:v>
                </c:pt>
                <c:pt idx="5">
                  <c:v>94.226157067611496</c:v>
                </c:pt>
                <c:pt idx="6">
                  <c:v>100.96032926935229</c:v>
                </c:pt>
                <c:pt idx="7">
                  <c:v>85.280187782295314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9-4DB3-9D2F-E349915A9FFE}"/>
            </c:ext>
          </c:extLst>
        </c:ser>
        <c:ser>
          <c:idx val="1"/>
          <c:order val="1"/>
          <c:tx>
            <c:strRef>
              <c:f>'EC50 EC25 PREV'!$AF$29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'EC50 EC25 PREV'!$AG$26:$AN$27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'EC50 EC25 PREV'!$AG$29:$AN$29</c:f>
              <c:numCache>
                <c:formatCode>General</c:formatCode>
                <c:ptCount val="8"/>
                <c:pt idx="0">
                  <c:v>74.862413785934564</c:v>
                </c:pt>
                <c:pt idx="1">
                  <c:v>82.474526423995044</c:v>
                </c:pt>
                <c:pt idx="2">
                  <c:v>80.099641264742559</c:v>
                </c:pt>
                <c:pt idx="3">
                  <c:v>68.718290737336076</c:v>
                </c:pt>
                <c:pt idx="4">
                  <c:v>83.977372493500326</c:v>
                </c:pt>
                <c:pt idx="5">
                  <c:v>81.229780362249855</c:v>
                </c:pt>
                <c:pt idx="6">
                  <c:v>90.34727430978441</c:v>
                </c:pt>
                <c:pt idx="7">
                  <c:v>77.777213582767303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9-4DB3-9D2F-E349915A9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3107216"/>
        <c:axId val="213110128"/>
        <c:axId val="0"/>
      </c:bar3DChart>
      <c:catAx>
        <c:axId val="213107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Combinations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10128"/>
        <c:crosses val="autoZero"/>
        <c:auto val="1"/>
        <c:lblAlgn val="ctr"/>
        <c:lblOffset val="100"/>
        <c:noMultiLvlLbl val="0"/>
      </c:catAx>
      <c:valAx>
        <c:axId val="21311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</a:t>
                </a:r>
                <a:r>
                  <a:rPr lang="en-ZA" baseline="0"/>
                  <a:t> Lipid droplets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07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'STATS COMBO'!$A$41</c:f>
              <c:strCache>
                <c:ptCount val="1"/>
                <c:pt idx="0">
                  <c:v>PREVENTION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multiLvlStrRef>
              <c:f>'STATS COMBO'!$B$39:$P$40</c:f>
              <c:multiLvlStrCache>
                <c:ptCount val="15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8">
                    <c:v>EC50 (x5)</c:v>
                  </c:pt>
                </c:lvl>
              </c:multiLvlStrCache>
            </c:multiLvlStrRef>
          </c:cat>
          <c:val>
            <c:numRef>
              <c:f>'STATS COMBO'!$B$41:$P$41</c:f>
              <c:numCache>
                <c:formatCode>General</c:formatCode>
                <c:ptCount val="15"/>
                <c:pt idx="0">
                  <c:v>100</c:v>
                </c:pt>
                <c:pt idx="1">
                  <c:v>67.657188889865623</c:v>
                </c:pt>
                <c:pt idx="2">
                  <c:v>54.381358543599276</c:v>
                </c:pt>
                <c:pt idx="3">
                  <c:v>57.310495444956842</c:v>
                </c:pt>
                <c:pt idx="4">
                  <c:v>63.591792144185874</c:v>
                </c:pt>
                <c:pt idx="5">
                  <c:v>58.100074184381228</c:v>
                </c:pt>
                <c:pt idx="6">
                  <c:v>68.657696064316639</c:v>
                </c:pt>
                <c:pt idx="7">
                  <c:v>60.564020907659675</c:v>
                </c:pt>
                <c:pt idx="8">
                  <c:v>80.257893052722324</c:v>
                </c:pt>
                <c:pt idx="9">
                  <c:v>76.773564416980179</c:v>
                </c:pt>
                <c:pt idx="10">
                  <c:v>65.257975981779126</c:v>
                </c:pt>
                <c:pt idx="11">
                  <c:v>69.419964686235033</c:v>
                </c:pt>
                <c:pt idx="12">
                  <c:v>70.68936069979658</c:v>
                </c:pt>
                <c:pt idx="13">
                  <c:v>73.078861600941593</c:v>
                </c:pt>
                <c:pt idx="14">
                  <c:v>58.549141824394482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9-4DB9-B571-C94D58351420}"/>
            </c:ext>
          </c:extLst>
        </c:ser>
        <c:ser>
          <c:idx val="1"/>
          <c:order val="1"/>
          <c:tx>
            <c:strRef>
              <c:f>'STATS COMBO'!$A$42</c:f>
              <c:strCache>
                <c:ptCount val="1"/>
                <c:pt idx="0">
                  <c:v>TREATMENT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multiLvlStrRef>
              <c:f>'STATS COMBO'!$B$39:$P$40</c:f>
              <c:multiLvlStrCache>
                <c:ptCount val="15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 (x2)</c:v>
                  </c:pt>
                  <c:pt idx="8">
                    <c:v>EC50 (x5)</c:v>
                  </c:pt>
                </c:lvl>
              </c:multiLvlStrCache>
            </c:multiLvlStrRef>
          </c:cat>
          <c:val>
            <c:numRef>
              <c:f>'STATS COMBO'!$B$42:$P$42</c:f>
              <c:numCache>
                <c:formatCode>General</c:formatCode>
                <c:ptCount val="15"/>
                <c:pt idx="0">
                  <c:v>100</c:v>
                </c:pt>
                <c:pt idx="1">
                  <c:v>80.588010844690217</c:v>
                </c:pt>
                <c:pt idx="2">
                  <c:v>78.149323694006455</c:v>
                </c:pt>
                <c:pt idx="3">
                  <c:v>77.182129373417993</c:v>
                </c:pt>
                <c:pt idx="4">
                  <c:v>75.375156419977628</c:v>
                </c:pt>
                <c:pt idx="5">
                  <c:v>79.04482470536972</c:v>
                </c:pt>
                <c:pt idx="6">
                  <c:v>64.851101129304212</c:v>
                </c:pt>
                <c:pt idx="7">
                  <c:v>75.870943180428924</c:v>
                </c:pt>
                <c:pt idx="8">
                  <c:v>88.919638436035001</c:v>
                </c:pt>
                <c:pt idx="9">
                  <c:v>81.413106581861356</c:v>
                </c:pt>
                <c:pt idx="10">
                  <c:v>81.102957363079469</c:v>
                </c:pt>
                <c:pt idx="11">
                  <c:v>73.552818346235128</c:v>
                </c:pt>
                <c:pt idx="12">
                  <c:v>87.928247876191989</c:v>
                </c:pt>
                <c:pt idx="13">
                  <c:v>79.780621551991487</c:v>
                </c:pt>
                <c:pt idx="14">
                  <c:v>72.294073321828662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9-4DB9-B571-C94D58351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56712464"/>
        <c:axId val="756720784"/>
      </c:barChart>
      <c:catAx>
        <c:axId val="75671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720784"/>
        <c:crosses val="autoZero"/>
        <c:auto val="1"/>
        <c:lblAlgn val="ctr"/>
        <c:lblOffset val="100"/>
        <c:noMultiLvlLbl val="0"/>
      </c:catAx>
      <c:valAx>
        <c:axId val="75672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71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594247354876311E-2"/>
          <c:y val="3.043368399079055E-2"/>
          <c:w val="0.94098265605791842"/>
          <c:h val="0.75053964539832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ALL!$A$4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E55B1B2-27EF-7044-9131-74D7222F550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CC9-4C49-9310-8F49417BEB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EEA03E0-8489-1D4E-A5D1-3D9619E88A2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CC9-4C49-9310-8F49417BEB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A73BAB3-6929-954C-A7C7-153D954E21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CC9-4C49-9310-8F49417BEB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C4E3127-B504-E249-BF9C-967310936C8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CC9-4C49-9310-8F49417BEB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CC9-4C49-9310-8F49417BEB6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402E3DF-C6E3-A542-AAEF-F9C7ADB4E50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CC9-4C49-9310-8F49417BEB6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B885545-5C8B-8847-9CC8-463E385361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CC9-4C49-9310-8F49417BEB6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CC9-4C49-9310-8F49417BEB6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A11-FE43-88D8-6849DAB155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A11-FE43-88D8-6849DAB155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4400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ALL!$B$9:$K$9</c:f>
                <c:numCache>
                  <c:formatCode>General</c:formatCode>
                  <c:ptCount val="10"/>
                  <c:pt idx="1">
                    <c:v>3.2607855524487812</c:v>
                  </c:pt>
                  <c:pt idx="2">
                    <c:v>3.2817317381569402</c:v>
                  </c:pt>
                  <c:pt idx="3">
                    <c:v>4.1047314617190187</c:v>
                  </c:pt>
                  <c:pt idx="5">
                    <c:v>5.1556434320485112</c:v>
                  </c:pt>
                  <c:pt idx="6">
                    <c:v>5.9834415578067492</c:v>
                  </c:pt>
                  <c:pt idx="7">
                    <c:v>5.0275492957380363</c:v>
                  </c:pt>
                  <c:pt idx="9">
                    <c:v>2.2093097477594008</c:v>
                  </c:pt>
                </c:numCache>
              </c:numRef>
            </c:plus>
            <c:minus>
              <c:numRef>
                <c:f>ALL!$B$9:$K$9</c:f>
                <c:numCache>
                  <c:formatCode>General</c:formatCode>
                  <c:ptCount val="10"/>
                  <c:pt idx="1">
                    <c:v>3.2607855524487812</c:v>
                  </c:pt>
                  <c:pt idx="2">
                    <c:v>3.2817317381569402</c:v>
                  </c:pt>
                  <c:pt idx="3">
                    <c:v>4.1047314617190187</c:v>
                  </c:pt>
                  <c:pt idx="5">
                    <c:v>5.1556434320485112</c:v>
                  </c:pt>
                  <c:pt idx="6">
                    <c:v>5.9834415578067492</c:v>
                  </c:pt>
                  <c:pt idx="7">
                    <c:v>5.0275492957380363</c:v>
                  </c:pt>
                  <c:pt idx="9">
                    <c:v>2.2093097477594008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ALL!$B$4:$K$4</c:f>
              <c:numCache>
                <c:formatCode>General</c:formatCode>
                <c:ptCount val="10"/>
                <c:pt idx="0">
                  <c:v>100</c:v>
                </c:pt>
                <c:pt idx="1">
                  <c:v>87.429939272982892</c:v>
                </c:pt>
                <c:pt idx="2">
                  <c:v>96.547433220517419</c:v>
                </c:pt>
                <c:pt idx="3">
                  <c:v>93.799841089266963</c:v>
                </c:pt>
                <c:pt idx="5">
                  <c:v>96.96346298413836</c:v>
                </c:pt>
                <c:pt idx="6">
                  <c:v>94.226157067611496</c:v>
                </c:pt>
                <c:pt idx="7">
                  <c:v>100.9603292693523</c:v>
                </c:pt>
                <c:pt idx="9">
                  <c:v>85.2801877822953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ALL!$C$15:$I$15</c15:f>
                <c15:dlblRangeCache>
                  <c:ptCount val="7"/>
                </c15:dlblRangeCache>
              </c15:datalabelsRange>
            </c:ext>
            <c:ext xmlns:c16="http://schemas.microsoft.com/office/drawing/2014/chart" uri="{C3380CC4-5D6E-409C-BE32-E72D297353CC}">
              <c16:uniqueId val="{00000000-0138-4D55-A61B-D7EB6C03E4E9}"/>
            </c:ext>
          </c:extLst>
        </c:ser>
        <c:ser>
          <c:idx val="1"/>
          <c:order val="1"/>
          <c:tx>
            <c:strRef>
              <c:f>ALL!$A$5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ALL!$B$10:$K$10</c:f>
                <c:numCache>
                  <c:formatCode>General</c:formatCode>
                  <c:ptCount val="10"/>
                  <c:pt idx="1">
                    <c:v>5.8065557286736063</c:v>
                  </c:pt>
                  <c:pt idx="2">
                    <c:v>7.3436606174739252</c:v>
                  </c:pt>
                  <c:pt idx="3">
                    <c:v>6.3756194561055306</c:v>
                  </c:pt>
                  <c:pt idx="5">
                    <c:v>8.4993381414374465</c:v>
                  </c:pt>
                  <c:pt idx="6">
                    <c:v>8.7818924379156353</c:v>
                  </c:pt>
                  <c:pt idx="7">
                    <c:v>9.3584116106014505</c:v>
                  </c:pt>
                  <c:pt idx="9">
                    <c:v>3.5694752334520685</c:v>
                  </c:pt>
                </c:numCache>
              </c:numRef>
            </c:plus>
            <c:minus>
              <c:numRef>
                <c:f>ALL!$B$10:$K$10</c:f>
                <c:numCache>
                  <c:formatCode>General</c:formatCode>
                  <c:ptCount val="10"/>
                  <c:pt idx="1">
                    <c:v>5.8065557286736063</c:v>
                  </c:pt>
                  <c:pt idx="2">
                    <c:v>7.3436606174739252</c:v>
                  </c:pt>
                  <c:pt idx="3">
                    <c:v>6.3756194561055306</c:v>
                  </c:pt>
                  <c:pt idx="5">
                    <c:v>8.4993381414374465</c:v>
                  </c:pt>
                  <c:pt idx="6">
                    <c:v>8.7818924379156353</c:v>
                  </c:pt>
                  <c:pt idx="7">
                    <c:v>9.3584116106014505</c:v>
                  </c:pt>
                  <c:pt idx="9">
                    <c:v>3.5694752334520685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ALL!$B$5:$K$5</c:f>
              <c:numCache>
                <c:formatCode>General</c:formatCode>
                <c:ptCount val="10"/>
                <c:pt idx="1">
                  <c:v>88.618649472593518</c:v>
                </c:pt>
                <c:pt idx="2">
                  <c:v>86.243764313341032</c:v>
                </c:pt>
                <c:pt idx="3">
                  <c:v>93.855876951401513</c:v>
                </c:pt>
                <c:pt idx="5">
                  <c:v>89.657982225128777</c:v>
                </c:pt>
                <c:pt idx="6">
                  <c:v>95.063107374890819</c:v>
                </c:pt>
                <c:pt idx="7">
                  <c:v>98.452772311962818</c:v>
                </c:pt>
                <c:pt idx="9">
                  <c:v>93.105746314621356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8-4D55-A61B-D7EB6C03E4E9}"/>
            </c:ext>
          </c:extLst>
        </c:ser>
        <c:ser>
          <c:idx val="2"/>
          <c:order val="2"/>
          <c:tx>
            <c:strRef>
              <c:f>ALL!$A$6</c:f>
              <c:strCache>
                <c:ptCount val="1"/>
                <c:pt idx="0">
                  <c:v>EC50(X2)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CC9-4C49-9310-8F49417BEB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C6B574-CBE3-EA4B-8DDD-D67622F3951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CC9-4C49-9310-8F49417BEB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A642ADA-1ADB-C54D-AACA-659AB52B4E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CC9-4C49-9310-8F49417BEB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2519E56-B7E1-304C-9F29-CD015E0AD5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CC9-4C49-9310-8F49417BEB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CC9-4C49-9310-8F49417BEB6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019D52C-BF94-FB49-B8FB-C1B060A29C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CC9-4C49-9310-8F49417BEB6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2B5D9D8-92CC-C54B-BF34-16FA50DCB3B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ECC9-4C49-9310-8F49417BEB6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65A3081-0BC7-6945-A4C0-E3C1E5C11B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CC9-4C49-9310-8F49417BEB6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A11-FE43-88D8-6849DAB155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A11-FE43-88D8-6849DAB1555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8000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ALL!$B$11:$K$11</c:f>
                <c:numCache>
                  <c:formatCode>General</c:formatCode>
                  <c:ptCount val="10"/>
                  <c:pt idx="1">
                    <c:v>5.6619524743833729</c:v>
                  </c:pt>
                  <c:pt idx="2">
                    <c:v>3.8552836485944639</c:v>
                  </c:pt>
                  <c:pt idx="3">
                    <c:v>3.5321191592225301</c:v>
                  </c:pt>
                  <c:pt idx="5">
                    <c:v>7.2151050176959322</c:v>
                  </c:pt>
                  <c:pt idx="6">
                    <c:v>8.9200597660047851</c:v>
                  </c:pt>
                  <c:pt idx="7">
                    <c:v>4.0938739154619013</c:v>
                  </c:pt>
                  <c:pt idx="9">
                    <c:v>7.894917749491789</c:v>
                  </c:pt>
                </c:numCache>
              </c:numRef>
            </c:plus>
            <c:minus>
              <c:numRef>
                <c:f>ALL!$B$11:$K$11</c:f>
                <c:numCache>
                  <c:formatCode>General</c:formatCode>
                  <c:ptCount val="10"/>
                  <c:pt idx="1">
                    <c:v>5.6619524743833729</c:v>
                  </c:pt>
                  <c:pt idx="2">
                    <c:v>3.8552836485944639</c:v>
                  </c:pt>
                  <c:pt idx="3">
                    <c:v>3.5321191592225301</c:v>
                  </c:pt>
                  <c:pt idx="5">
                    <c:v>7.2151050176959322</c:v>
                  </c:pt>
                  <c:pt idx="6">
                    <c:v>8.9200597660047851</c:v>
                  </c:pt>
                  <c:pt idx="7">
                    <c:v>4.0938739154619013</c:v>
                  </c:pt>
                  <c:pt idx="9">
                    <c:v>7.894917749491789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ALL!$B$6:$K$6</c:f>
              <c:numCache>
                <c:formatCode>General</c:formatCode>
                <c:ptCount val="10"/>
                <c:pt idx="1">
                  <c:v>67.657188889865623</c:v>
                </c:pt>
                <c:pt idx="2">
                  <c:v>54.381358543599276</c:v>
                </c:pt>
                <c:pt idx="3">
                  <c:v>57.310495444956842</c:v>
                </c:pt>
                <c:pt idx="5">
                  <c:v>63.591792144185874</c:v>
                </c:pt>
                <c:pt idx="6">
                  <c:v>58.100074184381228</c:v>
                </c:pt>
                <c:pt idx="7">
                  <c:v>68.657696064316639</c:v>
                </c:pt>
                <c:pt idx="9">
                  <c:v>60.564020907659675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ALL!$B$17:$I$17</c15:f>
                <c15:dlblRangeCache>
                  <c:ptCount val="8"/>
                  <c:pt idx="0">
                    <c:v>0</c:v>
                  </c:pt>
                  <c:pt idx="2">
                    <c:v>***</c:v>
                  </c:pt>
                  <c:pt idx="3">
                    <c:v>**</c:v>
                  </c:pt>
                  <c:pt idx="5">
                    <c:v>*</c:v>
                  </c:pt>
                  <c:pt idx="6">
                    <c:v>**</c:v>
                  </c:pt>
                  <c:pt idx="7">
                    <c:v>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0138-4D55-A61B-D7EB6C03E4E9}"/>
            </c:ext>
          </c:extLst>
        </c:ser>
        <c:ser>
          <c:idx val="3"/>
          <c:order val="3"/>
          <c:tx>
            <c:strRef>
              <c:f>ALL!$A$7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947-4672-A3EA-38967E1B27A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0F3EE30-2B44-CE41-B94D-0FE120B80CF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947-4672-A3EA-38967E1B27A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20E2A7-C57A-4944-B0C6-41902F2CF25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947-4672-A3EA-38967E1B27A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69D788-BE12-8841-8F58-4F6EAEA030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947-4672-A3EA-38967E1B27A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947-4672-A3EA-38967E1B27A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350C531-9C58-FE45-B317-E8EB329F98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947-4672-A3EA-38967E1B27A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F45BF3C-ED88-AE45-ABDE-00270EABC62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947-4672-A3EA-38967E1B27A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9F94BA4-2E37-CA46-AD8A-2DA38EBEB6B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947-4672-A3EA-38967E1B27A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A11-FE43-88D8-6849DAB1555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A11-FE43-88D8-6849DAB1555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ALL!$B$12:$K$12</c:f>
                <c:numCache>
                  <c:formatCode>General</c:formatCode>
                  <c:ptCount val="10"/>
                  <c:pt idx="1">
                    <c:v>4.0232766129774484</c:v>
                  </c:pt>
                  <c:pt idx="2">
                    <c:v>5.1314353671224238</c:v>
                  </c:pt>
                  <c:pt idx="3">
                    <c:v>4.3743756118331794</c:v>
                  </c:pt>
                  <c:pt idx="5">
                    <c:v>4.4900688137546911</c:v>
                  </c:pt>
                  <c:pt idx="6">
                    <c:v>4.1738424466280177</c:v>
                  </c:pt>
                  <c:pt idx="7">
                    <c:v>6.5207319971334909</c:v>
                  </c:pt>
                  <c:pt idx="9">
                    <c:v>3.1707254978398249</c:v>
                  </c:pt>
                </c:numCache>
              </c:numRef>
            </c:plus>
            <c:minus>
              <c:numRef>
                <c:f>ALL!$B$12:$K$12</c:f>
                <c:numCache>
                  <c:formatCode>General</c:formatCode>
                  <c:ptCount val="10"/>
                  <c:pt idx="1">
                    <c:v>4.0232766129774484</c:v>
                  </c:pt>
                  <c:pt idx="2">
                    <c:v>5.1314353671224238</c:v>
                  </c:pt>
                  <c:pt idx="3">
                    <c:v>4.3743756118331794</c:v>
                  </c:pt>
                  <c:pt idx="5">
                    <c:v>4.4900688137546911</c:v>
                  </c:pt>
                  <c:pt idx="6">
                    <c:v>4.1738424466280177</c:v>
                  </c:pt>
                  <c:pt idx="7">
                    <c:v>6.5207319971334909</c:v>
                  </c:pt>
                  <c:pt idx="9">
                    <c:v>3.1707254978398249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ALL!$B$7:$K$7</c:f>
              <c:numCache>
                <c:formatCode>General</c:formatCode>
                <c:ptCount val="10"/>
                <c:pt idx="1">
                  <c:v>80.257893052722324</c:v>
                </c:pt>
                <c:pt idx="2">
                  <c:v>76.773564416980179</c:v>
                </c:pt>
                <c:pt idx="3">
                  <c:v>65.257975981779126</c:v>
                </c:pt>
                <c:pt idx="5">
                  <c:v>69.419964686235033</c:v>
                </c:pt>
                <c:pt idx="6">
                  <c:v>70.68936069979658</c:v>
                </c:pt>
                <c:pt idx="7">
                  <c:v>73.078861600941593</c:v>
                </c:pt>
                <c:pt idx="9">
                  <c:v>58.549141824394482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ALL!$B$18:$I$18</c15:f>
                <c15:dlblRangeCache>
                  <c:ptCount val="8"/>
                  <c:pt idx="3">
                    <c:v>*</c:v>
                  </c:pt>
                  <c:pt idx="7">
                    <c:v>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0138-4D55-A61B-D7EB6C03E4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37681951"/>
        <c:axId val="1737678623"/>
      </c:barChart>
      <c:catAx>
        <c:axId val="1737681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78623"/>
        <c:crosses val="autoZero"/>
        <c:auto val="1"/>
        <c:lblAlgn val="ctr"/>
        <c:lblOffset val="100"/>
        <c:noMultiLvlLbl val="0"/>
      </c:catAx>
      <c:valAx>
        <c:axId val="173767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81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71302051795847E-2"/>
          <c:y val="6.7241067001756527E-2"/>
          <c:w val="0.90190560960292365"/>
          <c:h val="0.713732301427685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ALL!$A$4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CB984D-90EE-0849-821C-FFFF5EC21F0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EEC-439A-A981-8A6CE25E34B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A5BAD7-D3DB-BC45-A42C-D6A380622A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EEC-439A-A981-8A6CE25E34B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CE6CF6F-97E7-1B4F-B792-AC1342170F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EEC-439A-A981-8A6CE25E34B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588AE7C-0D6D-4C45-8218-C8FAF61F5A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EEC-439A-A981-8A6CE25E34B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EEC-439A-A981-8A6CE25E34B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DC4B412-87ED-E643-B14F-2F3386403A5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EEC-439A-A981-8A6CE25E34B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4CA8276-B877-3A4B-AB23-130413A3C2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EEC-439A-A981-8A6CE25E34B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EEC-439A-A981-8A6CE25E34B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45D-5341-A055-F314D5E8CF8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45D-5341-A055-F314D5E8CF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4400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ALL!$B$9:$K$9</c:f>
                <c:numCache>
                  <c:formatCode>General</c:formatCode>
                  <c:ptCount val="10"/>
                  <c:pt idx="1">
                    <c:v>3.2607855524487812</c:v>
                  </c:pt>
                  <c:pt idx="2">
                    <c:v>3.2817317381569402</c:v>
                  </c:pt>
                  <c:pt idx="3">
                    <c:v>4.1047314617190187</c:v>
                  </c:pt>
                  <c:pt idx="5">
                    <c:v>5.1556434320485112</c:v>
                  </c:pt>
                  <c:pt idx="6">
                    <c:v>5.9834415578067492</c:v>
                  </c:pt>
                  <c:pt idx="7">
                    <c:v>5.0275492957380363</c:v>
                  </c:pt>
                  <c:pt idx="9">
                    <c:v>2.2093097477594008</c:v>
                  </c:pt>
                </c:numCache>
              </c:numRef>
            </c:plus>
            <c:minus>
              <c:numRef>
                <c:f>ALL!$B$9:$K$9</c:f>
                <c:numCache>
                  <c:formatCode>General</c:formatCode>
                  <c:ptCount val="10"/>
                  <c:pt idx="1">
                    <c:v>3.2607855524487812</c:v>
                  </c:pt>
                  <c:pt idx="2">
                    <c:v>3.2817317381569402</c:v>
                  </c:pt>
                  <c:pt idx="3">
                    <c:v>4.1047314617190187</c:v>
                  </c:pt>
                  <c:pt idx="5">
                    <c:v>5.1556434320485112</c:v>
                  </c:pt>
                  <c:pt idx="6">
                    <c:v>5.9834415578067492</c:v>
                  </c:pt>
                  <c:pt idx="7">
                    <c:v>5.0275492957380363</c:v>
                  </c:pt>
                  <c:pt idx="9">
                    <c:v>2.2093097477594008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ALL!$B$4:$K$4</c:f>
              <c:numCache>
                <c:formatCode>General</c:formatCode>
                <c:ptCount val="10"/>
                <c:pt idx="0">
                  <c:v>100</c:v>
                </c:pt>
                <c:pt idx="1">
                  <c:v>87.429939272982892</c:v>
                </c:pt>
                <c:pt idx="2">
                  <c:v>96.547433220517419</c:v>
                </c:pt>
                <c:pt idx="3">
                  <c:v>93.799841089266963</c:v>
                </c:pt>
                <c:pt idx="5">
                  <c:v>96.96346298413836</c:v>
                </c:pt>
                <c:pt idx="6">
                  <c:v>94.226157067611496</c:v>
                </c:pt>
                <c:pt idx="7">
                  <c:v>100.9603292693523</c:v>
                </c:pt>
                <c:pt idx="9">
                  <c:v>85.2801877822953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ALL!$C$15:$I$15</c15:f>
                <c15:dlblRangeCache>
                  <c:ptCount val="7"/>
                </c15:dlblRangeCache>
              </c15:datalabelsRange>
            </c:ext>
            <c:ext xmlns:c16="http://schemas.microsoft.com/office/drawing/2014/chart" uri="{C3380CC4-5D6E-409C-BE32-E72D297353CC}">
              <c16:uniqueId val="{00000008-4EEC-439A-A981-8A6CE25E34BA}"/>
            </c:ext>
          </c:extLst>
        </c:ser>
        <c:ser>
          <c:idx val="1"/>
          <c:order val="1"/>
          <c:tx>
            <c:strRef>
              <c:f>ALL!$A$5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ALL!$B$10:$K$10</c:f>
                <c:numCache>
                  <c:formatCode>General</c:formatCode>
                  <c:ptCount val="10"/>
                  <c:pt idx="1">
                    <c:v>5.8065557286736063</c:v>
                  </c:pt>
                  <c:pt idx="2">
                    <c:v>7.3436606174739252</c:v>
                  </c:pt>
                  <c:pt idx="3">
                    <c:v>6.3756194561055306</c:v>
                  </c:pt>
                  <c:pt idx="5">
                    <c:v>8.4993381414374465</c:v>
                  </c:pt>
                  <c:pt idx="6">
                    <c:v>8.7818924379156353</c:v>
                  </c:pt>
                  <c:pt idx="7">
                    <c:v>9.3584116106014505</c:v>
                  </c:pt>
                  <c:pt idx="9">
                    <c:v>3.5694752334520685</c:v>
                  </c:pt>
                </c:numCache>
              </c:numRef>
            </c:plus>
            <c:minus>
              <c:numRef>
                <c:f>ALL!$B$10:$K$10</c:f>
                <c:numCache>
                  <c:formatCode>General</c:formatCode>
                  <c:ptCount val="10"/>
                  <c:pt idx="1">
                    <c:v>5.8065557286736063</c:v>
                  </c:pt>
                  <c:pt idx="2">
                    <c:v>7.3436606174739252</c:v>
                  </c:pt>
                  <c:pt idx="3">
                    <c:v>6.3756194561055306</c:v>
                  </c:pt>
                  <c:pt idx="5">
                    <c:v>8.4993381414374465</c:v>
                  </c:pt>
                  <c:pt idx="6">
                    <c:v>8.7818924379156353</c:v>
                  </c:pt>
                  <c:pt idx="7">
                    <c:v>9.3584116106014505</c:v>
                  </c:pt>
                  <c:pt idx="9">
                    <c:v>3.5694752334520685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ALL!$B$5:$K$5</c:f>
              <c:numCache>
                <c:formatCode>General</c:formatCode>
                <c:ptCount val="10"/>
                <c:pt idx="1">
                  <c:v>88.618649472593518</c:v>
                </c:pt>
                <c:pt idx="2">
                  <c:v>86.243764313341032</c:v>
                </c:pt>
                <c:pt idx="3">
                  <c:v>93.855876951401513</c:v>
                </c:pt>
                <c:pt idx="5">
                  <c:v>89.657982225128777</c:v>
                </c:pt>
                <c:pt idx="6">
                  <c:v>95.063107374890819</c:v>
                </c:pt>
                <c:pt idx="7">
                  <c:v>98.452772311962818</c:v>
                </c:pt>
                <c:pt idx="9">
                  <c:v>93.105746314621356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EC-439A-A981-8A6CE25E34BA}"/>
            </c:ext>
          </c:extLst>
        </c:ser>
        <c:ser>
          <c:idx val="2"/>
          <c:order val="2"/>
          <c:tx>
            <c:strRef>
              <c:f>ALL!$A$6</c:f>
              <c:strCache>
                <c:ptCount val="1"/>
                <c:pt idx="0">
                  <c:v>EC50(X2)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EEC-439A-A981-8A6CE25E34B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9DE041-3F71-6C4A-877E-27A5519E4D2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EEC-439A-A981-8A6CE25E34B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19A71B8-0C5D-9340-BBC0-3ED39760727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EEC-439A-A981-8A6CE25E34B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357E827-E8A2-6841-BC7A-DA715CD56F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4EEC-439A-A981-8A6CE25E34B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EEC-439A-A981-8A6CE25E34B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F866670-BB59-644D-BB11-F702883383F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4EEC-439A-A981-8A6CE25E34B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82517E1-7133-5D4C-9BC1-2241A658C85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EEC-439A-A981-8A6CE25E34B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621EDAE-8647-D849-8AE1-B13EC69919E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4EEC-439A-A981-8A6CE25E34B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45D-5341-A055-F314D5E8CF8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248111D-0314-AB4B-8C3F-794456854D8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45D-5341-A055-F314D5E8CF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8000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ALL!$B$11:$K$11</c:f>
                <c:numCache>
                  <c:formatCode>General</c:formatCode>
                  <c:ptCount val="10"/>
                  <c:pt idx="1">
                    <c:v>5.6619524743833729</c:v>
                  </c:pt>
                  <c:pt idx="2">
                    <c:v>3.8552836485944639</c:v>
                  </c:pt>
                  <c:pt idx="3">
                    <c:v>3.5321191592225301</c:v>
                  </c:pt>
                  <c:pt idx="5">
                    <c:v>7.2151050176959322</c:v>
                  </c:pt>
                  <c:pt idx="6">
                    <c:v>8.9200597660047851</c:v>
                  </c:pt>
                  <c:pt idx="7">
                    <c:v>4.0938739154619013</c:v>
                  </c:pt>
                  <c:pt idx="9">
                    <c:v>7.894917749491789</c:v>
                  </c:pt>
                </c:numCache>
              </c:numRef>
            </c:plus>
            <c:minus>
              <c:numRef>
                <c:f>ALL!$B$11:$K$11</c:f>
                <c:numCache>
                  <c:formatCode>General</c:formatCode>
                  <c:ptCount val="10"/>
                  <c:pt idx="1">
                    <c:v>5.6619524743833729</c:v>
                  </c:pt>
                  <c:pt idx="2">
                    <c:v>3.8552836485944639</c:v>
                  </c:pt>
                  <c:pt idx="3">
                    <c:v>3.5321191592225301</c:v>
                  </c:pt>
                  <c:pt idx="5">
                    <c:v>7.2151050176959322</c:v>
                  </c:pt>
                  <c:pt idx="6">
                    <c:v>8.9200597660047851</c:v>
                  </c:pt>
                  <c:pt idx="7">
                    <c:v>4.0938739154619013</c:v>
                  </c:pt>
                  <c:pt idx="9">
                    <c:v>7.894917749491789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ALL!$B$6:$K$6</c:f>
              <c:numCache>
                <c:formatCode>General</c:formatCode>
                <c:ptCount val="10"/>
                <c:pt idx="1">
                  <c:v>67.657188889865623</c:v>
                </c:pt>
                <c:pt idx="2">
                  <c:v>54.381358543599276</c:v>
                </c:pt>
                <c:pt idx="3">
                  <c:v>57.310495444956842</c:v>
                </c:pt>
                <c:pt idx="5">
                  <c:v>63.591792144185874</c:v>
                </c:pt>
                <c:pt idx="6">
                  <c:v>58.100074184381228</c:v>
                </c:pt>
                <c:pt idx="7">
                  <c:v>68.657696064316639</c:v>
                </c:pt>
                <c:pt idx="9">
                  <c:v>60.564020907659675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ALL!$B$17:$K$17</c15:f>
                <c15:dlblRangeCache>
                  <c:ptCount val="10"/>
                  <c:pt idx="0">
                    <c:v>0</c:v>
                  </c:pt>
                  <c:pt idx="2">
                    <c:v>***</c:v>
                  </c:pt>
                  <c:pt idx="3">
                    <c:v>**</c:v>
                  </c:pt>
                  <c:pt idx="5">
                    <c:v>*</c:v>
                  </c:pt>
                  <c:pt idx="6">
                    <c:v>**</c:v>
                  </c:pt>
                  <c:pt idx="7">
                    <c:v>**</c:v>
                  </c:pt>
                  <c:pt idx="9">
                    <c:v>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4EEC-439A-A981-8A6CE25E34BA}"/>
            </c:ext>
          </c:extLst>
        </c:ser>
        <c:ser>
          <c:idx val="3"/>
          <c:order val="3"/>
          <c:tx>
            <c:strRef>
              <c:f>ALL!$A$7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4EEC-439A-A981-8A6CE25E34B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5D2A779-33A0-D249-8544-430EAA6D62F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4EEC-439A-A981-8A6CE25E34B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2CF88A9-594E-2D45-A869-93CF0F91D3B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4EEC-439A-A981-8A6CE25E34BA}"/>
                </c:ext>
              </c:extLst>
            </c:dLbl>
            <c:dLbl>
              <c:idx val="3"/>
              <c:layout>
                <c:manualLayout>
                  <c:x val="1.3560124095422274E-3"/>
                  <c:y val="-2.0564253983109786E-2"/>
                </c:manualLayout>
              </c:layout>
              <c:tx>
                <c:rich>
                  <a:bodyPr/>
                  <a:lstStyle/>
                  <a:p>
                    <a:fld id="{3F6CF8E8-634B-4148-820F-2D075897B0A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4EEC-439A-A981-8A6CE25E34B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4EEC-439A-A981-8A6CE25E34B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42B483A-3530-2A41-9E7E-0015EFECACE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4EEC-439A-A981-8A6CE25E34B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F5A1F12-33C1-9B47-B885-776915AD4CC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4EEC-439A-A981-8A6CE25E34BA}"/>
                </c:ext>
              </c:extLst>
            </c:dLbl>
            <c:dLbl>
              <c:idx val="7"/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0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A8E4E76-C5E1-F14A-9962-281110559DFD}" type="CELLRANGE">
                      <a:rPr lang="en-US"/>
                      <a:pPr>
                        <a:defRPr/>
                      </a:pPr>
                      <a:t>[CELLRANGE]</a:t>
                    </a:fld>
                    <a:endParaRPr lang="en-GB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2116022592799089E-2"/>
                      <c:h val="8.75665774364220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4EEC-439A-A981-8A6CE25E34B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45D-5341-A055-F314D5E8CF8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A1566F0-357A-C64C-B1C2-25E7B4137F9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45D-5341-A055-F314D5E8CF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ALL!$B$12:$K$12</c:f>
                <c:numCache>
                  <c:formatCode>General</c:formatCode>
                  <c:ptCount val="10"/>
                  <c:pt idx="1">
                    <c:v>4.0232766129774484</c:v>
                  </c:pt>
                  <c:pt idx="2">
                    <c:v>5.1314353671224238</c:v>
                  </c:pt>
                  <c:pt idx="3">
                    <c:v>4.3743756118331794</c:v>
                  </c:pt>
                  <c:pt idx="5">
                    <c:v>4.4900688137546911</c:v>
                  </c:pt>
                  <c:pt idx="6">
                    <c:v>4.1738424466280177</c:v>
                  </c:pt>
                  <c:pt idx="7">
                    <c:v>6.5207319971334909</c:v>
                  </c:pt>
                  <c:pt idx="9">
                    <c:v>3.1707254978398249</c:v>
                  </c:pt>
                </c:numCache>
              </c:numRef>
            </c:plus>
            <c:minus>
              <c:numRef>
                <c:f>ALL!$B$12:$K$12</c:f>
                <c:numCache>
                  <c:formatCode>General</c:formatCode>
                  <c:ptCount val="10"/>
                  <c:pt idx="1">
                    <c:v>4.0232766129774484</c:v>
                  </c:pt>
                  <c:pt idx="2">
                    <c:v>5.1314353671224238</c:v>
                  </c:pt>
                  <c:pt idx="3">
                    <c:v>4.3743756118331794</c:v>
                  </c:pt>
                  <c:pt idx="5">
                    <c:v>4.4900688137546911</c:v>
                  </c:pt>
                  <c:pt idx="6">
                    <c:v>4.1738424466280177</c:v>
                  </c:pt>
                  <c:pt idx="7">
                    <c:v>6.5207319971334909</c:v>
                  </c:pt>
                  <c:pt idx="9">
                    <c:v>3.1707254978398249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multiLvlStrRef>
              <c:f>ALL!$B$2:$K$3</c:f>
              <c:multiLvlStrCache>
                <c:ptCount val="10"/>
                <c:lvl>
                  <c:pt idx="0">
                    <c:v>control cells</c:v>
                  </c:pt>
                  <c:pt idx="1">
                    <c:v>3,4-DHBA</c:v>
                  </c:pt>
                  <c:pt idx="2">
                    <c:v>4-HBA</c:v>
                  </c:pt>
                  <c:pt idx="3">
                    <c:v>FA</c:v>
                  </c:pt>
                  <c:pt idx="5">
                    <c:v>3,4-DHBA + 4-HBA</c:v>
                  </c:pt>
                  <c:pt idx="6">
                    <c:v>3,4-DHBA + FA</c:v>
                  </c:pt>
                  <c:pt idx="7">
                    <c:v>4-HBA + FA</c:v>
                  </c:pt>
                  <c:pt idx="9">
                    <c:v>3,4-DHBA + 4-HBA + FA</c:v>
                  </c:pt>
                </c:lvl>
                <c:lvl>
                  <c:pt idx="0">
                    <c:v>prevention</c:v>
                  </c:pt>
                </c:lvl>
              </c:multiLvlStrCache>
            </c:multiLvlStrRef>
          </c:cat>
          <c:val>
            <c:numRef>
              <c:f>ALL!$B$7:$K$7</c:f>
              <c:numCache>
                <c:formatCode>General</c:formatCode>
                <c:ptCount val="10"/>
                <c:pt idx="1">
                  <c:v>80.257893052722324</c:v>
                </c:pt>
                <c:pt idx="2">
                  <c:v>76.773564416980179</c:v>
                </c:pt>
                <c:pt idx="3">
                  <c:v>65.257975981779126</c:v>
                </c:pt>
                <c:pt idx="5">
                  <c:v>69.419964686235033</c:v>
                </c:pt>
                <c:pt idx="6">
                  <c:v>70.68936069979658</c:v>
                </c:pt>
                <c:pt idx="7">
                  <c:v>73.078861600941593</c:v>
                </c:pt>
                <c:pt idx="9">
                  <c:v>58.549141824394482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ALL!$B$18:$K$18</c15:f>
                <c15:dlblRangeCache>
                  <c:ptCount val="10"/>
                  <c:pt idx="3">
                    <c:v>*</c:v>
                  </c:pt>
                  <c:pt idx="7">
                    <c:v>**</c:v>
                  </c:pt>
                  <c:pt idx="9">
                    <c:v>**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4EEC-439A-A981-8A6CE25E34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37681951"/>
        <c:axId val="1737678623"/>
      </c:barChart>
      <c:catAx>
        <c:axId val="1737681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78623"/>
        <c:crosses val="autoZero"/>
        <c:auto val="1"/>
        <c:lblAlgn val="ctr"/>
        <c:lblOffset val="100"/>
        <c:noMultiLvlLbl val="0"/>
      </c:catAx>
      <c:valAx>
        <c:axId val="1737678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81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DROPLETS- TREATMENT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'EC50 EC25 TREAT'!$AF$29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'EC50 EC25 TREAT'!$AG$27:$AN$28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'EC50 EC25 TREAT'!$AG$29:$AN$29</c:f>
              <c:numCache>
                <c:formatCode>General</c:formatCode>
                <c:ptCount val="8"/>
                <c:pt idx="0">
                  <c:v>79.44897564840204</c:v>
                </c:pt>
                <c:pt idx="1">
                  <c:v>80.019112622332713</c:v>
                </c:pt>
                <c:pt idx="2">
                  <c:v>80.511850858910577</c:v>
                </c:pt>
                <c:pt idx="3">
                  <c:v>85.221921216406429</c:v>
                </c:pt>
                <c:pt idx="4">
                  <c:v>89.006205656530327</c:v>
                </c:pt>
                <c:pt idx="5">
                  <c:v>86.83411223273076</c:v>
                </c:pt>
                <c:pt idx="6">
                  <c:v>97.757833135006663</c:v>
                </c:pt>
                <c:pt idx="7">
                  <c:v>95.906872281536593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8-4AC8-8FE6-F724FAB1EC0F}"/>
            </c:ext>
          </c:extLst>
        </c:ser>
        <c:ser>
          <c:idx val="1"/>
          <c:order val="1"/>
          <c:tx>
            <c:strRef>
              <c:f>'EC50 EC25 TREAT'!$AF$30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'EC50 EC25 TREAT'!$AG$27:$AN$28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'EC50 EC25 TREAT'!$AG$30:$AN$30</c:f>
              <c:numCache>
                <c:formatCode>General</c:formatCode>
                <c:ptCount val="8"/>
                <c:pt idx="0">
                  <c:v>82.957506651960472</c:v>
                </c:pt>
                <c:pt idx="1">
                  <c:v>85.062650964740499</c:v>
                </c:pt>
                <c:pt idx="2">
                  <c:v>93.92273200789046</c:v>
                </c:pt>
                <c:pt idx="3">
                  <c:v>80.971444812295729</c:v>
                </c:pt>
                <c:pt idx="4">
                  <c:v>61.835221813527198</c:v>
                </c:pt>
                <c:pt idx="5">
                  <c:v>66.550220808632503</c:v>
                </c:pt>
                <c:pt idx="6">
                  <c:v>76.391871099122383</c:v>
                </c:pt>
                <c:pt idx="7">
                  <c:v>52.388656860641049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C8-4AC8-8FE6-F724FAB1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8939888"/>
        <c:axId val="128935312"/>
        <c:axId val="0"/>
      </c:bar3DChart>
      <c:catAx>
        <c:axId val="128939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Combinations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35312"/>
        <c:crosses val="autoZero"/>
        <c:auto val="1"/>
        <c:lblAlgn val="ctr"/>
        <c:lblOffset val="100"/>
        <c:noMultiLvlLbl val="0"/>
      </c:catAx>
      <c:valAx>
        <c:axId val="12893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% Lipid doplets formed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3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STATS!$A$47</c:f>
              <c:strCache>
                <c:ptCount val="1"/>
                <c:pt idx="0">
                  <c:v>Prevention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multiLvlStrRef>
              <c:f>STATS!$B$45:$P$46</c:f>
              <c:multiLvlStrCache>
                <c:ptCount val="15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</c:v>
                  </c:pt>
                  <c:pt idx="8">
                    <c:v>EC25</c:v>
                  </c:pt>
                </c:lvl>
              </c:multiLvlStrCache>
            </c:multiLvlStrRef>
          </c:cat>
          <c:val>
            <c:numRef>
              <c:f>STATS!$B$47:$P$47</c:f>
              <c:numCache>
                <c:formatCode>General</c:formatCode>
                <c:ptCount val="15"/>
                <c:pt idx="0">
                  <c:v>100</c:v>
                </c:pt>
                <c:pt idx="1">
                  <c:v>88.618649472593518</c:v>
                </c:pt>
                <c:pt idx="2">
                  <c:v>86.243764313341032</c:v>
                </c:pt>
                <c:pt idx="3">
                  <c:v>93.855876951401513</c:v>
                </c:pt>
                <c:pt idx="4">
                  <c:v>89.657982225128777</c:v>
                </c:pt>
                <c:pt idx="5">
                  <c:v>95.063107374890819</c:v>
                </c:pt>
                <c:pt idx="6">
                  <c:v>98.452772311962818</c:v>
                </c:pt>
                <c:pt idx="7">
                  <c:v>93.105746314621356</c:v>
                </c:pt>
                <c:pt idx="8">
                  <c:v>87.429939272982892</c:v>
                </c:pt>
                <c:pt idx="9">
                  <c:v>96.547433220517419</c:v>
                </c:pt>
                <c:pt idx="10">
                  <c:v>93.799841089266963</c:v>
                </c:pt>
                <c:pt idx="11">
                  <c:v>96.96346298413836</c:v>
                </c:pt>
                <c:pt idx="12">
                  <c:v>94.226157067611496</c:v>
                </c:pt>
                <c:pt idx="13">
                  <c:v>100.9603292693523</c:v>
                </c:pt>
                <c:pt idx="14">
                  <c:v>85.2801877822953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18-4F20-AD9D-090777EA4A50}"/>
            </c:ext>
          </c:extLst>
        </c:ser>
        <c:ser>
          <c:idx val="1"/>
          <c:order val="1"/>
          <c:tx>
            <c:strRef>
              <c:f>STATS!$A$48</c:f>
              <c:strCache>
                <c:ptCount val="1"/>
                <c:pt idx="0">
                  <c:v>Treatment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multiLvlStrRef>
              <c:f>STATS!$B$45:$P$46</c:f>
              <c:multiLvlStrCache>
                <c:ptCount val="15"/>
                <c:lvl>
                  <c:pt idx="0">
                    <c:v>cells</c:v>
                  </c:pt>
                  <c:pt idx="1">
                    <c:v>3,4 DHB4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DHB4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</c:v>
                  </c:pt>
                  <c:pt idx="8">
                    <c:v>EC25</c:v>
                  </c:pt>
                </c:lvl>
              </c:multiLvlStrCache>
            </c:multiLvlStrRef>
          </c:cat>
          <c:val>
            <c:numRef>
              <c:f>STATS!$B$48:$P$48</c:f>
              <c:numCache>
                <c:formatCode>General</c:formatCode>
                <c:ptCount val="15"/>
                <c:pt idx="0">
                  <c:v>100</c:v>
                </c:pt>
                <c:pt idx="1">
                  <c:v>83.28722664430957</c:v>
                </c:pt>
                <c:pt idx="2">
                  <c:v>90.859847826072226</c:v>
                </c:pt>
                <c:pt idx="3">
                  <c:v>94.662031105282196</c:v>
                </c:pt>
                <c:pt idx="4">
                  <c:v>78.707655189142358</c:v>
                </c:pt>
                <c:pt idx="5">
                  <c:v>80.417730513472051</c:v>
                </c:pt>
                <c:pt idx="6">
                  <c:v>80.433417747169784</c:v>
                </c:pt>
                <c:pt idx="7">
                  <c:v>85.550575505155109</c:v>
                </c:pt>
                <c:pt idx="8">
                  <c:v>78.384513218641487</c:v>
                </c:pt>
                <c:pt idx="9">
                  <c:v>89.824131413073346</c:v>
                </c:pt>
                <c:pt idx="10">
                  <c:v>95.827956585143127</c:v>
                </c:pt>
                <c:pt idx="11">
                  <c:v>81.78828918674985</c:v>
                </c:pt>
                <c:pt idx="12">
                  <c:v>87.336480812789844</c:v>
                </c:pt>
                <c:pt idx="13">
                  <c:v>88.60465080561444</c:v>
                </c:pt>
                <c:pt idx="14">
                  <c:v>95.423961238781928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18-4F20-AD9D-090777EA4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45781200"/>
        <c:axId val="1445784944"/>
        <c:axId val="0"/>
      </c:bar3DChart>
      <c:catAx>
        <c:axId val="144578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784944"/>
        <c:crosses val="autoZero"/>
        <c:auto val="1"/>
        <c:lblAlgn val="ctr"/>
        <c:lblOffset val="100"/>
        <c:noMultiLvlLbl val="0"/>
      </c:catAx>
      <c:valAx>
        <c:axId val="144578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578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98208732346332"/>
          <c:y val="0.95868257262631817"/>
          <c:w val="0.43463990101791444"/>
          <c:h val="3.135146206073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 - TREATMENT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STATS!$BP$28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STATS!$BQ$26:$BX$27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STATS!$BQ$28:$BX$28</c:f>
              <c:numCache>
                <c:formatCode>General</c:formatCode>
                <c:ptCount val="8"/>
                <c:pt idx="0">
                  <c:v>79.44897564840204</c:v>
                </c:pt>
                <c:pt idx="1">
                  <c:v>80.019112622332713</c:v>
                </c:pt>
                <c:pt idx="2">
                  <c:v>80.511850858910577</c:v>
                </c:pt>
                <c:pt idx="3">
                  <c:v>85.221921216406429</c:v>
                </c:pt>
                <c:pt idx="4">
                  <c:v>89.006205656530327</c:v>
                </c:pt>
                <c:pt idx="5">
                  <c:v>86.83411223273076</c:v>
                </c:pt>
                <c:pt idx="6">
                  <c:v>97.757833135006663</c:v>
                </c:pt>
                <c:pt idx="7">
                  <c:v>95.906872281536593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5-42D1-991B-1D9D4715D1AE}"/>
            </c:ext>
          </c:extLst>
        </c:ser>
        <c:ser>
          <c:idx val="1"/>
          <c:order val="1"/>
          <c:tx>
            <c:strRef>
              <c:f>STATS!$BP$29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STATS!$BQ$26:$BX$27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STATS!$BQ$29:$BX$29</c:f>
              <c:numCache>
                <c:formatCode>General</c:formatCode>
                <c:ptCount val="8"/>
                <c:pt idx="0">
                  <c:v>82.957506651960472</c:v>
                </c:pt>
                <c:pt idx="1">
                  <c:v>85.062650964740499</c:v>
                </c:pt>
                <c:pt idx="2">
                  <c:v>93.92273200789046</c:v>
                </c:pt>
                <c:pt idx="3">
                  <c:v>80.971444812295729</c:v>
                </c:pt>
                <c:pt idx="4">
                  <c:v>61.835221813527198</c:v>
                </c:pt>
                <c:pt idx="5">
                  <c:v>66.550220808632503</c:v>
                </c:pt>
                <c:pt idx="6">
                  <c:v>76.391871099122383</c:v>
                </c:pt>
                <c:pt idx="7">
                  <c:v>52.388656860641049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5-42D1-991B-1D9D4715D1AE}"/>
            </c:ext>
          </c:extLst>
        </c:ser>
        <c:ser>
          <c:idx val="2"/>
          <c:order val="2"/>
          <c:tx>
            <c:strRef>
              <c:f>STATS!$BP$31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multiLvlStrRef>
              <c:f>STATS!$BQ$26:$BX$27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STATS!$BQ$31:$BX$31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2-EB45-42D1-991B-1D9D4715D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5944384"/>
        <c:axId val="545954784"/>
        <c:axId val="0"/>
      </c:bar3DChart>
      <c:catAx>
        <c:axId val="54594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54784"/>
        <c:crosses val="autoZero"/>
        <c:auto val="1"/>
        <c:lblAlgn val="ctr"/>
        <c:lblOffset val="100"/>
        <c:noMultiLvlLbl val="0"/>
      </c:catAx>
      <c:valAx>
        <c:axId val="54595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4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 - PREVENTION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STATS!$BB$28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STATS!$BC$26:$BJ$27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STATS!$BC$28:$BJ$28</c:f>
              <c:numCache>
                <c:formatCode>General</c:formatCode>
                <c:ptCount val="8"/>
                <c:pt idx="0">
                  <c:v>89.624133503048228</c:v>
                </c:pt>
                <c:pt idx="1">
                  <c:v>95.96042673464504</c:v>
                </c:pt>
                <c:pt idx="2">
                  <c:v>100.70614134889166</c:v>
                </c:pt>
                <c:pt idx="3">
                  <c:v>92.328439012297622</c:v>
                </c:pt>
                <c:pt idx="4">
                  <c:v>97.183174499344645</c:v>
                </c:pt>
                <c:pt idx="5">
                  <c:v>94.340364131780007</c:v>
                </c:pt>
                <c:pt idx="6">
                  <c:v>102.81428077656008</c:v>
                </c:pt>
                <c:pt idx="7">
                  <c:v>84.986272933985205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64-4956-A61E-8B0CE8F8A194}"/>
            </c:ext>
          </c:extLst>
        </c:ser>
        <c:ser>
          <c:idx val="1"/>
          <c:order val="1"/>
          <c:tx>
            <c:strRef>
              <c:f>STATS!$BB$29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STATS!$BC$26:$BJ$27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</c:v>
                  </c:pt>
                  <c:pt idx="4">
                    <c:v>EC25</c:v>
                  </c:pt>
                </c:lvl>
              </c:multiLvlStrCache>
            </c:multiLvlStrRef>
          </c:cat>
          <c:val>
            <c:numRef>
              <c:f>STATS!$BC$29:$BJ$29</c:f>
              <c:numCache>
                <c:formatCode>General</c:formatCode>
                <c:ptCount val="8"/>
                <c:pt idx="0">
                  <c:v>75.915810506246828</c:v>
                </c:pt>
                <c:pt idx="1">
                  <c:v>83.302375420445102</c:v>
                </c:pt>
                <c:pt idx="2">
                  <c:v>81.539335748500704</c:v>
                </c:pt>
                <c:pt idx="3">
                  <c:v>70.378760837596317</c:v>
                </c:pt>
                <c:pt idx="4">
                  <c:v>85.498189180818471</c:v>
                </c:pt>
                <c:pt idx="5">
                  <c:v>81.738956875679833</c:v>
                </c:pt>
                <c:pt idx="6">
                  <c:v>91.895383437030276</c:v>
                </c:pt>
                <c:pt idx="7">
                  <c:v>79.566264746764276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64-4956-A61E-8B0CE8F8A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6462256"/>
        <c:axId val="556463504"/>
        <c:axId val="0"/>
      </c:bar3DChart>
      <c:catAx>
        <c:axId val="55646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463504"/>
        <c:crosses val="autoZero"/>
        <c:auto val="1"/>
        <c:lblAlgn val="ctr"/>
        <c:lblOffset val="100"/>
        <c:noMultiLvlLbl val="0"/>
      </c:catAx>
      <c:valAx>
        <c:axId val="55646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46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</a:t>
            </a:r>
            <a:r>
              <a:rPr lang="en-ZA" baseline="0"/>
              <a:t> DROPLETS - PREVENTION (EC 50 X2, X5)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'EC50 (X2X5) PREV'!$AI$27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'EC50 (X2X5) PREV'!$AJ$25:$AQ$26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'EC50 (X2X5) PREV'!$AJ$27:$AQ$27</c:f>
              <c:numCache>
                <c:formatCode>General</c:formatCode>
                <c:ptCount val="8"/>
                <c:pt idx="0">
                  <c:v>61.25166331321639</c:v>
                </c:pt>
                <c:pt idx="1">
                  <c:v>65.424175537199901</c:v>
                </c:pt>
                <c:pt idx="2">
                  <c:v>71.408990923629105</c:v>
                </c:pt>
                <c:pt idx="3">
                  <c:v>58.820233041734696</c:v>
                </c:pt>
                <c:pt idx="4">
                  <c:v>70.242847337478452</c:v>
                </c:pt>
                <c:pt idx="5">
                  <c:v>61.048211565346925</c:v>
                </c:pt>
                <c:pt idx="6">
                  <c:v>62.756930793307305</c:v>
                </c:pt>
                <c:pt idx="7">
                  <c:v>54.482645981127185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E-4251-95FA-D149960F8336}"/>
            </c:ext>
          </c:extLst>
        </c:ser>
        <c:ser>
          <c:idx val="1"/>
          <c:order val="1"/>
          <c:tx>
            <c:strRef>
              <c:f>'EC50 (X2X5) PREV'!$AI$28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'EC50 (X2X5) PREV'!$AJ$25:$AQ$26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'EC50 (X2X5) PREV'!$AJ$28:$AQ$28</c:f>
              <c:numCache>
                <c:formatCode>General</c:formatCode>
                <c:ptCount val="8"/>
                <c:pt idx="0">
                  <c:v>22.038547433464913</c:v>
                </c:pt>
                <c:pt idx="1">
                  <c:v>24.967684334822476</c:v>
                </c:pt>
                <c:pt idx="2">
                  <c:v>11.691853988556119</c:v>
                </c:pt>
                <c:pt idx="3">
                  <c:v>-20.650957121578244</c:v>
                </c:pt>
                <c:pt idx="4">
                  <c:v>35.869464414869832</c:v>
                </c:pt>
                <c:pt idx="5">
                  <c:v>24.001770498760866</c:v>
                </c:pt>
                <c:pt idx="6">
                  <c:v>32.973062529910152</c:v>
                </c:pt>
                <c:pt idx="7">
                  <c:v>-3.5778512782295784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E-4251-95FA-D149960F8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45945632"/>
        <c:axId val="545949792"/>
        <c:axId val="0"/>
      </c:bar3DChart>
      <c:catAx>
        <c:axId val="54594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49792"/>
        <c:crosses val="autoZero"/>
        <c:auto val="1"/>
        <c:lblAlgn val="ctr"/>
        <c:lblOffset val="100"/>
        <c:noMultiLvlLbl val="0"/>
      </c:catAx>
      <c:valAx>
        <c:axId val="54594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4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LIPID DROPLETS - TREATMENT (EC50  X2 X5)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'EC50 (X2X5) TREAT'!$AK$26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'EC50 (X2X5) TREAT'!$AL$24:$AS$25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'EC50 (X2X5) TREAT'!$AL$26:$AS$26</c:f>
              <c:numCache>
                <c:formatCode>General</c:formatCode>
                <c:ptCount val="8"/>
                <c:pt idx="0">
                  <c:v>79.524523207267961</c:v>
                </c:pt>
                <c:pt idx="1">
                  <c:v>84.760320524824991</c:v>
                </c:pt>
                <c:pt idx="2">
                  <c:v>60.106643481711281</c:v>
                </c:pt>
                <c:pt idx="3">
                  <c:v>78.070494858350358</c:v>
                </c:pt>
                <c:pt idx="4">
                  <c:v>70.551686028385461</c:v>
                </c:pt>
                <c:pt idx="5">
                  <c:v>89.024289049590038</c:v>
                </c:pt>
                <c:pt idx="6">
                  <c:v>76.196604438687274</c:v>
                </c:pt>
                <c:pt idx="7">
                  <c:v>68.908220718635974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1-49E1-AF6F-E199CC652B7F}"/>
            </c:ext>
          </c:extLst>
        </c:ser>
        <c:ser>
          <c:idx val="1"/>
          <c:order val="1"/>
          <c:tx>
            <c:strRef>
              <c:f>'EC50 (X2X5) TREAT'!$AK$27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multiLvlStrRef>
              <c:f>'EC50 (X2X5) TREAT'!$AL$24:$AS$25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'EC50 (X2X5) TREAT'!$AL$27:$AS$27</c:f>
              <c:numCache>
                <c:formatCode>General</c:formatCode>
                <c:ptCount val="8"/>
                <c:pt idx="0">
                  <c:v>58.737334538696672</c:v>
                </c:pt>
                <c:pt idx="1">
                  <c:v>57.770140218108203</c:v>
                </c:pt>
                <c:pt idx="2">
                  <c:v>55.331453067424434</c:v>
                </c:pt>
                <c:pt idx="3">
                  <c:v>35.919463912114658</c:v>
                </c:pt>
                <c:pt idx="4">
                  <c:v>65.992722702204489</c:v>
                </c:pt>
                <c:pt idx="5">
                  <c:v>64.597492787166189</c:v>
                </c:pt>
                <c:pt idx="6">
                  <c:v>53.308928709731966</c:v>
                </c:pt>
                <c:pt idx="7">
                  <c:v>41.949572099551325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1-49E1-AF6F-E199CC652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8933232"/>
        <c:axId val="128938640"/>
        <c:axId val="0"/>
      </c:bar3DChart>
      <c:catAx>
        <c:axId val="12893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38640"/>
        <c:crosses val="autoZero"/>
        <c:auto val="1"/>
        <c:lblAlgn val="ctr"/>
        <c:lblOffset val="100"/>
        <c:noMultiLvlLbl val="0"/>
      </c:catAx>
      <c:valAx>
        <c:axId val="12893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93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 - PREVENTION (EC50 X2,X5)</a:t>
            </a:r>
            <a:endParaRPr lang="en-ZA"/>
          </a:p>
        </c:rich>
      </c:tx>
      <c:layout>
        <c:manualLayout>
          <c:xMode val="edge"/>
          <c:yMode val="edge"/>
          <c:x val="0.3273978141456908"/>
          <c:y val="3.06983055688139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'STATS COMBO'!$BP$29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'STATS COMBO'!$BQ$27:$BX$28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'STATS COMBO'!$BQ$29:$BX$29</c:f>
              <c:numCache>
                <c:formatCode>General</c:formatCode>
                <c:ptCount val="8"/>
                <c:pt idx="0">
                  <c:v>61.25166331321639</c:v>
                </c:pt>
                <c:pt idx="1">
                  <c:v>65.424175537199901</c:v>
                </c:pt>
                <c:pt idx="2">
                  <c:v>71.408990923629105</c:v>
                </c:pt>
                <c:pt idx="3">
                  <c:v>58.820233041734696</c:v>
                </c:pt>
                <c:pt idx="4">
                  <c:v>70.242847337478452</c:v>
                </c:pt>
                <c:pt idx="5">
                  <c:v>61.048211565346925</c:v>
                </c:pt>
                <c:pt idx="6">
                  <c:v>62.756930793307305</c:v>
                </c:pt>
                <c:pt idx="7">
                  <c:v>54.482645981127185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1-40ED-98AD-7EE3B937944E}"/>
            </c:ext>
          </c:extLst>
        </c:ser>
        <c:ser>
          <c:idx val="1"/>
          <c:order val="1"/>
          <c:tx>
            <c:strRef>
              <c:f>'STATS COMBO'!$BP$30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'STATS COMBO'!$BQ$27:$BX$28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'STATS COMBO'!$BQ$30:$BX$30</c:f>
              <c:numCache>
                <c:formatCode>General</c:formatCode>
                <c:ptCount val="8"/>
                <c:pt idx="0">
                  <c:v>22.038547433464913</c:v>
                </c:pt>
                <c:pt idx="1">
                  <c:v>24.967684334822476</c:v>
                </c:pt>
                <c:pt idx="2">
                  <c:v>11.691853988556119</c:v>
                </c:pt>
                <c:pt idx="3">
                  <c:v>-20.650957121578244</c:v>
                </c:pt>
                <c:pt idx="4">
                  <c:v>35.869464414869832</c:v>
                </c:pt>
                <c:pt idx="5">
                  <c:v>24.001770498760866</c:v>
                </c:pt>
                <c:pt idx="6">
                  <c:v>32.973062529910152</c:v>
                </c:pt>
                <c:pt idx="7">
                  <c:v>-3.5778512782295784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1-40ED-98AD-7EE3B9379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58683456"/>
        <c:axId val="1658681792"/>
        <c:axId val="0"/>
      </c:bar3DChart>
      <c:catAx>
        <c:axId val="165868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/>
                  <a:t>Combinations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681792"/>
        <c:crosses val="autoZero"/>
        <c:auto val="1"/>
        <c:lblAlgn val="ctr"/>
        <c:lblOffset val="100"/>
        <c:noMultiLvlLbl val="0"/>
      </c:catAx>
      <c:valAx>
        <c:axId val="165868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/>
                  <a:t>% Lipid</a:t>
                </a:r>
                <a:r>
                  <a:rPr lang="en-ZA" sz="1200" baseline="0"/>
                  <a:t> droplets</a:t>
                </a:r>
                <a:endParaRPr lang="en-ZA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868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LIPID DROPLETS - TREATMENT (EC50 X2,X5)</a:t>
            </a:r>
            <a:endParaRPr lang="en-ZA"/>
          </a:p>
        </c:rich>
      </c:tx>
      <c:layout>
        <c:manualLayout>
          <c:xMode val="edge"/>
          <c:yMode val="edge"/>
          <c:x val="0.33135933851820137"/>
          <c:y val="2.5787001948146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'STATS COMBO'!$CB$29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multiLvlStrRef>
              <c:f>'STATS COMBO'!$CC$27:$CJ$28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'STATS COMBO'!$CC$29:$CJ$29</c:f>
              <c:numCache>
                <c:formatCode>General</c:formatCode>
                <c:ptCount val="8"/>
                <c:pt idx="0">
                  <c:v>79.524523207267961</c:v>
                </c:pt>
                <c:pt idx="1">
                  <c:v>84.760320524824991</c:v>
                </c:pt>
                <c:pt idx="2">
                  <c:v>60.106643481711281</c:v>
                </c:pt>
                <c:pt idx="3">
                  <c:v>78.070494858350358</c:v>
                </c:pt>
                <c:pt idx="4">
                  <c:v>70.551686028385461</c:v>
                </c:pt>
                <c:pt idx="5">
                  <c:v>89.024289049590038</c:v>
                </c:pt>
                <c:pt idx="6">
                  <c:v>76.196604438687274</c:v>
                </c:pt>
                <c:pt idx="7">
                  <c:v>68.908220718635974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65-4C9C-8E31-C39C0FD08EF2}"/>
            </c:ext>
          </c:extLst>
        </c:ser>
        <c:ser>
          <c:idx val="1"/>
          <c:order val="1"/>
          <c:tx>
            <c:strRef>
              <c:f>'STATS COMBO'!$CB$30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multiLvlStrRef>
              <c:f>'STATS COMBO'!$CC$27:$CJ$28</c:f>
              <c:multiLvlStrCache>
                <c:ptCount val="8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</c:lvl>
                <c:lvl>
                  <c:pt idx="0">
                    <c:v>EC50 (X2)</c:v>
                  </c:pt>
                  <c:pt idx="4">
                    <c:v>EC50 (X5)</c:v>
                  </c:pt>
                </c:lvl>
              </c:multiLvlStrCache>
            </c:multiLvlStrRef>
          </c:cat>
          <c:val>
            <c:numRef>
              <c:f>'STATS COMBO'!$CC$30:$CJ$30</c:f>
              <c:numCache>
                <c:formatCode>General</c:formatCode>
                <c:ptCount val="8"/>
                <c:pt idx="0">
                  <c:v>58.737334538696672</c:v>
                </c:pt>
                <c:pt idx="1">
                  <c:v>57.770140218108203</c:v>
                </c:pt>
                <c:pt idx="2">
                  <c:v>55.331453067424434</c:v>
                </c:pt>
                <c:pt idx="3">
                  <c:v>35.919463912114658</c:v>
                </c:pt>
                <c:pt idx="4">
                  <c:v>65.992722702204489</c:v>
                </c:pt>
                <c:pt idx="5">
                  <c:v>64.597492787166189</c:v>
                </c:pt>
                <c:pt idx="6">
                  <c:v>53.308928709731966</c:v>
                </c:pt>
                <c:pt idx="7">
                  <c:v>41.949572099551325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65-4C9C-8E31-C39C0FD08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1985008"/>
        <c:axId val="641990000"/>
        <c:axId val="0"/>
      </c:bar3DChart>
      <c:catAx>
        <c:axId val="641985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/>
                  <a:t>Combinations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90000"/>
        <c:crosses val="autoZero"/>
        <c:auto val="1"/>
        <c:lblAlgn val="ctr"/>
        <c:lblOffset val="100"/>
        <c:noMultiLvlLbl val="0"/>
      </c:catAx>
      <c:valAx>
        <c:axId val="64199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/>
                  <a:t>% Lipid droplets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98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199921</xdr:colOff>
      <xdr:row>1</xdr:row>
      <xdr:rowOff>137897</xdr:rowOff>
    </xdr:from>
    <xdr:to>
      <xdr:col>52</xdr:col>
      <xdr:colOff>348903</xdr:colOff>
      <xdr:row>23</xdr:row>
      <xdr:rowOff>45109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9BCCA4-4A7F-410F-A6F9-F463DE3317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28220</xdr:colOff>
      <xdr:row>31</xdr:row>
      <xdr:rowOff>88898</xdr:rowOff>
    </xdr:from>
    <xdr:to>
      <xdr:col>41</xdr:col>
      <xdr:colOff>395110</xdr:colOff>
      <xdr:row>53</xdr:row>
      <xdr:rowOff>141109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0F4D50-41C3-4191-B8A9-443F1CFDA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71959</xdr:colOff>
      <xdr:row>51</xdr:row>
      <xdr:rowOff>24109</xdr:rowOff>
    </xdr:from>
    <xdr:to>
      <xdr:col>17</xdr:col>
      <xdr:colOff>256616</xdr:colOff>
      <xdr:row>86</xdr:row>
      <xdr:rowOff>92365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D87437-9A12-44FD-A2EE-35E6C261B2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66</xdr:col>
      <xdr:colOff>320652</xdr:colOff>
      <xdr:row>31</xdr:row>
      <xdr:rowOff>73269</xdr:rowOff>
    </xdr:from>
    <xdr:to>
      <xdr:col>77</xdr:col>
      <xdr:colOff>183174</xdr:colOff>
      <xdr:row>53</xdr:row>
      <xdr:rowOff>9424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A311F75-2E59-4C56-9BBD-B75AC4540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183173</xdr:colOff>
      <xdr:row>31</xdr:row>
      <xdr:rowOff>69360</xdr:rowOff>
    </xdr:from>
    <xdr:to>
      <xdr:col>63</xdr:col>
      <xdr:colOff>539750</xdr:colOff>
      <xdr:row>53</xdr:row>
      <xdr:rowOff>48846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EC0003E-78D6-4F31-AB8D-9FA847F2FE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249669</xdr:colOff>
      <xdr:row>30</xdr:row>
      <xdr:rowOff>163943</xdr:rowOff>
    </xdr:from>
    <xdr:to>
      <xdr:col>35</xdr:col>
      <xdr:colOff>601806</xdr:colOff>
      <xdr:row>57</xdr:row>
      <xdr:rowOff>142874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320C27-C3D9-4333-9AC0-DE5C569617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324555</xdr:colOff>
      <xdr:row>31</xdr:row>
      <xdr:rowOff>103010</xdr:rowOff>
    </xdr:from>
    <xdr:to>
      <xdr:col>39</xdr:col>
      <xdr:colOff>352777</xdr:colOff>
      <xdr:row>53</xdr:row>
      <xdr:rowOff>28222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A1BA2C-FB4E-4FCA-B739-329B099B5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64</xdr:col>
      <xdr:colOff>514048</xdr:colOff>
      <xdr:row>33</xdr:row>
      <xdr:rowOff>155313</xdr:rowOff>
    </xdr:from>
    <xdr:to>
      <xdr:col>77</xdr:col>
      <xdr:colOff>120953</xdr:colOff>
      <xdr:row>60</xdr:row>
      <xdr:rowOff>120954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B27718-66B1-49CB-8C9D-1F495B56FF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77</xdr:col>
      <xdr:colOff>589642</xdr:colOff>
      <xdr:row>33</xdr:row>
      <xdr:rowOff>145802</xdr:rowOff>
    </xdr:from>
    <xdr:to>
      <xdr:col>90</xdr:col>
      <xdr:colOff>544286</xdr:colOff>
      <xdr:row>59</xdr:row>
      <xdr:rowOff>151191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F7A2427-0B8C-45BB-AB52-1E56B61F7A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56</xdr:col>
      <xdr:colOff>0</xdr:colOff>
      <xdr:row>4</xdr:row>
      <xdr:rowOff>14942</xdr:rowOff>
    </xdr:from>
    <xdr:to>
      <xdr:col>65</xdr:col>
      <xdr:colOff>307015</xdr:colOff>
      <xdr:row>13</xdr:row>
      <xdr:rowOff>15464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80926E5-0C68-480F-9173-8231E3E6694B}"/>
            </a:ext>
          </a:extLst>
        </xdr:cNvPr>
        <xdr:cNvSpPr txBox="1"/>
      </xdr:nvSpPr>
      <xdr:spPr>
        <a:xfrm>
          <a:off x="35709412" y="769471"/>
          <a:ext cx="5820309" cy="1688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55</xdr:col>
      <xdr:colOff>586154</xdr:colOff>
      <xdr:row>15</xdr:row>
      <xdr:rowOff>16282</xdr:rowOff>
    </xdr:from>
    <xdr:to>
      <xdr:col>65</xdr:col>
      <xdr:colOff>293077</xdr:colOff>
      <xdr:row>17</xdr:row>
      <xdr:rowOff>97692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D61D1EF-0A62-4C49-8646-1B91515B97A5}"/>
            </a:ext>
          </a:extLst>
        </xdr:cNvPr>
        <xdr:cNvSpPr txBox="1"/>
      </xdr:nvSpPr>
      <xdr:spPr>
        <a:xfrm>
          <a:off x="42968333" y="2735385"/>
          <a:ext cx="5731282" cy="4721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/>
            <a:t>Therefore, data shows </a:t>
          </a:r>
          <a:r>
            <a:rPr lang="en-ZA" sz="1200">
              <a:solidFill>
                <a:srgbClr val="FF0000"/>
              </a:solidFill>
            </a:rPr>
            <a:t>Antagonistic interaction</a:t>
          </a:r>
          <a:r>
            <a:rPr lang="en-ZA" sz="1200"/>
            <a:t>.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12</xdr:col>
      <xdr:colOff>370416</xdr:colOff>
      <xdr:row>76</xdr:row>
      <xdr:rowOff>150246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9B4357-983C-4A20-8205-71724DE7E8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514904</xdr:colOff>
      <xdr:row>25</xdr:row>
      <xdr:rowOff>113988</xdr:rowOff>
    </xdr:from>
    <xdr:to>
      <xdr:col>15</xdr:col>
      <xdr:colOff>460476</xdr:colOff>
      <xdr:row>45</xdr:row>
      <xdr:rowOff>106732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E83C37-CE52-47F5-AA81-B6EA0698C6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514904</xdr:colOff>
      <xdr:row>25</xdr:row>
      <xdr:rowOff>113988</xdr:rowOff>
    </xdr:from>
    <xdr:to>
      <xdr:col>15</xdr:col>
      <xdr:colOff>457200</xdr:colOff>
      <xdr:row>51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992858-4C75-4CCB-A233-81F9BC94F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190FA-C2B2-42D4-8403-1E4487F9E753}">
  <dimension ref="A2:AN72"/>
  <sheetViews>
    <sheetView topLeftCell="A10" zoomScale="40" zoomScaleNormal="40" workbookViewId="0">
      <selection activeCell="B8" sqref="B8"/>
    </sheetView>
  </sheetViews>
  <sheetFormatPr baseColWidth="10" defaultColWidth="8.83203125" defaultRowHeight="15" x14ac:dyDescent="0.2"/>
  <cols>
    <col min="1" max="1" width="25.1640625" customWidth="1"/>
    <col min="32" max="32" width="11.83203125" customWidth="1"/>
  </cols>
  <sheetData>
    <row r="2" spans="1:40" ht="16" thickBot="1" x14ac:dyDescent="0.25">
      <c r="S2" s="77"/>
      <c r="T2" s="77" t="s">
        <v>753</v>
      </c>
      <c r="U2" s="77"/>
      <c r="V2" s="77"/>
      <c r="W2" s="77"/>
      <c r="X2" s="77"/>
      <c r="Y2" s="77"/>
      <c r="Z2" s="77"/>
      <c r="AA2" s="77"/>
      <c r="AF2" s="77"/>
      <c r="AG2" s="77" t="s">
        <v>752</v>
      </c>
      <c r="AH2" s="77"/>
    </row>
    <row r="3" spans="1:40" ht="16" thickBot="1" x14ac:dyDescent="0.25">
      <c r="A3" s="1"/>
      <c r="B3" s="3" t="s">
        <v>0</v>
      </c>
      <c r="C3" s="3" t="s">
        <v>6</v>
      </c>
      <c r="D3" s="3"/>
      <c r="E3" s="3"/>
      <c r="F3" s="3"/>
      <c r="G3" s="3"/>
      <c r="H3" s="3"/>
      <c r="I3" s="3"/>
      <c r="J3" s="3" t="s">
        <v>7</v>
      </c>
      <c r="K3" s="3"/>
      <c r="L3" s="3"/>
      <c r="M3" s="3"/>
      <c r="N3" s="3"/>
      <c r="O3" s="3"/>
      <c r="P3" s="2"/>
      <c r="S3" s="50"/>
      <c r="T3" t="s">
        <v>742</v>
      </c>
      <c r="W3" s="50"/>
      <c r="X3" t="s">
        <v>743</v>
      </c>
      <c r="AF3" s="50"/>
      <c r="AG3" t="s">
        <v>742</v>
      </c>
      <c r="AJ3" s="50"/>
      <c r="AK3" t="s">
        <v>743</v>
      </c>
    </row>
    <row r="4" spans="1:40" x14ac:dyDescent="0.2">
      <c r="A4" s="4" t="s">
        <v>5</v>
      </c>
      <c r="B4" s="23" t="s">
        <v>1</v>
      </c>
      <c r="C4" s="23" t="s">
        <v>8</v>
      </c>
      <c r="D4" s="23" t="s">
        <v>9</v>
      </c>
      <c r="E4" s="23" t="s">
        <v>10</v>
      </c>
      <c r="F4" s="23" t="s">
        <v>11</v>
      </c>
      <c r="G4" s="23" t="s">
        <v>12</v>
      </c>
      <c r="H4" s="23" t="s">
        <v>13</v>
      </c>
      <c r="I4" s="23" t="s">
        <v>14</v>
      </c>
      <c r="J4" s="23" t="s">
        <v>8</v>
      </c>
      <c r="K4" s="23" t="s">
        <v>9</v>
      </c>
      <c r="L4" s="23" t="s">
        <v>10</v>
      </c>
      <c r="M4" s="23" t="s">
        <v>11</v>
      </c>
      <c r="N4" s="23" t="s">
        <v>12</v>
      </c>
      <c r="O4" s="23" t="s">
        <v>13</v>
      </c>
      <c r="P4" s="5" t="s">
        <v>14</v>
      </c>
      <c r="S4" s="66" t="s">
        <v>750</v>
      </c>
      <c r="T4" s="67" t="s">
        <v>11</v>
      </c>
      <c r="U4" s="67" t="s">
        <v>12</v>
      </c>
      <c r="V4" s="67" t="s">
        <v>13</v>
      </c>
      <c r="W4" s="68" t="s">
        <v>14</v>
      </c>
      <c r="X4" s="67" t="s">
        <v>11</v>
      </c>
      <c r="Y4" s="67" t="s">
        <v>12</v>
      </c>
      <c r="Z4" s="67" t="s">
        <v>13</v>
      </c>
      <c r="AA4" s="68" t="s">
        <v>14</v>
      </c>
      <c r="AF4" s="69" t="s">
        <v>750</v>
      </c>
      <c r="AG4" s="25" t="s">
        <v>11</v>
      </c>
      <c r="AH4" s="25" t="s">
        <v>12</v>
      </c>
      <c r="AI4" s="25" t="s">
        <v>13</v>
      </c>
      <c r="AJ4" s="70" t="s">
        <v>14</v>
      </c>
      <c r="AK4" s="25" t="s">
        <v>11</v>
      </c>
      <c r="AL4" s="25" t="s">
        <v>12</v>
      </c>
      <c r="AM4" s="25" t="s">
        <v>13</v>
      </c>
      <c r="AN4" s="70" t="s">
        <v>14</v>
      </c>
    </row>
    <row r="5" spans="1:40" x14ac:dyDescent="0.2">
      <c r="A5" s="4"/>
      <c r="B5">
        <v>0.47899999999999998</v>
      </c>
      <c r="C5">
        <v>0.39</v>
      </c>
      <c r="D5">
        <v>0.41199999999999998</v>
      </c>
      <c r="E5">
        <v>0.45200000000000001</v>
      </c>
      <c r="F5">
        <v>0.54200000000000004</v>
      </c>
      <c r="G5">
        <v>0.51300000000000001</v>
      </c>
      <c r="H5">
        <v>0.46200000000000002</v>
      </c>
      <c r="I5">
        <v>0.498</v>
      </c>
      <c r="J5">
        <v>0.42799999999999999</v>
      </c>
      <c r="K5">
        <v>0.53300000000000003</v>
      </c>
      <c r="L5">
        <v>0.497</v>
      </c>
      <c r="M5">
        <v>0.56399999999999995</v>
      </c>
      <c r="N5">
        <v>0.55400000000000005</v>
      </c>
      <c r="O5">
        <v>0.53500000000000003</v>
      </c>
      <c r="P5" s="6">
        <v>0.53900000000000003</v>
      </c>
      <c r="S5" s="50" t="s">
        <v>744</v>
      </c>
      <c r="T5">
        <v>-0.39138943248532598</v>
      </c>
      <c r="U5">
        <v>-0.13046314416179428</v>
      </c>
      <c r="V5">
        <v>6.457925636007829</v>
      </c>
      <c r="W5" s="50">
        <v>6.979778212654935</v>
      </c>
      <c r="X5" t="e">
        <f>(C17+D17)</f>
        <v>#VALUE!</v>
      </c>
      <c r="Y5" t="e">
        <f>(C17+E17)</f>
        <v>#VALUE!</v>
      </c>
      <c r="Z5" t="e">
        <f>(D17+E17)</f>
        <v>#VALUE!</v>
      </c>
      <c r="AA5" t="e">
        <f>(C17+D17+E17)</f>
        <v>#VALUE!</v>
      </c>
      <c r="AF5" s="50" t="s">
        <v>744</v>
      </c>
      <c r="AG5">
        <v>100.39138943248533</v>
      </c>
      <c r="AH5">
        <v>100.13046314416179</v>
      </c>
      <c r="AI5">
        <v>93.542074363992171</v>
      </c>
      <c r="AJ5" s="50">
        <v>93.020221787345065</v>
      </c>
      <c r="AK5" t="e">
        <f>(100-X5)</f>
        <v>#VALUE!</v>
      </c>
      <c r="AL5" t="e">
        <f>(100-Y5)</f>
        <v>#VALUE!</v>
      </c>
      <c r="AM5" t="e">
        <f>(100-Z5)</f>
        <v>#VALUE!</v>
      </c>
      <c r="AN5" t="e">
        <f>(100-AA5)</f>
        <v>#VALUE!</v>
      </c>
    </row>
    <row r="6" spans="1:40" x14ac:dyDescent="0.2">
      <c r="A6" s="4"/>
      <c r="B6">
        <v>0.52500000000000002</v>
      </c>
      <c r="C6">
        <v>0.46500000000000002</v>
      </c>
      <c r="D6">
        <v>0.42599999999999999</v>
      </c>
      <c r="E6">
        <v>0.54500000000000004</v>
      </c>
      <c r="F6">
        <v>0.44900000000000001</v>
      </c>
      <c r="G6">
        <v>0.55200000000000005</v>
      </c>
      <c r="H6">
        <v>0.44600000000000001</v>
      </c>
      <c r="I6">
        <v>0.496</v>
      </c>
      <c r="J6">
        <v>0.42599999999999999</v>
      </c>
      <c r="K6">
        <v>0.45600000000000002</v>
      </c>
      <c r="L6">
        <v>0.51300000000000001</v>
      </c>
      <c r="M6">
        <v>0.499</v>
      </c>
      <c r="N6">
        <v>0.48699999999999999</v>
      </c>
      <c r="O6">
        <v>0.69899999999999995</v>
      </c>
      <c r="P6" s="6">
        <v>0.50900000000000001</v>
      </c>
      <c r="S6" s="50" t="s">
        <v>745</v>
      </c>
      <c r="T6">
        <v>1.8654230512991177</v>
      </c>
      <c r="U6">
        <v>2.3984010659560226</v>
      </c>
      <c r="V6">
        <v>-8.5942704863424382</v>
      </c>
      <c r="W6" s="50">
        <v>7.4616922051965275</v>
      </c>
      <c r="X6">
        <f>(C35+D35)</f>
        <v>7.9946702198534041</v>
      </c>
      <c r="Y6">
        <f>(C35+E35)</f>
        <v>3.5309793471019049</v>
      </c>
      <c r="Z6">
        <f>(D35+E35)</f>
        <v>9.6602265156562055</v>
      </c>
      <c r="AA6">
        <f>(C35+D35+E35)</f>
        <v>10.592938041305757</v>
      </c>
      <c r="AF6" s="50" t="s">
        <v>745</v>
      </c>
      <c r="AG6">
        <v>98.134576948700882</v>
      </c>
      <c r="AH6">
        <v>97.601598934043977</v>
      </c>
      <c r="AI6">
        <v>108.59427048634244</v>
      </c>
      <c r="AJ6" s="50">
        <v>92.538307794803472</v>
      </c>
      <c r="AK6">
        <f t="shared" ref="AK6:AM8" si="0">(100-X6)</f>
        <v>92.005329780146596</v>
      </c>
      <c r="AL6">
        <f t="shared" si="0"/>
        <v>96.469020652898095</v>
      </c>
      <c r="AM6">
        <f t="shared" si="0"/>
        <v>90.339773484343795</v>
      </c>
      <c r="AN6">
        <f>(100-AA6)</f>
        <v>89.407061958694243</v>
      </c>
    </row>
    <row r="7" spans="1:40" x14ac:dyDescent="0.2">
      <c r="A7" s="4"/>
      <c r="B7">
        <v>0.52900000000000003</v>
      </c>
      <c r="C7">
        <v>0.43099999999999999</v>
      </c>
      <c r="D7">
        <v>0.39500000000000002</v>
      </c>
      <c r="E7">
        <v>0.46500000000000002</v>
      </c>
      <c r="F7">
        <v>0.54800000000000004</v>
      </c>
      <c r="G7">
        <v>0.47</v>
      </c>
      <c r="H7">
        <v>0.52600000000000002</v>
      </c>
      <c r="I7">
        <v>0.432</v>
      </c>
      <c r="J7">
        <v>0.45800000000000002</v>
      </c>
      <c r="K7">
        <v>0.45300000000000001</v>
      </c>
      <c r="L7">
        <v>0.48099999999999998</v>
      </c>
      <c r="M7">
        <v>0.52200000000000002</v>
      </c>
      <c r="N7">
        <v>0.50600000000000001</v>
      </c>
      <c r="O7">
        <v>0.55600000000000005</v>
      </c>
      <c r="P7" s="6">
        <v>0.53600000000000003</v>
      </c>
      <c r="S7" s="50" t="s">
        <v>746</v>
      </c>
      <c r="T7">
        <v>1.4470677837014279</v>
      </c>
      <c r="U7">
        <v>-18.126428027418129</v>
      </c>
      <c r="V7">
        <v>-1.5232292460015202</v>
      </c>
      <c r="W7">
        <v>5.5597867479055623</v>
      </c>
      <c r="X7">
        <f>(C53+D53)</f>
        <v>17.669459253617632</v>
      </c>
      <c r="Y7">
        <f>(C53+E53)</f>
        <v>-1.1424219345011721</v>
      </c>
      <c r="Z7">
        <f>(D53+E53)</f>
        <v>3.8842345773038573</v>
      </c>
      <c r="AA7">
        <f>(C53+D53+E53)</f>
        <v>10.205635948210158</v>
      </c>
      <c r="AF7" s="50" t="s">
        <v>746</v>
      </c>
      <c r="AG7">
        <v>98.552932216298572</v>
      </c>
      <c r="AH7">
        <v>118.12642802741813</v>
      </c>
      <c r="AI7">
        <v>101.52322924600152</v>
      </c>
      <c r="AJ7">
        <v>94.440213252094438</v>
      </c>
      <c r="AK7">
        <f>(100-X7)</f>
        <v>82.330540746382368</v>
      </c>
      <c r="AL7">
        <f t="shared" si="0"/>
        <v>101.14242193450117</v>
      </c>
      <c r="AM7">
        <f t="shared" si="0"/>
        <v>96.115765422696143</v>
      </c>
      <c r="AN7">
        <f>(100-AA7)</f>
        <v>89.794364051789842</v>
      </c>
    </row>
    <row r="8" spans="1:40" x14ac:dyDescent="0.2">
      <c r="A8" s="7" t="s">
        <v>2</v>
      </c>
      <c r="B8" s="24" t="s">
        <v>869</v>
      </c>
      <c r="C8" s="24">
        <f t="shared" ref="C8:P8" si="1">(AVERAGE(C5:C7))</f>
        <v>0.4286666666666667</v>
      </c>
      <c r="D8" s="24">
        <f t="shared" si="1"/>
        <v>0.41100000000000003</v>
      </c>
      <c r="E8" s="24">
        <f t="shared" si="1"/>
        <v>0.4873333333333334</v>
      </c>
      <c r="F8" s="24">
        <f t="shared" si="1"/>
        <v>0.51300000000000001</v>
      </c>
      <c r="G8" s="24">
        <f t="shared" si="1"/>
        <v>0.5116666666666666</v>
      </c>
      <c r="H8" s="24">
        <f t="shared" si="1"/>
        <v>0.47800000000000004</v>
      </c>
      <c r="I8" s="24">
        <f t="shared" si="1"/>
        <v>0.47533333333333333</v>
      </c>
      <c r="J8" s="24">
        <f t="shared" si="1"/>
        <v>0.43733333333333335</v>
      </c>
      <c r="K8" s="24">
        <f t="shared" si="1"/>
        <v>0.48066666666666674</v>
      </c>
      <c r="L8" s="24">
        <f t="shared" si="1"/>
        <v>0.49700000000000005</v>
      </c>
      <c r="M8" s="24">
        <f t="shared" si="1"/>
        <v>0.52833333333333332</v>
      </c>
      <c r="N8" s="24">
        <f t="shared" si="1"/>
        <v>0.51566666666666661</v>
      </c>
      <c r="O8" s="24">
        <f t="shared" si="1"/>
        <v>0.59666666666666668</v>
      </c>
      <c r="P8" s="74">
        <f t="shared" si="1"/>
        <v>0.52800000000000002</v>
      </c>
      <c r="S8" s="50" t="s">
        <v>749</v>
      </c>
      <c r="T8">
        <v>38.446969696969695</v>
      </c>
      <c r="U8">
        <v>35.606060606060623</v>
      </c>
      <c r="V8">
        <v>9.8484848484848584</v>
      </c>
      <c r="W8">
        <v>7.5757575757575779</v>
      </c>
      <c r="X8">
        <f>(C71+D71)</f>
        <v>39.204545454545467</v>
      </c>
      <c r="Y8">
        <f>(C71+E71)</f>
        <v>46.969696969696997</v>
      </c>
      <c r="Z8">
        <f>(D71+E71)</f>
        <v>41.856060606060623</v>
      </c>
      <c r="AA8">
        <f>(C71+D71+E71)</f>
        <v>64.015151515151544</v>
      </c>
      <c r="AF8" s="50" t="s">
        <v>749</v>
      </c>
      <c r="AG8">
        <v>61.553030303030305</v>
      </c>
      <c r="AH8">
        <v>64.393939393939377</v>
      </c>
      <c r="AI8">
        <v>90.151515151515142</v>
      </c>
      <c r="AJ8">
        <v>92.424242424242422</v>
      </c>
      <c r="AK8">
        <f>(100-X8)</f>
        <v>60.795454545454533</v>
      </c>
      <c r="AL8">
        <f t="shared" si="0"/>
        <v>53.030303030303003</v>
      </c>
      <c r="AM8">
        <f t="shared" si="0"/>
        <v>58.143939393939377</v>
      </c>
      <c r="AN8">
        <f>(100-AA8)</f>
        <v>35.984848484848456</v>
      </c>
    </row>
    <row r="9" spans="1:40" x14ac:dyDescent="0.2">
      <c r="A9" s="7" t="s">
        <v>3</v>
      </c>
      <c r="B9" s="24">
        <f t="shared" ref="B9:P9" si="2">(STDEV(B5:B7))</f>
        <v>2.7784887978899636E-2</v>
      </c>
      <c r="C9" s="24">
        <f t="shared" si="2"/>
        <v>3.755440497908779E-2</v>
      </c>
      <c r="D9" s="24">
        <f t="shared" si="2"/>
        <v>1.552417469626001E-2</v>
      </c>
      <c r="E9" s="24">
        <f t="shared" si="2"/>
        <v>5.0362022728771869E-2</v>
      </c>
      <c r="F9" s="24">
        <f t="shared" si="2"/>
        <v>5.5506756345511686E-2</v>
      </c>
      <c r="G9" s="24">
        <f t="shared" si="2"/>
        <v>4.1016256939576244E-2</v>
      </c>
      <c r="H9" s="24">
        <f t="shared" si="2"/>
        <v>4.2332020977033459E-2</v>
      </c>
      <c r="I9" s="24">
        <f t="shared" si="2"/>
        <v>3.7541088600802901E-2</v>
      </c>
      <c r="J9" s="24">
        <f t="shared" si="2"/>
        <v>1.7925772879665017E-2</v>
      </c>
      <c r="K9" s="24">
        <f t="shared" si="2"/>
        <v>4.5346811721810543E-2</v>
      </c>
      <c r="L9" s="24">
        <f t="shared" si="2"/>
        <v>1.6000000000000014E-2</v>
      </c>
      <c r="M9" s="24">
        <f t="shared" si="2"/>
        <v>3.2959571194621617E-2</v>
      </c>
      <c r="N9" s="24">
        <f t="shared" si="2"/>
        <v>3.4530180036213762E-2</v>
      </c>
      <c r="O9" s="24">
        <f t="shared" si="2"/>
        <v>8.9243113646562955E-2</v>
      </c>
      <c r="P9" s="74">
        <f t="shared" si="2"/>
        <v>1.6522711641858322E-2</v>
      </c>
      <c r="S9" s="65" t="s">
        <v>747</v>
      </c>
      <c r="T9" s="63">
        <f>(AVERAGE(T5:T8))</f>
        <v>10.342017774871229</v>
      </c>
      <c r="U9" s="63">
        <f t="shared" ref="U9:AA9" si="3">(AVERAGE(U5:U8))</f>
        <v>4.9368926251091807</v>
      </c>
      <c r="V9" s="63">
        <f t="shared" si="3"/>
        <v>1.5472276880371822</v>
      </c>
      <c r="W9" s="63">
        <f t="shared" si="3"/>
        <v>6.8942536853786507</v>
      </c>
      <c r="X9" s="63" t="e">
        <f t="shared" si="3"/>
        <v>#VALUE!</v>
      </c>
      <c r="Y9" s="63" t="e">
        <f t="shared" si="3"/>
        <v>#VALUE!</v>
      </c>
      <c r="Z9" s="63" t="e">
        <f t="shared" si="3"/>
        <v>#VALUE!</v>
      </c>
      <c r="AA9" s="63" t="e">
        <f t="shared" si="3"/>
        <v>#VALUE!</v>
      </c>
      <c r="AF9" s="65" t="s">
        <v>747</v>
      </c>
      <c r="AG9" s="63">
        <f>(AVERAGE(AG5:AG8))</f>
        <v>89.657982225128777</v>
      </c>
      <c r="AH9" s="63">
        <f t="shared" ref="AH9:AN9" si="4">(AVERAGE(AH5:AH8))</f>
        <v>95.063107374890819</v>
      </c>
      <c r="AI9" s="63">
        <f t="shared" si="4"/>
        <v>98.452772311962818</v>
      </c>
      <c r="AJ9" s="63">
        <f t="shared" si="4"/>
        <v>93.105746314621356</v>
      </c>
      <c r="AK9" s="63" t="e">
        <f t="shared" si="4"/>
        <v>#VALUE!</v>
      </c>
      <c r="AL9" s="63" t="e">
        <f t="shared" si="4"/>
        <v>#VALUE!</v>
      </c>
      <c r="AM9" s="63" t="e">
        <f t="shared" si="4"/>
        <v>#VALUE!</v>
      </c>
      <c r="AN9" s="63" t="e">
        <f t="shared" si="4"/>
        <v>#VALUE!</v>
      </c>
    </row>
    <row r="10" spans="1:40" x14ac:dyDescent="0.2">
      <c r="A10" s="7" t="s">
        <v>4</v>
      </c>
      <c r="B10" s="24" t="e">
        <f t="shared" ref="B10:P10" si="5">(B9/B8)*100</f>
        <v>#VALUE!</v>
      </c>
      <c r="C10" s="24">
        <f t="shared" si="5"/>
        <v>8.7607476623066383</v>
      </c>
      <c r="D10" s="24">
        <f t="shared" si="5"/>
        <v>3.777171458944041</v>
      </c>
      <c r="E10" s="24">
        <f t="shared" si="5"/>
        <v>10.334204390308864</v>
      </c>
      <c r="F10" s="24">
        <f t="shared" si="5"/>
        <v>10.820030476707931</v>
      </c>
      <c r="G10" s="24">
        <f t="shared" si="5"/>
        <v>8.0162065679953578</v>
      </c>
      <c r="H10" s="24">
        <f t="shared" si="5"/>
        <v>8.8560713341074191</v>
      </c>
      <c r="I10" s="24">
        <f t="shared" si="5"/>
        <v>7.8978447266766265</v>
      </c>
      <c r="J10" s="24">
        <f t="shared" si="5"/>
        <v>4.0988809938258424</v>
      </c>
      <c r="K10" s="24">
        <f t="shared" si="5"/>
        <v>9.4341494566873525</v>
      </c>
      <c r="L10" s="24">
        <f t="shared" si="5"/>
        <v>3.2193158953722358</v>
      </c>
      <c r="M10" s="24">
        <f t="shared" si="5"/>
        <v>6.2384046425151327</v>
      </c>
      <c r="N10" s="24">
        <f t="shared" si="5"/>
        <v>6.6962210800673105</v>
      </c>
      <c r="O10" s="24">
        <f t="shared" si="5"/>
        <v>14.956946421211667</v>
      </c>
      <c r="P10" s="74">
        <f t="shared" si="5"/>
        <v>3.1293014473216516</v>
      </c>
      <c r="S10" s="50" t="s">
        <v>3</v>
      </c>
      <c r="T10">
        <f>(AVERAGE(STDEV(T5:T8)))</f>
        <v>18.762259514563645</v>
      </c>
      <c r="U10">
        <f t="shared" ref="U10:AA10" si="6">(AVERAGE(STDEV(U5:U8)))</f>
        <v>22.395212717999694</v>
      </c>
      <c r="V10">
        <f t="shared" si="6"/>
        <v>8.2725150505518066</v>
      </c>
      <c r="W10">
        <f t="shared" si="6"/>
        <v>0.9263819367750632</v>
      </c>
      <c r="X10" t="e">
        <f t="shared" si="6"/>
        <v>#VALUE!</v>
      </c>
      <c r="Y10" t="e">
        <f t="shared" si="6"/>
        <v>#VALUE!</v>
      </c>
      <c r="Z10" t="e">
        <f t="shared" si="6"/>
        <v>#VALUE!</v>
      </c>
      <c r="AA10" t="e">
        <f t="shared" si="6"/>
        <v>#VALUE!</v>
      </c>
      <c r="AF10" s="50" t="s">
        <v>3</v>
      </c>
      <c r="AG10">
        <f>(AVERAGE(STDEV(AG5:AG8)))</f>
        <v>18.762259514563642</v>
      </c>
      <c r="AH10">
        <f t="shared" ref="AH10:AN10" si="7">(AVERAGE(STDEV(AH5:AH8)))</f>
        <v>22.395212717999687</v>
      </c>
      <c r="AI10">
        <f t="shared" si="7"/>
        <v>8.2725150505518066</v>
      </c>
      <c r="AJ10">
        <f t="shared" si="7"/>
        <v>0.92638193677506309</v>
      </c>
      <c r="AK10" t="e">
        <f t="shared" si="7"/>
        <v>#VALUE!</v>
      </c>
      <c r="AL10" t="e">
        <f t="shared" si="7"/>
        <v>#VALUE!</v>
      </c>
      <c r="AM10" t="e">
        <f t="shared" si="7"/>
        <v>#VALUE!</v>
      </c>
      <c r="AN10" t="e">
        <f t="shared" si="7"/>
        <v>#VALUE!</v>
      </c>
    </row>
    <row r="11" spans="1:40" x14ac:dyDescent="0.2">
      <c r="A11" s="4" t="s">
        <v>20</v>
      </c>
      <c r="B11" t="e">
        <f>(B5/$B8)*100</f>
        <v>#VALUE!</v>
      </c>
      <c r="C11" t="e">
        <f>(C5/$B8)*100</f>
        <v>#VALUE!</v>
      </c>
      <c r="D11" t="e">
        <f t="shared" ref="D11:P11" si="8">(D5/$B8)*100</f>
        <v>#VALUE!</v>
      </c>
      <c r="E11" t="e">
        <f t="shared" si="8"/>
        <v>#VALUE!</v>
      </c>
      <c r="F11" t="e">
        <f t="shared" si="8"/>
        <v>#VALUE!</v>
      </c>
      <c r="G11" t="e">
        <f t="shared" si="8"/>
        <v>#VALUE!</v>
      </c>
      <c r="H11" t="e">
        <f t="shared" si="8"/>
        <v>#VALUE!</v>
      </c>
      <c r="I11" t="e">
        <f t="shared" si="8"/>
        <v>#VALUE!</v>
      </c>
      <c r="J11" t="e">
        <f t="shared" si="8"/>
        <v>#VALUE!</v>
      </c>
      <c r="K11" t="e">
        <f t="shared" si="8"/>
        <v>#VALUE!</v>
      </c>
      <c r="L11" t="e">
        <f t="shared" si="8"/>
        <v>#VALUE!</v>
      </c>
      <c r="M11" t="e">
        <f t="shared" si="8"/>
        <v>#VALUE!</v>
      </c>
      <c r="N11" t="e">
        <f t="shared" si="8"/>
        <v>#VALUE!</v>
      </c>
      <c r="O11" t="e">
        <f t="shared" si="8"/>
        <v>#VALUE!</v>
      </c>
      <c r="P11" t="e">
        <f t="shared" si="8"/>
        <v>#VALUE!</v>
      </c>
      <c r="S11" s="50" t="s">
        <v>69</v>
      </c>
      <c r="T11">
        <f>(T10/2)</f>
        <v>9.3811297572818226</v>
      </c>
      <c r="U11">
        <f t="shared" ref="U11:AA11" si="9">(U10/2)</f>
        <v>11.197606358999847</v>
      </c>
      <c r="V11">
        <f t="shared" si="9"/>
        <v>4.1362575252759033</v>
      </c>
      <c r="W11">
        <f t="shared" si="9"/>
        <v>0.4631909683875316</v>
      </c>
      <c r="X11" t="e">
        <f t="shared" si="9"/>
        <v>#VALUE!</v>
      </c>
      <c r="Y11" t="e">
        <f t="shared" si="9"/>
        <v>#VALUE!</v>
      </c>
      <c r="Z11" t="e">
        <f t="shared" si="9"/>
        <v>#VALUE!</v>
      </c>
      <c r="AA11" t="e">
        <f t="shared" si="9"/>
        <v>#VALUE!</v>
      </c>
      <c r="AF11" s="50" t="s">
        <v>69</v>
      </c>
      <c r="AG11">
        <f>(AG10/2)</f>
        <v>9.3811297572818209</v>
      </c>
      <c r="AH11">
        <f t="shared" ref="AH11:AN11" si="10">(AH10/2)</f>
        <v>11.197606358999844</v>
      </c>
      <c r="AI11">
        <f t="shared" si="10"/>
        <v>4.1362575252759033</v>
      </c>
      <c r="AJ11">
        <f t="shared" si="10"/>
        <v>0.46319096838753154</v>
      </c>
      <c r="AK11" t="e">
        <f t="shared" si="10"/>
        <v>#VALUE!</v>
      </c>
      <c r="AL11" t="e">
        <f t="shared" si="10"/>
        <v>#VALUE!</v>
      </c>
      <c r="AM11" t="e">
        <f t="shared" si="10"/>
        <v>#VALUE!</v>
      </c>
      <c r="AN11" t="e">
        <f t="shared" si="10"/>
        <v>#VALUE!</v>
      </c>
    </row>
    <row r="12" spans="1:40" x14ac:dyDescent="0.2">
      <c r="A12" s="4"/>
      <c r="B12" t="e">
        <f>(B6/$B8)*100</f>
        <v>#VALUE!</v>
      </c>
      <c r="C12" t="e">
        <f t="shared" ref="C12:P12" si="11">(C6/$B8)*100</f>
        <v>#VALUE!</v>
      </c>
      <c r="D12" t="e">
        <f t="shared" si="11"/>
        <v>#VALUE!</v>
      </c>
      <c r="E12" t="e">
        <f t="shared" si="11"/>
        <v>#VALUE!</v>
      </c>
      <c r="F12" t="e">
        <f t="shared" si="11"/>
        <v>#VALUE!</v>
      </c>
      <c r="G12" t="e">
        <f t="shared" si="11"/>
        <v>#VALUE!</v>
      </c>
      <c r="H12" t="e">
        <f t="shared" si="11"/>
        <v>#VALUE!</v>
      </c>
      <c r="I12" t="e">
        <f t="shared" si="11"/>
        <v>#VALUE!</v>
      </c>
      <c r="J12" t="e">
        <f t="shared" si="11"/>
        <v>#VALUE!</v>
      </c>
      <c r="K12" t="e">
        <f t="shared" si="11"/>
        <v>#VALUE!</v>
      </c>
      <c r="L12" t="e">
        <f t="shared" si="11"/>
        <v>#VALUE!</v>
      </c>
      <c r="M12" t="e">
        <f t="shared" si="11"/>
        <v>#VALUE!</v>
      </c>
      <c r="N12" t="e">
        <f t="shared" si="11"/>
        <v>#VALUE!</v>
      </c>
      <c r="O12" t="e">
        <f t="shared" si="11"/>
        <v>#VALUE!</v>
      </c>
      <c r="P12" t="e">
        <f t="shared" si="11"/>
        <v>#VALUE!</v>
      </c>
    </row>
    <row r="13" spans="1:40" x14ac:dyDescent="0.2">
      <c r="A13" s="4"/>
      <c r="B13" t="e">
        <f>(B7/$B8)*100</f>
        <v>#VALUE!</v>
      </c>
      <c r="C13" t="e">
        <f>(C7/$B8*100)</f>
        <v>#VALUE!</v>
      </c>
      <c r="D13" t="e">
        <f t="shared" ref="D13:P13" si="12">(D7/$B8*100)</f>
        <v>#VALUE!</v>
      </c>
      <c r="E13" t="e">
        <f t="shared" si="12"/>
        <v>#VALUE!</v>
      </c>
      <c r="F13" t="e">
        <f t="shared" si="12"/>
        <v>#VALUE!</v>
      </c>
      <c r="G13" t="e">
        <f t="shared" si="12"/>
        <v>#VALUE!</v>
      </c>
      <c r="H13" t="e">
        <f t="shared" si="12"/>
        <v>#VALUE!</v>
      </c>
      <c r="I13" t="e">
        <f t="shared" si="12"/>
        <v>#VALUE!</v>
      </c>
      <c r="J13" t="e">
        <f t="shared" si="12"/>
        <v>#VALUE!</v>
      </c>
      <c r="K13" t="e">
        <f t="shared" si="12"/>
        <v>#VALUE!</v>
      </c>
      <c r="L13" t="e">
        <f t="shared" si="12"/>
        <v>#VALUE!</v>
      </c>
      <c r="M13" t="e">
        <f t="shared" si="12"/>
        <v>#VALUE!</v>
      </c>
      <c r="N13" t="e">
        <f t="shared" si="12"/>
        <v>#VALUE!</v>
      </c>
      <c r="O13" t="e">
        <f t="shared" si="12"/>
        <v>#VALUE!</v>
      </c>
      <c r="P13" s="6" t="e">
        <f t="shared" si="12"/>
        <v>#VALUE!</v>
      </c>
    </row>
    <row r="14" spans="1:40" x14ac:dyDescent="0.2">
      <c r="A14" s="7" t="s">
        <v>2</v>
      </c>
      <c r="B14" s="25" t="e">
        <f>(AVERAGE(B11:B13))</f>
        <v>#VALUE!</v>
      </c>
      <c r="C14" s="25" t="e">
        <f t="shared" ref="C14:P14" si="13">(AVERAGE(C11:C13))</f>
        <v>#VALUE!</v>
      </c>
      <c r="D14" s="25" t="e">
        <f t="shared" si="13"/>
        <v>#VALUE!</v>
      </c>
      <c r="E14" s="25" t="e">
        <f t="shared" si="13"/>
        <v>#VALUE!</v>
      </c>
      <c r="F14" s="25" t="e">
        <f t="shared" si="13"/>
        <v>#VALUE!</v>
      </c>
      <c r="G14" s="25" t="e">
        <f t="shared" si="13"/>
        <v>#VALUE!</v>
      </c>
      <c r="H14" s="25" t="e">
        <f t="shared" si="13"/>
        <v>#VALUE!</v>
      </c>
      <c r="I14" s="25" t="e">
        <f t="shared" si="13"/>
        <v>#VALUE!</v>
      </c>
      <c r="J14" s="25" t="e">
        <f t="shared" si="13"/>
        <v>#VALUE!</v>
      </c>
      <c r="K14" s="25" t="e">
        <f t="shared" si="13"/>
        <v>#VALUE!</v>
      </c>
      <c r="L14" s="25" t="e">
        <f t="shared" si="13"/>
        <v>#VALUE!</v>
      </c>
      <c r="M14" s="25" t="e">
        <f t="shared" si="13"/>
        <v>#VALUE!</v>
      </c>
      <c r="N14" s="25" t="e">
        <f t="shared" si="13"/>
        <v>#VALUE!</v>
      </c>
      <c r="O14" s="25" t="e">
        <f t="shared" si="13"/>
        <v>#VALUE!</v>
      </c>
      <c r="P14" s="75" t="e">
        <f t="shared" si="13"/>
        <v>#VALUE!</v>
      </c>
    </row>
    <row r="15" spans="1:40" ht="16" thickBot="1" x14ac:dyDescent="0.25">
      <c r="A15" s="7" t="s">
        <v>3</v>
      </c>
      <c r="B15" s="11" t="e">
        <f>(STDEV(B11:B13))</f>
        <v>#VALUE!</v>
      </c>
      <c r="C15" s="11" t="e">
        <f>(STDEV(C11:C13))</f>
        <v>#VALUE!</v>
      </c>
      <c r="D15" s="11" t="e">
        <f>(STDEV(D11:D13))</f>
        <v>#VALUE!</v>
      </c>
      <c r="E15" s="11" t="e">
        <f>(STDEV(E11:E13))</f>
        <v>#VALUE!</v>
      </c>
      <c r="F15" s="11" t="e">
        <f>(STDEV(F11:F12))</f>
        <v>#VALUE!</v>
      </c>
      <c r="G15" s="11" t="e">
        <f t="shared" ref="G15:P15" si="14">(STDEV(G11:G12))</f>
        <v>#VALUE!</v>
      </c>
      <c r="H15" s="11" t="e">
        <f t="shared" si="14"/>
        <v>#VALUE!</v>
      </c>
      <c r="I15" s="11" t="e">
        <f t="shared" si="14"/>
        <v>#VALUE!</v>
      </c>
      <c r="J15" s="11" t="e">
        <f t="shared" si="14"/>
        <v>#VALUE!</v>
      </c>
      <c r="K15" s="11" t="e">
        <f t="shared" si="14"/>
        <v>#VALUE!</v>
      </c>
      <c r="L15" s="11" t="e">
        <f t="shared" si="14"/>
        <v>#VALUE!</v>
      </c>
      <c r="M15" s="11" t="e">
        <f t="shared" si="14"/>
        <v>#VALUE!</v>
      </c>
      <c r="N15" s="11" t="e">
        <f t="shared" si="14"/>
        <v>#VALUE!</v>
      </c>
      <c r="O15" s="11" t="e">
        <f t="shared" si="14"/>
        <v>#VALUE!</v>
      </c>
      <c r="P15" s="10" t="e">
        <f t="shared" si="14"/>
        <v>#VALUE!</v>
      </c>
      <c r="AG15" t="s">
        <v>742</v>
      </c>
      <c r="AJ15" s="50"/>
      <c r="AK15" t="s">
        <v>743</v>
      </c>
    </row>
    <row r="16" spans="1:40" x14ac:dyDescent="0.2">
      <c r="A16" s="7" t="s">
        <v>4</v>
      </c>
      <c r="B16" s="11" t="e">
        <f>(B15/B14)*100</f>
        <v>#VALUE!</v>
      </c>
      <c r="C16" s="11" t="e">
        <f t="shared" ref="C16:P16" si="15">(C15/C14)*100</f>
        <v>#VALUE!</v>
      </c>
      <c r="D16" s="11" t="e">
        <f t="shared" si="15"/>
        <v>#VALUE!</v>
      </c>
      <c r="E16" s="11" t="e">
        <f t="shared" si="15"/>
        <v>#VALUE!</v>
      </c>
      <c r="F16" s="11" t="e">
        <f t="shared" si="15"/>
        <v>#VALUE!</v>
      </c>
      <c r="G16" s="11" t="e">
        <f t="shared" si="15"/>
        <v>#VALUE!</v>
      </c>
      <c r="H16" s="11" t="e">
        <f t="shared" si="15"/>
        <v>#VALUE!</v>
      </c>
      <c r="I16" s="11" t="e">
        <f t="shared" si="15"/>
        <v>#VALUE!</v>
      </c>
      <c r="J16" s="11" t="e">
        <f t="shared" si="15"/>
        <v>#VALUE!</v>
      </c>
      <c r="K16" s="11" t="e">
        <f t="shared" si="15"/>
        <v>#VALUE!</v>
      </c>
      <c r="L16" s="11" t="e">
        <f t="shared" si="15"/>
        <v>#VALUE!</v>
      </c>
      <c r="M16" s="11" t="e">
        <f t="shared" si="15"/>
        <v>#VALUE!</v>
      </c>
      <c r="N16" s="11" t="e">
        <f t="shared" si="15"/>
        <v>#VALUE!</v>
      </c>
      <c r="O16" s="11" t="e">
        <f t="shared" si="15"/>
        <v>#VALUE!</v>
      </c>
      <c r="P16" s="10" t="e">
        <f t="shared" si="15"/>
        <v>#VALUE!</v>
      </c>
      <c r="AF16" s="71" t="s">
        <v>7</v>
      </c>
      <c r="AG16" s="25" t="s">
        <v>11</v>
      </c>
      <c r="AH16" s="25" t="s">
        <v>12</v>
      </c>
      <c r="AI16" s="25" t="s">
        <v>13</v>
      </c>
      <c r="AJ16" s="70" t="s">
        <v>14</v>
      </c>
      <c r="AK16" s="25" t="s">
        <v>11</v>
      </c>
      <c r="AL16" s="25" t="s">
        <v>12</v>
      </c>
      <c r="AM16" s="25" t="s">
        <v>13</v>
      </c>
      <c r="AN16" s="70" t="s">
        <v>14</v>
      </c>
    </row>
    <row r="17" spans="1:40" ht="18.5" customHeight="1" x14ac:dyDescent="0.2">
      <c r="A17" s="4" t="s">
        <v>751</v>
      </c>
      <c r="B17" t="e">
        <f>(100-B14)</f>
        <v>#VALUE!</v>
      </c>
      <c r="C17" t="e">
        <f t="shared" ref="C17:P17" si="16">(100-C14)</f>
        <v>#VALUE!</v>
      </c>
      <c r="D17" t="e">
        <f t="shared" si="16"/>
        <v>#VALUE!</v>
      </c>
      <c r="E17" t="e">
        <f t="shared" si="16"/>
        <v>#VALUE!</v>
      </c>
      <c r="F17" t="e">
        <f t="shared" si="16"/>
        <v>#VALUE!</v>
      </c>
      <c r="G17" t="e">
        <f t="shared" si="16"/>
        <v>#VALUE!</v>
      </c>
      <c r="H17" t="e">
        <f t="shared" si="16"/>
        <v>#VALUE!</v>
      </c>
      <c r="I17" t="e">
        <f t="shared" si="16"/>
        <v>#VALUE!</v>
      </c>
      <c r="J17" t="e">
        <f t="shared" si="16"/>
        <v>#VALUE!</v>
      </c>
      <c r="K17" t="e">
        <f t="shared" si="16"/>
        <v>#VALUE!</v>
      </c>
      <c r="L17" t="e">
        <f t="shared" si="16"/>
        <v>#VALUE!</v>
      </c>
      <c r="M17" t="e">
        <f t="shared" si="16"/>
        <v>#VALUE!</v>
      </c>
      <c r="N17" t="e">
        <f t="shared" si="16"/>
        <v>#VALUE!</v>
      </c>
      <c r="O17" t="e">
        <f t="shared" si="16"/>
        <v>#VALUE!</v>
      </c>
      <c r="P17" s="6" t="e">
        <f t="shared" si="16"/>
        <v>#VALUE!</v>
      </c>
      <c r="AF17" t="s">
        <v>744</v>
      </c>
      <c r="AG17">
        <v>103.39204174820613</v>
      </c>
      <c r="AH17">
        <v>100.91324200913243</v>
      </c>
      <c r="AI17">
        <v>116.76451402478801</v>
      </c>
      <c r="AJ17">
        <v>103.32681017612525</v>
      </c>
      <c r="AK17">
        <f t="shared" ref="AK17:AN20" si="17">(100-X27)</f>
        <v>79.647749510763191</v>
      </c>
      <c r="AL17">
        <f t="shared" si="17"/>
        <v>82.844096542726675</v>
      </c>
      <c r="AM17">
        <f t="shared" si="17"/>
        <v>91.324200913242009</v>
      </c>
      <c r="AN17">
        <f t="shared" si="17"/>
        <v>76.908023483365938</v>
      </c>
    </row>
    <row r="18" spans="1:40" ht="17.5" customHeight="1" thickBot="1" x14ac:dyDescent="0.25">
      <c r="A18" s="54" t="s">
        <v>755</v>
      </c>
      <c r="B18" s="48"/>
      <c r="C18" s="48"/>
      <c r="D18" s="48"/>
      <c r="E18" s="48"/>
      <c r="F18" s="48" t="e">
        <f>(C17+D17)</f>
        <v>#VALUE!</v>
      </c>
      <c r="G18" s="48" t="e">
        <f>(C17+E17)</f>
        <v>#VALUE!</v>
      </c>
      <c r="H18" s="48" t="e">
        <f>(D17+E17)</f>
        <v>#VALUE!</v>
      </c>
      <c r="I18" s="48" t="e">
        <f>(C17+D17+E17)</f>
        <v>#VALUE!</v>
      </c>
      <c r="J18" s="48"/>
      <c r="K18" s="48"/>
      <c r="L18" s="48"/>
      <c r="M18" s="48" t="e">
        <f>(J17+K17)</f>
        <v>#VALUE!</v>
      </c>
      <c r="N18" s="48" t="e">
        <f>(J17+L17)</f>
        <v>#VALUE!</v>
      </c>
      <c r="O18" s="48" t="e">
        <f>(K17+L17)</f>
        <v>#VALUE!</v>
      </c>
      <c r="P18" s="55" t="e">
        <f>(J17+K17+L17)</f>
        <v>#VALUE!</v>
      </c>
      <c r="AF18" t="s">
        <v>745</v>
      </c>
      <c r="AG18">
        <v>108.92738174550301</v>
      </c>
      <c r="AH18">
        <v>115.18987341772151</v>
      </c>
      <c r="AI18">
        <v>105.99600266489007</v>
      </c>
      <c r="AJ18">
        <v>90.00666222518322</v>
      </c>
      <c r="AK18">
        <f t="shared" si="17"/>
        <v>121.51898734177216</v>
      </c>
      <c r="AL18">
        <f t="shared" si="17"/>
        <v>115.65622918054632</v>
      </c>
      <c r="AM18">
        <f t="shared" si="17"/>
        <v>117.32178547634912</v>
      </c>
      <c r="AN18">
        <f t="shared" si="17"/>
        <v>127.2485009993338</v>
      </c>
    </row>
    <row r="19" spans="1:40" ht="15.5" customHeight="1" x14ac:dyDescent="0.2">
      <c r="AF19" t="s">
        <v>746</v>
      </c>
      <c r="AG19">
        <v>107.92079207920791</v>
      </c>
      <c r="AH19">
        <v>101.14242193450116</v>
      </c>
      <c r="AI19">
        <v>103.80807311500381</v>
      </c>
      <c r="AJ19">
        <v>97.029702970297024</v>
      </c>
      <c r="AK19">
        <f t="shared" si="17"/>
        <v>87.204874333587199</v>
      </c>
      <c r="AL19">
        <f t="shared" si="17"/>
        <v>96.115765422696128</v>
      </c>
      <c r="AM19">
        <f t="shared" si="17"/>
        <v>110.12947448591015</v>
      </c>
      <c r="AN19">
        <f t="shared" si="17"/>
        <v>96.725057121096739</v>
      </c>
    </row>
    <row r="20" spans="1:40" ht="16" thickBot="1" x14ac:dyDescent="0.25">
      <c r="AF20" t="s">
        <v>749</v>
      </c>
      <c r="AG20">
        <v>67.61363636363636</v>
      </c>
      <c r="AH20">
        <v>59.659090909090899</v>
      </c>
      <c r="AI20">
        <v>77.272727272727266</v>
      </c>
      <c r="AJ20">
        <v>50.757575757575751</v>
      </c>
      <c r="AK20">
        <f t="shared" si="17"/>
        <v>47.537878787878782</v>
      </c>
      <c r="AL20">
        <f t="shared" si="17"/>
        <v>30.303030303030297</v>
      </c>
      <c r="AM20">
        <f t="shared" si="17"/>
        <v>42.61363636363636</v>
      </c>
      <c r="AN20">
        <f t="shared" si="17"/>
        <v>10.22727272727272</v>
      </c>
    </row>
    <row r="21" spans="1:40" x14ac:dyDescent="0.2">
      <c r="A21" s="1"/>
      <c r="B21" s="18" t="s">
        <v>0</v>
      </c>
      <c r="C21" s="18" t="s">
        <v>6</v>
      </c>
      <c r="D21" s="18"/>
      <c r="E21" s="18"/>
      <c r="F21" s="18"/>
      <c r="G21" s="18"/>
      <c r="H21" s="18"/>
      <c r="I21" s="18"/>
      <c r="J21" s="18" t="s">
        <v>7</v>
      </c>
      <c r="K21" s="18"/>
      <c r="L21" s="18"/>
      <c r="M21" s="18"/>
      <c r="N21" s="18"/>
      <c r="O21" s="18"/>
      <c r="P21" s="17"/>
      <c r="AF21" s="65" t="s">
        <v>747</v>
      </c>
      <c r="AG21" s="63">
        <f>(AVERAGE(AG17:AG20))</f>
        <v>96.96346298413836</v>
      </c>
      <c r="AH21" s="63">
        <f t="shared" ref="AH21:AN21" si="18">(AVERAGE(AH17:AH20))</f>
        <v>94.226157067611496</v>
      </c>
      <c r="AI21" s="63">
        <f t="shared" si="18"/>
        <v>100.96032926935229</v>
      </c>
      <c r="AJ21" s="63">
        <f t="shared" si="18"/>
        <v>85.280187782295314</v>
      </c>
      <c r="AK21" s="63">
        <f t="shared" si="18"/>
        <v>83.977372493500326</v>
      </c>
      <c r="AL21" s="63">
        <f t="shared" si="18"/>
        <v>81.229780362249855</v>
      </c>
      <c r="AM21" s="63">
        <f t="shared" si="18"/>
        <v>90.34727430978441</v>
      </c>
      <c r="AN21" s="63">
        <f t="shared" si="18"/>
        <v>77.777213582767303</v>
      </c>
    </row>
    <row r="22" spans="1:40" x14ac:dyDescent="0.2">
      <c r="A22" s="4" t="s">
        <v>16</v>
      </c>
      <c r="B22" s="27" t="s">
        <v>1</v>
      </c>
      <c r="C22" s="27" t="s">
        <v>8</v>
      </c>
      <c r="D22" s="27" t="s">
        <v>9</v>
      </c>
      <c r="E22" s="27" t="s">
        <v>10</v>
      </c>
      <c r="F22" s="27" t="s">
        <v>11</v>
      </c>
      <c r="G22" s="27" t="s">
        <v>12</v>
      </c>
      <c r="H22" s="27" t="s">
        <v>13</v>
      </c>
      <c r="I22" s="27" t="s">
        <v>14</v>
      </c>
      <c r="J22" s="27" t="s">
        <v>8</v>
      </c>
      <c r="K22" s="27" t="s">
        <v>9</v>
      </c>
      <c r="L22" s="27" t="s">
        <v>10</v>
      </c>
      <c r="M22" s="27" t="s">
        <v>11</v>
      </c>
      <c r="N22" s="27" t="s">
        <v>12</v>
      </c>
      <c r="O22" s="27" t="s">
        <v>13</v>
      </c>
      <c r="P22" s="20" t="s">
        <v>14</v>
      </c>
      <c r="AF22" s="50" t="s">
        <v>3</v>
      </c>
      <c r="AG22" s="41">
        <f>(STDEV(AG17:AG20))</f>
        <v>19.714101218886764</v>
      </c>
      <c r="AH22" s="41">
        <f t="shared" ref="AH22:AN22" si="19">(STDEV(AH17:AH20))</f>
        <v>23.992438327797522</v>
      </c>
      <c r="AI22" s="41">
        <f t="shared" si="19"/>
        <v>16.776396073962903</v>
      </c>
      <c r="AJ22" s="41">
        <f t="shared" si="19"/>
        <v>23.649397375318397</v>
      </c>
      <c r="AK22" s="41">
        <f t="shared" si="19"/>
        <v>30.366494420871359</v>
      </c>
      <c r="AL22" s="41">
        <f t="shared" si="19"/>
        <v>36.5281298808803</v>
      </c>
      <c r="AM22" s="41">
        <f t="shared" si="19"/>
        <v>33.657165030376149</v>
      </c>
      <c r="AN22" s="41">
        <f t="shared" si="19"/>
        <v>49.565374521653226</v>
      </c>
    </row>
    <row r="23" spans="1:40" x14ac:dyDescent="0.2">
      <c r="A23" s="4"/>
      <c r="B23">
        <v>0.48299999999999998</v>
      </c>
      <c r="C23">
        <v>0.48899999999999999</v>
      </c>
      <c r="D23">
        <v>0.505</v>
      </c>
      <c r="E23">
        <v>0.45800000000000002</v>
      </c>
      <c r="F23">
        <v>0.44</v>
      </c>
      <c r="G23">
        <v>0.45400000000000001</v>
      </c>
      <c r="H23">
        <v>0.54500000000000004</v>
      </c>
      <c r="I23">
        <v>0.47799999999999998</v>
      </c>
      <c r="J23">
        <v>0.59299999999999997</v>
      </c>
      <c r="K23">
        <v>0.48899999999999999</v>
      </c>
      <c r="L23">
        <v>0.51100000000000001</v>
      </c>
      <c r="M23">
        <v>0.53100000000000003</v>
      </c>
      <c r="N23">
        <v>0.54900000000000004</v>
      </c>
      <c r="O23">
        <v>0.55900000000000005</v>
      </c>
      <c r="P23" s="6">
        <v>0.46100000000000002</v>
      </c>
      <c r="AF23" s="50" t="s">
        <v>69</v>
      </c>
      <c r="AG23">
        <f>(AG22/2)</f>
        <v>9.8570506094433821</v>
      </c>
      <c r="AH23">
        <f t="shared" ref="AH23:AN23" si="20">(AH22/2)</f>
        <v>11.996219163898761</v>
      </c>
      <c r="AI23">
        <f t="shared" si="20"/>
        <v>8.3881980369814517</v>
      </c>
      <c r="AJ23">
        <f t="shared" si="20"/>
        <v>11.824698687659199</v>
      </c>
      <c r="AK23">
        <f t="shared" si="20"/>
        <v>15.183247210435679</v>
      </c>
      <c r="AL23">
        <f t="shared" si="20"/>
        <v>18.26406494044015</v>
      </c>
      <c r="AM23">
        <f t="shared" si="20"/>
        <v>16.828582515188074</v>
      </c>
      <c r="AN23">
        <f t="shared" si="20"/>
        <v>24.782687260826613</v>
      </c>
    </row>
    <row r="24" spans="1:40" x14ac:dyDescent="0.2">
      <c r="A24" s="4"/>
      <c r="B24">
        <v>0.55000000000000004</v>
      </c>
      <c r="C24">
        <v>0.49299999999999999</v>
      </c>
      <c r="D24">
        <v>0.45800000000000002</v>
      </c>
      <c r="E24">
        <v>0.442</v>
      </c>
      <c r="F24">
        <v>0.56699999999999995</v>
      </c>
      <c r="G24">
        <v>0.46200000000000002</v>
      </c>
      <c r="H24">
        <v>0.47</v>
      </c>
      <c r="I24">
        <v>0.44400000000000001</v>
      </c>
      <c r="J24">
        <v>0.48699999999999999</v>
      </c>
      <c r="K24">
        <v>0.58599999999999997</v>
      </c>
      <c r="L24">
        <v>0.51800000000000002</v>
      </c>
      <c r="M24">
        <v>0.53400000000000003</v>
      </c>
      <c r="N24">
        <v>0.59699999999999998</v>
      </c>
      <c r="O24">
        <v>0.54200000000000004</v>
      </c>
      <c r="P24" s="6">
        <v>0.442</v>
      </c>
      <c r="T24" s="41" t="s">
        <v>753</v>
      </c>
    </row>
    <row r="25" spans="1:40" ht="16" thickBot="1" x14ac:dyDescent="0.25">
      <c r="A25" s="4"/>
      <c r="B25">
        <v>0.46800000000000003</v>
      </c>
      <c r="C25">
        <v>0.505</v>
      </c>
      <c r="D25">
        <v>0.432</v>
      </c>
      <c r="E25">
        <v>0.56200000000000006</v>
      </c>
      <c r="F25">
        <v>0.46600000000000003</v>
      </c>
      <c r="G25">
        <v>0.54900000000000004</v>
      </c>
      <c r="H25">
        <v>0.61499999999999999</v>
      </c>
      <c r="I25">
        <v>0.46700000000000003</v>
      </c>
      <c r="J25">
        <v>0.56999999999999995</v>
      </c>
      <c r="K25">
        <v>0.6</v>
      </c>
      <c r="L25">
        <v>0.55800000000000005</v>
      </c>
      <c r="M25">
        <v>0.56999999999999995</v>
      </c>
      <c r="N25">
        <v>0.58299999999999996</v>
      </c>
      <c r="O25">
        <v>0.49</v>
      </c>
      <c r="P25" s="6">
        <v>0.44800000000000001</v>
      </c>
      <c r="S25" s="50"/>
      <c r="T25" t="s">
        <v>742</v>
      </c>
      <c r="W25" s="50"/>
      <c r="X25" t="s">
        <v>743</v>
      </c>
    </row>
    <row r="26" spans="1:40" x14ac:dyDescent="0.2">
      <c r="A26" s="7" t="s">
        <v>2</v>
      </c>
      <c r="B26" s="24">
        <f t="shared" ref="B26:P26" si="21">(AVERAGE(B23:B25))</f>
        <v>0.5003333333333333</v>
      </c>
      <c r="C26" s="24">
        <f t="shared" si="21"/>
        <v>0.4956666666666667</v>
      </c>
      <c r="D26" s="24">
        <f t="shared" si="21"/>
        <v>0.46500000000000002</v>
      </c>
      <c r="E26" s="24">
        <f t="shared" si="21"/>
        <v>0.4873333333333334</v>
      </c>
      <c r="F26" s="24">
        <f t="shared" si="21"/>
        <v>0.49099999999999994</v>
      </c>
      <c r="G26" s="24">
        <f t="shared" si="21"/>
        <v>0.48833333333333334</v>
      </c>
      <c r="H26" s="24">
        <f t="shared" si="21"/>
        <v>0.54333333333333333</v>
      </c>
      <c r="I26" s="24">
        <f t="shared" si="21"/>
        <v>0.46300000000000002</v>
      </c>
      <c r="J26" s="24">
        <f t="shared" si="21"/>
        <v>0.54999999999999993</v>
      </c>
      <c r="K26" s="24">
        <f t="shared" si="21"/>
        <v>0.55833333333333324</v>
      </c>
      <c r="L26" s="24">
        <f t="shared" si="21"/>
        <v>0.52900000000000003</v>
      </c>
      <c r="M26" s="24">
        <f t="shared" si="21"/>
        <v>0.54499999999999993</v>
      </c>
      <c r="N26" s="24">
        <f t="shared" si="21"/>
        <v>0.57633333333333325</v>
      </c>
      <c r="O26" s="24">
        <f t="shared" si="21"/>
        <v>0.53033333333333332</v>
      </c>
      <c r="P26" s="74">
        <f t="shared" si="21"/>
        <v>0.45033333333333331</v>
      </c>
      <c r="S26" s="66" t="s">
        <v>754</v>
      </c>
      <c r="T26" s="67" t="s">
        <v>11</v>
      </c>
      <c r="U26" s="67" t="s">
        <v>12</v>
      </c>
      <c r="V26" s="67" t="s">
        <v>13</v>
      </c>
      <c r="W26" s="68" t="s">
        <v>14</v>
      </c>
      <c r="X26" s="67" t="s">
        <v>11</v>
      </c>
      <c r="Y26" s="67" t="s">
        <v>12</v>
      </c>
      <c r="Z26" s="67" t="s">
        <v>13</v>
      </c>
      <c r="AA26" s="68" t="s">
        <v>14</v>
      </c>
      <c r="AG26" s="69" t="s">
        <v>6</v>
      </c>
      <c r="AH26" s="25"/>
      <c r="AI26" s="25"/>
      <c r="AJ26" s="70"/>
      <c r="AK26" s="71" t="s">
        <v>7</v>
      </c>
    </row>
    <row r="27" spans="1:40" x14ac:dyDescent="0.2">
      <c r="A27" s="7" t="s">
        <v>3</v>
      </c>
      <c r="B27" s="24">
        <f>(STDEV(B23:B25))</f>
        <v>4.3661577311560049E-2</v>
      </c>
      <c r="C27" s="24">
        <f t="shared" ref="C27:P27" si="22">(STDEV(C23:C25))</f>
        <v>8.3266639978645373E-3</v>
      </c>
      <c r="D27" s="24">
        <f t="shared" si="22"/>
        <v>3.6999999999999998E-2</v>
      </c>
      <c r="E27" s="24">
        <f t="shared" si="22"/>
        <v>6.5156222521976961E-2</v>
      </c>
      <c r="F27" s="24">
        <f t="shared" si="22"/>
        <v>6.7089492470877865E-2</v>
      </c>
      <c r="G27" s="24">
        <f t="shared" si="22"/>
        <v>5.2690922684399205E-2</v>
      </c>
      <c r="H27" s="24">
        <f t="shared" si="22"/>
        <v>7.2514366392690141E-2</v>
      </c>
      <c r="I27" s="24">
        <f t="shared" si="22"/>
        <v>1.7349351572897465E-2</v>
      </c>
      <c r="J27" s="24">
        <f t="shared" si="22"/>
        <v>5.5758407437802589E-2</v>
      </c>
      <c r="K27" s="24">
        <f t="shared" si="22"/>
        <v>6.0451082151879894E-2</v>
      </c>
      <c r="L27" s="24">
        <f t="shared" si="22"/>
        <v>2.5357444666211953E-2</v>
      </c>
      <c r="M27" s="24">
        <f t="shared" si="22"/>
        <v>2.1702534414210661E-2</v>
      </c>
      <c r="N27" s="24">
        <f t="shared" si="22"/>
        <v>2.4684678108764783E-2</v>
      </c>
      <c r="O27" s="24">
        <f t="shared" si="22"/>
        <v>3.5949038002891474E-2</v>
      </c>
      <c r="P27" s="74">
        <f t="shared" si="22"/>
        <v>9.7125348562223188E-3</v>
      </c>
      <c r="S27" s="50" t="s">
        <v>744</v>
      </c>
      <c r="T27" s="63">
        <v>-3.3920417482061254</v>
      </c>
      <c r="U27" s="63">
        <v>-0.91324200913243203</v>
      </c>
      <c r="V27" s="63">
        <v>-16.764514024788014</v>
      </c>
      <c r="W27" s="63">
        <v>-3.3268101761252495</v>
      </c>
      <c r="X27">
        <v>20.352250489236809</v>
      </c>
      <c r="Y27">
        <v>17.155903457273325</v>
      </c>
      <c r="Z27">
        <v>8.6757990867579906</v>
      </c>
      <c r="AA27">
        <v>23.091976516634062</v>
      </c>
      <c r="AG27" s="25" t="s">
        <v>11</v>
      </c>
      <c r="AH27" s="25" t="s">
        <v>12</v>
      </c>
      <c r="AI27" s="25" t="s">
        <v>13</v>
      </c>
      <c r="AJ27" s="70" t="s">
        <v>14</v>
      </c>
      <c r="AK27" s="25" t="s">
        <v>11</v>
      </c>
      <c r="AL27" s="25" t="s">
        <v>12</v>
      </c>
      <c r="AM27" s="25" t="s">
        <v>13</v>
      </c>
      <c r="AN27" s="70" t="s">
        <v>14</v>
      </c>
    </row>
    <row r="28" spans="1:40" x14ac:dyDescent="0.2">
      <c r="A28" s="7" t="s">
        <v>4</v>
      </c>
      <c r="B28" s="24">
        <f t="shared" ref="B28:P28" si="23">(B27/B26)*100</f>
        <v>8.7264977971139341</v>
      </c>
      <c r="C28" s="24">
        <f t="shared" si="23"/>
        <v>1.6798918623802024</v>
      </c>
      <c r="D28" s="24">
        <f t="shared" si="23"/>
        <v>7.9569892473118271</v>
      </c>
      <c r="E28" s="24">
        <f t="shared" si="23"/>
        <v>13.369949901910456</v>
      </c>
      <c r="F28" s="24">
        <f t="shared" si="23"/>
        <v>13.663847753742948</v>
      </c>
      <c r="G28" s="24">
        <f t="shared" si="23"/>
        <v>10.789950037760928</v>
      </c>
      <c r="H28" s="24">
        <f t="shared" si="23"/>
        <v>13.346202403562602</v>
      </c>
      <c r="I28" s="24">
        <f t="shared" si="23"/>
        <v>3.7471601669324976</v>
      </c>
      <c r="J28" s="24">
        <f t="shared" si="23"/>
        <v>10.137892261418653</v>
      </c>
      <c r="K28" s="24">
        <f t="shared" si="23"/>
        <v>10.827059489888939</v>
      </c>
      <c r="L28" s="24">
        <f t="shared" si="23"/>
        <v>4.7934678007962104</v>
      </c>
      <c r="M28" s="24">
        <f t="shared" si="23"/>
        <v>3.9821164062771865</v>
      </c>
      <c r="N28" s="24">
        <f t="shared" si="23"/>
        <v>4.2830557736433992</v>
      </c>
      <c r="O28" s="24">
        <f t="shared" si="23"/>
        <v>6.7785741048821135</v>
      </c>
      <c r="P28" s="74">
        <f t="shared" si="23"/>
        <v>2.1567434913891161</v>
      </c>
      <c r="S28" s="50" t="s">
        <v>745</v>
      </c>
      <c r="T28">
        <v>-8.9273817455030127</v>
      </c>
      <c r="U28">
        <v>-15.189873417721515</v>
      </c>
      <c r="V28">
        <v>-5.9960026648900708</v>
      </c>
      <c r="W28" s="50">
        <v>9.99333777481678</v>
      </c>
      <c r="X28">
        <v>-21.51898734177216</v>
      </c>
      <c r="Y28">
        <v>-15.656229180546319</v>
      </c>
      <c r="Z28">
        <v>-17.32178547634912</v>
      </c>
      <c r="AA28">
        <v>-27.2485009993338</v>
      </c>
      <c r="AF28" s="50" t="s">
        <v>748</v>
      </c>
      <c r="AG28" s="81">
        <v>89.657982225128777</v>
      </c>
      <c r="AH28" s="83">
        <v>95.063107374890819</v>
      </c>
      <c r="AI28" s="83">
        <v>98.452772311962818</v>
      </c>
      <c r="AJ28" s="84">
        <v>93.105746314621356</v>
      </c>
      <c r="AK28" s="83">
        <v>96.96346298413836</v>
      </c>
      <c r="AL28" s="83">
        <v>94.226157067611496</v>
      </c>
      <c r="AM28" s="83">
        <v>100.96032926935229</v>
      </c>
      <c r="AN28" s="83">
        <v>85.280187782295314</v>
      </c>
    </row>
    <row r="29" spans="1:40" x14ac:dyDescent="0.2">
      <c r="A29" s="4" t="s">
        <v>20</v>
      </c>
      <c r="B29">
        <f>(B26/$B26)*100</f>
        <v>100</v>
      </c>
      <c r="C29">
        <f>(C23/$B26)*100</f>
        <v>97.734843437708193</v>
      </c>
      <c r="D29">
        <f t="shared" ref="D29:P29" si="24">(D23/$B26)*100</f>
        <v>100.93271152564958</v>
      </c>
      <c r="E29">
        <f t="shared" si="24"/>
        <v>91.538974017321792</v>
      </c>
      <c r="F29">
        <f t="shared" si="24"/>
        <v>87.941372418387758</v>
      </c>
      <c r="G29">
        <f t="shared" si="24"/>
        <v>90.739506995336455</v>
      </c>
      <c r="H29">
        <f t="shared" si="24"/>
        <v>108.927381745503</v>
      </c>
      <c r="I29">
        <f t="shared" si="24"/>
        <v>95.536309127248515</v>
      </c>
      <c r="J29">
        <f t="shared" si="24"/>
        <v>118.52098600932712</v>
      </c>
      <c r="K29">
        <f t="shared" si="24"/>
        <v>97.734843437708193</v>
      </c>
      <c r="L29">
        <f t="shared" si="24"/>
        <v>102.13191205862759</v>
      </c>
      <c r="M29">
        <f t="shared" si="24"/>
        <v>106.12924716855431</v>
      </c>
      <c r="N29">
        <f t="shared" si="24"/>
        <v>109.72684876748835</v>
      </c>
      <c r="O29">
        <f t="shared" si="24"/>
        <v>111.72551632245171</v>
      </c>
      <c r="P29">
        <f t="shared" si="24"/>
        <v>92.138574283810797</v>
      </c>
      <c r="S29" s="50" t="s">
        <v>746</v>
      </c>
      <c r="T29">
        <v>-7.9207920792079136</v>
      </c>
      <c r="U29">
        <v>-1.1424219345011579</v>
      </c>
      <c r="V29">
        <v>-3.8080731150038076</v>
      </c>
      <c r="W29">
        <v>2.9702970297029765</v>
      </c>
      <c r="X29">
        <v>12.795125666412801</v>
      </c>
      <c r="Y29">
        <v>3.8842345773038716</v>
      </c>
      <c r="Z29">
        <v>-10.129474485910151</v>
      </c>
      <c r="AA29">
        <v>3.2749428789032606</v>
      </c>
      <c r="AF29" s="50" t="s">
        <v>743</v>
      </c>
      <c r="AG29">
        <v>74.862413785934564</v>
      </c>
      <c r="AH29">
        <v>82.474526423995044</v>
      </c>
      <c r="AI29">
        <v>80.099641264742559</v>
      </c>
      <c r="AJ29" s="50">
        <v>68.718290737336076</v>
      </c>
      <c r="AK29">
        <v>83.977372493500326</v>
      </c>
      <c r="AL29">
        <v>81.229780362249855</v>
      </c>
      <c r="AM29">
        <v>90.34727430978441</v>
      </c>
      <c r="AN29">
        <v>77.777213582767303</v>
      </c>
    </row>
    <row r="30" spans="1:40" x14ac:dyDescent="0.2">
      <c r="A30" s="4"/>
      <c r="B30">
        <v>100</v>
      </c>
      <c r="C30">
        <f t="shared" ref="C30:P30" si="25">(C24/$B26)*100</f>
        <v>98.534310459693543</v>
      </c>
      <c r="D30">
        <f t="shared" si="25"/>
        <v>91.538974017321792</v>
      </c>
      <c r="E30">
        <f t="shared" si="25"/>
        <v>88.341105929380433</v>
      </c>
      <c r="F30">
        <f t="shared" si="25"/>
        <v>113.32445036642238</v>
      </c>
      <c r="G30">
        <f t="shared" si="25"/>
        <v>92.338441039307142</v>
      </c>
      <c r="H30">
        <f t="shared" si="25"/>
        <v>93.937375083277814</v>
      </c>
      <c r="I30">
        <f t="shared" si="25"/>
        <v>88.740839440373094</v>
      </c>
      <c r="J30">
        <f t="shared" si="25"/>
        <v>97.335109926715518</v>
      </c>
      <c r="K30">
        <f t="shared" si="25"/>
        <v>117.12191872085276</v>
      </c>
      <c r="L30">
        <f t="shared" si="25"/>
        <v>103.53097934710193</v>
      </c>
      <c r="M30">
        <f t="shared" si="25"/>
        <v>106.72884743504332</v>
      </c>
      <c r="N30">
        <f t="shared" si="25"/>
        <v>119.32045303131247</v>
      </c>
      <c r="O30">
        <f t="shared" si="25"/>
        <v>108.32778147901401</v>
      </c>
      <c r="P30" s="6">
        <f t="shared" si="25"/>
        <v>88.341105929380433</v>
      </c>
      <c r="S30" s="50" t="s">
        <v>749</v>
      </c>
      <c r="T30">
        <v>30.113636363636374</v>
      </c>
      <c r="U30">
        <v>39.20454545454546</v>
      </c>
      <c r="V30">
        <v>17.424242424242436</v>
      </c>
      <c r="W30">
        <v>48.989898989898997</v>
      </c>
      <c r="X30">
        <v>52.462121212121218</v>
      </c>
      <c r="Y30">
        <v>69.696969696969703</v>
      </c>
      <c r="Z30">
        <v>57.38636363636364</v>
      </c>
      <c r="AA30">
        <v>89.77272727272728</v>
      </c>
    </row>
    <row r="31" spans="1:40" x14ac:dyDescent="0.2">
      <c r="A31" s="4"/>
      <c r="B31">
        <v>100</v>
      </c>
      <c r="C31">
        <f t="shared" ref="C31:P31" si="26">(C25/$B26*100)</f>
        <v>100.93271152564958</v>
      </c>
      <c r="D31">
        <f t="shared" si="26"/>
        <v>86.342438374417057</v>
      </c>
      <c r="E31">
        <f t="shared" si="26"/>
        <v>112.32511658894073</v>
      </c>
      <c r="F31">
        <f t="shared" si="26"/>
        <v>93.137908061292478</v>
      </c>
      <c r="G31">
        <f t="shared" si="26"/>
        <v>109.72684876748835</v>
      </c>
      <c r="H31">
        <f t="shared" si="26"/>
        <v>122.91805463024652</v>
      </c>
      <c r="I31">
        <f t="shared" si="26"/>
        <v>93.337774816788823</v>
      </c>
      <c r="J31">
        <f t="shared" si="26"/>
        <v>113.9240506329114</v>
      </c>
      <c r="K31">
        <f t="shared" si="26"/>
        <v>119.92005329780146</v>
      </c>
      <c r="L31">
        <f t="shared" si="26"/>
        <v>111.52564956695539</v>
      </c>
      <c r="M31">
        <f t="shared" si="26"/>
        <v>113.9240506329114</v>
      </c>
      <c r="N31">
        <f t="shared" si="26"/>
        <v>116.52231845436376</v>
      </c>
      <c r="O31">
        <f t="shared" si="26"/>
        <v>97.934710193204538</v>
      </c>
      <c r="P31" s="6">
        <f t="shared" si="26"/>
        <v>89.54030646235843</v>
      </c>
      <c r="S31" s="65" t="s">
        <v>747</v>
      </c>
      <c r="T31" s="64">
        <f>(AVERAGE(T27:T30))</f>
        <v>2.4683551976798306</v>
      </c>
      <c r="U31" s="64">
        <f t="shared" ref="U31:AA31" si="27">(AVERAGE(U27:U30))</f>
        <v>5.4897520232975889</v>
      </c>
      <c r="V31" s="64">
        <f t="shared" si="27"/>
        <v>-2.2860868451098639</v>
      </c>
      <c r="W31" s="64">
        <f t="shared" si="27"/>
        <v>14.656680904573376</v>
      </c>
      <c r="X31" s="64">
        <f t="shared" si="27"/>
        <v>16.022627506499667</v>
      </c>
      <c r="Y31" s="64">
        <f t="shared" si="27"/>
        <v>18.770219637750145</v>
      </c>
      <c r="Z31" s="64">
        <f t="shared" si="27"/>
        <v>9.6527256902155898</v>
      </c>
      <c r="AA31" s="64">
        <f t="shared" si="27"/>
        <v>22.222786417232701</v>
      </c>
    </row>
    <row r="32" spans="1:40" x14ac:dyDescent="0.2">
      <c r="A32" s="7" t="s">
        <v>2</v>
      </c>
      <c r="B32" s="25">
        <f>(AVERAGE(B29:B31))</f>
        <v>100</v>
      </c>
      <c r="C32" s="25">
        <f t="shared" ref="C32:P32" si="28">(AVERAGE(C29:C31))</f>
        <v>99.067288474350448</v>
      </c>
      <c r="D32" s="25">
        <f t="shared" si="28"/>
        <v>92.938041305796148</v>
      </c>
      <c r="E32" s="25">
        <f t="shared" si="28"/>
        <v>97.401732178547647</v>
      </c>
      <c r="F32" s="25">
        <f t="shared" si="28"/>
        <v>98.134576948700882</v>
      </c>
      <c r="G32" s="25">
        <f t="shared" si="28"/>
        <v>97.601598934043977</v>
      </c>
      <c r="H32" s="25">
        <f t="shared" si="28"/>
        <v>108.59427048634244</v>
      </c>
      <c r="I32" s="25">
        <f t="shared" si="28"/>
        <v>92.538307794803472</v>
      </c>
      <c r="J32" s="25">
        <f t="shared" si="28"/>
        <v>109.92671552298468</v>
      </c>
      <c r="K32" s="25">
        <f t="shared" si="28"/>
        <v>111.59227181878748</v>
      </c>
      <c r="L32" s="25">
        <f t="shared" si="28"/>
        <v>105.72951365756164</v>
      </c>
      <c r="M32" s="25">
        <f t="shared" si="28"/>
        <v>108.92738174550301</v>
      </c>
      <c r="N32" s="25">
        <f t="shared" si="28"/>
        <v>115.18987341772151</v>
      </c>
      <c r="O32" s="25">
        <f t="shared" si="28"/>
        <v>105.99600266489007</v>
      </c>
      <c r="P32" s="75">
        <f t="shared" si="28"/>
        <v>90.00666222518322</v>
      </c>
      <c r="S32" s="50" t="s">
        <v>3</v>
      </c>
      <c r="T32">
        <f>(STDEV(T27:T30))</f>
        <v>18.586760742772682</v>
      </c>
      <c r="U32">
        <f t="shared" ref="U32:AA32" si="29">(STDEV(U27:U30))</f>
        <v>23.447233443616881</v>
      </c>
      <c r="V32">
        <f t="shared" si="29"/>
        <v>14.308527190678177</v>
      </c>
      <c r="W32">
        <f t="shared" si="29"/>
        <v>23.526539289072218</v>
      </c>
      <c r="X32">
        <f t="shared" si="29"/>
        <v>30.366494420871316</v>
      </c>
      <c r="Y32">
        <f t="shared" si="29"/>
        <v>36.528129880880314</v>
      </c>
      <c r="Z32">
        <f t="shared" si="29"/>
        <v>33.657165030376134</v>
      </c>
      <c r="AA32">
        <f t="shared" si="29"/>
        <v>49.56537452165324</v>
      </c>
    </row>
    <row r="33" spans="1:27" x14ac:dyDescent="0.2">
      <c r="A33" s="7" t="s">
        <v>3</v>
      </c>
      <c r="B33" s="11">
        <f>(STDEV(B29:B31))</f>
        <v>0</v>
      </c>
      <c r="C33" s="11">
        <f>(STDEV(C29:C31))</f>
        <v>1.664223317361339</v>
      </c>
      <c r="D33" s="11">
        <f>(STDEV(D29:D31))</f>
        <v>7.3950699533644295</v>
      </c>
      <c r="E33" s="11">
        <f>(STDEV(E29:E31))</f>
        <v>13.0225627958649</v>
      </c>
      <c r="F33" s="11">
        <f>(STDEV(F29:F30))</f>
        <v>17.948546544441928</v>
      </c>
      <c r="G33" s="11">
        <f t="shared" ref="G33:P33" si="30">(STDEV(G29:G30))</f>
        <v>1.1306171051617018</v>
      </c>
      <c r="H33" s="11">
        <f t="shared" si="30"/>
        <v>10.599535360890952</v>
      </c>
      <c r="I33" s="11">
        <f t="shared" si="30"/>
        <v>4.8051226969372349</v>
      </c>
      <c r="J33" s="11">
        <f t="shared" si="30"/>
        <v>14.980676643392551</v>
      </c>
      <c r="K33" s="11">
        <f t="shared" si="30"/>
        <v>13.70873240008563</v>
      </c>
      <c r="L33" s="11">
        <f t="shared" si="30"/>
        <v>0.98928996701648275</v>
      </c>
      <c r="M33" s="11">
        <f t="shared" si="30"/>
        <v>0.42398141443563692</v>
      </c>
      <c r="N33" s="11">
        <f t="shared" si="30"/>
        <v>6.7837026309702102</v>
      </c>
      <c r="O33" s="11">
        <f t="shared" si="30"/>
        <v>2.4025613484686126</v>
      </c>
      <c r="P33" s="10">
        <f t="shared" si="30"/>
        <v>2.6852156247590302</v>
      </c>
      <c r="S33" s="76" t="s">
        <v>69</v>
      </c>
      <c r="T33" s="49">
        <f>(T32/2)</f>
        <v>9.2933803713863412</v>
      </c>
      <c r="U33" s="49">
        <f t="shared" ref="U33:AA33" si="31">(U32/2)</f>
        <v>11.72361672180844</v>
      </c>
      <c r="V33" s="49">
        <f t="shared" si="31"/>
        <v>7.1542635953390885</v>
      </c>
      <c r="W33" s="49">
        <f t="shared" si="31"/>
        <v>11.763269644536109</v>
      </c>
      <c r="X33" s="49">
        <f t="shared" si="31"/>
        <v>15.183247210435658</v>
      </c>
      <c r="Y33" s="49">
        <f t="shared" si="31"/>
        <v>18.264064940440157</v>
      </c>
      <c r="Z33" s="49">
        <f t="shared" si="31"/>
        <v>16.828582515188067</v>
      </c>
      <c r="AA33" s="49">
        <f t="shared" si="31"/>
        <v>24.78268726082662</v>
      </c>
    </row>
    <row r="34" spans="1:27" ht="16" thickBot="1" x14ac:dyDescent="0.25">
      <c r="A34" s="7" t="s">
        <v>4</v>
      </c>
      <c r="B34" s="15">
        <f>(B33/B32)*100</f>
        <v>0</v>
      </c>
      <c r="C34" s="15">
        <f t="shared" ref="C34:P34" si="32">(C33/C32)*100</f>
        <v>1.6798918623802082</v>
      </c>
      <c r="D34" s="15">
        <f t="shared" si="32"/>
        <v>7.9569892473118324</v>
      </c>
      <c r="E34" s="15">
        <f t="shared" si="32"/>
        <v>13.369949901910541</v>
      </c>
      <c r="F34" s="15">
        <f t="shared" si="32"/>
        <v>18.289727334152975</v>
      </c>
      <c r="G34" s="15">
        <f t="shared" si="32"/>
        <v>1.1584001876093613</v>
      </c>
      <c r="H34" s="15">
        <f t="shared" si="32"/>
        <v>9.760676427421668</v>
      </c>
      <c r="I34" s="15">
        <f t="shared" si="32"/>
        <v>5.1925767948904165</v>
      </c>
      <c r="J34" s="15">
        <f t="shared" si="32"/>
        <v>13.627876146504375</v>
      </c>
      <c r="K34" s="15">
        <f t="shared" si="32"/>
        <v>12.284661094046884</v>
      </c>
      <c r="L34" s="15">
        <f t="shared" si="32"/>
        <v>0.93568005071943317</v>
      </c>
      <c r="M34" s="15">
        <f t="shared" si="32"/>
        <v>0.38923309056140115</v>
      </c>
      <c r="N34" s="15">
        <f t="shared" si="32"/>
        <v>5.8891484378752379</v>
      </c>
      <c r="O34" s="15">
        <f t="shared" si="32"/>
        <v>2.26665278695876</v>
      </c>
      <c r="P34" s="14">
        <f t="shared" si="32"/>
        <v>2.983352074584237</v>
      </c>
    </row>
    <row r="35" spans="1:27" ht="22.5" customHeight="1" x14ac:dyDescent="0.2">
      <c r="A35" s="7" t="s">
        <v>751</v>
      </c>
      <c r="B35">
        <f>(100-B32)</f>
        <v>0</v>
      </c>
      <c r="C35">
        <f t="shared" ref="C35:P35" si="33">(100-C32)</f>
        <v>0.93271152564955173</v>
      </c>
      <c r="D35">
        <f t="shared" si="33"/>
        <v>7.0619586942038524</v>
      </c>
      <c r="E35">
        <f t="shared" si="33"/>
        <v>2.5982678214523531</v>
      </c>
      <c r="F35">
        <f t="shared" si="33"/>
        <v>1.8654230512991177</v>
      </c>
      <c r="G35">
        <f t="shared" si="33"/>
        <v>2.3984010659560226</v>
      </c>
      <c r="H35">
        <f t="shared" si="33"/>
        <v>-8.5942704863424382</v>
      </c>
      <c r="I35">
        <f t="shared" si="33"/>
        <v>7.4616922051965275</v>
      </c>
      <c r="J35">
        <f t="shared" si="33"/>
        <v>-9.9267155229846793</v>
      </c>
      <c r="K35">
        <f t="shared" si="33"/>
        <v>-11.592271818787481</v>
      </c>
      <c r="L35">
        <f t="shared" si="33"/>
        <v>-5.7295136575616397</v>
      </c>
      <c r="M35">
        <f t="shared" si="33"/>
        <v>-8.9273817455030127</v>
      </c>
      <c r="N35">
        <f t="shared" si="33"/>
        <v>-15.189873417721515</v>
      </c>
      <c r="O35">
        <f t="shared" si="33"/>
        <v>-5.9960026648900708</v>
      </c>
      <c r="P35" s="6">
        <f t="shared" si="33"/>
        <v>9.99333777481678</v>
      </c>
    </row>
    <row r="36" spans="1:27" ht="26.5" customHeight="1" thickBot="1" x14ac:dyDescent="0.25">
      <c r="A36" s="54" t="s">
        <v>755</v>
      </c>
      <c r="B36" s="48"/>
      <c r="C36" s="48"/>
      <c r="D36" s="48"/>
      <c r="E36" s="48"/>
      <c r="F36" s="48">
        <f>(C35+D35)</f>
        <v>7.9946702198534041</v>
      </c>
      <c r="G36" s="48">
        <f>(C35+E35)</f>
        <v>3.5309793471019049</v>
      </c>
      <c r="H36" s="48">
        <f>(D35+E35)</f>
        <v>9.6602265156562055</v>
      </c>
      <c r="I36" s="48">
        <f>(C35+D35+E35)</f>
        <v>10.592938041305757</v>
      </c>
      <c r="J36" s="48"/>
      <c r="K36" s="48"/>
      <c r="L36" s="48"/>
      <c r="M36" s="48">
        <f>(J35+K35)</f>
        <v>-21.51898734177216</v>
      </c>
      <c r="N36" s="48">
        <f>(J35+L35)</f>
        <v>-15.656229180546319</v>
      </c>
      <c r="O36" s="48">
        <f>(K35+L35)</f>
        <v>-17.32178547634912</v>
      </c>
      <c r="P36" s="55">
        <f>(J35+K35+L35)</f>
        <v>-27.2485009993338</v>
      </c>
    </row>
    <row r="37" spans="1:27" ht="26.5" customHeight="1" x14ac:dyDescent="0.2"/>
    <row r="38" spans="1:27" ht="16" thickBot="1" x14ac:dyDescent="0.25"/>
    <row r="39" spans="1:27" x14ac:dyDescent="0.2">
      <c r="A39" s="16"/>
      <c r="B39" s="28" t="s">
        <v>0</v>
      </c>
      <c r="C39" s="28" t="s">
        <v>6</v>
      </c>
      <c r="D39" s="28"/>
      <c r="E39" s="28"/>
      <c r="F39" s="28"/>
      <c r="G39" s="28"/>
      <c r="H39" s="28"/>
      <c r="I39" s="28"/>
      <c r="J39" s="28" t="s">
        <v>7</v>
      </c>
      <c r="K39" s="28"/>
      <c r="L39" s="28"/>
      <c r="M39" s="28"/>
      <c r="N39" s="28"/>
      <c r="O39" s="28"/>
      <c r="P39" s="29"/>
    </row>
    <row r="40" spans="1:27" x14ac:dyDescent="0.2">
      <c r="A40" s="19" t="s">
        <v>15</v>
      </c>
      <c r="B40" s="30" t="s">
        <v>1</v>
      </c>
      <c r="C40" s="30" t="s">
        <v>8</v>
      </c>
      <c r="D40" s="30" t="s">
        <v>9</v>
      </c>
      <c r="E40" s="30" t="s">
        <v>10</v>
      </c>
      <c r="F40" s="30" t="s">
        <v>11</v>
      </c>
      <c r="G40" s="30" t="s">
        <v>12</v>
      </c>
      <c r="H40" s="30" t="s">
        <v>13</v>
      </c>
      <c r="I40" s="30" t="s">
        <v>14</v>
      </c>
      <c r="J40" s="30" t="s">
        <v>8</v>
      </c>
      <c r="K40" s="30" t="s">
        <v>9</v>
      </c>
      <c r="L40" s="30" t="s">
        <v>10</v>
      </c>
      <c r="M40" s="30" t="s">
        <v>11</v>
      </c>
      <c r="N40" s="30" t="s">
        <v>12</v>
      </c>
      <c r="O40" s="30" t="s">
        <v>13</v>
      </c>
      <c r="P40" s="31" t="s">
        <v>14</v>
      </c>
    </row>
    <row r="41" spans="1:27" x14ac:dyDescent="0.2">
      <c r="A41" s="19"/>
      <c r="B41" s="26">
        <v>0.45</v>
      </c>
      <c r="C41">
        <v>0.4</v>
      </c>
      <c r="D41">
        <v>0.30199999999999999</v>
      </c>
      <c r="E41" s="32">
        <v>0.25600000000000001</v>
      </c>
      <c r="F41" s="32">
        <v>0.254</v>
      </c>
      <c r="G41" s="32">
        <v>0.21299999999999999</v>
      </c>
      <c r="H41" s="32">
        <v>0.24299999999999999</v>
      </c>
      <c r="I41" s="26">
        <v>0.44</v>
      </c>
      <c r="J41" s="26">
        <v>0.39900000000000002</v>
      </c>
      <c r="K41" s="26">
        <v>0.47899999999999998</v>
      </c>
      <c r="L41" s="26">
        <v>0.48</v>
      </c>
      <c r="M41" s="26">
        <v>0.46899999999999997</v>
      </c>
      <c r="N41" s="26">
        <v>0.48599999999999999</v>
      </c>
      <c r="O41" s="26">
        <v>0.44900000000000001</v>
      </c>
      <c r="P41" s="26">
        <v>0.42799999999999999</v>
      </c>
    </row>
    <row r="42" spans="1:27" x14ac:dyDescent="0.2">
      <c r="A42" s="19"/>
      <c r="B42" s="26">
        <v>0.435</v>
      </c>
      <c r="C42" s="26">
        <v>0.45600000000000002</v>
      </c>
      <c r="D42" s="26">
        <v>0.40100000000000002</v>
      </c>
      <c r="E42" s="26">
        <v>0.439</v>
      </c>
      <c r="F42" s="26">
        <v>0.40799999999999997</v>
      </c>
      <c r="G42" s="26">
        <v>0.51500000000000001</v>
      </c>
      <c r="H42" s="26">
        <v>0.38300000000000001</v>
      </c>
      <c r="I42" s="26">
        <v>0.379</v>
      </c>
      <c r="J42" s="26">
        <v>0.48099999999999998</v>
      </c>
      <c r="K42" s="26">
        <v>0.46300000000000002</v>
      </c>
      <c r="L42" s="26">
        <v>0.52100000000000002</v>
      </c>
      <c r="M42" s="26">
        <v>0.48099999999999998</v>
      </c>
      <c r="N42" s="26">
        <v>0.433</v>
      </c>
      <c r="O42" s="26">
        <v>0.497</v>
      </c>
      <c r="P42" s="26">
        <v>0.435</v>
      </c>
    </row>
    <row r="43" spans="1:27" x14ac:dyDescent="0.2">
      <c r="A43" s="19"/>
      <c r="B43" s="26">
        <v>0.42799999999999999</v>
      </c>
      <c r="C43" s="26">
        <v>0.374</v>
      </c>
      <c r="D43" s="26">
        <v>0.46100000000000002</v>
      </c>
      <c r="E43" s="26">
        <v>0.48599999999999999</v>
      </c>
      <c r="F43" s="26">
        <v>0.443</v>
      </c>
      <c r="G43" s="26">
        <v>0.51800000000000002</v>
      </c>
      <c r="H43" s="26">
        <v>0.47499999999999998</v>
      </c>
      <c r="I43" s="26">
        <v>0.42099999999999999</v>
      </c>
      <c r="J43" s="26">
        <v>0.25700000000000001</v>
      </c>
      <c r="K43" s="26">
        <v>0.379</v>
      </c>
      <c r="L43" s="26">
        <v>0.437</v>
      </c>
      <c r="M43" s="26">
        <v>0.46700000000000003</v>
      </c>
      <c r="N43" s="26">
        <v>0.40899999999999997</v>
      </c>
      <c r="O43" s="26">
        <v>0.41699999999999998</v>
      </c>
      <c r="P43" s="26">
        <v>0.41099999999999998</v>
      </c>
    </row>
    <row r="44" spans="1:27" x14ac:dyDescent="0.2">
      <c r="A44" s="21" t="s">
        <v>2</v>
      </c>
      <c r="B44" s="9">
        <f>(AVERAGE(B41:B43))</f>
        <v>0.43766666666666665</v>
      </c>
      <c r="C44" s="9">
        <f>(AVERAGE(C41:C43))</f>
        <v>0.41</v>
      </c>
      <c r="D44" s="11">
        <f>(AVERAGE(D41:D43))</f>
        <v>0.38800000000000007</v>
      </c>
      <c r="E44" s="10">
        <f>(AVERAGE(E41:E43))</f>
        <v>0.39366666666666666</v>
      </c>
      <c r="F44" s="9">
        <f>(AVERAGE(F42:F43))</f>
        <v>0.42549999999999999</v>
      </c>
      <c r="G44" s="9">
        <f>(AVERAGE(G42:G43))</f>
        <v>0.51649999999999996</v>
      </c>
      <c r="H44" s="9">
        <f>(AVERAGE(H42:H43))</f>
        <v>0.42899999999999999</v>
      </c>
      <c r="I44" s="11">
        <f t="shared" ref="I44:P44" si="34">(AVERAGE(I41:I42))</f>
        <v>0.40949999999999998</v>
      </c>
      <c r="J44" s="11">
        <f t="shared" si="34"/>
        <v>0.44</v>
      </c>
      <c r="K44" s="10">
        <f t="shared" si="34"/>
        <v>0.47099999999999997</v>
      </c>
      <c r="L44" s="9">
        <f t="shared" si="34"/>
        <v>0.50049999999999994</v>
      </c>
      <c r="M44" s="11">
        <f t="shared" si="34"/>
        <v>0.47499999999999998</v>
      </c>
      <c r="N44" s="11">
        <f t="shared" si="34"/>
        <v>0.45950000000000002</v>
      </c>
      <c r="O44" s="11">
        <f t="shared" si="34"/>
        <v>0.47299999999999998</v>
      </c>
      <c r="P44" s="11">
        <f t="shared" si="34"/>
        <v>0.43149999999999999</v>
      </c>
    </row>
    <row r="45" spans="1:27" x14ac:dyDescent="0.2">
      <c r="A45" s="21" t="s">
        <v>3</v>
      </c>
      <c r="B45" s="9">
        <f>(STDEV(B41:B43))</f>
        <v>1.1239810200058252E-2</v>
      </c>
      <c r="C45" s="9">
        <f>(STDEV(C41:C43))</f>
        <v>4.1904653679513931E-2</v>
      </c>
      <c r="D45" s="11">
        <f>(STDEV(D41:D43))</f>
        <v>8.0293212664583183E-2</v>
      </c>
      <c r="E45" s="9">
        <f>(STDEV(E42:E43))</f>
        <v>3.3234018715767727E-2</v>
      </c>
      <c r="F45" s="9">
        <f>(STDEV(F42:F43))</f>
        <v>2.4748737341529183E-2</v>
      </c>
      <c r="G45" s="9">
        <f>(STDEV(G42:G43))</f>
        <v>2.1213203435596446E-3</v>
      </c>
      <c r="H45" s="9">
        <f>(STDEV(H42:H43))</f>
        <v>6.5053823869162905E-2</v>
      </c>
      <c r="I45" s="11">
        <f t="shared" ref="I45:P45" si="35">(STDEV(I41:I42))</f>
        <v>4.3133513652379399E-2</v>
      </c>
      <c r="J45" s="11">
        <f t="shared" si="35"/>
        <v>5.7982756057296872E-2</v>
      </c>
      <c r="K45" s="10">
        <f t="shared" si="35"/>
        <v>1.1313708498984731E-2</v>
      </c>
      <c r="L45" s="9">
        <f t="shared" si="35"/>
        <v>2.8991378028648474E-2</v>
      </c>
      <c r="M45" s="11">
        <f t="shared" si="35"/>
        <v>8.4852813742385784E-3</v>
      </c>
      <c r="N45" s="11">
        <f t="shared" si="35"/>
        <v>3.7476659402887011E-2</v>
      </c>
      <c r="O45" s="11">
        <f t="shared" si="35"/>
        <v>3.3941125496954272E-2</v>
      </c>
      <c r="P45" s="11">
        <f t="shared" si="35"/>
        <v>4.9497474683058368E-3</v>
      </c>
    </row>
    <row r="46" spans="1:27" x14ac:dyDescent="0.2">
      <c r="A46" s="21" t="s">
        <v>4</v>
      </c>
      <c r="B46" s="9">
        <f>(B45/B44)*100</f>
        <v>2.5681211424352446</v>
      </c>
      <c r="C46" s="9">
        <f t="shared" ref="C46:P46" si="36">(C45/C44)*100</f>
        <v>10.220647238905837</v>
      </c>
      <c r="D46" s="11">
        <f t="shared" si="36"/>
        <v>20.694126975408032</v>
      </c>
      <c r="E46" s="10">
        <f>(E45/E44)*100</f>
        <v>8.4421724087470942</v>
      </c>
      <c r="F46" s="9">
        <f t="shared" si="36"/>
        <v>5.8163895044721938</v>
      </c>
      <c r="G46" s="11">
        <f t="shared" si="36"/>
        <v>0.4107106183077725</v>
      </c>
      <c r="H46" s="11">
        <f t="shared" si="36"/>
        <v>15.16406150796338</v>
      </c>
      <c r="I46" s="11">
        <f t="shared" si="36"/>
        <v>10.533214567125617</v>
      </c>
      <c r="J46" s="11">
        <f t="shared" si="36"/>
        <v>13.177899103931107</v>
      </c>
      <c r="K46" s="10">
        <f t="shared" si="36"/>
        <v>2.4020612524383718</v>
      </c>
      <c r="L46" s="9">
        <f t="shared" si="36"/>
        <v>5.7924831226070888</v>
      </c>
      <c r="M46" s="11">
        <f t="shared" si="36"/>
        <v>1.7863750261554905</v>
      </c>
      <c r="N46" s="11">
        <f t="shared" si="36"/>
        <v>8.1559650495945615</v>
      </c>
      <c r="O46" s="11">
        <f t="shared" si="36"/>
        <v>7.1757136357197204</v>
      </c>
      <c r="P46" s="11">
        <f t="shared" si="36"/>
        <v>1.1471025419017002</v>
      </c>
    </row>
    <row r="47" spans="1:27" x14ac:dyDescent="0.2">
      <c r="A47" s="4" t="s">
        <v>20</v>
      </c>
      <c r="B47" s="4">
        <f>(B44/B44)*100</f>
        <v>100</v>
      </c>
      <c r="C47" s="4">
        <f t="shared" ref="C47:P47" si="37">(C41/$B44)*100</f>
        <v>91.393754760091412</v>
      </c>
      <c r="D47">
        <f t="shared" si="37"/>
        <v>69.002284843869006</v>
      </c>
      <c r="E47">
        <f>(E42/$B44)*100</f>
        <v>100.30464584920031</v>
      </c>
      <c r="F47">
        <f>(F42/$B44)*100</f>
        <v>93.221629855293216</v>
      </c>
      <c r="G47">
        <f>(G42/$B44)*100</f>
        <v>117.66945925361767</v>
      </c>
      <c r="H47">
        <f>(H42/$B44)*100</f>
        <v>87.509520182787512</v>
      </c>
      <c r="I47">
        <f t="shared" si="37"/>
        <v>100.53313023610053</v>
      </c>
      <c r="J47">
        <f t="shared" si="37"/>
        <v>91.165270373191177</v>
      </c>
      <c r="K47" s="6">
        <f t="shared" si="37"/>
        <v>109.44402132520945</v>
      </c>
      <c r="L47" s="4">
        <f t="shared" si="37"/>
        <v>109.67250571210967</v>
      </c>
      <c r="M47">
        <f t="shared" si="37"/>
        <v>107.15917745620716</v>
      </c>
      <c r="N47">
        <f t="shared" si="37"/>
        <v>111.04341203351105</v>
      </c>
      <c r="O47">
        <f t="shared" si="37"/>
        <v>102.58948971820259</v>
      </c>
      <c r="P47">
        <f t="shared" si="37"/>
        <v>97.791317593297791</v>
      </c>
    </row>
    <row r="48" spans="1:27" x14ac:dyDescent="0.2">
      <c r="A48" s="19"/>
      <c r="B48" s="4">
        <v>100</v>
      </c>
      <c r="C48" s="4">
        <f t="shared" ref="C48:P48" si="38">(C42/$B44)*100</f>
        <v>104.1888804265042</v>
      </c>
      <c r="D48">
        <f t="shared" si="38"/>
        <v>91.622239146991632</v>
      </c>
      <c r="E48">
        <f>(E43/$B44)*100</f>
        <v>111.04341203351105</v>
      </c>
      <c r="F48">
        <f>(F43/$B44)*100</f>
        <v>101.21858339680124</v>
      </c>
      <c r="G48">
        <f>(G43/$B44)*100</f>
        <v>118.35491241431836</v>
      </c>
      <c r="H48">
        <f>(H43/$B44)*100</f>
        <v>108.53008377760854</v>
      </c>
      <c r="I48">
        <f t="shared" si="38"/>
        <v>86.595582635186602</v>
      </c>
      <c r="J48">
        <f t="shared" si="38"/>
        <v>109.9009900990099</v>
      </c>
      <c r="K48" s="6">
        <f t="shared" si="38"/>
        <v>105.7882711348058</v>
      </c>
      <c r="L48" s="4">
        <f t="shared" si="38"/>
        <v>119.04036557501905</v>
      </c>
      <c r="M48">
        <f t="shared" si="38"/>
        <v>109.9009900990099</v>
      </c>
      <c r="N48">
        <f t="shared" si="38"/>
        <v>98.933739527798934</v>
      </c>
      <c r="O48">
        <f t="shared" si="38"/>
        <v>113.55674028941355</v>
      </c>
      <c r="P48">
        <f t="shared" si="38"/>
        <v>99.390708301599389</v>
      </c>
    </row>
    <row r="49" spans="1:16" x14ac:dyDescent="0.2">
      <c r="A49" s="19"/>
      <c r="B49" s="4">
        <v>100</v>
      </c>
      <c r="C49" s="4">
        <f>(C43/$B44)*100</f>
        <v>85.453160700685459</v>
      </c>
      <c r="D49">
        <f>(D43/$B44)*100</f>
        <v>105.33130236100534</v>
      </c>
      <c r="E49" s="6">
        <f>(E43/$B44)*100</f>
        <v>111.04341203351105</v>
      </c>
      <c r="F49" s="6">
        <f t="shared" ref="F49:P49" si="39">(F43/$B44)*100</f>
        <v>101.21858339680124</v>
      </c>
      <c r="G49" s="6">
        <f t="shared" si="39"/>
        <v>118.35491241431836</v>
      </c>
      <c r="H49" s="6">
        <f t="shared" si="39"/>
        <v>108.53008377760854</v>
      </c>
      <c r="I49" s="6">
        <f t="shared" si="39"/>
        <v>96.191926884996192</v>
      </c>
      <c r="J49" s="6">
        <f t="shared" si="39"/>
        <v>58.720487433358727</v>
      </c>
      <c r="K49" s="6">
        <f t="shared" si="39"/>
        <v>86.595582635186602</v>
      </c>
      <c r="L49" s="6">
        <f t="shared" si="39"/>
        <v>99.847677075399858</v>
      </c>
      <c r="M49" s="6">
        <f t="shared" si="39"/>
        <v>106.70220868240672</v>
      </c>
      <c r="N49" s="6">
        <f t="shared" si="39"/>
        <v>93.45011424219345</v>
      </c>
      <c r="O49" s="6">
        <f t="shared" si="39"/>
        <v>95.277989337395269</v>
      </c>
      <c r="P49" s="6">
        <f t="shared" si="39"/>
        <v>93.907083015993905</v>
      </c>
    </row>
    <row r="50" spans="1:16" x14ac:dyDescent="0.2">
      <c r="A50" s="21" t="s">
        <v>2</v>
      </c>
      <c r="B50" s="8">
        <f>(AVERAGE(B47:B49))</f>
        <v>100</v>
      </c>
      <c r="C50" s="8">
        <f t="shared" ref="C50:P50" si="40">(AVERAGE(C47:C49))</f>
        <v>93.678598629093699</v>
      </c>
      <c r="D50" s="8">
        <f t="shared" si="40"/>
        <v>88.651942117288669</v>
      </c>
      <c r="E50" s="8">
        <f t="shared" si="40"/>
        <v>107.46382330540747</v>
      </c>
      <c r="F50" s="8">
        <f t="shared" si="40"/>
        <v>98.552932216298572</v>
      </c>
      <c r="G50" s="8">
        <f t="shared" si="40"/>
        <v>118.12642802741813</v>
      </c>
      <c r="H50" s="8">
        <f t="shared" si="40"/>
        <v>101.52322924600152</v>
      </c>
      <c r="I50" s="8">
        <f t="shared" si="40"/>
        <v>94.440213252094438</v>
      </c>
      <c r="J50" s="8">
        <f t="shared" si="40"/>
        <v>86.595582635186588</v>
      </c>
      <c r="K50" s="8">
        <f t="shared" si="40"/>
        <v>100.60929169840061</v>
      </c>
      <c r="L50" s="8">
        <f t="shared" si="40"/>
        <v>109.52018278750954</v>
      </c>
      <c r="M50" s="8">
        <f t="shared" si="40"/>
        <v>107.92079207920791</v>
      </c>
      <c r="N50" s="8">
        <f t="shared" si="40"/>
        <v>101.14242193450116</v>
      </c>
      <c r="O50" s="8">
        <f t="shared" si="40"/>
        <v>103.80807311500381</v>
      </c>
      <c r="P50" s="8">
        <f t="shared" si="40"/>
        <v>97.029702970297024</v>
      </c>
    </row>
    <row r="51" spans="1:16" x14ac:dyDescent="0.2">
      <c r="A51" s="21" t="s">
        <v>3</v>
      </c>
      <c r="B51" s="9">
        <f>(STDEV(B47:B49))</f>
        <v>0</v>
      </c>
      <c r="C51" s="9">
        <f>(STDEV(C47:C49))</f>
        <v>9.5745591042301434</v>
      </c>
      <c r="D51" s="11">
        <f>(STDEV(D47:D49))</f>
        <v>18.345745467916942</v>
      </c>
      <c r="E51" s="10">
        <f>(STDEV(E47:E49))</f>
        <v>6.2000295472762526</v>
      </c>
      <c r="F51" s="9">
        <f>(STDEV(F47:F48))</f>
        <v>5.6547000780340984</v>
      </c>
      <c r="G51" s="11">
        <f t="shared" ref="G51:P51" si="41">(STDEV(G47:G48))</f>
        <v>0.48468857811720956</v>
      </c>
      <c r="H51" s="11">
        <f t="shared" si="41"/>
        <v>14.863783062260984</v>
      </c>
      <c r="I51" s="11">
        <f t="shared" si="41"/>
        <v>9.8553344217165364</v>
      </c>
      <c r="J51" s="11">
        <f t="shared" si="41"/>
        <v>13.248154468536985</v>
      </c>
      <c r="K51" s="10">
        <f t="shared" si="41"/>
        <v>2.5850057499584342</v>
      </c>
      <c r="L51" s="9">
        <f t="shared" si="41"/>
        <v>6.6240772342685075</v>
      </c>
      <c r="M51" s="11">
        <f t="shared" si="41"/>
        <v>1.9387543124688282</v>
      </c>
      <c r="N51" s="11">
        <f t="shared" si="41"/>
        <v>8.5628315467373248</v>
      </c>
      <c r="O51" s="11">
        <f t="shared" si="41"/>
        <v>7.755017249875312</v>
      </c>
      <c r="P51" s="11">
        <f t="shared" si="41"/>
        <v>1.1309400156068157</v>
      </c>
    </row>
    <row r="52" spans="1:16" ht="16" thickBot="1" x14ac:dyDescent="0.25">
      <c r="A52" s="22" t="s">
        <v>4</v>
      </c>
      <c r="B52" s="13">
        <f t="shared" ref="B52:P52" si="42">(B51/B50)*100</f>
        <v>0</v>
      </c>
      <c r="C52" s="13">
        <f t="shared" si="42"/>
        <v>10.220647238905833</v>
      </c>
      <c r="D52" s="15">
        <f t="shared" si="42"/>
        <v>20.694126975408022</v>
      </c>
      <c r="E52" s="14">
        <f t="shared" si="42"/>
        <v>5.7694109111082348</v>
      </c>
      <c r="F52" s="13">
        <f t="shared" si="42"/>
        <v>5.7377289045276427</v>
      </c>
      <c r="G52" s="15">
        <f t="shared" si="42"/>
        <v>0.41031341268078408</v>
      </c>
      <c r="H52" s="15">
        <f t="shared" si="42"/>
        <v>14.640770563202304</v>
      </c>
      <c r="I52" s="15">
        <f t="shared" si="42"/>
        <v>10.435527496543397</v>
      </c>
      <c r="J52" s="15">
        <f t="shared" si="42"/>
        <v>15.298880226199705</v>
      </c>
      <c r="K52" s="14">
        <f t="shared" si="42"/>
        <v>2.5693509081721606</v>
      </c>
      <c r="L52" s="13">
        <f t="shared" si="42"/>
        <v>6.0482707987444702</v>
      </c>
      <c r="M52" s="15">
        <f t="shared" si="42"/>
        <v>1.7964604179757033</v>
      </c>
      <c r="N52" s="15">
        <f t="shared" si="42"/>
        <v>8.4661128169172493</v>
      </c>
      <c r="O52" s="15">
        <f t="shared" si="42"/>
        <v>7.4705338584638916</v>
      </c>
      <c r="P52" s="15">
        <f t="shared" si="42"/>
        <v>1.1655606283294735</v>
      </c>
    </row>
    <row r="53" spans="1:16" x14ac:dyDescent="0.2">
      <c r="A53" t="s">
        <v>751</v>
      </c>
      <c r="B53">
        <f>100-B50</f>
        <v>0</v>
      </c>
      <c r="C53">
        <f t="shared" ref="C53:P53" si="43">100-C50</f>
        <v>6.3214013709063011</v>
      </c>
      <c r="D53">
        <f t="shared" si="43"/>
        <v>11.348057882711331</v>
      </c>
      <c r="E53">
        <f t="shared" si="43"/>
        <v>-7.4638233054074732</v>
      </c>
      <c r="F53">
        <f t="shared" si="43"/>
        <v>1.4470677837014279</v>
      </c>
      <c r="G53">
        <f t="shared" si="43"/>
        <v>-18.126428027418129</v>
      </c>
      <c r="H53">
        <f t="shared" si="43"/>
        <v>-1.5232292460015202</v>
      </c>
      <c r="I53">
        <f t="shared" si="43"/>
        <v>5.5597867479055623</v>
      </c>
      <c r="J53">
        <f t="shared" si="43"/>
        <v>13.404417364813412</v>
      </c>
      <c r="K53">
        <f t="shared" si="43"/>
        <v>-0.60929169840061093</v>
      </c>
      <c r="L53">
        <f t="shared" si="43"/>
        <v>-9.5201827875095404</v>
      </c>
      <c r="M53">
        <f t="shared" si="43"/>
        <v>-7.9207920792079136</v>
      </c>
      <c r="N53">
        <f t="shared" si="43"/>
        <v>-1.1424219345011579</v>
      </c>
      <c r="O53">
        <f t="shared" si="43"/>
        <v>-3.8080731150038076</v>
      </c>
      <c r="P53">
        <f t="shared" si="43"/>
        <v>2.9702970297029765</v>
      </c>
    </row>
    <row r="54" spans="1:16" ht="16" thickBot="1" x14ac:dyDescent="0.25">
      <c r="A54" s="54" t="s">
        <v>755</v>
      </c>
      <c r="F54">
        <f>(C53+D53)</f>
        <v>17.669459253617632</v>
      </c>
      <c r="G54">
        <f>(C53+E53)</f>
        <v>-1.1424219345011721</v>
      </c>
      <c r="H54">
        <f>(D53+E53)</f>
        <v>3.8842345773038573</v>
      </c>
      <c r="I54">
        <f>(C53+D53+E53)</f>
        <v>10.205635948210158</v>
      </c>
      <c r="M54">
        <f>(J53+K53)</f>
        <v>12.795125666412801</v>
      </c>
      <c r="N54">
        <f>(J53+L53)</f>
        <v>3.8842345773038716</v>
      </c>
      <c r="O54">
        <f>(K53+L53)</f>
        <v>-10.129474485910151</v>
      </c>
      <c r="P54">
        <f>(J53+K53+L53)</f>
        <v>3.2749428789032606</v>
      </c>
    </row>
    <row r="55" spans="1:16" ht="16" thickBot="1" x14ac:dyDescent="0.25"/>
    <row r="56" spans="1:16" ht="16" thickBot="1" x14ac:dyDescent="0.25">
      <c r="A56" s="1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3"/>
    </row>
    <row r="57" spans="1:16" x14ac:dyDescent="0.2">
      <c r="A57" s="1"/>
      <c r="B57" s="35" t="s">
        <v>0</v>
      </c>
      <c r="C57" s="35" t="s">
        <v>6</v>
      </c>
      <c r="D57" s="35"/>
      <c r="E57" s="35"/>
      <c r="F57" s="35"/>
      <c r="G57" s="35"/>
      <c r="H57" s="35"/>
      <c r="I57" s="35"/>
      <c r="J57" s="35" t="s">
        <v>7</v>
      </c>
      <c r="K57" s="35"/>
      <c r="L57" s="35"/>
      <c r="M57" s="35"/>
      <c r="N57" s="35"/>
      <c r="O57" s="35"/>
      <c r="P57" s="36"/>
    </row>
    <row r="58" spans="1:16" x14ac:dyDescent="0.2">
      <c r="A58" s="4" t="s">
        <v>26</v>
      </c>
      <c r="B58" s="37" t="s">
        <v>1</v>
      </c>
      <c r="C58" s="37" t="s">
        <v>8</v>
      </c>
      <c r="D58" s="37" t="s">
        <v>9</v>
      </c>
      <c r="E58" s="37" t="s">
        <v>10</v>
      </c>
      <c r="F58" s="37" t="s">
        <v>11</v>
      </c>
      <c r="G58" s="37" t="s">
        <v>12</v>
      </c>
      <c r="H58" s="37" t="s">
        <v>13</v>
      </c>
      <c r="I58" s="37" t="s">
        <v>14</v>
      </c>
      <c r="J58" s="37" t="s">
        <v>8</v>
      </c>
      <c r="K58" s="37" t="s">
        <v>9</v>
      </c>
      <c r="L58" s="37" t="s">
        <v>10</v>
      </c>
      <c r="M58" s="37" t="s">
        <v>11</v>
      </c>
      <c r="N58" s="37" t="s">
        <v>12</v>
      </c>
      <c r="O58" s="37" t="s">
        <v>13</v>
      </c>
      <c r="P58" s="38" t="s">
        <v>14</v>
      </c>
    </row>
    <row r="59" spans="1:16" x14ac:dyDescent="0.2">
      <c r="A59" s="4"/>
      <c r="B59">
        <v>0.17</v>
      </c>
      <c r="C59">
        <v>0.14799999999999999</v>
      </c>
      <c r="D59">
        <v>0.114</v>
      </c>
      <c r="E59">
        <v>0.14199999999999999</v>
      </c>
      <c r="F59">
        <v>0.11700000000000001</v>
      </c>
      <c r="G59">
        <v>0.106</v>
      </c>
      <c r="H59">
        <v>0.11600000000000001</v>
      </c>
      <c r="I59">
        <v>0.16600000000000001</v>
      </c>
      <c r="J59">
        <v>0.10199999999999999</v>
      </c>
      <c r="K59">
        <v>0.12</v>
      </c>
      <c r="L59">
        <v>0.111</v>
      </c>
      <c r="M59">
        <v>0.107</v>
      </c>
      <c r="N59">
        <v>9.9000000000000005E-2</v>
      </c>
      <c r="O59">
        <v>0.108</v>
      </c>
      <c r="P59" s="6">
        <v>8.7999999999999995E-2</v>
      </c>
    </row>
    <row r="60" spans="1:16" x14ac:dyDescent="0.2">
      <c r="A60" s="4"/>
      <c r="B60">
        <v>0.17699999999999999</v>
      </c>
      <c r="C60">
        <v>0.156</v>
      </c>
      <c r="D60">
        <v>0.16300000000000001</v>
      </c>
      <c r="E60">
        <v>0.111</v>
      </c>
      <c r="F60">
        <v>0.114</v>
      </c>
      <c r="G60">
        <v>0.14099999999999999</v>
      </c>
      <c r="H60">
        <v>0.22600000000000001</v>
      </c>
      <c r="I60">
        <v>0.188</v>
      </c>
      <c r="J60">
        <v>0.158</v>
      </c>
      <c r="K60">
        <v>0.121</v>
      </c>
      <c r="L60">
        <v>0.12</v>
      </c>
      <c r="M60">
        <v>9.1999999999999998E-2</v>
      </c>
      <c r="N60">
        <v>0.10199999999999999</v>
      </c>
      <c r="O60">
        <v>0.13600000000000001</v>
      </c>
      <c r="P60" s="6">
        <v>0.09</v>
      </c>
    </row>
    <row r="61" spans="1:16" x14ac:dyDescent="0.2">
      <c r="A61" s="4"/>
      <c r="B61">
        <v>0.18099999999999999</v>
      </c>
      <c r="C61">
        <v>0.107</v>
      </c>
      <c r="D61">
        <v>0.161</v>
      </c>
      <c r="E61">
        <v>0.14399999999999999</v>
      </c>
      <c r="F61">
        <v>9.4E-2</v>
      </c>
      <c r="G61">
        <v>9.2999999999999999E-2</v>
      </c>
      <c r="H61">
        <v>0.13400000000000001</v>
      </c>
      <c r="I61">
        <v>0.13400000000000001</v>
      </c>
      <c r="J61">
        <v>9.7000000000000003E-2</v>
      </c>
      <c r="K61">
        <v>0.18099999999999999</v>
      </c>
      <c r="L61">
        <v>0.1</v>
      </c>
      <c r="M61">
        <v>0.158</v>
      </c>
      <c r="N61">
        <v>0.114</v>
      </c>
      <c r="O61">
        <v>0.16400000000000001</v>
      </c>
      <c r="P61" s="6">
        <v>0.09</v>
      </c>
    </row>
    <row r="62" spans="1:16" x14ac:dyDescent="0.2">
      <c r="A62" s="7" t="s">
        <v>2</v>
      </c>
      <c r="B62" s="24">
        <f>(AVERAGE(B59:B61))</f>
        <v>0.17600000000000002</v>
      </c>
      <c r="C62" s="24">
        <f t="shared" ref="C62:P62" si="44">(AVERAGE(C59:C61))</f>
        <v>0.13699999999999998</v>
      </c>
      <c r="D62" s="24">
        <f t="shared" si="44"/>
        <v>0.14600000000000002</v>
      </c>
      <c r="E62" s="24">
        <f t="shared" si="44"/>
        <v>0.13233333333333333</v>
      </c>
      <c r="F62" s="24">
        <f t="shared" si="44"/>
        <v>0.10833333333333334</v>
      </c>
      <c r="G62" s="24">
        <f t="shared" si="44"/>
        <v>0.11333333333333333</v>
      </c>
      <c r="H62" s="24">
        <f t="shared" si="44"/>
        <v>0.15866666666666668</v>
      </c>
      <c r="I62" s="24">
        <f t="shared" si="44"/>
        <v>0.16266666666666665</v>
      </c>
      <c r="J62" s="24">
        <f t="shared" si="44"/>
        <v>0.11899999999999999</v>
      </c>
      <c r="K62" s="24">
        <f t="shared" si="44"/>
        <v>0.14066666666666666</v>
      </c>
      <c r="L62" s="24">
        <f t="shared" si="44"/>
        <v>0.11033333333333332</v>
      </c>
      <c r="M62" s="24">
        <f t="shared" si="44"/>
        <v>0.11899999999999999</v>
      </c>
      <c r="N62" s="24">
        <f t="shared" si="44"/>
        <v>0.105</v>
      </c>
      <c r="O62" s="24">
        <f t="shared" si="44"/>
        <v>0.13600000000000001</v>
      </c>
      <c r="P62" s="74">
        <f t="shared" si="44"/>
        <v>8.9333333333333334E-2</v>
      </c>
    </row>
    <row r="63" spans="1:16" x14ac:dyDescent="0.2">
      <c r="A63" s="7" t="s">
        <v>3</v>
      </c>
      <c r="B63" s="24">
        <f>(STDEV(B59:B61))</f>
        <v>5.5677643628300119E-3</v>
      </c>
      <c r="C63" s="24">
        <f t="shared" ref="C63:P63" si="45">(STDEV(C59:C61))</f>
        <v>2.6286878856189844E-2</v>
      </c>
      <c r="D63" s="24">
        <f t="shared" si="45"/>
        <v>2.7730849247723947E-2</v>
      </c>
      <c r="E63" s="24">
        <f t="shared" si="45"/>
        <v>1.850225211517037E-2</v>
      </c>
      <c r="F63" s="24">
        <f t="shared" si="45"/>
        <v>1.2503332889007372E-2</v>
      </c>
      <c r="G63" s="24">
        <f t="shared" si="45"/>
        <v>2.4826061575153907E-2</v>
      </c>
      <c r="H63" s="24">
        <f t="shared" si="45"/>
        <v>5.9002824791134612E-2</v>
      </c>
      <c r="I63" s="24">
        <f t="shared" si="45"/>
        <v>2.7153882472555187E-2</v>
      </c>
      <c r="J63" s="24">
        <f t="shared" si="45"/>
        <v>3.3867388443752235E-2</v>
      </c>
      <c r="K63" s="24">
        <f t="shared" si="45"/>
        <v>3.4933269720043868E-2</v>
      </c>
      <c r="L63" s="24">
        <f t="shared" si="45"/>
        <v>1.0016652800877808E-2</v>
      </c>
      <c r="M63" s="24">
        <f t="shared" si="45"/>
        <v>3.459768778401244E-2</v>
      </c>
      <c r="N63" s="24">
        <f t="shared" si="45"/>
        <v>7.937253933193774E-3</v>
      </c>
      <c r="O63" s="24">
        <f t="shared" si="45"/>
        <v>2.7999999999999938E-2</v>
      </c>
      <c r="P63" s="74">
        <f t="shared" si="45"/>
        <v>1.1547005383792527E-3</v>
      </c>
    </row>
    <row r="64" spans="1:16" x14ac:dyDescent="0.2">
      <c r="A64" s="7" t="s">
        <v>4</v>
      </c>
      <c r="B64" s="24">
        <f t="shared" ref="B64:P64" si="46">(B63/B62)*100</f>
        <v>3.1635024788806887</v>
      </c>
      <c r="C64" s="24">
        <f t="shared" si="46"/>
        <v>19.187502814737115</v>
      </c>
      <c r="D64" s="24">
        <f t="shared" si="46"/>
        <v>18.993732361454757</v>
      </c>
      <c r="E64" s="24">
        <f t="shared" si="46"/>
        <v>13.98155071675343</v>
      </c>
      <c r="F64" s="24">
        <f t="shared" si="46"/>
        <v>11.54153805139142</v>
      </c>
      <c r="G64" s="24">
        <f t="shared" si="46"/>
        <v>21.905348448665212</v>
      </c>
      <c r="H64" s="24">
        <f t="shared" si="46"/>
        <v>37.186654280126852</v>
      </c>
      <c r="I64" s="24">
        <f t="shared" si="46"/>
        <v>16.692960536406879</v>
      </c>
      <c r="J64" s="24">
        <f t="shared" si="46"/>
        <v>28.459990288867427</v>
      </c>
      <c r="K64" s="24">
        <f t="shared" si="46"/>
        <v>24.834078000031187</v>
      </c>
      <c r="L64" s="24">
        <f t="shared" si="46"/>
        <v>9.0785372817623635</v>
      </c>
      <c r="M64" s="24">
        <f t="shared" si="46"/>
        <v>29.073687213455834</v>
      </c>
      <c r="N64" s="24">
        <f t="shared" si="46"/>
        <v>7.5592894601845471</v>
      </c>
      <c r="O64" s="24">
        <f t="shared" si="46"/>
        <v>20.588235294117599</v>
      </c>
      <c r="P64" s="74">
        <f t="shared" si="46"/>
        <v>1.2925752295290143</v>
      </c>
    </row>
    <row r="65" spans="1:16" x14ac:dyDescent="0.2">
      <c r="A65" s="4" t="s">
        <v>20</v>
      </c>
      <c r="B65">
        <f>(B62/$B62)*100</f>
        <v>100</v>
      </c>
      <c r="C65">
        <f>(C59/$B62)*100</f>
        <v>84.090909090909079</v>
      </c>
      <c r="D65">
        <f t="shared" ref="D65:P65" si="47">(D59/$B62)*100</f>
        <v>64.772727272727266</v>
      </c>
      <c r="E65">
        <f t="shared" si="47"/>
        <v>80.681818181818159</v>
      </c>
      <c r="F65">
        <f t="shared" si="47"/>
        <v>66.477272727272734</v>
      </c>
      <c r="G65">
        <f t="shared" si="47"/>
        <v>60.22727272727272</v>
      </c>
      <c r="H65">
        <f t="shared" si="47"/>
        <v>65.909090909090907</v>
      </c>
      <c r="I65">
        <f t="shared" si="47"/>
        <v>94.318181818181813</v>
      </c>
      <c r="J65">
        <f t="shared" si="47"/>
        <v>57.954545454545446</v>
      </c>
      <c r="K65">
        <f t="shared" si="47"/>
        <v>68.181818181818173</v>
      </c>
      <c r="L65">
        <f t="shared" si="47"/>
        <v>63.068181818181813</v>
      </c>
      <c r="M65">
        <f t="shared" si="47"/>
        <v>60.79545454545454</v>
      </c>
      <c r="N65">
        <f t="shared" si="47"/>
        <v>56.25</v>
      </c>
      <c r="O65">
        <f t="shared" si="47"/>
        <v>61.363636363636353</v>
      </c>
      <c r="P65">
        <f t="shared" si="47"/>
        <v>49.999999999999993</v>
      </c>
    </row>
    <row r="66" spans="1:16" x14ac:dyDescent="0.2">
      <c r="A66" s="4"/>
      <c r="B66">
        <v>100</v>
      </c>
      <c r="C66">
        <f t="shared" ref="C66:P66" si="48">(C60/$B62)*100</f>
        <v>88.636363636363626</v>
      </c>
      <c r="D66">
        <f t="shared" si="48"/>
        <v>92.61363636363636</v>
      </c>
      <c r="E66">
        <f t="shared" si="48"/>
        <v>63.068181818181813</v>
      </c>
      <c r="F66">
        <f t="shared" si="48"/>
        <v>64.772727272727266</v>
      </c>
      <c r="G66">
        <f t="shared" si="48"/>
        <v>80.113636363636346</v>
      </c>
      <c r="H66">
        <f t="shared" si="48"/>
        <v>128.40909090909091</v>
      </c>
      <c r="I66">
        <f t="shared" si="48"/>
        <v>106.81818181818181</v>
      </c>
      <c r="J66">
        <f t="shared" si="48"/>
        <v>89.772727272727266</v>
      </c>
      <c r="K66">
        <f t="shared" si="48"/>
        <v>68.749999999999986</v>
      </c>
      <c r="L66">
        <f t="shared" si="48"/>
        <v>68.181818181818173</v>
      </c>
      <c r="M66">
        <f t="shared" si="48"/>
        <v>52.272727272727273</v>
      </c>
      <c r="N66">
        <f t="shared" si="48"/>
        <v>57.954545454545446</v>
      </c>
      <c r="O66">
        <f t="shared" si="48"/>
        <v>77.272727272727266</v>
      </c>
      <c r="P66" s="6">
        <f t="shared" si="48"/>
        <v>51.136363636363626</v>
      </c>
    </row>
    <row r="67" spans="1:16" x14ac:dyDescent="0.2">
      <c r="A67" s="4"/>
      <c r="B67">
        <v>100</v>
      </c>
      <c r="C67">
        <f>(C61/$B62*100)</f>
        <v>60.79545454545454</v>
      </c>
      <c r="D67">
        <f t="shared" ref="D67:P67" si="49">(D61/$B62*100)</f>
        <v>91.47727272727272</v>
      </c>
      <c r="E67">
        <f t="shared" si="49"/>
        <v>81.818181818181799</v>
      </c>
      <c r="F67">
        <f t="shared" si="49"/>
        <v>53.409090909090907</v>
      </c>
      <c r="G67">
        <f t="shared" si="49"/>
        <v>52.840909090909079</v>
      </c>
      <c r="H67">
        <f t="shared" si="49"/>
        <v>76.13636363636364</v>
      </c>
      <c r="I67">
        <f t="shared" si="49"/>
        <v>76.13636363636364</v>
      </c>
      <c r="J67">
        <f t="shared" si="49"/>
        <v>55.113636363636367</v>
      </c>
      <c r="K67">
        <f t="shared" si="49"/>
        <v>102.84090909090908</v>
      </c>
      <c r="L67">
        <f t="shared" si="49"/>
        <v>56.818181818181813</v>
      </c>
      <c r="M67">
        <f t="shared" si="49"/>
        <v>89.772727272727266</v>
      </c>
      <c r="N67">
        <f t="shared" si="49"/>
        <v>64.772727272727266</v>
      </c>
      <c r="O67">
        <f t="shared" si="49"/>
        <v>93.181818181818173</v>
      </c>
      <c r="P67" s="6">
        <f t="shared" si="49"/>
        <v>51.136363636363626</v>
      </c>
    </row>
    <row r="68" spans="1:16" x14ac:dyDescent="0.2">
      <c r="A68" s="7" t="s">
        <v>2</v>
      </c>
      <c r="B68" s="25">
        <f>(AVERAGE(B65:B67))</f>
        <v>100</v>
      </c>
      <c r="C68" s="25">
        <f t="shared" ref="C68:P68" si="50">(AVERAGE(C65:C67))</f>
        <v>77.840909090909079</v>
      </c>
      <c r="D68" s="25">
        <f t="shared" si="50"/>
        <v>82.954545454545453</v>
      </c>
      <c r="E68" s="25">
        <f t="shared" si="50"/>
        <v>75.189393939393923</v>
      </c>
      <c r="F68" s="25">
        <f t="shared" si="50"/>
        <v>61.553030303030305</v>
      </c>
      <c r="G68" s="25">
        <f t="shared" si="50"/>
        <v>64.393939393939377</v>
      </c>
      <c r="H68" s="25">
        <f t="shared" si="50"/>
        <v>90.151515151515142</v>
      </c>
      <c r="I68" s="25">
        <f t="shared" si="50"/>
        <v>92.424242424242422</v>
      </c>
      <c r="J68" s="25">
        <f t="shared" si="50"/>
        <v>67.61363636363636</v>
      </c>
      <c r="K68" s="25">
        <f t="shared" si="50"/>
        <v>79.924242424242422</v>
      </c>
      <c r="L68" s="25">
        <f t="shared" si="50"/>
        <v>62.689393939393938</v>
      </c>
      <c r="M68" s="25">
        <f t="shared" si="50"/>
        <v>67.61363636363636</v>
      </c>
      <c r="N68" s="25">
        <f t="shared" si="50"/>
        <v>59.659090909090899</v>
      </c>
      <c r="O68" s="25">
        <f t="shared" si="50"/>
        <v>77.272727272727266</v>
      </c>
      <c r="P68" s="75">
        <f t="shared" si="50"/>
        <v>50.757575757575751</v>
      </c>
    </row>
    <row r="69" spans="1:16" x14ac:dyDescent="0.2">
      <c r="A69" s="7" t="s">
        <v>3</v>
      </c>
      <c r="B69" s="11">
        <f>(STDEV(B65:B67))</f>
        <v>0</v>
      </c>
      <c r="C69" s="11">
        <f>(STDEV(C65:C67))</f>
        <v>14.935726622835167</v>
      </c>
      <c r="D69" s="11">
        <f>(STDEV(D65:D67))</f>
        <v>15.756164345297798</v>
      </c>
      <c r="E69" s="11">
        <f>(STDEV(E65:E67))</f>
        <v>10.512643247255941</v>
      </c>
      <c r="F69" s="11">
        <f>(STDEV(F65:F66))</f>
        <v>1.205295649749806</v>
      </c>
      <c r="G69" s="11">
        <f t="shared" ref="G69:P69" si="51">(STDEV(G65:G66))</f>
        <v>14.06178258041429</v>
      </c>
      <c r="H69" s="11">
        <f t="shared" si="51"/>
        <v>44.194173824159222</v>
      </c>
      <c r="I69" s="11">
        <f t="shared" si="51"/>
        <v>8.8388347648318444</v>
      </c>
      <c r="J69" s="11">
        <f t="shared" si="51"/>
        <v>22.498852128662879</v>
      </c>
      <c r="K69" s="11">
        <f t="shared" si="51"/>
        <v>0.40176521658326197</v>
      </c>
      <c r="L69" s="11">
        <f t="shared" si="51"/>
        <v>3.6158869492493881</v>
      </c>
      <c r="M69" s="11">
        <f t="shared" si="51"/>
        <v>6.0264782487489796</v>
      </c>
      <c r="N69" s="11">
        <f t="shared" si="51"/>
        <v>1.2052956497497909</v>
      </c>
      <c r="O69" s="11">
        <f t="shared" si="51"/>
        <v>11.249426064331399</v>
      </c>
      <c r="P69" s="10">
        <f t="shared" si="51"/>
        <v>0.80353043316652895</v>
      </c>
    </row>
    <row r="70" spans="1:16" x14ac:dyDescent="0.2">
      <c r="A70" s="7" t="s">
        <v>4</v>
      </c>
      <c r="B70" s="11">
        <f>(B69/B68)*100</f>
        <v>0</v>
      </c>
      <c r="C70" s="11">
        <f t="shared" ref="C70:P70" si="52">(C69/C68)*100</f>
        <v>19.187502814737151</v>
      </c>
      <c r="D70" s="11">
        <f t="shared" si="52"/>
        <v>18.993732361454878</v>
      </c>
      <c r="E70" s="11">
        <f t="shared" si="52"/>
        <v>13.981550716753496</v>
      </c>
      <c r="F70" s="11">
        <f t="shared" si="52"/>
        <v>1.9581418555935308</v>
      </c>
      <c r="G70" s="11">
        <f t="shared" si="52"/>
        <v>21.837121183702195</v>
      </c>
      <c r="H70" s="11">
        <f t="shared" si="52"/>
        <v>49.022108779739646</v>
      </c>
      <c r="I70" s="11">
        <f t="shared" si="52"/>
        <v>9.5633294176869139</v>
      </c>
      <c r="J70" s="11">
        <f t="shared" si="52"/>
        <v>33.275613232308125</v>
      </c>
      <c r="K70" s="11">
        <f t="shared" si="52"/>
        <v>0.50268254586720929</v>
      </c>
      <c r="L70" s="11">
        <f t="shared" si="52"/>
        <v>5.7679405111893569</v>
      </c>
      <c r="M70" s="11">
        <f t="shared" si="52"/>
        <v>8.913110687225382</v>
      </c>
      <c r="N70" s="11">
        <f t="shared" si="52"/>
        <v>2.0203050891044119</v>
      </c>
      <c r="O70" s="11">
        <f t="shared" si="52"/>
        <v>14.558080789134753</v>
      </c>
      <c r="P70" s="10">
        <f t="shared" si="52"/>
        <v>1.5830748832534602</v>
      </c>
    </row>
    <row r="71" spans="1:16" x14ac:dyDescent="0.2">
      <c r="A71" s="4" t="s">
        <v>751</v>
      </c>
      <c r="B71">
        <f>(100-B68)</f>
        <v>0</v>
      </c>
      <c r="C71">
        <f t="shared" ref="C71:P71" si="53">(100-C68)</f>
        <v>22.159090909090921</v>
      </c>
      <c r="D71">
        <f t="shared" si="53"/>
        <v>17.045454545454547</v>
      </c>
      <c r="E71">
        <f t="shared" si="53"/>
        <v>24.810606060606077</v>
      </c>
      <c r="F71">
        <f t="shared" si="53"/>
        <v>38.446969696969695</v>
      </c>
      <c r="G71">
        <f t="shared" si="53"/>
        <v>35.606060606060623</v>
      </c>
      <c r="H71">
        <f t="shared" si="53"/>
        <v>9.8484848484848584</v>
      </c>
      <c r="I71">
        <f t="shared" si="53"/>
        <v>7.5757575757575779</v>
      </c>
      <c r="J71">
        <f t="shared" si="53"/>
        <v>32.38636363636364</v>
      </c>
      <c r="K71">
        <f t="shared" si="53"/>
        <v>20.075757575757578</v>
      </c>
      <c r="L71">
        <f t="shared" si="53"/>
        <v>37.310606060606062</v>
      </c>
      <c r="M71">
        <f t="shared" si="53"/>
        <v>32.38636363636364</v>
      </c>
      <c r="N71">
        <f t="shared" si="53"/>
        <v>40.340909090909101</v>
      </c>
      <c r="O71">
        <f t="shared" si="53"/>
        <v>22.727272727272734</v>
      </c>
      <c r="P71" s="6">
        <f t="shared" si="53"/>
        <v>49.242424242424249</v>
      </c>
    </row>
    <row r="72" spans="1:16" ht="16" thickBot="1" x14ac:dyDescent="0.25">
      <c r="A72" s="54" t="s">
        <v>755</v>
      </c>
      <c r="B72" s="48"/>
      <c r="C72" s="48"/>
      <c r="D72" s="48"/>
      <c r="E72" s="48"/>
      <c r="F72" s="48">
        <f>(C71+D71)</f>
        <v>39.204545454545467</v>
      </c>
      <c r="G72" s="48">
        <f>(C71+E71)</f>
        <v>46.969696969696997</v>
      </c>
      <c r="H72" s="48">
        <f>(D71+E71)</f>
        <v>41.856060606060623</v>
      </c>
      <c r="I72" s="48">
        <f>(C71+D71+E71)</f>
        <v>64.015151515151544</v>
      </c>
      <c r="J72" s="48"/>
      <c r="K72" s="48"/>
      <c r="L72" s="48"/>
      <c r="M72" s="48">
        <f>(J71+K71)</f>
        <v>52.462121212121218</v>
      </c>
      <c r="N72" s="48">
        <f>(J71+L71)</f>
        <v>69.696969696969703</v>
      </c>
      <c r="O72" s="48">
        <f>(K71+L71)</f>
        <v>57.38636363636364</v>
      </c>
      <c r="P72" s="55">
        <f>(J71+K71+L71)</f>
        <v>89.77272727272728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178AB-56FA-4A15-B4FD-015AA8B92BA7}">
  <dimension ref="A2:AN72"/>
  <sheetViews>
    <sheetView topLeftCell="A22" zoomScale="40" zoomScaleNormal="40" workbookViewId="0">
      <selection activeCell="C31" sqref="C31"/>
    </sheetView>
  </sheetViews>
  <sheetFormatPr baseColWidth="10" defaultColWidth="8.83203125" defaultRowHeight="15" x14ac:dyDescent="0.2"/>
  <cols>
    <col min="1" max="1" width="25.5" customWidth="1"/>
  </cols>
  <sheetData>
    <row r="2" spans="1:40" ht="16" thickBot="1" x14ac:dyDescent="0.25"/>
    <row r="3" spans="1:40" x14ac:dyDescent="0.2">
      <c r="A3" s="1"/>
      <c r="B3" s="3" t="s">
        <v>0</v>
      </c>
      <c r="C3" s="3" t="s">
        <v>6</v>
      </c>
      <c r="D3" s="3"/>
      <c r="E3" s="3"/>
      <c r="F3" s="3"/>
      <c r="G3" s="3"/>
      <c r="H3" s="3"/>
      <c r="I3" s="3"/>
      <c r="J3" s="3" t="s">
        <v>7</v>
      </c>
      <c r="K3" s="3"/>
      <c r="L3" s="3"/>
      <c r="M3" s="3"/>
      <c r="N3" s="3"/>
      <c r="O3" s="3"/>
      <c r="P3" s="2"/>
      <c r="S3" s="77"/>
      <c r="T3" s="77" t="s">
        <v>753</v>
      </c>
      <c r="U3" s="77"/>
      <c r="V3" s="77"/>
      <c r="W3" s="77"/>
      <c r="X3" s="77"/>
      <c r="Y3" s="77"/>
      <c r="Z3" s="77"/>
      <c r="AA3" s="77"/>
      <c r="AF3" s="77"/>
      <c r="AG3" s="77" t="s">
        <v>752</v>
      </c>
      <c r="AH3" s="77"/>
    </row>
    <row r="4" spans="1:40" ht="16" thickBot="1" x14ac:dyDescent="0.25">
      <c r="A4" s="4" t="s">
        <v>17</v>
      </c>
      <c r="B4" s="23" t="s">
        <v>1</v>
      </c>
      <c r="C4" s="23" t="s">
        <v>8</v>
      </c>
      <c r="D4" s="23" t="s">
        <v>9</v>
      </c>
      <c r="E4" s="23" t="s">
        <v>10</v>
      </c>
      <c r="F4" s="23" t="s">
        <v>11</v>
      </c>
      <c r="G4" s="23" t="s">
        <v>12</v>
      </c>
      <c r="H4" s="23" t="s">
        <v>13</v>
      </c>
      <c r="I4" s="23" t="s">
        <v>14</v>
      </c>
      <c r="J4" s="23" t="s">
        <v>8</v>
      </c>
      <c r="K4" s="23" t="s">
        <v>9</v>
      </c>
      <c r="L4" s="23" t="s">
        <v>10</v>
      </c>
      <c r="M4" s="23" t="s">
        <v>11</v>
      </c>
      <c r="N4" s="23" t="s">
        <v>12</v>
      </c>
      <c r="O4" s="23" t="s">
        <v>13</v>
      </c>
      <c r="P4" s="5" t="s">
        <v>14</v>
      </c>
      <c r="S4" s="50"/>
      <c r="T4" t="s">
        <v>742</v>
      </c>
      <c r="W4" s="50"/>
      <c r="X4" t="s">
        <v>743</v>
      </c>
      <c r="AF4" s="50"/>
      <c r="AG4" t="s">
        <v>742</v>
      </c>
      <c r="AJ4" s="50"/>
      <c r="AK4" t="s">
        <v>743</v>
      </c>
    </row>
    <row r="5" spans="1:40" x14ac:dyDescent="0.2">
      <c r="A5" s="4"/>
      <c r="B5">
        <v>0.76</v>
      </c>
      <c r="C5">
        <v>0.52400000000000002</v>
      </c>
      <c r="D5">
        <v>0.65300000000000002</v>
      </c>
      <c r="E5">
        <v>0.69799999999999995</v>
      </c>
      <c r="F5">
        <v>0.55500000000000005</v>
      </c>
      <c r="G5">
        <v>0.54900000000000004</v>
      </c>
      <c r="H5">
        <v>0.625</v>
      </c>
      <c r="I5">
        <v>0.61</v>
      </c>
      <c r="J5">
        <v>0.42899999999999999</v>
      </c>
      <c r="K5">
        <v>0.48199999999999998</v>
      </c>
      <c r="L5">
        <v>0.57199999999999995</v>
      </c>
      <c r="M5">
        <v>0.53600000000000003</v>
      </c>
      <c r="N5">
        <v>0.51400000000000001</v>
      </c>
      <c r="O5">
        <v>0.72099999999999997</v>
      </c>
      <c r="P5">
        <v>0.73499999999999999</v>
      </c>
      <c r="S5" s="66" t="s">
        <v>750</v>
      </c>
      <c r="T5" s="67" t="s">
        <v>11</v>
      </c>
      <c r="U5" s="67" t="s">
        <v>12</v>
      </c>
      <c r="V5" s="67" t="s">
        <v>13</v>
      </c>
      <c r="W5" s="68" t="s">
        <v>14</v>
      </c>
      <c r="X5" s="67" t="s">
        <v>11</v>
      </c>
      <c r="Y5" s="67" t="s">
        <v>12</v>
      </c>
      <c r="Z5" s="67" t="s">
        <v>13</v>
      </c>
      <c r="AA5" s="68" t="s">
        <v>14</v>
      </c>
      <c r="AF5" s="69" t="s">
        <v>750</v>
      </c>
      <c r="AG5" s="25" t="s">
        <v>11</v>
      </c>
      <c r="AH5" s="25" t="s">
        <v>12</v>
      </c>
      <c r="AI5" s="25" t="s">
        <v>13</v>
      </c>
      <c r="AJ5" s="70" t="s">
        <v>14</v>
      </c>
      <c r="AK5" s="25" t="s">
        <v>11</v>
      </c>
      <c r="AL5" s="25" t="s">
        <v>12</v>
      </c>
      <c r="AM5" s="25" t="s">
        <v>13</v>
      </c>
      <c r="AN5" s="70" t="s">
        <v>14</v>
      </c>
    </row>
    <row r="6" spans="1:40" x14ac:dyDescent="0.2">
      <c r="A6" s="4"/>
      <c r="B6">
        <v>0.64500000000000002</v>
      </c>
      <c r="C6">
        <v>0.44500000000000001</v>
      </c>
      <c r="D6">
        <v>0.50800000000000001</v>
      </c>
      <c r="E6">
        <v>0.57799999999999996</v>
      </c>
      <c r="F6">
        <v>0.57799999999999996</v>
      </c>
      <c r="G6">
        <v>0.59899999999999998</v>
      </c>
      <c r="H6">
        <v>0.64400000000000002</v>
      </c>
      <c r="I6">
        <v>0.626</v>
      </c>
      <c r="J6">
        <v>0.48599999999999999</v>
      </c>
      <c r="K6">
        <v>0.56999999999999995</v>
      </c>
      <c r="L6">
        <v>0.51900000000000002</v>
      </c>
      <c r="M6">
        <v>0.65400000000000003</v>
      </c>
      <c r="N6">
        <v>0.51100000000000001</v>
      </c>
      <c r="O6">
        <v>0.63700000000000001</v>
      </c>
      <c r="P6">
        <v>0.72199999999999998</v>
      </c>
      <c r="S6" s="50" t="s">
        <v>744</v>
      </c>
      <c r="T6">
        <v>22.264329701563227</v>
      </c>
      <c r="U6">
        <v>22.122216958787291</v>
      </c>
      <c r="V6">
        <v>12.126954050213158</v>
      </c>
      <c r="W6" s="50">
        <v>13.405968735196566</v>
      </c>
      <c r="X6">
        <v>55.897678825201297</v>
      </c>
      <c r="Y6">
        <v>47.134059687351936</v>
      </c>
      <c r="Z6">
        <v>35.480814779725222</v>
      </c>
      <c r="AA6">
        <v>69.256276646139227</v>
      </c>
      <c r="AF6" s="50" t="s">
        <v>744</v>
      </c>
      <c r="AG6">
        <v>77.735670298436773</v>
      </c>
      <c r="AH6">
        <v>77.877783041212709</v>
      </c>
      <c r="AI6">
        <v>87.873045949786842</v>
      </c>
      <c r="AJ6" s="50">
        <v>86.594031264803434</v>
      </c>
      <c r="AK6">
        <f>(100-X6)</f>
        <v>44.102321174798703</v>
      </c>
      <c r="AL6">
        <f>(100-Y6)</f>
        <v>52.865940312648064</v>
      </c>
      <c r="AM6">
        <f>(100-Z6)</f>
        <v>64.519185220274778</v>
      </c>
      <c r="AN6">
        <f>(100-AA6)</f>
        <v>30.743723353860773</v>
      </c>
    </row>
    <row r="7" spans="1:40" x14ac:dyDescent="0.2">
      <c r="A7" s="4"/>
      <c r="B7">
        <v>0.70599999999999996</v>
      </c>
      <c r="C7">
        <v>0.42899999999999999</v>
      </c>
      <c r="D7">
        <v>0.48299999999999998</v>
      </c>
      <c r="E7">
        <v>0.55300000000000005</v>
      </c>
      <c r="F7">
        <v>0.50800000000000001</v>
      </c>
      <c r="G7">
        <v>0.496</v>
      </c>
      <c r="H7">
        <v>0.58599999999999997</v>
      </c>
      <c r="I7">
        <v>0.59199999999999997</v>
      </c>
      <c r="J7">
        <v>0.442</v>
      </c>
      <c r="K7">
        <v>0.48599999999999999</v>
      </c>
      <c r="L7">
        <v>0.53800000000000003</v>
      </c>
      <c r="M7">
        <v>0.53300000000000003</v>
      </c>
      <c r="N7">
        <v>0.51</v>
      </c>
      <c r="O7">
        <v>0.64400000000000002</v>
      </c>
      <c r="P7">
        <v>0.753</v>
      </c>
      <c r="S7" s="50" t="s">
        <v>745</v>
      </c>
      <c r="T7">
        <v>26.958955223880608</v>
      </c>
      <c r="U7">
        <v>18.376865671641795</v>
      </c>
      <c r="V7">
        <v>13.526119402985088</v>
      </c>
      <c r="W7" s="50">
        <v>-3.8246268656716467</v>
      </c>
      <c r="X7">
        <v>-42.537313432835816</v>
      </c>
      <c r="Y7">
        <v>-37.593283582089541</v>
      </c>
      <c r="Z7">
        <v>-50.27985074626865</v>
      </c>
      <c r="AA7">
        <v>-65.205223880597003</v>
      </c>
      <c r="AF7" s="50" t="s">
        <v>745</v>
      </c>
      <c r="AG7">
        <v>73.041044776119392</v>
      </c>
      <c r="AH7">
        <v>81.623134328358205</v>
      </c>
      <c r="AI7">
        <v>86.473880597014912</v>
      </c>
      <c r="AJ7" s="50">
        <v>103.82462686567165</v>
      </c>
      <c r="AK7">
        <f t="shared" ref="AK7:AN9" si="0">(100-X7)</f>
        <v>142.53731343283582</v>
      </c>
      <c r="AL7">
        <f t="shared" si="0"/>
        <v>137.59328358208955</v>
      </c>
      <c r="AM7">
        <f t="shared" si="0"/>
        <v>150.27985074626866</v>
      </c>
      <c r="AN7">
        <f>(100-AA7)</f>
        <v>165.205223880597</v>
      </c>
    </row>
    <row r="8" spans="1:40" x14ac:dyDescent="0.2">
      <c r="A8" s="7" t="s">
        <v>2</v>
      </c>
      <c r="B8" s="24">
        <f>(AVERAGE(B5:B7))</f>
        <v>0.70366666666666655</v>
      </c>
      <c r="C8" s="24">
        <f t="shared" ref="C8:P8" si="1">(AVERAGE(C5:C7))</f>
        <v>0.46600000000000003</v>
      </c>
      <c r="D8" s="24">
        <f t="shared" si="1"/>
        <v>0.54800000000000004</v>
      </c>
      <c r="E8" s="24">
        <f t="shared" si="1"/>
        <v>0.60966666666666658</v>
      </c>
      <c r="F8" s="24">
        <f t="shared" si="1"/>
        <v>0.54700000000000004</v>
      </c>
      <c r="G8" s="24">
        <f t="shared" si="1"/>
        <v>0.54800000000000004</v>
      </c>
      <c r="H8" s="24">
        <f t="shared" si="1"/>
        <v>0.61833333333333329</v>
      </c>
      <c r="I8" s="24">
        <f t="shared" si="1"/>
        <v>0.60933333333333328</v>
      </c>
      <c r="J8" s="24">
        <f t="shared" si="1"/>
        <v>0.45233333333333331</v>
      </c>
      <c r="K8" s="24">
        <f t="shared" si="1"/>
        <v>0.51266666666666671</v>
      </c>
      <c r="L8" s="24">
        <f t="shared" si="1"/>
        <v>0.54300000000000004</v>
      </c>
      <c r="M8" s="24">
        <f t="shared" si="1"/>
        <v>0.57433333333333325</v>
      </c>
      <c r="N8" s="24">
        <f t="shared" si="1"/>
        <v>0.5116666666666666</v>
      </c>
      <c r="O8" s="24">
        <f t="shared" si="1"/>
        <v>0.66733333333333344</v>
      </c>
      <c r="P8" s="24">
        <f t="shared" si="1"/>
        <v>0.73666666666666669</v>
      </c>
      <c r="S8" s="50" t="s">
        <v>746</v>
      </c>
      <c r="T8">
        <v>15.688859591298623</v>
      </c>
      <c r="U8">
        <v>8.5695451549110118</v>
      </c>
      <c r="V8">
        <v>14.831905075807512</v>
      </c>
      <c r="W8">
        <v>19.116677653263039</v>
      </c>
      <c r="X8">
        <v>31.048121292023751</v>
      </c>
      <c r="Y8">
        <v>29.466051417270933</v>
      </c>
      <c r="Z8">
        <v>18.852999340804217</v>
      </c>
      <c r="AA8">
        <v>39.683586025049451</v>
      </c>
      <c r="AF8" s="50" t="s">
        <v>746</v>
      </c>
      <c r="AG8">
        <v>84.311140408701377</v>
      </c>
      <c r="AH8">
        <v>91.430454845088988</v>
      </c>
      <c r="AI8">
        <v>85.168094924192488</v>
      </c>
      <c r="AJ8">
        <v>80.883322346736961</v>
      </c>
      <c r="AK8">
        <f>(100-X8)</f>
        <v>68.951878707976249</v>
      </c>
      <c r="AL8">
        <f t="shared" si="0"/>
        <v>70.533948582729067</v>
      </c>
      <c r="AM8">
        <f t="shared" si="0"/>
        <v>81.147000659195783</v>
      </c>
      <c r="AN8">
        <f>(100-AA8)</f>
        <v>60.316413974950549</v>
      </c>
    </row>
    <row r="9" spans="1:40" x14ac:dyDescent="0.2">
      <c r="A9" s="7" t="s">
        <v>3</v>
      </c>
      <c r="B9" s="24">
        <f>(STDEV(B5:B7))</f>
        <v>5.7535496289971573E-2</v>
      </c>
      <c r="C9" s="24">
        <f t="shared" ref="C9:P9" si="2">(STDEV(C5:C7))</f>
        <v>5.0862559904118088E-2</v>
      </c>
      <c r="D9" s="24">
        <f t="shared" si="2"/>
        <v>9.1787798753429184E-2</v>
      </c>
      <c r="E9" s="24">
        <f t="shared" si="2"/>
        <v>7.7513439694890288E-2</v>
      </c>
      <c r="F9" s="24">
        <f t="shared" si="2"/>
        <v>3.5679125549822527E-2</v>
      </c>
      <c r="G9" s="24">
        <f t="shared" si="2"/>
        <v>5.1507281038703633E-2</v>
      </c>
      <c r="H9" s="24">
        <f t="shared" si="2"/>
        <v>2.9569128044860147E-2</v>
      </c>
      <c r="I9" s="24">
        <f t="shared" si="2"/>
        <v>1.7009801096230778E-2</v>
      </c>
      <c r="J9" s="24">
        <f t="shared" si="2"/>
        <v>2.9871948937646053E-2</v>
      </c>
      <c r="K9" s="24">
        <f t="shared" si="2"/>
        <v>4.969238707622458E-2</v>
      </c>
      <c r="L9" s="24">
        <f t="shared" si="2"/>
        <v>2.6851443164195066E-2</v>
      </c>
      <c r="M9" s="24">
        <f t="shared" si="2"/>
        <v>6.9009661159386476E-2</v>
      </c>
      <c r="N9" s="24">
        <f t="shared" si="2"/>
        <v>2.0816659994661348E-3</v>
      </c>
      <c r="O9" s="24">
        <f t="shared" si="2"/>
        <v>4.660829682935573E-2</v>
      </c>
      <c r="P9" s="24">
        <f t="shared" si="2"/>
        <v>1.5567059238447504E-2</v>
      </c>
      <c r="S9" s="50" t="s">
        <v>749</v>
      </c>
      <c r="T9">
        <v>20.257234726688111</v>
      </c>
      <c r="U9">
        <v>29.260450160771697</v>
      </c>
      <c r="V9">
        <v>37.781350482315105</v>
      </c>
      <c r="W9">
        <v>29.099678456591633</v>
      </c>
      <c r="X9">
        <v>59.0032154340836</v>
      </c>
      <c r="Y9">
        <v>49.19614147909968</v>
      </c>
      <c r="Z9">
        <v>53.858520900321551</v>
      </c>
      <c r="AA9">
        <v>81.028938906752416</v>
      </c>
      <c r="AF9" s="50" t="s">
        <v>749</v>
      </c>
      <c r="AG9">
        <v>79.742765273311889</v>
      </c>
      <c r="AH9">
        <v>70.739549839228303</v>
      </c>
      <c r="AI9">
        <v>62.218649517684895</v>
      </c>
      <c r="AJ9">
        <v>70.900321543408367</v>
      </c>
      <c r="AK9">
        <f>(100-X9)</f>
        <v>40.9967845659164</v>
      </c>
      <c r="AL9">
        <f t="shared" si="0"/>
        <v>50.80385852090032</v>
      </c>
      <c r="AM9">
        <f t="shared" si="0"/>
        <v>46.141479099678449</v>
      </c>
      <c r="AN9">
        <f t="shared" si="0"/>
        <v>18.971061093247584</v>
      </c>
    </row>
    <row r="10" spans="1:40" x14ac:dyDescent="0.2">
      <c r="A10" s="7" t="s">
        <v>4</v>
      </c>
      <c r="B10" s="24">
        <f t="shared" ref="B10:P10" si="3">(B9/B8)*100</f>
        <v>8.1765271847425272</v>
      </c>
      <c r="C10" s="24">
        <f t="shared" si="3"/>
        <v>10.914712425776413</v>
      </c>
      <c r="D10" s="24">
        <f t="shared" si="3"/>
        <v>16.749598312669558</v>
      </c>
      <c r="E10" s="24">
        <f t="shared" si="3"/>
        <v>12.714068840058552</v>
      </c>
      <c r="F10" s="24">
        <f t="shared" si="3"/>
        <v>6.5226920566403157</v>
      </c>
      <c r="G10" s="24">
        <f t="shared" si="3"/>
        <v>9.3991388756758436</v>
      </c>
      <c r="H10" s="24">
        <f t="shared" si="3"/>
        <v>4.7820692255838519</v>
      </c>
      <c r="I10" s="24">
        <f t="shared" si="3"/>
        <v>2.7915428494908281</v>
      </c>
      <c r="J10" s="24">
        <f t="shared" si="3"/>
        <v>6.6039680775930849</v>
      </c>
      <c r="K10" s="24">
        <f t="shared" si="3"/>
        <v>9.6929233568708533</v>
      </c>
      <c r="L10" s="24">
        <f t="shared" si="3"/>
        <v>4.9450171573103248</v>
      </c>
      <c r="M10" s="24">
        <f t="shared" si="3"/>
        <v>12.015611345221094</v>
      </c>
      <c r="N10" s="24">
        <f t="shared" si="3"/>
        <v>0.40684026048198074</v>
      </c>
      <c r="O10" s="24">
        <f t="shared" si="3"/>
        <v>6.9842602641392197</v>
      </c>
      <c r="P10" s="24">
        <f t="shared" si="3"/>
        <v>2.113175462232693</v>
      </c>
      <c r="S10" s="65" t="s">
        <v>747</v>
      </c>
      <c r="T10" s="63">
        <f>(AVERAGE(T6:T9))</f>
        <v>21.292344810857642</v>
      </c>
      <c r="U10" s="63">
        <f t="shared" ref="U10:AA10" si="4">(AVERAGE(U6:U9))</f>
        <v>19.582269486527949</v>
      </c>
      <c r="V10" s="63">
        <f t="shared" si="4"/>
        <v>19.566582252830216</v>
      </c>
      <c r="W10" s="63">
        <f t="shared" si="4"/>
        <v>14.449424494844898</v>
      </c>
      <c r="X10" s="63">
        <f t="shared" si="4"/>
        <v>25.852925529618208</v>
      </c>
      <c r="Y10" s="63">
        <f t="shared" si="4"/>
        <v>22.050742250408252</v>
      </c>
      <c r="Z10" s="63">
        <f t="shared" si="4"/>
        <v>14.478121068645585</v>
      </c>
      <c r="AA10" s="63">
        <f t="shared" si="4"/>
        <v>31.190894424336022</v>
      </c>
      <c r="AF10" s="65" t="s">
        <v>747</v>
      </c>
      <c r="AG10" s="63">
        <f>(AVERAGE(AG6:AG9))</f>
        <v>78.707655189142358</v>
      </c>
      <c r="AH10" s="63">
        <f t="shared" ref="AH10:AN10" si="5">(AVERAGE(AH6:AH9))</f>
        <v>80.417730513472051</v>
      </c>
      <c r="AI10" s="63">
        <f t="shared" si="5"/>
        <v>80.433417747169784</v>
      </c>
      <c r="AJ10" s="63">
        <f t="shared" si="5"/>
        <v>85.550575505155109</v>
      </c>
      <c r="AK10" s="63">
        <f t="shared" si="5"/>
        <v>74.147074470381796</v>
      </c>
      <c r="AL10" s="63">
        <f t="shared" si="5"/>
        <v>77.949257749591766</v>
      </c>
      <c r="AM10" s="63">
        <f t="shared" si="5"/>
        <v>85.521878931354422</v>
      </c>
      <c r="AN10" s="63">
        <f t="shared" si="5"/>
        <v>68.809105575663978</v>
      </c>
    </row>
    <row r="11" spans="1:40" x14ac:dyDescent="0.2">
      <c r="A11" s="4" t="s">
        <v>20</v>
      </c>
      <c r="B11">
        <f>(B8/$B8)*100</f>
        <v>100</v>
      </c>
      <c r="C11">
        <f>(C5/$B8)*100</f>
        <v>74.467077214590262</v>
      </c>
      <c r="D11">
        <f t="shared" ref="D11:P11" si="6">(D5/$B8)*100</f>
        <v>92.799621032685948</v>
      </c>
      <c r="E11">
        <f t="shared" si="6"/>
        <v>99.194694457603035</v>
      </c>
      <c r="F11">
        <f t="shared" si="6"/>
        <v>78.872572240644274</v>
      </c>
      <c r="G11">
        <f t="shared" si="6"/>
        <v>78.019895783988645</v>
      </c>
      <c r="H11">
        <f t="shared" si="6"/>
        <v>88.820464234959758</v>
      </c>
      <c r="I11">
        <f t="shared" si="6"/>
        <v>86.688773093320719</v>
      </c>
      <c r="J11">
        <f t="shared" si="6"/>
        <v>60.966366650876367</v>
      </c>
      <c r="K11">
        <f t="shared" si="6"/>
        <v>68.498342018000955</v>
      </c>
      <c r="L11">
        <f t="shared" si="6"/>
        <v>81.288488867835156</v>
      </c>
      <c r="M11">
        <f t="shared" si="6"/>
        <v>76.172430127901478</v>
      </c>
      <c r="N11">
        <f t="shared" si="6"/>
        <v>73.045949786830903</v>
      </c>
      <c r="O11">
        <f t="shared" si="6"/>
        <v>102.46328754144956</v>
      </c>
      <c r="P11">
        <f t="shared" si="6"/>
        <v>104.45286594031266</v>
      </c>
      <c r="S11" s="50" t="s">
        <v>3</v>
      </c>
      <c r="T11">
        <f>(AVERAGE(STDEV(T6:T9)))</f>
        <v>4.6735328426115368</v>
      </c>
      <c r="U11">
        <f t="shared" ref="U11:AA11" si="7">(AVERAGE(STDEV(U6:U9)))</f>
        <v>8.6188090802668658</v>
      </c>
      <c r="V11">
        <f t="shared" si="7"/>
        <v>12.19330702828408</v>
      </c>
      <c r="W11">
        <f t="shared" si="7"/>
        <v>13.801484778066213</v>
      </c>
      <c r="X11">
        <f t="shared" si="7"/>
        <v>47.278761143152614</v>
      </c>
      <c r="Y11">
        <f t="shared" si="7"/>
        <v>40.736724383432964</v>
      </c>
      <c r="Z11">
        <f t="shared" si="7"/>
        <v>45.477699690806411</v>
      </c>
      <c r="AA11">
        <f t="shared" si="7"/>
        <v>66.576125441499329</v>
      </c>
      <c r="AF11" s="50" t="s">
        <v>3</v>
      </c>
      <c r="AG11">
        <f>(AVERAGE(STDEV(AG6:AG9)))</f>
        <v>4.6735328426115395</v>
      </c>
      <c r="AH11">
        <f t="shared" ref="AH11:AN11" si="8">(AVERAGE(STDEV(AH6:AH9)))</f>
        <v>8.618809080266864</v>
      </c>
      <c r="AI11">
        <f t="shared" si="8"/>
        <v>12.193307028284091</v>
      </c>
      <c r="AJ11">
        <f t="shared" si="8"/>
        <v>13.801484778066136</v>
      </c>
      <c r="AK11">
        <f t="shared" si="8"/>
        <v>47.278761143152593</v>
      </c>
      <c r="AL11">
        <f t="shared" si="8"/>
        <v>40.736724383432929</v>
      </c>
      <c r="AM11">
        <f t="shared" si="8"/>
        <v>45.477699690806389</v>
      </c>
      <c r="AN11">
        <f t="shared" si="8"/>
        <v>66.576125441499329</v>
      </c>
    </row>
    <row r="12" spans="1:40" x14ac:dyDescent="0.2">
      <c r="A12" s="4"/>
      <c r="B12">
        <v>100</v>
      </c>
      <c r="C12">
        <f t="shared" ref="C12:P12" si="9">(C6/$B8)*100</f>
        <v>63.240170535291341</v>
      </c>
      <c r="D12">
        <f t="shared" si="9"/>
        <v>72.193273330175288</v>
      </c>
      <c r="E12">
        <f t="shared" si="9"/>
        <v>82.141165324490771</v>
      </c>
      <c r="F12">
        <f t="shared" si="9"/>
        <v>82.141165324490771</v>
      </c>
      <c r="G12">
        <f t="shared" si="9"/>
        <v>85.125532922785425</v>
      </c>
      <c r="H12">
        <f t="shared" si="9"/>
        <v>91.520606347702525</v>
      </c>
      <c r="I12">
        <f t="shared" si="9"/>
        <v>88.962576977735679</v>
      </c>
      <c r="J12">
        <f t="shared" si="9"/>
        <v>69.066792989104698</v>
      </c>
      <c r="K12">
        <f t="shared" si="9"/>
        <v>81.004263382283284</v>
      </c>
      <c r="L12">
        <f t="shared" si="9"/>
        <v>73.756513500710568</v>
      </c>
      <c r="M12">
        <f t="shared" si="9"/>
        <v>92.941733775461884</v>
      </c>
      <c r="N12">
        <f t="shared" si="9"/>
        <v>72.619611558503095</v>
      </c>
      <c r="O12">
        <f t="shared" si="9"/>
        <v>90.525817148270988</v>
      </c>
      <c r="P12">
        <f t="shared" si="9"/>
        <v>102.6054002842255</v>
      </c>
      <c r="S12" s="50" t="s">
        <v>69</v>
      </c>
      <c r="T12">
        <f>(T11/2)</f>
        <v>2.3367664213057684</v>
      </c>
      <c r="U12">
        <f t="shared" ref="U12:AA12" si="10">(U11/2)</f>
        <v>4.3094045401334329</v>
      </c>
      <c r="V12">
        <f t="shared" si="10"/>
        <v>6.0966535141420399</v>
      </c>
      <c r="W12">
        <f t="shared" si="10"/>
        <v>6.9007423890331063</v>
      </c>
      <c r="X12">
        <f t="shared" si="10"/>
        <v>23.639380571576307</v>
      </c>
      <c r="Y12">
        <f t="shared" si="10"/>
        <v>20.368362191716482</v>
      </c>
      <c r="Z12">
        <f t="shared" si="10"/>
        <v>22.738849845403205</v>
      </c>
      <c r="AA12">
        <f t="shared" si="10"/>
        <v>33.288062720749664</v>
      </c>
      <c r="AF12" s="50" t="s">
        <v>69</v>
      </c>
      <c r="AG12">
        <f>(AG11/2)</f>
        <v>2.3367664213057697</v>
      </c>
      <c r="AH12">
        <f t="shared" ref="AH12:AN12" si="11">(AH11/2)</f>
        <v>4.309404540133432</v>
      </c>
      <c r="AI12">
        <f t="shared" si="11"/>
        <v>6.0966535141420453</v>
      </c>
      <c r="AJ12">
        <f t="shared" si="11"/>
        <v>6.9007423890330681</v>
      </c>
      <c r="AK12">
        <f t="shared" si="11"/>
        <v>23.639380571576297</v>
      </c>
      <c r="AL12">
        <f t="shared" si="11"/>
        <v>20.368362191716464</v>
      </c>
      <c r="AM12">
        <f t="shared" si="11"/>
        <v>22.738849845403195</v>
      </c>
      <c r="AN12">
        <f t="shared" si="11"/>
        <v>33.288062720749664</v>
      </c>
    </row>
    <row r="13" spans="1:40" x14ac:dyDescent="0.2">
      <c r="A13" s="4"/>
      <c r="B13">
        <v>100</v>
      </c>
      <c r="C13">
        <f>(C7/$B8*100)</f>
        <v>60.966366650876367</v>
      </c>
      <c r="D13">
        <f t="shared" ref="D13:P13" si="12">(D7/$B8*100)</f>
        <v>68.64045476077689</v>
      </c>
      <c r="E13">
        <f t="shared" si="12"/>
        <v>78.588346755092402</v>
      </c>
      <c r="F13">
        <f t="shared" si="12"/>
        <v>72.193273330175288</v>
      </c>
      <c r="G13">
        <f t="shared" si="12"/>
        <v>70.487920416864057</v>
      </c>
      <c r="H13">
        <f t="shared" si="12"/>
        <v>83.278067266698258</v>
      </c>
      <c r="I13">
        <f t="shared" si="12"/>
        <v>84.130743723353874</v>
      </c>
      <c r="J13">
        <f t="shared" si="12"/>
        <v>62.813832306963533</v>
      </c>
      <c r="K13">
        <f t="shared" si="12"/>
        <v>69.066792989104698</v>
      </c>
      <c r="L13">
        <f t="shared" si="12"/>
        <v>76.456655613453364</v>
      </c>
      <c r="M13">
        <f t="shared" si="12"/>
        <v>75.746091899573671</v>
      </c>
      <c r="N13">
        <f t="shared" si="12"/>
        <v>72.477498815727159</v>
      </c>
      <c r="O13">
        <f t="shared" si="12"/>
        <v>91.520606347702525</v>
      </c>
      <c r="P13">
        <f t="shared" si="12"/>
        <v>107.01089531027949</v>
      </c>
      <c r="AC13" s="82" t="s">
        <v>760</v>
      </c>
      <c r="AD13" s="82"/>
    </row>
    <row r="14" spans="1:40" x14ac:dyDescent="0.2">
      <c r="A14" s="7" t="s">
        <v>2</v>
      </c>
      <c r="B14" s="25">
        <f>(AVERAGE(B11:B13))</f>
        <v>100</v>
      </c>
      <c r="C14" s="25">
        <f t="shared" ref="C14:P14" si="13">(AVERAGE(C11:C13))</f>
        <v>66.224538133585995</v>
      </c>
      <c r="D14" s="25">
        <f t="shared" si="13"/>
        <v>77.877783041212709</v>
      </c>
      <c r="E14" s="25">
        <f t="shared" si="13"/>
        <v>86.641402179062069</v>
      </c>
      <c r="F14" s="25">
        <f t="shared" si="13"/>
        <v>77.735670298436773</v>
      </c>
      <c r="G14" s="25">
        <f t="shared" si="13"/>
        <v>77.877783041212709</v>
      </c>
      <c r="H14" s="25">
        <f t="shared" si="13"/>
        <v>87.873045949786842</v>
      </c>
      <c r="I14" s="25">
        <f t="shared" si="13"/>
        <v>86.594031264803434</v>
      </c>
      <c r="J14" s="25">
        <f t="shared" si="13"/>
        <v>64.282330648981542</v>
      </c>
      <c r="K14" s="25">
        <f t="shared" si="13"/>
        <v>72.856466129796317</v>
      </c>
      <c r="L14" s="25">
        <f t="shared" si="13"/>
        <v>77.167219327333029</v>
      </c>
      <c r="M14" s="25">
        <f t="shared" si="13"/>
        <v>81.620085267645678</v>
      </c>
      <c r="N14" s="25">
        <f t="shared" si="13"/>
        <v>72.714353387020381</v>
      </c>
      <c r="O14" s="25">
        <f t="shared" si="13"/>
        <v>94.836570345807687</v>
      </c>
      <c r="P14" s="25">
        <f t="shared" si="13"/>
        <v>104.6897205116059</v>
      </c>
    </row>
    <row r="15" spans="1:40" x14ac:dyDescent="0.2">
      <c r="A15" s="7" t="s">
        <v>3</v>
      </c>
      <c r="B15" s="11">
        <f>(STDEV(B11:B13))</f>
        <v>0</v>
      </c>
      <c r="C15" s="11">
        <f>(STDEV(C11:C13))</f>
        <v>7.2282178925795542</v>
      </c>
      <c r="D15" s="11">
        <f>(STDEV(D11:D13))</f>
        <v>13.044215834215382</v>
      </c>
      <c r="E15" s="11">
        <f>(STDEV(E11:E13))</f>
        <v>11.015647517037864</v>
      </c>
      <c r="F15" s="11">
        <f>(STDEV(F11:F12))</f>
        <v>2.3112443345273075</v>
      </c>
      <c r="G15" s="11">
        <f t="shared" ref="G15:P15" si="14">(STDEV(G11:G12))</f>
        <v>5.0244442054941798</v>
      </c>
      <c r="H15" s="11">
        <f t="shared" si="14"/>
        <v>1.9092887980877822</v>
      </c>
      <c r="I15" s="11">
        <f t="shared" si="14"/>
        <v>1.6078221457581308</v>
      </c>
      <c r="J15" s="11">
        <f t="shared" si="14"/>
        <v>5.7278663942633674</v>
      </c>
      <c r="K15" s="11">
        <f t="shared" si="14"/>
        <v>8.8430218016697548</v>
      </c>
      <c r="L15" s="11">
        <f t="shared" si="14"/>
        <v>5.3259108578238319</v>
      </c>
      <c r="M15" s="11">
        <f t="shared" si="14"/>
        <v>11.857688324966269</v>
      </c>
      <c r="N15" s="11">
        <f t="shared" si="14"/>
        <v>0.30146665232965142</v>
      </c>
      <c r="O15" s="11">
        <f t="shared" si="14"/>
        <v>8.4410662652302104</v>
      </c>
      <c r="P15" s="11">
        <f t="shared" si="14"/>
        <v>1.3063554934284896</v>
      </c>
    </row>
    <row r="16" spans="1:40" ht="16" thickBot="1" x14ac:dyDescent="0.25">
      <c r="A16" s="12" t="s">
        <v>4</v>
      </c>
      <c r="B16" s="15">
        <f>(B15/B14)*100</f>
        <v>0</v>
      </c>
      <c r="C16" s="15">
        <f t="shared" ref="C16:P16" si="15">(C15/C14)*100</f>
        <v>10.91471242577642</v>
      </c>
      <c r="D16" s="15">
        <f t="shared" si="15"/>
        <v>16.749598312669505</v>
      </c>
      <c r="E16" s="15">
        <f t="shared" si="15"/>
        <v>12.714068840058463</v>
      </c>
      <c r="F16" s="15">
        <f t="shared" si="15"/>
        <v>2.9732095004187356</v>
      </c>
      <c r="G16" s="15">
        <f t="shared" si="15"/>
        <v>6.4517042079064542</v>
      </c>
      <c r="H16" s="15">
        <f t="shared" si="15"/>
        <v>2.1727809448858801</v>
      </c>
      <c r="I16" s="15">
        <f t="shared" si="15"/>
        <v>1.8567355304679505</v>
      </c>
      <c r="J16" s="15">
        <f t="shared" si="15"/>
        <v>8.9104833885703503</v>
      </c>
      <c r="K16" s="15">
        <f t="shared" si="15"/>
        <v>12.137593643254128</v>
      </c>
      <c r="L16" s="15">
        <f t="shared" si="15"/>
        <v>6.9017788955593042</v>
      </c>
      <c r="M16" s="15">
        <f t="shared" si="15"/>
        <v>14.527904848522223</v>
      </c>
      <c r="N16" s="15">
        <f t="shared" si="15"/>
        <v>0.4145902951582372</v>
      </c>
      <c r="O16" s="15">
        <f t="shared" si="15"/>
        <v>8.9006447981523333</v>
      </c>
      <c r="P16" s="15">
        <f t="shared" si="15"/>
        <v>1.247835496211557</v>
      </c>
      <c r="AG16" t="s">
        <v>742</v>
      </c>
      <c r="AJ16" s="50"/>
      <c r="AK16" t="s">
        <v>743</v>
      </c>
    </row>
    <row r="17" spans="1:40" x14ac:dyDescent="0.2">
      <c r="A17" s="4" t="s">
        <v>751</v>
      </c>
      <c r="B17">
        <f>(100-B14)</f>
        <v>0</v>
      </c>
      <c r="C17">
        <f t="shared" ref="C17:P17" si="16">(100-C14)</f>
        <v>33.775461866414005</v>
      </c>
      <c r="D17">
        <f t="shared" si="16"/>
        <v>22.122216958787291</v>
      </c>
      <c r="E17">
        <f t="shared" si="16"/>
        <v>13.358597820937931</v>
      </c>
      <c r="F17">
        <f t="shared" si="16"/>
        <v>22.264329701563227</v>
      </c>
      <c r="G17">
        <f t="shared" si="16"/>
        <v>22.122216958787291</v>
      </c>
      <c r="H17">
        <f t="shared" si="16"/>
        <v>12.126954050213158</v>
      </c>
      <c r="I17">
        <f t="shared" si="16"/>
        <v>13.405968735196566</v>
      </c>
      <c r="J17">
        <f t="shared" si="16"/>
        <v>35.717669351018458</v>
      </c>
      <c r="K17">
        <f t="shared" si="16"/>
        <v>27.143533870203683</v>
      </c>
      <c r="L17">
        <f t="shared" si="16"/>
        <v>22.832780672666971</v>
      </c>
      <c r="M17">
        <f t="shared" si="16"/>
        <v>18.379914732354322</v>
      </c>
      <c r="N17">
        <f t="shared" si="16"/>
        <v>27.285646612979619</v>
      </c>
      <c r="O17">
        <f t="shared" si="16"/>
        <v>5.1634296541923135</v>
      </c>
      <c r="P17">
        <f t="shared" si="16"/>
        <v>-4.6897205116058984</v>
      </c>
      <c r="AF17" s="71" t="s">
        <v>7</v>
      </c>
      <c r="AG17" s="25" t="s">
        <v>11</v>
      </c>
      <c r="AH17" s="25" t="s">
        <v>12</v>
      </c>
      <c r="AI17" s="25" t="s">
        <v>13</v>
      </c>
      <c r="AJ17" s="70" t="s">
        <v>14</v>
      </c>
      <c r="AK17" s="25" t="s">
        <v>11</v>
      </c>
      <c r="AL17" s="25" t="s">
        <v>12</v>
      </c>
      <c r="AM17" s="25" t="s">
        <v>13</v>
      </c>
      <c r="AN17" s="70" t="s">
        <v>14</v>
      </c>
    </row>
    <row r="18" spans="1:40" ht="16" thickBot="1" x14ac:dyDescent="0.25">
      <c r="A18" s="54" t="s">
        <v>755</v>
      </c>
      <c r="F18">
        <f>(C17+D17)</f>
        <v>55.897678825201297</v>
      </c>
      <c r="G18">
        <f>(C17+E17)</f>
        <v>47.134059687351936</v>
      </c>
      <c r="H18">
        <f>(D17+E17)</f>
        <v>35.480814779725222</v>
      </c>
      <c r="I18">
        <f>(C17+D17+E17)</f>
        <v>69.256276646139227</v>
      </c>
      <c r="M18">
        <f>(J17+K17)</f>
        <v>62.861203221222141</v>
      </c>
      <c r="N18">
        <f>(J17+L17)</f>
        <v>58.550450023685428</v>
      </c>
      <c r="O18">
        <f>(K17+L17)</f>
        <v>49.976314542870654</v>
      </c>
      <c r="P18">
        <f>(J17+K17+L17)</f>
        <v>85.693983893889111</v>
      </c>
      <c r="AF18" t="s">
        <v>744</v>
      </c>
      <c r="AG18">
        <v>81.620085267645678</v>
      </c>
      <c r="AH18">
        <v>72.714353387020381</v>
      </c>
      <c r="AI18">
        <v>94.836570345807687</v>
      </c>
      <c r="AJ18">
        <v>104.6897205116059</v>
      </c>
      <c r="AK18">
        <f>(100-X25)</f>
        <v>37.138796778777859</v>
      </c>
      <c r="AL18">
        <f t="shared" ref="AK18:AN21" si="17">(100-Y25)</f>
        <v>41.449549976314572</v>
      </c>
      <c r="AM18">
        <f t="shared" si="17"/>
        <v>50.023685457129346</v>
      </c>
      <c r="AN18">
        <f t="shared" si="17"/>
        <v>14.306016106110889</v>
      </c>
    </row>
    <row r="19" spans="1:40" x14ac:dyDescent="0.2">
      <c r="AF19" t="s">
        <v>745</v>
      </c>
      <c r="AG19">
        <v>94.029850746268664</v>
      </c>
      <c r="AH19">
        <v>107.74253731343283</v>
      </c>
      <c r="AI19">
        <v>107.27611940298509</v>
      </c>
      <c r="AJ19">
        <v>107.83582089552239</v>
      </c>
      <c r="AK19">
        <f t="shared" si="17"/>
        <v>121.08208955223881</v>
      </c>
      <c r="AL19">
        <f t="shared" si="17"/>
        <v>124.34701492537312</v>
      </c>
      <c r="AM19">
        <f t="shared" si="17"/>
        <v>139.64552238805967</v>
      </c>
      <c r="AN19">
        <f t="shared" si="17"/>
        <v>142.53731343283579</v>
      </c>
    </row>
    <row r="20" spans="1:40" ht="16" thickBot="1" x14ac:dyDescent="0.25">
      <c r="AF20" t="s">
        <v>746</v>
      </c>
      <c r="AG20">
        <v>66.776532630191156</v>
      </c>
      <c r="AH20">
        <v>99.274884640738307</v>
      </c>
      <c r="AI20">
        <v>75.939353988134471</v>
      </c>
      <c r="AJ20">
        <v>97.626895187870787</v>
      </c>
      <c r="AK20">
        <f t="shared" si="17"/>
        <v>57.218193803559643</v>
      </c>
      <c r="AL20">
        <f t="shared" si="17"/>
        <v>72.05009887936717</v>
      </c>
      <c r="AM20">
        <f t="shared" si="17"/>
        <v>71.58866183256427</v>
      </c>
      <c r="AN20">
        <f t="shared" si="17"/>
        <v>50.428477257745541</v>
      </c>
    </row>
    <row r="21" spans="1:40" x14ac:dyDescent="0.2">
      <c r="A21" s="1"/>
      <c r="B21" s="18" t="s">
        <v>0</v>
      </c>
      <c r="C21" s="18" t="s">
        <v>6</v>
      </c>
      <c r="D21" s="18"/>
      <c r="E21" s="18"/>
      <c r="F21" s="18"/>
      <c r="G21" s="18"/>
      <c r="H21" s="18"/>
      <c r="I21" s="18"/>
      <c r="J21" s="18" t="s">
        <v>7</v>
      </c>
      <c r="K21" s="18"/>
      <c r="L21" s="18"/>
      <c r="M21" s="18"/>
      <c r="N21" s="18"/>
      <c r="O21" s="18"/>
      <c r="P21" s="17"/>
      <c r="AF21" t="s">
        <v>749</v>
      </c>
      <c r="AG21">
        <v>84.726688102893874</v>
      </c>
      <c r="AH21">
        <v>69.614147909967826</v>
      </c>
      <c r="AI21">
        <v>76.366559485530544</v>
      </c>
      <c r="AJ21">
        <v>71.543408360128623</v>
      </c>
      <c r="AK21">
        <f t="shared" si="17"/>
        <v>57.39549839228296</v>
      </c>
      <c r="AL21">
        <f t="shared" si="17"/>
        <v>59.0032154340836</v>
      </c>
      <c r="AM21">
        <f t="shared" si="17"/>
        <v>81.350482315112544</v>
      </c>
      <c r="AN21">
        <f t="shared" si="17"/>
        <v>48.874598070739552</v>
      </c>
    </row>
    <row r="22" spans="1:40" x14ac:dyDescent="0.2">
      <c r="A22" s="4" t="s">
        <v>18</v>
      </c>
      <c r="B22" s="27" t="s">
        <v>1</v>
      </c>
      <c r="C22" s="27" t="s">
        <v>8</v>
      </c>
      <c r="D22" s="27" t="s">
        <v>9</v>
      </c>
      <c r="E22" s="27" t="s">
        <v>10</v>
      </c>
      <c r="F22" s="27" t="s">
        <v>11</v>
      </c>
      <c r="G22" s="27" t="s">
        <v>12</v>
      </c>
      <c r="H22" s="27" t="s">
        <v>13</v>
      </c>
      <c r="I22" s="27" t="s">
        <v>14</v>
      </c>
      <c r="J22" s="27" t="s">
        <v>8</v>
      </c>
      <c r="K22" s="27" t="s">
        <v>9</v>
      </c>
      <c r="L22" s="27" t="s">
        <v>10</v>
      </c>
      <c r="M22" s="27" t="s">
        <v>11</v>
      </c>
      <c r="N22" s="27" t="s">
        <v>12</v>
      </c>
      <c r="O22" s="27" t="s">
        <v>13</v>
      </c>
      <c r="P22" s="20" t="s">
        <v>14</v>
      </c>
      <c r="T22" s="41" t="s">
        <v>753</v>
      </c>
      <c r="AF22" s="65" t="s">
        <v>747</v>
      </c>
      <c r="AG22" s="63">
        <f>(AVERAGE(AG18:AG21))</f>
        <v>81.788289186749836</v>
      </c>
      <c r="AH22" s="63">
        <f t="shared" ref="AH22:AN22" si="18">(AVERAGE(AH18:AH21))</f>
        <v>87.33648081278983</v>
      </c>
      <c r="AI22" s="63">
        <f t="shared" si="18"/>
        <v>88.604650805614455</v>
      </c>
      <c r="AJ22" s="63">
        <f t="shared" si="18"/>
        <v>95.423961238781928</v>
      </c>
      <c r="AK22" s="63">
        <f t="shared" si="18"/>
        <v>68.208644631714819</v>
      </c>
      <c r="AL22" s="63">
        <f t="shared" si="18"/>
        <v>74.212469803784614</v>
      </c>
      <c r="AM22" s="63">
        <f t="shared" si="18"/>
        <v>85.652087998216473</v>
      </c>
      <c r="AN22" s="63">
        <f t="shared" si="18"/>
        <v>64.036601216857946</v>
      </c>
    </row>
    <row r="23" spans="1:40" ht="16" thickBot="1" x14ac:dyDescent="0.25">
      <c r="A23" s="4"/>
      <c r="B23">
        <v>0.35599999999999998</v>
      </c>
      <c r="C23">
        <v>0.36199999999999999</v>
      </c>
      <c r="D23">
        <v>0.36</v>
      </c>
      <c r="E23">
        <v>0.317</v>
      </c>
      <c r="F23">
        <v>0.29899999999999999</v>
      </c>
      <c r="G23">
        <v>0.42099999999999999</v>
      </c>
      <c r="H23">
        <v>0.45100000000000001</v>
      </c>
      <c r="I23">
        <v>0.373</v>
      </c>
      <c r="J23">
        <v>0.47499999999999998</v>
      </c>
      <c r="K23">
        <v>0.46899999999999997</v>
      </c>
      <c r="L23">
        <v>0.48899999999999999</v>
      </c>
      <c r="M23">
        <v>0.372</v>
      </c>
      <c r="N23">
        <v>0.40799999999999997</v>
      </c>
      <c r="O23">
        <v>0.38700000000000001</v>
      </c>
      <c r="P23">
        <v>0.36599999999999999</v>
      </c>
      <c r="S23" s="50"/>
      <c r="T23" t="s">
        <v>742</v>
      </c>
      <c r="W23" s="50"/>
      <c r="X23" t="s">
        <v>743</v>
      </c>
      <c r="AF23" s="50" t="s">
        <v>3</v>
      </c>
      <c r="AG23" s="41">
        <f>(STDEV(AG18:AG21))</f>
        <v>11.311810127438665</v>
      </c>
      <c r="AH23" s="41">
        <f t="shared" ref="AH23:AN23" si="19">(STDEV(AH18:AH21))</f>
        <v>19.033482093760455</v>
      </c>
      <c r="AI23" s="41">
        <f t="shared" si="19"/>
        <v>15.249493798938767</v>
      </c>
      <c r="AJ23" s="41">
        <f t="shared" si="19"/>
        <v>16.482741264878122</v>
      </c>
      <c r="AK23" s="41">
        <f t="shared" si="19"/>
        <v>36.508678257686299</v>
      </c>
      <c r="AL23" s="41">
        <f t="shared" si="19"/>
        <v>35.697239840389436</v>
      </c>
      <c r="AM23" s="41">
        <f t="shared" si="19"/>
        <v>38.301252337270043</v>
      </c>
      <c r="AN23" s="41">
        <f t="shared" si="19"/>
        <v>54.925890346182229</v>
      </c>
    </row>
    <row r="24" spans="1:40" x14ac:dyDescent="0.2">
      <c r="A24" s="4"/>
      <c r="B24">
        <v>0.36399999999999999</v>
      </c>
      <c r="C24">
        <v>0.44</v>
      </c>
      <c r="D24">
        <v>0.49399999999999999</v>
      </c>
      <c r="E24">
        <v>0.48799999999999999</v>
      </c>
      <c r="F24">
        <v>0.48399999999999999</v>
      </c>
      <c r="G24">
        <v>0.45400000000000001</v>
      </c>
      <c r="H24">
        <v>0.47599999999999998</v>
      </c>
      <c r="I24">
        <v>0.34100000000000003</v>
      </c>
      <c r="J24">
        <v>0.36099999999999999</v>
      </c>
      <c r="K24">
        <v>0.48</v>
      </c>
      <c r="L24">
        <v>0.51900000000000002</v>
      </c>
      <c r="M24">
        <v>0.38800000000000001</v>
      </c>
      <c r="N24">
        <v>0.374</v>
      </c>
      <c r="O24">
        <v>0.438</v>
      </c>
      <c r="P24">
        <v>0.39400000000000002</v>
      </c>
      <c r="S24" s="66" t="s">
        <v>754</v>
      </c>
      <c r="T24" s="67" t="s">
        <v>11</v>
      </c>
      <c r="U24" s="67" t="s">
        <v>12</v>
      </c>
      <c r="V24" s="67" t="s">
        <v>13</v>
      </c>
      <c r="W24" s="68" t="s">
        <v>14</v>
      </c>
      <c r="X24" s="67" t="s">
        <v>11</v>
      </c>
      <c r="Y24" s="67" t="s">
        <v>12</v>
      </c>
      <c r="Z24" s="67" t="s">
        <v>13</v>
      </c>
      <c r="AA24" s="68" t="s">
        <v>14</v>
      </c>
      <c r="AF24" s="50" t="s">
        <v>69</v>
      </c>
      <c r="AG24">
        <f>(AG23/2)</f>
        <v>5.6559050637193327</v>
      </c>
      <c r="AH24">
        <f t="shared" ref="AH24:AN24" si="20">(AH23/2)</f>
        <v>9.5167410468802274</v>
      </c>
      <c r="AI24">
        <f t="shared" si="20"/>
        <v>7.6247468994693834</v>
      </c>
      <c r="AJ24">
        <f t="shared" si="20"/>
        <v>8.241370632439061</v>
      </c>
      <c r="AK24">
        <f t="shared" si="20"/>
        <v>18.254339128843149</v>
      </c>
      <c r="AL24">
        <f t="shared" si="20"/>
        <v>17.848619920194718</v>
      </c>
      <c r="AM24">
        <f t="shared" si="20"/>
        <v>19.150626168635021</v>
      </c>
      <c r="AN24">
        <f t="shared" si="20"/>
        <v>27.462945173091114</v>
      </c>
    </row>
    <row r="25" spans="1:40" x14ac:dyDescent="0.2">
      <c r="A25" s="4"/>
      <c r="B25">
        <v>0.35199999999999998</v>
      </c>
      <c r="C25">
        <v>0.43</v>
      </c>
      <c r="D25">
        <v>0.51400000000000001</v>
      </c>
      <c r="E25">
        <v>0.51</v>
      </c>
      <c r="I25">
        <v>0.39900000000000002</v>
      </c>
      <c r="J25">
        <v>0.26700000000000002</v>
      </c>
      <c r="K25">
        <v>0.318</v>
      </c>
      <c r="L25">
        <v>0.29399999999999998</v>
      </c>
      <c r="M25">
        <v>0.248</v>
      </c>
      <c r="N25">
        <v>0.373</v>
      </c>
      <c r="O25">
        <v>0.32500000000000001</v>
      </c>
      <c r="P25">
        <v>0.39600000000000002</v>
      </c>
      <c r="S25" s="50" t="s">
        <v>744</v>
      </c>
      <c r="T25" s="63">
        <v>18.379914732354322</v>
      </c>
      <c r="U25" s="63">
        <v>27.285646612979619</v>
      </c>
      <c r="V25" s="63">
        <v>5.1634296541923135</v>
      </c>
      <c r="W25" s="63">
        <v>-4.6897205116058984</v>
      </c>
      <c r="X25">
        <v>62.861203221222141</v>
      </c>
      <c r="Y25">
        <v>58.550450023685428</v>
      </c>
      <c r="Z25">
        <v>49.976314542870654</v>
      </c>
      <c r="AA25">
        <v>85.693983893889111</v>
      </c>
    </row>
    <row r="26" spans="1:40" ht="16" thickBot="1" x14ac:dyDescent="0.25">
      <c r="A26" s="7" t="s">
        <v>2</v>
      </c>
      <c r="B26" s="24">
        <f>(AVERAGE(B23:B25))</f>
        <v>0.35733333333333334</v>
      </c>
      <c r="C26" s="24">
        <f t="shared" ref="C26:P26" si="21">(AVERAGE(C23:C25))</f>
        <v>0.41066666666666668</v>
      </c>
      <c r="D26" s="24">
        <f t="shared" si="21"/>
        <v>0.45599999999999996</v>
      </c>
      <c r="E26" s="24">
        <f t="shared" si="21"/>
        <v>0.4383333333333333</v>
      </c>
      <c r="F26" s="24">
        <f>(AVERAGE(F23:F24))</f>
        <v>0.39149999999999996</v>
      </c>
      <c r="G26" s="24">
        <f>(AVERAGE(G23:G24))</f>
        <v>0.4375</v>
      </c>
      <c r="H26" s="24">
        <f>(AVERAGE(H23:H24))</f>
        <v>0.46350000000000002</v>
      </c>
      <c r="I26" s="24">
        <f t="shared" si="21"/>
        <v>0.371</v>
      </c>
      <c r="J26" s="24">
        <f t="shared" si="21"/>
        <v>0.36766666666666664</v>
      </c>
      <c r="K26" s="24">
        <f t="shared" si="21"/>
        <v>0.42233333333333328</v>
      </c>
      <c r="L26" s="24">
        <f t="shared" si="21"/>
        <v>0.434</v>
      </c>
      <c r="M26" s="24">
        <f t="shared" si="21"/>
        <v>0.33600000000000002</v>
      </c>
      <c r="N26" s="24">
        <f t="shared" si="21"/>
        <v>0.38500000000000001</v>
      </c>
      <c r="O26" s="24">
        <f t="shared" si="21"/>
        <v>0.3833333333333333</v>
      </c>
      <c r="P26" s="24">
        <f t="shared" si="21"/>
        <v>0.38533333333333336</v>
      </c>
      <c r="S26" s="50" t="s">
        <v>745</v>
      </c>
      <c r="T26">
        <v>5.9701492537313356</v>
      </c>
      <c r="U26">
        <v>-7.7425373134328339</v>
      </c>
      <c r="V26">
        <v>-7.2761194029850884</v>
      </c>
      <c r="W26" s="50">
        <v>-7.8358208955223887</v>
      </c>
      <c r="X26">
        <v>-21.082089552238813</v>
      </c>
      <c r="Y26">
        <v>-24.347014925373117</v>
      </c>
      <c r="Z26">
        <v>-39.645522388059675</v>
      </c>
      <c r="AA26">
        <v>-42.537313432835802</v>
      </c>
    </row>
    <row r="27" spans="1:40" x14ac:dyDescent="0.2">
      <c r="A27" s="7" t="s">
        <v>3</v>
      </c>
      <c r="B27" s="24">
        <f>(STDEV(B23:B25))</f>
        <v>6.1101009266077916E-3</v>
      </c>
      <c r="C27" s="24">
        <f t="shared" ref="C27:P27" si="22">(STDEV(C23:C25))</f>
        <v>4.2442117446392022E-2</v>
      </c>
      <c r="D27" s="24">
        <f t="shared" si="22"/>
        <v>8.37376856618334E-2</v>
      </c>
      <c r="E27" s="24">
        <f t="shared" si="22"/>
        <v>0.1056519442950925</v>
      </c>
      <c r="F27" s="24">
        <f>(STDEV(F23:F24))</f>
        <v>0.13081475451951141</v>
      </c>
      <c r="G27" s="24">
        <f>(STDEV(G23:G24))</f>
        <v>2.333452377915609E-2</v>
      </c>
      <c r="H27" s="24">
        <f>(STDEV(H23:H24))</f>
        <v>1.7677669529663664E-2</v>
      </c>
      <c r="I27" s="24">
        <f t="shared" si="22"/>
        <v>2.9051678092667895E-2</v>
      </c>
      <c r="J27" s="24">
        <f t="shared" si="22"/>
        <v>0.1041601331284351</v>
      </c>
      <c r="K27" s="24">
        <f t="shared" si="22"/>
        <v>9.0522557041509605E-2</v>
      </c>
      <c r="L27" s="24">
        <f t="shared" si="22"/>
        <v>0.12216791722870603</v>
      </c>
      <c r="M27" s="24">
        <f t="shared" si="22"/>
        <v>7.6628976242671995E-2</v>
      </c>
      <c r="N27" s="24">
        <f t="shared" si="22"/>
        <v>1.9924858845171263E-2</v>
      </c>
      <c r="O27" s="24">
        <f t="shared" si="22"/>
        <v>5.6589162684505152E-2</v>
      </c>
      <c r="P27" s="24">
        <f t="shared" si="22"/>
        <v>1.6772994167212181E-2</v>
      </c>
      <c r="S27" s="50" t="s">
        <v>746</v>
      </c>
      <c r="T27">
        <v>33.223467369808844</v>
      </c>
      <c r="U27">
        <v>0.72511535926169302</v>
      </c>
      <c r="V27">
        <v>24.060646011865529</v>
      </c>
      <c r="W27">
        <v>2.3731048121292133</v>
      </c>
      <c r="X27">
        <v>42.781806196440357</v>
      </c>
      <c r="Y27">
        <v>27.94990112063283</v>
      </c>
      <c r="Z27">
        <v>28.41133816743573</v>
      </c>
      <c r="AA27">
        <v>49.571522742254459</v>
      </c>
      <c r="AG27" s="69" t="s">
        <v>6</v>
      </c>
      <c r="AH27" s="25"/>
      <c r="AI27" s="25"/>
      <c r="AJ27" s="70"/>
      <c r="AK27" s="71" t="s">
        <v>7</v>
      </c>
    </row>
    <row r="28" spans="1:40" x14ac:dyDescent="0.2">
      <c r="A28" s="7" t="s">
        <v>4</v>
      </c>
      <c r="B28" s="24">
        <f t="shared" ref="B28:P28" si="23">(B27/B26)*100</f>
        <v>1.7099163040880014</v>
      </c>
      <c r="C28" s="24">
        <f t="shared" si="23"/>
        <v>10.334931196361694</v>
      </c>
      <c r="D28" s="24">
        <f t="shared" si="23"/>
        <v>18.363527557419605</v>
      </c>
      <c r="E28" s="24">
        <f t="shared" si="23"/>
        <v>24.103105162378519</v>
      </c>
      <c r="F28" s="24">
        <f t="shared" si="23"/>
        <v>33.413730400896917</v>
      </c>
      <c r="G28" s="24">
        <f t="shared" si="23"/>
        <v>5.3336054352356772</v>
      </c>
      <c r="H28" s="24">
        <f t="shared" si="23"/>
        <v>3.8139524335843928</v>
      </c>
      <c r="I28" s="24">
        <f t="shared" si="23"/>
        <v>7.8306409953282738</v>
      </c>
      <c r="J28" s="24">
        <f t="shared" si="23"/>
        <v>28.33004527518634</v>
      </c>
      <c r="K28" s="24">
        <f t="shared" si="23"/>
        <v>21.433912480231161</v>
      </c>
      <c r="L28" s="24">
        <f t="shared" si="23"/>
        <v>28.149289684033647</v>
      </c>
      <c r="M28" s="24">
        <f t="shared" si="23"/>
        <v>22.806242929366665</v>
      </c>
      <c r="N28" s="24">
        <f t="shared" si="23"/>
        <v>5.1752880117327953</v>
      </c>
      <c r="O28" s="24">
        <f t="shared" si="23"/>
        <v>14.762390265523084</v>
      </c>
      <c r="P28" s="24">
        <f t="shared" si="23"/>
        <v>4.3528531575810154</v>
      </c>
      <c r="S28" s="50" t="s">
        <v>749</v>
      </c>
      <c r="T28">
        <v>15.273311897106126</v>
      </c>
      <c r="U28">
        <v>30.385852090032174</v>
      </c>
      <c r="V28">
        <v>23.633440514469456</v>
      </c>
      <c r="W28">
        <v>28.456591639871377</v>
      </c>
      <c r="X28">
        <v>42.60450160771704</v>
      </c>
      <c r="Y28">
        <v>40.9967845659164</v>
      </c>
      <c r="Z28">
        <v>18.649517684887456</v>
      </c>
      <c r="AA28">
        <v>51.125401929260448</v>
      </c>
      <c r="AG28" s="25" t="s">
        <v>11</v>
      </c>
      <c r="AH28" s="25" t="s">
        <v>12</v>
      </c>
      <c r="AI28" s="25" t="s">
        <v>13</v>
      </c>
      <c r="AJ28" s="70" t="s">
        <v>14</v>
      </c>
      <c r="AK28" s="25" t="s">
        <v>11</v>
      </c>
      <c r="AL28" s="25" t="s">
        <v>12</v>
      </c>
      <c r="AM28" s="25" t="s">
        <v>13</v>
      </c>
      <c r="AN28" s="70" t="s">
        <v>14</v>
      </c>
    </row>
    <row r="29" spans="1:40" x14ac:dyDescent="0.2">
      <c r="A29" s="4" t="s">
        <v>20</v>
      </c>
      <c r="B29">
        <f>(B26/$B26)*100</f>
        <v>100</v>
      </c>
      <c r="C29">
        <f>(C23/$B26)*100</f>
        <v>101.30597014925374</v>
      </c>
      <c r="D29">
        <f t="shared" ref="D29:P29" si="24">(D23/$B26)*100</f>
        <v>100.74626865671641</v>
      </c>
      <c r="E29">
        <f t="shared" si="24"/>
        <v>88.712686567164184</v>
      </c>
      <c r="F29">
        <f t="shared" si="24"/>
        <v>83.675373134328353</v>
      </c>
      <c r="G29">
        <f t="shared" si="24"/>
        <v>117.81716417910448</v>
      </c>
      <c r="H29">
        <f t="shared" si="24"/>
        <v>126.21268656716418</v>
      </c>
      <c r="I29">
        <f t="shared" si="24"/>
        <v>104.38432835820895</v>
      </c>
      <c r="J29">
        <f t="shared" si="24"/>
        <v>132.92910447761193</v>
      </c>
      <c r="K29">
        <f t="shared" si="24"/>
        <v>131.25</v>
      </c>
      <c r="L29">
        <f t="shared" si="24"/>
        <v>136.84701492537312</v>
      </c>
      <c r="M29">
        <f t="shared" si="24"/>
        <v>104.10447761194031</v>
      </c>
      <c r="N29">
        <f t="shared" si="24"/>
        <v>114.17910447761193</v>
      </c>
      <c r="O29">
        <f t="shared" si="24"/>
        <v>108.30223880597015</v>
      </c>
      <c r="P29">
        <f t="shared" si="24"/>
        <v>102.42537313432835</v>
      </c>
      <c r="S29" s="65" t="s">
        <v>747</v>
      </c>
      <c r="T29" s="64">
        <f>(AVERAGE(T25:T28))</f>
        <v>18.211710813250157</v>
      </c>
      <c r="U29" s="64">
        <f t="shared" ref="U29:AA29" si="25">(AVERAGE(U25:U28))</f>
        <v>12.663519187210163</v>
      </c>
      <c r="V29" s="64">
        <f t="shared" si="25"/>
        <v>11.395349194385552</v>
      </c>
      <c r="W29" s="64">
        <f t="shared" si="25"/>
        <v>4.5760387612180757</v>
      </c>
      <c r="X29" s="64">
        <f t="shared" si="25"/>
        <v>31.791355368285181</v>
      </c>
      <c r="Y29" s="64">
        <f t="shared" si="25"/>
        <v>25.787530196215386</v>
      </c>
      <c r="Z29" s="64">
        <f t="shared" si="25"/>
        <v>14.347912001783541</v>
      </c>
      <c r="AA29" s="64">
        <f t="shared" si="25"/>
        <v>35.963398783142054</v>
      </c>
      <c r="AF29" s="50" t="s">
        <v>748</v>
      </c>
      <c r="AG29" s="63">
        <v>79.44897564840204</v>
      </c>
      <c r="AH29" s="64">
        <v>80.019112622332713</v>
      </c>
      <c r="AI29" s="64">
        <v>80.511850858910577</v>
      </c>
      <c r="AJ29" s="65">
        <v>85.221921216406429</v>
      </c>
      <c r="AK29" s="64">
        <v>89.006205656530327</v>
      </c>
      <c r="AL29" s="64">
        <v>86.83411223273076</v>
      </c>
      <c r="AM29" s="64">
        <v>97.757833135006663</v>
      </c>
      <c r="AN29" s="64">
        <v>95.906872281536593</v>
      </c>
    </row>
    <row r="30" spans="1:40" x14ac:dyDescent="0.2">
      <c r="A30" s="4"/>
      <c r="B30">
        <v>100</v>
      </c>
      <c r="C30">
        <f t="shared" ref="C30:P30" si="26">(C24/$B26)*100</f>
        <v>123.13432835820895</v>
      </c>
      <c r="D30">
        <f t="shared" si="26"/>
        <v>138.24626865671641</v>
      </c>
      <c r="E30">
        <f t="shared" si="26"/>
        <v>136.56716417910448</v>
      </c>
      <c r="F30">
        <f>(F24/$B26)*100</f>
        <v>135.44776119402982</v>
      </c>
      <c r="G30">
        <f t="shared" si="26"/>
        <v>127.05223880597015</v>
      </c>
      <c r="H30">
        <f t="shared" si="26"/>
        <v>133.20895522388059</v>
      </c>
      <c r="I30">
        <f t="shared" si="26"/>
        <v>95.429104477611943</v>
      </c>
      <c r="J30">
        <f t="shared" si="26"/>
        <v>101.02611940298507</v>
      </c>
      <c r="K30">
        <f t="shared" si="26"/>
        <v>134.32835820895522</v>
      </c>
      <c r="L30">
        <f t="shared" si="26"/>
        <v>145.24253731343285</v>
      </c>
      <c r="M30">
        <f t="shared" si="26"/>
        <v>108.5820895522388</v>
      </c>
      <c r="N30">
        <f t="shared" si="26"/>
        <v>104.66417910447761</v>
      </c>
      <c r="O30">
        <f t="shared" si="26"/>
        <v>122.57462686567165</v>
      </c>
      <c r="P30">
        <f t="shared" si="26"/>
        <v>110.26119402985076</v>
      </c>
      <c r="S30" s="50" t="s">
        <v>3</v>
      </c>
      <c r="T30">
        <f>(STDEV(T25:T28))</f>
        <v>11.311810127438639</v>
      </c>
      <c r="U30">
        <f t="shared" ref="U30:AA30" si="27">(STDEV(U25:U28))</f>
        <v>19.033482093760423</v>
      </c>
      <c r="V30">
        <f t="shared" si="27"/>
        <v>15.249493798938831</v>
      </c>
      <c r="W30">
        <f t="shared" si="27"/>
        <v>16.482741264878136</v>
      </c>
      <c r="X30">
        <f t="shared" si="27"/>
        <v>36.508678257686313</v>
      </c>
      <c r="Y30">
        <f t="shared" si="27"/>
        <v>35.697239840389422</v>
      </c>
      <c r="Z30">
        <f t="shared" si="27"/>
        <v>38.301252337270078</v>
      </c>
      <c r="AA30">
        <f t="shared" si="27"/>
        <v>54.925890346182236</v>
      </c>
      <c r="AF30" s="50" t="s">
        <v>743</v>
      </c>
      <c r="AG30">
        <v>82.957506651960472</v>
      </c>
      <c r="AH30">
        <v>85.062650964740499</v>
      </c>
      <c r="AI30">
        <v>93.92273200789046</v>
      </c>
      <c r="AJ30" s="50">
        <v>80.971444812295729</v>
      </c>
      <c r="AK30">
        <v>61.835221813527198</v>
      </c>
      <c r="AL30">
        <v>66.550220808632503</v>
      </c>
      <c r="AM30">
        <v>76.391871099122383</v>
      </c>
      <c r="AN30">
        <v>52.388656860641049</v>
      </c>
    </row>
    <row r="31" spans="1:40" x14ac:dyDescent="0.2">
      <c r="A31" s="4"/>
      <c r="B31">
        <v>100</v>
      </c>
      <c r="C31">
        <f>(C25/$B26*100)</f>
        <v>120.33582089552239</v>
      </c>
      <c r="D31">
        <f t="shared" ref="D31:P31" si="28">(D25/$B26*100)</f>
        <v>143.84328358208955</v>
      </c>
      <c r="E31">
        <f t="shared" si="28"/>
        <v>142.72388059701493</v>
      </c>
      <c r="F31">
        <f t="shared" si="28"/>
        <v>0</v>
      </c>
      <c r="G31">
        <f t="shared" si="28"/>
        <v>0</v>
      </c>
      <c r="H31">
        <f t="shared" si="28"/>
        <v>0</v>
      </c>
      <c r="I31">
        <f t="shared" si="28"/>
        <v>111.66044776119404</v>
      </c>
      <c r="J31">
        <f t="shared" si="28"/>
        <v>74.72014925373135</v>
      </c>
      <c r="K31">
        <f t="shared" si="28"/>
        <v>88.992537313432834</v>
      </c>
      <c r="L31">
        <f t="shared" si="28"/>
        <v>82.276119402985074</v>
      </c>
      <c r="M31">
        <f t="shared" si="28"/>
        <v>69.402985074626869</v>
      </c>
      <c r="N31">
        <f t="shared" si="28"/>
        <v>104.38432835820895</v>
      </c>
      <c r="O31">
        <f t="shared" si="28"/>
        <v>90.951492537313442</v>
      </c>
      <c r="P31">
        <f t="shared" si="28"/>
        <v>110.82089552238807</v>
      </c>
      <c r="S31" s="76" t="s">
        <v>69</v>
      </c>
      <c r="T31" s="49">
        <f>(T30/2)</f>
        <v>5.6559050637193193</v>
      </c>
      <c r="U31" s="49">
        <f t="shared" ref="U31:AA31" si="29">(U30/2)</f>
        <v>9.5167410468802114</v>
      </c>
      <c r="V31" s="49">
        <f t="shared" si="29"/>
        <v>7.6247468994694154</v>
      </c>
      <c r="W31" s="49">
        <f t="shared" si="29"/>
        <v>8.2413706324390681</v>
      </c>
      <c r="X31" s="49">
        <f t="shared" si="29"/>
        <v>18.254339128843156</v>
      </c>
      <c r="Y31" s="49">
        <f t="shared" si="29"/>
        <v>17.848619920194711</v>
      </c>
      <c r="Z31" s="49">
        <f t="shared" si="29"/>
        <v>19.150626168635039</v>
      </c>
      <c r="AA31" s="49">
        <f t="shared" si="29"/>
        <v>27.462945173091118</v>
      </c>
    </row>
    <row r="32" spans="1:40" x14ac:dyDescent="0.2">
      <c r="A32" s="7" t="s">
        <v>2</v>
      </c>
      <c r="B32" s="25">
        <f>(AVERAGE(B29:B31))</f>
        <v>100</v>
      </c>
      <c r="C32" s="25">
        <f t="shared" ref="C32:P32" si="30">(AVERAGE(C29:C31))</f>
        <v>114.92537313432835</v>
      </c>
      <c r="D32" s="25">
        <f t="shared" si="30"/>
        <v>127.61194029850746</v>
      </c>
      <c r="E32" s="25">
        <f t="shared" si="30"/>
        <v>122.66791044776119</v>
      </c>
      <c r="F32" s="25">
        <f t="shared" si="30"/>
        <v>73.041044776119392</v>
      </c>
      <c r="G32" s="25">
        <f t="shared" si="30"/>
        <v>81.623134328358205</v>
      </c>
      <c r="H32" s="25">
        <f t="shared" si="30"/>
        <v>86.473880597014912</v>
      </c>
      <c r="I32" s="25">
        <f t="shared" si="30"/>
        <v>103.82462686567165</v>
      </c>
      <c r="J32" s="25">
        <f t="shared" si="30"/>
        <v>102.89179104477613</v>
      </c>
      <c r="K32" s="25">
        <f t="shared" si="30"/>
        <v>118.19029850746269</v>
      </c>
      <c r="L32" s="25">
        <f t="shared" si="30"/>
        <v>121.45522388059699</v>
      </c>
      <c r="M32" s="25">
        <f t="shared" si="30"/>
        <v>94.029850746268664</v>
      </c>
      <c r="N32" s="25">
        <f t="shared" si="30"/>
        <v>107.74253731343283</v>
      </c>
      <c r="O32" s="25">
        <f t="shared" si="30"/>
        <v>107.27611940298509</v>
      </c>
      <c r="P32" s="25">
        <f t="shared" si="30"/>
        <v>107.83582089552239</v>
      </c>
    </row>
    <row r="33" spans="1:16" x14ac:dyDescent="0.2">
      <c r="A33" s="7" t="s">
        <v>3</v>
      </c>
      <c r="B33" s="11">
        <f>(STDEV(B29:B31))</f>
        <v>0</v>
      </c>
      <c r="C33" s="11">
        <f>(STDEV(C29:C31))</f>
        <v>11.877458240594773</v>
      </c>
      <c r="D33" s="11">
        <f>(STDEV(D29:D31))</f>
        <v>23.434053823274262</v>
      </c>
      <c r="E33" s="11">
        <f>(STDEV(E29:E31))</f>
        <v>29.566775455716261</v>
      </c>
      <c r="F33" s="11">
        <f>(STDEV(F29:F30))</f>
        <v>36.608606675236409</v>
      </c>
      <c r="G33" s="11">
        <f t="shared" ref="G33:P33" si="31">(STDEV(G29:G30))</f>
        <v>6.5301838934205385</v>
      </c>
      <c r="H33" s="11">
        <f t="shared" si="31"/>
        <v>4.9471090101670709</v>
      </c>
      <c r="I33" s="11">
        <f t="shared" si="31"/>
        <v>6.3322995330138507</v>
      </c>
      <c r="J33" s="11">
        <f t="shared" si="31"/>
        <v>22.558817086361891</v>
      </c>
      <c r="K33" s="11">
        <f t="shared" si="31"/>
        <v>2.1767279644735127</v>
      </c>
      <c r="L33" s="11">
        <f t="shared" si="31"/>
        <v>5.9365308122005134</v>
      </c>
      <c r="M33" s="11">
        <f t="shared" si="31"/>
        <v>3.1661497665069152</v>
      </c>
      <c r="N33" s="11">
        <f t="shared" si="31"/>
        <v>6.7280682538272174</v>
      </c>
      <c r="O33" s="11">
        <f t="shared" si="31"/>
        <v>10.09210238074084</v>
      </c>
      <c r="P33" s="11">
        <f t="shared" si="31"/>
        <v>5.5407620913871369</v>
      </c>
    </row>
    <row r="34" spans="1:16" ht="16" thickBot="1" x14ac:dyDescent="0.25">
      <c r="A34" s="12" t="s">
        <v>4</v>
      </c>
      <c r="B34" s="15">
        <f>(B33/B32)*100</f>
        <v>0</v>
      </c>
      <c r="C34" s="15">
        <f t="shared" ref="C34:P34" si="32">(C33/C32)*100</f>
        <v>10.334931196361687</v>
      </c>
      <c r="D34" s="15">
        <f t="shared" si="32"/>
        <v>18.363527557419594</v>
      </c>
      <c r="E34" s="15">
        <f t="shared" si="32"/>
        <v>24.103105162378579</v>
      </c>
      <c r="F34" s="15">
        <f t="shared" si="32"/>
        <v>50.120595601345386</v>
      </c>
      <c r="G34" s="15">
        <f t="shared" si="32"/>
        <v>8.000408152853506</v>
      </c>
      <c r="H34" s="15">
        <f t="shared" si="32"/>
        <v>5.7209286503765924</v>
      </c>
      <c r="I34" s="15">
        <f t="shared" si="32"/>
        <v>6.0990342312586234</v>
      </c>
      <c r="J34" s="15">
        <f t="shared" si="32"/>
        <v>21.924797748485897</v>
      </c>
      <c r="K34" s="15">
        <f t="shared" si="32"/>
        <v>1.8417145839902176</v>
      </c>
      <c r="L34" s="15">
        <f t="shared" si="32"/>
        <v>4.8878348929945865</v>
      </c>
      <c r="M34" s="15">
        <f t="shared" si="32"/>
        <v>3.3671751485073536</v>
      </c>
      <c r="N34" s="15">
        <f t="shared" si="32"/>
        <v>6.2445793663227507</v>
      </c>
      <c r="O34" s="15">
        <f t="shared" si="32"/>
        <v>9.4075945670905909</v>
      </c>
      <c r="P34" s="15">
        <f t="shared" si="32"/>
        <v>5.1381461608711172</v>
      </c>
    </row>
    <row r="35" spans="1:16" x14ac:dyDescent="0.2">
      <c r="A35" s="4" t="s">
        <v>751</v>
      </c>
      <c r="B35">
        <f>(100-B32)</f>
        <v>0</v>
      </c>
      <c r="C35">
        <f t="shared" ref="C35:P35" si="33">(100-C32)</f>
        <v>-14.925373134328353</v>
      </c>
      <c r="D35">
        <f t="shared" si="33"/>
        <v>-27.611940298507463</v>
      </c>
      <c r="E35">
        <f t="shared" si="33"/>
        <v>-22.667910447761187</v>
      </c>
      <c r="F35">
        <f t="shared" si="33"/>
        <v>26.958955223880608</v>
      </c>
      <c r="G35">
        <f t="shared" si="33"/>
        <v>18.376865671641795</v>
      </c>
      <c r="H35">
        <f t="shared" si="33"/>
        <v>13.526119402985088</v>
      </c>
      <c r="I35">
        <f t="shared" si="33"/>
        <v>-3.8246268656716467</v>
      </c>
      <c r="J35">
        <f t="shared" si="33"/>
        <v>-2.8917910447761273</v>
      </c>
      <c r="K35">
        <f t="shared" si="33"/>
        <v>-18.190298507462686</v>
      </c>
      <c r="L35">
        <f t="shared" si="33"/>
        <v>-21.455223880596989</v>
      </c>
      <c r="M35">
        <f t="shared" si="33"/>
        <v>5.9701492537313356</v>
      </c>
      <c r="N35">
        <f t="shared" si="33"/>
        <v>-7.7425373134328339</v>
      </c>
      <c r="O35">
        <f t="shared" si="33"/>
        <v>-7.2761194029850884</v>
      </c>
      <c r="P35">
        <f t="shared" si="33"/>
        <v>-7.8358208955223887</v>
      </c>
    </row>
    <row r="36" spans="1:16" ht="16" thickBot="1" x14ac:dyDescent="0.25">
      <c r="A36" s="54" t="s">
        <v>755</v>
      </c>
      <c r="F36">
        <f>(C35+D35)</f>
        <v>-42.537313432835816</v>
      </c>
      <c r="G36">
        <f>(C35+E35)</f>
        <v>-37.593283582089541</v>
      </c>
      <c r="H36">
        <f>(D35+E35)</f>
        <v>-50.27985074626865</v>
      </c>
      <c r="I36">
        <f>(C35+D35+E35)</f>
        <v>-65.205223880597003</v>
      </c>
      <c r="M36">
        <f>(J35+K35)</f>
        <v>-21.082089552238813</v>
      </c>
      <c r="N36">
        <f>(J35+L35)</f>
        <v>-24.347014925373117</v>
      </c>
      <c r="O36">
        <f>(K35+L35)</f>
        <v>-39.645522388059675</v>
      </c>
      <c r="P36">
        <f>(J35+K35+L35)</f>
        <v>-42.537313432835802</v>
      </c>
    </row>
    <row r="38" spans="1:16" ht="16" thickBot="1" x14ac:dyDescent="0.25"/>
    <row r="39" spans="1:16" x14ac:dyDescent="0.2">
      <c r="A39" s="1"/>
      <c r="B39" s="28" t="s">
        <v>0</v>
      </c>
      <c r="C39" s="28" t="s">
        <v>6</v>
      </c>
      <c r="D39" s="28"/>
      <c r="E39" s="28"/>
      <c r="F39" s="28"/>
      <c r="G39" s="28"/>
      <c r="H39" s="28"/>
      <c r="I39" s="28"/>
      <c r="J39" s="28" t="s">
        <v>7</v>
      </c>
      <c r="K39" s="28"/>
      <c r="L39" s="28"/>
      <c r="M39" s="28"/>
      <c r="N39" s="28"/>
      <c r="O39" s="28"/>
      <c r="P39" s="29"/>
    </row>
    <row r="40" spans="1:16" x14ac:dyDescent="0.2">
      <c r="A40" s="4" t="s">
        <v>19</v>
      </c>
      <c r="B40" s="30" t="s">
        <v>1</v>
      </c>
      <c r="C40" s="30" t="s">
        <v>8</v>
      </c>
      <c r="D40" s="30" t="s">
        <v>9</v>
      </c>
      <c r="E40" s="30" t="s">
        <v>10</v>
      </c>
      <c r="F40" s="30" t="s">
        <v>11</v>
      </c>
      <c r="G40" s="30" t="s">
        <v>12</v>
      </c>
      <c r="H40" s="30" t="s">
        <v>13</v>
      </c>
      <c r="I40" s="30" t="s">
        <v>14</v>
      </c>
      <c r="J40" s="30" t="s">
        <v>8</v>
      </c>
      <c r="K40" s="30" t="s">
        <v>9</v>
      </c>
      <c r="L40" s="30" t="s">
        <v>10</v>
      </c>
      <c r="M40" s="30" t="s">
        <v>11</v>
      </c>
      <c r="N40" s="30" t="s">
        <v>12</v>
      </c>
      <c r="O40" s="30" t="s">
        <v>13</v>
      </c>
      <c r="P40" s="31" t="s">
        <v>14</v>
      </c>
    </row>
    <row r="41" spans="1:16" x14ac:dyDescent="0.2">
      <c r="A41" s="4"/>
      <c r="B41">
        <v>0.48199999999999998</v>
      </c>
      <c r="C41">
        <v>0.45900000000000002</v>
      </c>
      <c r="D41">
        <v>0.433</v>
      </c>
      <c r="E41">
        <v>0.41799999999999998</v>
      </c>
      <c r="F41">
        <v>0.4</v>
      </c>
      <c r="G41">
        <v>0.46200000000000002</v>
      </c>
      <c r="H41">
        <v>0.45100000000000001</v>
      </c>
      <c r="I41">
        <v>0.41099999999999998</v>
      </c>
      <c r="J41">
        <v>0.34499999999999997</v>
      </c>
      <c r="K41">
        <v>0.38400000000000001</v>
      </c>
      <c r="L41">
        <v>0.43099999999999999</v>
      </c>
      <c r="M41">
        <v>0.53300000000000003</v>
      </c>
      <c r="N41">
        <v>0.48199999999999998</v>
      </c>
      <c r="O41">
        <v>0.58699999999999997</v>
      </c>
      <c r="P41">
        <v>0.52300000000000002</v>
      </c>
    </row>
    <row r="42" spans="1:16" x14ac:dyDescent="0.2">
      <c r="A42" s="4"/>
      <c r="B42">
        <v>0.52100000000000002</v>
      </c>
      <c r="C42">
        <v>0.36899999999999999</v>
      </c>
      <c r="D42">
        <v>0.46200000000000002</v>
      </c>
      <c r="E42">
        <v>0.45200000000000001</v>
      </c>
      <c r="F42">
        <v>0.496</v>
      </c>
      <c r="G42">
        <v>0.46899999999999997</v>
      </c>
      <c r="H42">
        <v>0.47399999999999998</v>
      </c>
      <c r="I42">
        <v>0.40899999999999997</v>
      </c>
      <c r="J42">
        <v>0.39</v>
      </c>
      <c r="K42">
        <v>0.36799999999999999</v>
      </c>
      <c r="L42">
        <v>0.50600000000000001</v>
      </c>
      <c r="M42">
        <v>0.48</v>
      </c>
      <c r="N42">
        <v>0.50600000000000001</v>
      </c>
      <c r="O42">
        <v>0.56499999999999995</v>
      </c>
      <c r="P42">
        <v>0.47899999999999998</v>
      </c>
    </row>
    <row r="43" spans="1:16" x14ac:dyDescent="0.2">
      <c r="A43" s="4"/>
      <c r="B43">
        <v>0.51400000000000001</v>
      </c>
      <c r="C43">
        <v>0.373</v>
      </c>
      <c r="D43">
        <v>0.46700000000000003</v>
      </c>
      <c r="E43">
        <v>0.51600000000000001</v>
      </c>
      <c r="F43">
        <v>0.38300000000000001</v>
      </c>
      <c r="G43">
        <v>0.45600000000000002</v>
      </c>
      <c r="H43">
        <v>0.36699999999999999</v>
      </c>
      <c r="I43">
        <v>0.40699999999999997</v>
      </c>
      <c r="J43">
        <v>0.46100000000000002</v>
      </c>
      <c r="K43">
        <v>0.437</v>
      </c>
      <c r="L43">
        <v>0.47699999999999998</v>
      </c>
      <c r="N43">
        <v>0.51800000000000002</v>
      </c>
      <c r="P43">
        <v>0.47899999999999998</v>
      </c>
    </row>
    <row r="44" spans="1:16" x14ac:dyDescent="0.2">
      <c r="A44" s="7" t="s">
        <v>2</v>
      </c>
      <c r="B44" s="24">
        <f>(AVERAGE(B41:B43))</f>
        <v>0.50566666666666671</v>
      </c>
      <c r="C44" s="24">
        <f t="shared" ref="C44:P44" si="34">(AVERAGE(C41:C43))</f>
        <v>0.40033333333333337</v>
      </c>
      <c r="D44" s="24">
        <f t="shared" si="34"/>
        <v>0.45400000000000001</v>
      </c>
      <c r="E44" s="24">
        <f t="shared" si="34"/>
        <v>0.46200000000000002</v>
      </c>
      <c r="F44" s="24">
        <f t="shared" si="34"/>
        <v>0.42633333333333329</v>
      </c>
      <c r="G44" s="24">
        <f t="shared" si="34"/>
        <v>0.46233333333333332</v>
      </c>
      <c r="H44" s="24">
        <f t="shared" si="34"/>
        <v>0.4306666666666667</v>
      </c>
      <c r="I44" s="24">
        <f t="shared" si="34"/>
        <v>0.40899999999999997</v>
      </c>
      <c r="J44" s="24">
        <f t="shared" si="34"/>
        <v>0.39866666666666667</v>
      </c>
      <c r="K44" s="24">
        <f t="shared" si="34"/>
        <v>0.39633333333333337</v>
      </c>
      <c r="L44" s="24">
        <f t="shared" si="34"/>
        <v>0.47133333333333338</v>
      </c>
      <c r="M44" s="24">
        <f>(AVERAGE(M41:M42))</f>
        <v>0.50649999999999995</v>
      </c>
      <c r="N44" s="24">
        <f t="shared" si="34"/>
        <v>0.502</v>
      </c>
      <c r="O44" s="24">
        <f>(AVERAGE(O41:O42))</f>
        <v>0.57599999999999996</v>
      </c>
      <c r="P44" s="24">
        <f t="shared" si="34"/>
        <v>0.49366666666666664</v>
      </c>
    </row>
    <row r="45" spans="1:16" x14ac:dyDescent="0.2">
      <c r="A45" s="7" t="s">
        <v>3</v>
      </c>
      <c r="B45" s="24">
        <f>(STDEV(B41:B43))</f>
        <v>2.0792626898334277E-2</v>
      </c>
      <c r="C45" s="24">
        <f t="shared" ref="C45:P45" si="35">(STDEV(C41:C43))</f>
        <v>5.0846173241781659E-2</v>
      </c>
      <c r="D45" s="24">
        <f t="shared" si="35"/>
        <v>1.8357559750685835E-2</v>
      </c>
      <c r="E45" s="24">
        <f t="shared" si="35"/>
        <v>4.9759421218498932E-2</v>
      </c>
      <c r="F45" s="24">
        <f t="shared" si="35"/>
        <v>6.0928920336186597E-2</v>
      </c>
      <c r="G45" s="24">
        <f t="shared" si="35"/>
        <v>6.5064070986476886E-3</v>
      </c>
      <c r="H45" s="24">
        <f t="shared" si="35"/>
        <v>5.6323470537009104E-2</v>
      </c>
      <c r="I45" s="24">
        <f t="shared" si="35"/>
        <v>2.0000000000000018E-3</v>
      </c>
      <c r="J45" s="24">
        <f t="shared" si="35"/>
        <v>5.8483615939281308E-2</v>
      </c>
      <c r="K45" s="24">
        <f t="shared" si="35"/>
        <v>3.6115555282084939E-2</v>
      </c>
      <c r="L45" s="24">
        <f t="shared" si="35"/>
        <v>3.7819747927945443E-2</v>
      </c>
      <c r="M45" s="24">
        <f>(STDEV(M41:M42))</f>
        <v>3.7476659402887053E-2</v>
      </c>
      <c r="N45" s="24">
        <f t="shared" si="35"/>
        <v>1.8330302779823376E-2</v>
      </c>
      <c r="O45" s="24">
        <f>(STDEV(O41:O42))</f>
        <v>1.555634918610406E-2</v>
      </c>
      <c r="P45" s="24">
        <f t="shared" si="35"/>
        <v>2.5403411844343558E-2</v>
      </c>
    </row>
    <row r="46" spans="1:16" x14ac:dyDescent="0.2">
      <c r="A46" s="7" t="s">
        <v>4</v>
      </c>
      <c r="B46" s="24">
        <f t="shared" ref="B46:P46" si="36">(B45/B44)*100</f>
        <v>4.1119235791036806</v>
      </c>
      <c r="C46" s="24">
        <f t="shared" si="36"/>
        <v>12.70095917779725</v>
      </c>
      <c r="D46" s="24">
        <f t="shared" si="36"/>
        <v>4.0435153635871881</v>
      </c>
      <c r="E46" s="24">
        <f t="shared" si="36"/>
        <v>10.770437493181587</v>
      </c>
      <c r="F46" s="24">
        <f t="shared" si="36"/>
        <v>14.291380845078953</v>
      </c>
      <c r="G46" s="24">
        <f t="shared" si="36"/>
        <v>1.4072978583953184</v>
      </c>
      <c r="H46" s="24">
        <f t="shared" si="36"/>
        <v>13.078205233051648</v>
      </c>
      <c r="I46" s="24">
        <f t="shared" si="36"/>
        <v>0.48899755501222536</v>
      </c>
      <c r="J46" s="24">
        <f t="shared" si="36"/>
        <v>14.669803329251163</v>
      </c>
      <c r="K46" s="24">
        <f t="shared" si="36"/>
        <v>9.1124193310559125</v>
      </c>
      <c r="L46" s="24">
        <f t="shared" si="36"/>
        <v>8.0239917810351002</v>
      </c>
      <c r="M46" s="24">
        <f t="shared" si="36"/>
        <v>7.3991430213005041</v>
      </c>
      <c r="N46" s="24">
        <f t="shared" si="36"/>
        <v>3.6514547370166088</v>
      </c>
      <c r="O46" s="24">
        <f t="shared" si="36"/>
        <v>2.7007550670319551</v>
      </c>
      <c r="P46" s="24">
        <f t="shared" si="36"/>
        <v>5.1458633040533881</v>
      </c>
    </row>
    <row r="47" spans="1:16" x14ac:dyDescent="0.2">
      <c r="A47" s="4" t="s">
        <v>20</v>
      </c>
      <c r="B47">
        <f>(B44/$B44)*100</f>
        <v>100</v>
      </c>
      <c r="C47">
        <f>(C41/$B44)*100</f>
        <v>90.771259063941983</v>
      </c>
      <c r="D47">
        <f t="shared" ref="D47:P47" si="37">(D41/$B44)*100</f>
        <v>85.629531970995373</v>
      </c>
      <c r="E47">
        <f t="shared" si="37"/>
        <v>82.663150955833871</v>
      </c>
      <c r="F47">
        <f t="shared" si="37"/>
        <v>79.103493737640079</v>
      </c>
      <c r="G47">
        <f t="shared" si="37"/>
        <v>91.364535266974286</v>
      </c>
      <c r="H47">
        <f t="shared" si="37"/>
        <v>89.189189189189193</v>
      </c>
      <c r="I47">
        <f t="shared" si="37"/>
        <v>81.278839815425172</v>
      </c>
      <c r="J47">
        <f t="shared" si="37"/>
        <v>68.226763348714556</v>
      </c>
      <c r="K47">
        <f t="shared" si="37"/>
        <v>75.939353988134471</v>
      </c>
      <c r="L47">
        <f t="shared" si="37"/>
        <v>85.234014502307176</v>
      </c>
      <c r="M47">
        <f t="shared" si="37"/>
        <v>105.40540540540539</v>
      </c>
      <c r="N47">
        <f t="shared" si="37"/>
        <v>95.319709953856275</v>
      </c>
      <c r="O47">
        <f t="shared" si="37"/>
        <v>116.08437705998679</v>
      </c>
      <c r="P47">
        <f t="shared" si="37"/>
        <v>103.42781806196439</v>
      </c>
    </row>
    <row r="48" spans="1:16" x14ac:dyDescent="0.2">
      <c r="A48" s="4"/>
      <c r="B48">
        <v>100</v>
      </c>
      <c r="C48">
        <f t="shared" ref="C48:P48" si="38">(C42/$B44)*100</f>
        <v>72.972972972972954</v>
      </c>
      <c r="D48">
        <f t="shared" si="38"/>
        <v>91.364535266974286</v>
      </c>
      <c r="E48">
        <f t="shared" si="38"/>
        <v>89.386947923533285</v>
      </c>
      <c r="F48">
        <f t="shared" si="38"/>
        <v>98.088332234673686</v>
      </c>
      <c r="G48">
        <f t="shared" si="38"/>
        <v>92.748846407382985</v>
      </c>
      <c r="H48">
        <f t="shared" si="38"/>
        <v>93.737640079103485</v>
      </c>
      <c r="I48">
        <f t="shared" si="38"/>
        <v>80.883322346736975</v>
      </c>
      <c r="J48">
        <f t="shared" si="38"/>
        <v>77.125906394199077</v>
      </c>
      <c r="K48">
        <f t="shared" si="38"/>
        <v>72.775214238628863</v>
      </c>
      <c r="L48">
        <f t="shared" si="38"/>
        <v>100.0659195781147</v>
      </c>
      <c r="M48">
        <f t="shared" si="38"/>
        <v>94.924192485168078</v>
      </c>
      <c r="N48">
        <f t="shared" si="38"/>
        <v>100.0659195781147</v>
      </c>
      <c r="O48">
        <f t="shared" si="38"/>
        <v>111.73368490441659</v>
      </c>
      <c r="P48">
        <f t="shared" si="38"/>
        <v>94.726433750823986</v>
      </c>
    </row>
    <row r="49" spans="1:16" x14ac:dyDescent="0.2">
      <c r="A49" s="4"/>
      <c r="B49">
        <v>100</v>
      </c>
      <c r="C49">
        <f>(C43/$B44*100)</f>
        <v>73.764007910349378</v>
      </c>
      <c r="D49">
        <f t="shared" ref="D49:P49" si="39">(D43/$B44*100)</f>
        <v>92.353328938694787</v>
      </c>
      <c r="E49">
        <f t="shared" si="39"/>
        <v>102.0435069215557</v>
      </c>
      <c r="F49">
        <f t="shared" si="39"/>
        <v>75.741595253790379</v>
      </c>
      <c r="G49">
        <f t="shared" si="39"/>
        <v>90.177982860909694</v>
      </c>
      <c r="H49">
        <f t="shared" si="39"/>
        <v>72.577455504284757</v>
      </c>
      <c r="I49">
        <f t="shared" si="39"/>
        <v>80.487804878048763</v>
      </c>
      <c r="J49">
        <f t="shared" si="39"/>
        <v>91.166776532630195</v>
      </c>
      <c r="K49">
        <f t="shared" si="39"/>
        <v>86.420566908371782</v>
      </c>
      <c r="L49">
        <f t="shared" si="39"/>
        <v>94.330916282135775</v>
      </c>
      <c r="M49">
        <f t="shared" si="39"/>
        <v>0</v>
      </c>
      <c r="N49">
        <f t="shared" si="39"/>
        <v>102.4390243902439</v>
      </c>
      <c r="O49">
        <f t="shared" si="39"/>
        <v>0</v>
      </c>
      <c r="P49">
        <f t="shared" si="39"/>
        <v>94.726433750823986</v>
      </c>
    </row>
    <row r="50" spans="1:16" x14ac:dyDescent="0.2">
      <c r="A50" s="7" t="s">
        <v>2</v>
      </c>
      <c r="B50" s="25">
        <f t="shared" ref="B50:P50" si="40">(AVERAGE(B47:B49))</f>
        <v>100</v>
      </c>
      <c r="C50" s="25">
        <f t="shared" si="40"/>
        <v>79.169413315754767</v>
      </c>
      <c r="D50" s="25">
        <f t="shared" si="40"/>
        <v>89.782465392221482</v>
      </c>
      <c r="E50" s="25">
        <f t="shared" si="40"/>
        <v>91.3645352669743</v>
      </c>
      <c r="F50" s="25">
        <f t="shared" si="40"/>
        <v>84.311140408701377</v>
      </c>
      <c r="G50" s="25">
        <f t="shared" si="40"/>
        <v>91.430454845088988</v>
      </c>
      <c r="H50" s="25">
        <f t="shared" si="40"/>
        <v>85.168094924192488</v>
      </c>
      <c r="I50" s="25">
        <f t="shared" si="40"/>
        <v>80.883322346736961</v>
      </c>
      <c r="J50" s="25">
        <f t="shared" si="40"/>
        <v>78.839815425181271</v>
      </c>
      <c r="K50" s="25">
        <f t="shared" si="40"/>
        <v>78.378378378378372</v>
      </c>
      <c r="L50" s="25">
        <f t="shared" si="40"/>
        <v>93.210283454185898</v>
      </c>
      <c r="M50" s="25">
        <f t="shared" si="40"/>
        <v>66.776532630191156</v>
      </c>
      <c r="N50" s="25">
        <f t="shared" si="40"/>
        <v>99.274884640738307</v>
      </c>
      <c r="O50" s="25">
        <f t="shared" si="40"/>
        <v>75.939353988134471</v>
      </c>
      <c r="P50" s="25">
        <f t="shared" si="40"/>
        <v>97.626895187870787</v>
      </c>
    </row>
    <row r="51" spans="1:16" x14ac:dyDescent="0.2">
      <c r="A51" s="7" t="s">
        <v>3</v>
      </c>
      <c r="B51" s="11">
        <f>(STDEV(B47:B49))</f>
        <v>0</v>
      </c>
      <c r="C51" s="11">
        <f>(STDEV(C47:C49))</f>
        <v>10.055274866535701</v>
      </c>
      <c r="D51" s="11">
        <f>(STDEV(D47:D49))</f>
        <v>3.6303677819418274</v>
      </c>
      <c r="E51" s="11">
        <f>(STDEV(E47:E49))</f>
        <v>9.8403601618653163</v>
      </c>
      <c r="F51" s="11">
        <f>(STDEV(F47:F48))</f>
        <v>13.424308040983775</v>
      </c>
      <c r="G51" s="11">
        <f t="shared" ref="G51:P51" si="41">(STDEV(G47:G48))</f>
        <v>0.97885579465507355</v>
      </c>
      <c r="H51" s="11">
        <f t="shared" si="41"/>
        <v>3.2162404681523826</v>
      </c>
      <c r="I51" s="11">
        <f t="shared" si="41"/>
        <v>0.27967308418716241</v>
      </c>
      <c r="J51" s="11">
        <f t="shared" si="41"/>
        <v>6.2926443942112096</v>
      </c>
      <c r="K51" s="11">
        <f t="shared" si="41"/>
        <v>2.2373846734973193</v>
      </c>
      <c r="L51" s="11">
        <f t="shared" si="41"/>
        <v>10.487740657018676</v>
      </c>
      <c r="M51" s="11">
        <f t="shared" si="41"/>
        <v>7.4113367309598592</v>
      </c>
      <c r="N51" s="11">
        <f t="shared" si="41"/>
        <v>3.3560770102459894</v>
      </c>
      <c r="O51" s="11">
        <f t="shared" si="41"/>
        <v>3.0764039260588065</v>
      </c>
      <c r="P51" s="11">
        <f t="shared" si="41"/>
        <v>6.1528078521176131</v>
      </c>
    </row>
    <row r="52" spans="1:16" ht="16" thickBot="1" x14ac:dyDescent="0.25">
      <c r="A52" s="12" t="s">
        <v>4</v>
      </c>
      <c r="B52" s="15">
        <f>(B51/B50)*100</f>
        <v>0</v>
      </c>
      <c r="C52" s="15">
        <f t="shared" ref="C52:P52" si="42">(C51/C50)*100</f>
        <v>12.700959177797385</v>
      </c>
      <c r="D52" s="15">
        <f t="shared" si="42"/>
        <v>4.0435153635871899</v>
      </c>
      <c r="E52" s="15">
        <f t="shared" si="42"/>
        <v>10.770437493181589</v>
      </c>
      <c r="F52" s="15">
        <f t="shared" si="42"/>
        <v>15.922341906311486</v>
      </c>
      <c r="G52" s="15">
        <f t="shared" si="42"/>
        <v>1.0706014711548282</v>
      </c>
      <c r="H52" s="15">
        <f t="shared" si="42"/>
        <v>3.7763442648507466</v>
      </c>
      <c r="I52" s="15">
        <f t="shared" si="42"/>
        <v>0.34577348713278361</v>
      </c>
      <c r="J52" s="15">
        <f t="shared" si="42"/>
        <v>7.9815564766040179</v>
      </c>
      <c r="K52" s="15">
        <f t="shared" si="42"/>
        <v>2.8545942386000283</v>
      </c>
      <c r="L52" s="15">
        <f t="shared" si="42"/>
        <v>11.251699134863742</v>
      </c>
      <c r="M52" s="15">
        <f t="shared" si="42"/>
        <v>11.098714531950748</v>
      </c>
      <c r="N52" s="15">
        <f t="shared" si="42"/>
        <v>3.3805901889396845</v>
      </c>
      <c r="O52" s="15">
        <f t="shared" si="42"/>
        <v>4.0511326005479251</v>
      </c>
      <c r="P52" s="15">
        <f t="shared" si="42"/>
        <v>6.3023696905215534</v>
      </c>
    </row>
    <row r="53" spans="1:16" x14ac:dyDescent="0.2">
      <c r="A53" s="4" t="s">
        <v>751</v>
      </c>
      <c r="B53">
        <f>(100-B50)</f>
        <v>0</v>
      </c>
      <c r="C53">
        <f t="shared" ref="C53:P53" si="43">(100-C50)</f>
        <v>20.830586684245233</v>
      </c>
      <c r="D53">
        <f t="shared" si="43"/>
        <v>10.217534607778518</v>
      </c>
      <c r="E53">
        <f t="shared" si="43"/>
        <v>8.6354647330256995</v>
      </c>
      <c r="F53">
        <f t="shared" si="43"/>
        <v>15.688859591298623</v>
      </c>
      <c r="G53">
        <f t="shared" si="43"/>
        <v>8.5695451549110118</v>
      </c>
      <c r="H53">
        <f t="shared" si="43"/>
        <v>14.831905075807512</v>
      </c>
      <c r="I53">
        <f t="shared" si="43"/>
        <v>19.116677653263039</v>
      </c>
      <c r="J53">
        <f t="shared" si="43"/>
        <v>21.160184574818729</v>
      </c>
      <c r="K53">
        <f t="shared" si="43"/>
        <v>21.621621621621628</v>
      </c>
      <c r="L53">
        <f t="shared" si="43"/>
        <v>6.7897165458141018</v>
      </c>
      <c r="M53">
        <f t="shared" si="43"/>
        <v>33.223467369808844</v>
      </c>
      <c r="N53">
        <f t="shared" si="43"/>
        <v>0.72511535926169302</v>
      </c>
      <c r="O53">
        <f t="shared" si="43"/>
        <v>24.060646011865529</v>
      </c>
      <c r="P53">
        <f t="shared" si="43"/>
        <v>2.3731048121292133</v>
      </c>
    </row>
    <row r="54" spans="1:16" ht="16" thickBot="1" x14ac:dyDescent="0.25">
      <c r="A54" s="54" t="s">
        <v>755</v>
      </c>
      <c r="F54">
        <f>(C53+D53)</f>
        <v>31.048121292023751</v>
      </c>
      <c r="G54">
        <f>(C53+E53)</f>
        <v>29.466051417270933</v>
      </c>
      <c r="H54">
        <f>(D53+E53)</f>
        <v>18.852999340804217</v>
      </c>
      <c r="I54">
        <f>(C53+D53+E53)</f>
        <v>39.683586025049451</v>
      </c>
      <c r="M54">
        <f>(J53+K53)</f>
        <v>42.781806196440357</v>
      </c>
      <c r="N54">
        <f>(J53+L53)</f>
        <v>27.94990112063283</v>
      </c>
      <c r="O54">
        <f>(K53+L53)</f>
        <v>28.41133816743573</v>
      </c>
      <c r="P54">
        <f>(J53+K53+L53)</f>
        <v>49.571522742254459</v>
      </c>
    </row>
    <row r="56" spans="1:16" ht="16" thickBot="1" x14ac:dyDescent="0.25"/>
    <row r="57" spans="1:16" x14ac:dyDescent="0.2">
      <c r="A57" s="1"/>
      <c r="B57" s="35" t="s">
        <v>0</v>
      </c>
      <c r="C57" s="35" t="s">
        <v>6</v>
      </c>
      <c r="D57" s="35"/>
      <c r="E57" s="35"/>
      <c r="F57" s="35"/>
      <c r="G57" s="35"/>
      <c r="H57" s="35"/>
      <c r="I57" s="35"/>
      <c r="J57" s="35" t="s">
        <v>7</v>
      </c>
      <c r="K57" s="35"/>
      <c r="L57" s="35"/>
      <c r="M57" s="35"/>
      <c r="N57" s="35"/>
      <c r="O57" s="35"/>
      <c r="P57" s="36"/>
    </row>
    <row r="58" spans="1:16" x14ac:dyDescent="0.2">
      <c r="A58" s="4" t="s">
        <v>28</v>
      </c>
      <c r="B58" s="37" t="s">
        <v>1</v>
      </c>
      <c r="C58" s="37" t="s">
        <v>8</v>
      </c>
      <c r="D58" s="37" t="s">
        <v>9</v>
      </c>
      <c r="E58" s="37" t="s">
        <v>10</v>
      </c>
      <c r="F58" s="37" t="s">
        <v>11</v>
      </c>
      <c r="G58" s="37" t="s">
        <v>12</v>
      </c>
      <c r="H58" s="37" t="s">
        <v>13</v>
      </c>
      <c r="I58" s="37" t="s">
        <v>14</v>
      </c>
      <c r="J58" s="37" t="s">
        <v>8</v>
      </c>
      <c r="K58" s="37" t="s">
        <v>9</v>
      </c>
      <c r="L58" s="37" t="s">
        <v>10</v>
      </c>
      <c r="M58" s="37" t="s">
        <v>11</v>
      </c>
      <c r="N58" s="37" t="s">
        <v>12</v>
      </c>
      <c r="O58" s="37" t="s">
        <v>13</v>
      </c>
      <c r="P58" s="38" t="s">
        <v>14</v>
      </c>
    </row>
    <row r="59" spans="1:16" x14ac:dyDescent="0.2">
      <c r="A59" s="4"/>
      <c r="B59">
        <v>0.20399999999999999</v>
      </c>
      <c r="C59">
        <v>0.16600000000000001</v>
      </c>
      <c r="D59">
        <v>0.16700000000000001</v>
      </c>
      <c r="E59">
        <v>0.17499999999999999</v>
      </c>
      <c r="F59">
        <v>0.20899999999999999</v>
      </c>
      <c r="G59">
        <v>0.16600000000000001</v>
      </c>
      <c r="H59">
        <v>0.124</v>
      </c>
      <c r="I59">
        <v>0.153</v>
      </c>
      <c r="J59">
        <v>0.14399999999999999</v>
      </c>
      <c r="K59">
        <v>0.17100000000000001</v>
      </c>
      <c r="L59">
        <v>0.187</v>
      </c>
      <c r="M59">
        <v>0.188</v>
      </c>
      <c r="N59">
        <v>0.151</v>
      </c>
      <c r="O59">
        <v>0.152</v>
      </c>
      <c r="P59">
        <v>0.13600000000000001</v>
      </c>
    </row>
    <row r="60" spans="1:16" x14ac:dyDescent="0.2">
      <c r="A60" s="4"/>
      <c r="B60">
        <v>0.20399999999999999</v>
      </c>
      <c r="C60">
        <v>0.13500000000000001</v>
      </c>
      <c r="D60">
        <v>0.14499999999999999</v>
      </c>
      <c r="E60">
        <v>0.18099999999999999</v>
      </c>
      <c r="F60">
        <v>0.13100000000000001</v>
      </c>
      <c r="G60">
        <v>0.16600000000000001</v>
      </c>
      <c r="H60">
        <v>0.13400000000000001</v>
      </c>
      <c r="I60">
        <v>0.14199999999999999</v>
      </c>
      <c r="J60">
        <v>0.109</v>
      </c>
      <c r="K60">
        <v>0.23100000000000001</v>
      </c>
      <c r="L60">
        <v>0.158</v>
      </c>
      <c r="M60">
        <v>0.151</v>
      </c>
      <c r="N60">
        <v>0.13900000000000001</v>
      </c>
      <c r="O60">
        <v>0.17100000000000001</v>
      </c>
      <c r="P60">
        <v>0.13800000000000001</v>
      </c>
    </row>
    <row r="61" spans="1:16" x14ac:dyDescent="0.2">
      <c r="A61" s="4"/>
      <c r="B61">
        <v>0.214</v>
      </c>
      <c r="C61">
        <v>0.152</v>
      </c>
      <c r="D61">
        <v>0.112</v>
      </c>
      <c r="E61">
        <v>0.129</v>
      </c>
      <c r="F61">
        <v>0.156</v>
      </c>
      <c r="G61">
        <v>0.108</v>
      </c>
      <c r="H61">
        <v>0.129</v>
      </c>
      <c r="I61">
        <v>0.14599999999999999</v>
      </c>
      <c r="J61">
        <v>0.16700000000000001</v>
      </c>
      <c r="K61">
        <v>0.157</v>
      </c>
      <c r="L61">
        <v>0.224</v>
      </c>
      <c r="M61">
        <v>0.17899999999999999</v>
      </c>
      <c r="N61">
        <v>0.14299999999999999</v>
      </c>
      <c r="O61">
        <v>0.154</v>
      </c>
      <c r="P61">
        <v>0.17100000000000001</v>
      </c>
    </row>
    <row r="62" spans="1:16" x14ac:dyDescent="0.2">
      <c r="A62" s="7" t="s">
        <v>2</v>
      </c>
      <c r="B62" s="24">
        <f>(AVERAGE(B59:B61))</f>
        <v>0.20733333333333334</v>
      </c>
      <c r="C62" s="24">
        <f t="shared" ref="C62:L62" si="44">(AVERAGE(C59:C61))</f>
        <v>0.15100000000000002</v>
      </c>
      <c r="D62" s="24">
        <f t="shared" si="44"/>
        <v>0.14133333333333334</v>
      </c>
      <c r="E62" s="24">
        <f t="shared" si="44"/>
        <v>0.16166666666666665</v>
      </c>
      <c r="F62" s="24">
        <f t="shared" si="44"/>
        <v>0.16533333333333333</v>
      </c>
      <c r="G62" s="24">
        <f t="shared" si="44"/>
        <v>0.14666666666666667</v>
      </c>
      <c r="H62" s="24">
        <f t="shared" si="44"/>
        <v>0.129</v>
      </c>
      <c r="I62" s="24">
        <f t="shared" si="44"/>
        <v>0.14699999999999999</v>
      </c>
      <c r="J62" s="24">
        <f t="shared" si="44"/>
        <v>0.14000000000000001</v>
      </c>
      <c r="K62" s="24">
        <f t="shared" si="44"/>
        <v>0.18633333333333335</v>
      </c>
      <c r="L62" s="24">
        <f t="shared" si="44"/>
        <v>0.18966666666666665</v>
      </c>
      <c r="M62" s="24">
        <f>(AVERAGE(M59:M60))</f>
        <v>0.16949999999999998</v>
      </c>
      <c r="N62" s="24">
        <f>(AVERAGE(N59:N61))</f>
        <v>0.14433333333333334</v>
      </c>
      <c r="O62" s="24">
        <f>(AVERAGE(O59:O60))</f>
        <v>0.1615</v>
      </c>
      <c r="P62" s="24">
        <f>(AVERAGE(P59:P61))</f>
        <v>0.14833333333333334</v>
      </c>
    </row>
    <row r="63" spans="1:16" x14ac:dyDescent="0.2">
      <c r="A63" s="7" t="s">
        <v>3</v>
      </c>
      <c r="B63" s="24">
        <f>(STDEV(B59:B61))</f>
        <v>5.7735026918962623E-3</v>
      </c>
      <c r="C63" s="24">
        <f t="shared" ref="C63:L63" si="45">(STDEV(C59:C61))</f>
        <v>1.5524174696260024E-2</v>
      </c>
      <c r="D63" s="24">
        <f t="shared" si="45"/>
        <v>2.768272626265943E-2</v>
      </c>
      <c r="E63" s="24">
        <f t="shared" si="45"/>
        <v>2.8448784391135865E-2</v>
      </c>
      <c r="F63" s="24">
        <f t="shared" si="45"/>
        <v>3.9828800299950479E-2</v>
      </c>
      <c r="G63" s="24">
        <f t="shared" si="45"/>
        <v>3.3486315612998321E-2</v>
      </c>
      <c r="H63" s="24">
        <f t="shared" si="45"/>
        <v>5.0000000000000044E-3</v>
      </c>
      <c r="I63" s="24">
        <f t="shared" si="45"/>
        <v>5.5677643628300267E-3</v>
      </c>
      <c r="J63" s="24">
        <f t="shared" si="45"/>
        <v>2.9206163733020343E-2</v>
      </c>
      <c r="K63" s="24">
        <f t="shared" si="45"/>
        <v>3.931072796748146E-2</v>
      </c>
      <c r="L63" s="24">
        <f t="shared" si="45"/>
        <v>3.3080709383768406E-2</v>
      </c>
      <c r="M63" s="24">
        <f>(STDEV(M59:M60))</f>
        <v>2.6162950903902478E-2</v>
      </c>
      <c r="N63" s="24">
        <f>(STDEV(N59:N61))</f>
        <v>6.1101009266077795E-3</v>
      </c>
      <c r="O63" s="24">
        <f>(STDEV(O59:O60))</f>
        <v>1.3435028842544414E-2</v>
      </c>
      <c r="P63" s="24">
        <f>(STDEV(P59:P61))</f>
        <v>1.9655363983740643E-2</v>
      </c>
    </row>
    <row r="64" spans="1:16" x14ac:dyDescent="0.2">
      <c r="A64" s="7" t="s">
        <v>4</v>
      </c>
      <c r="B64" s="24">
        <f t="shared" ref="B64:P64" si="46">(B63/B62)*100</f>
        <v>2.7846476005930527</v>
      </c>
      <c r="C64" s="24">
        <f t="shared" si="46"/>
        <v>10.280910394874185</v>
      </c>
      <c r="D64" s="24">
        <f t="shared" si="46"/>
        <v>19.586834619806201</v>
      </c>
      <c r="E64" s="24">
        <f t="shared" si="46"/>
        <v>17.597186221321152</v>
      </c>
      <c r="F64" s="24">
        <f t="shared" si="46"/>
        <v>24.090000181421662</v>
      </c>
      <c r="G64" s="24">
        <f t="shared" si="46"/>
        <v>22.831578827044311</v>
      </c>
      <c r="H64" s="24">
        <f t="shared" si="46"/>
        <v>3.8759689922480653</v>
      </c>
      <c r="I64" s="24">
        <f t="shared" si="46"/>
        <v>3.7875948046462771</v>
      </c>
      <c r="J64" s="24">
        <f t="shared" si="46"/>
        <v>20.861545523585956</v>
      </c>
      <c r="K64" s="24">
        <f t="shared" si="46"/>
        <v>21.096991753567863</v>
      </c>
      <c r="L64" s="24">
        <f t="shared" si="46"/>
        <v>17.441498796362957</v>
      </c>
      <c r="M64" s="24">
        <f t="shared" si="46"/>
        <v>15.435369264839222</v>
      </c>
      <c r="N64" s="24">
        <f t="shared" si="46"/>
        <v>4.2333262770954585</v>
      </c>
      <c r="O64" s="24">
        <f t="shared" si="46"/>
        <v>8.3189033080770365</v>
      </c>
      <c r="P64" s="24">
        <f t="shared" si="46"/>
        <v>13.25080718004987</v>
      </c>
    </row>
    <row r="65" spans="1:16" x14ac:dyDescent="0.2">
      <c r="A65" s="4" t="s">
        <v>20</v>
      </c>
      <c r="B65">
        <f>(B62/$B62)*100</f>
        <v>100</v>
      </c>
      <c r="C65">
        <f>(C59/$B62)*100</f>
        <v>80.064308681672031</v>
      </c>
      <c r="D65">
        <f t="shared" ref="D65:P65" si="47">(D59/$B62)*100</f>
        <v>80.546623794212223</v>
      </c>
      <c r="E65">
        <f t="shared" si="47"/>
        <v>84.405144694533746</v>
      </c>
      <c r="F65">
        <f t="shared" si="47"/>
        <v>100.80385852090031</v>
      </c>
      <c r="G65">
        <f t="shared" si="47"/>
        <v>80.064308681672031</v>
      </c>
      <c r="H65">
        <f t="shared" si="47"/>
        <v>59.807073954983927</v>
      </c>
      <c r="I65">
        <f t="shared" si="47"/>
        <v>73.79421221864952</v>
      </c>
      <c r="J65">
        <f t="shared" si="47"/>
        <v>69.453376205787777</v>
      </c>
      <c r="K65">
        <f t="shared" si="47"/>
        <v>82.475884244372992</v>
      </c>
      <c r="L65">
        <f t="shared" si="47"/>
        <v>90.19292604501608</v>
      </c>
      <c r="M65">
        <f t="shared" si="47"/>
        <v>90.675241157556258</v>
      </c>
      <c r="N65">
        <f t="shared" si="47"/>
        <v>72.829581993569121</v>
      </c>
      <c r="O65">
        <f t="shared" si="47"/>
        <v>73.311897106109328</v>
      </c>
      <c r="P65">
        <f t="shared" si="47"/>
        <v>65.59485530546624</v>
      </c>
    </row>
    <row r="66" spans="1:16" x14ac:dyDescent="0.2">
      <c r="A66" s="4"/>
      <c r="B66">
        <v>100</v>
      </c>
      <c r="C66">
        <f t="shared" ref="C66:L66" si="48">(C60/$B62)*100</f>
        <v>65.112540192926048</v>
      </c>
      <c r="D66">
        <f t="shared" si="48"/>
        <v>69.935691318327969</v>
      </c>
      <c r="E66">
        <f t="shared" si="48"/>
        <v>87.299035369774913</v>
      </c>
      <c r="F66">
        <f t="shared" si="48"/>
        <v>63.183279742765272</v>
      </c>
      <c r="G66">
        <f t="shared" si="48"/>
        <v>80.064308681672031</v>
      </c>
      <c r="H66">
        <f t="shared" si="48"/>
        <v>64.630225080385856</v>
      </c>
      <c r="I66">
        <f t="shared" si="48"/>
        <v>68.488745980707392</v>
      </c>
      <c r="J66">
        <f t="shared" si="48"/>
        <v>52.572347266881025</v>
      </c>
      <c r="K66">
        <f t="shared" si="48"/>
        <v>111.41479099678457</v>
      </c>
      <c r="L66">
        <f t="shared" si="48"/>
        <v>76.20578778135048</v>
      </c>
      <c r="M66">
        <f>(M59/$B62)*100</f>
        <v>90.675241157556258</v>
      </c>
      <c r="N66">
        <f>(N60/$B62)*100</f>
        <v>67.04180064308683</v>
      </c>
      <c r="O66">
        <f>(O59/$B62)*100</f>
        <v>73.311897106109328</v>
      </c>
      <c r="P66">
        <f>(P60/$B62)*100</f>
        <v>66.559485530546624</v>
      </c>
    </row>
    <row r="67" spans="1:16" x14ac:dyDescent="0.2">
      <c r="A67" s="4"/>
      <c r="B67">
        <v>100</v>
      </c>
      <c r="C67">
        <f>(C61/$B62*100)</f>
        <v>73.311897106109328</v>
      </c>
      <c r="D67">
        <f t="shared" ref="D67:L67" si="49">(D61/$B62*100)</f>
        <v>54.019292604501615</v>
      </c>
      <c r="E67">
        <f t="shared" si="49"/>
        <v>62.218649517684888</v>
      </c>
      <c r="F67">
        <f t="shared" si="49"/>
        <v>75.241157556270082</v>
      </c>
      <c r="G67">
        <f t="shared" si="49"/>
        <v>52.09003215434084</v>
      </c>
      <c r="H67">
        <f t="shared" si="49"/>
        <v>62.218649517684888</v>
      </c>
      <c r="I67">
        <f t="shared" si="49"/>
        <v>70.418006430868161</v>
      </c>
      <c r="J67">
        <f t="shared" si="49"/>
        <v>80.546623794212223</v>
      </c>
      <c r="K67">
        <f t="shared" si="49"/>
        <v>75.723472668810288</v>
      </c>
      <c r="L67">
        <f t="shared" si="49"/>
        <v>108.03858520900323</v>
      </c>
      <c r="M67">
        <f>(M60/$B62*100)</f>
        <v>72.829581993569121</v>
      </c>
      <c r="N67">
        <f>(N61/$B62*100)</f>
        <v>68.97106109324757</v>
      </c>
      <c r="O67">
        <f>(O60/$B62*100)</f>
        <v>82.475884244372992</v>
      </c>
      <c r="P67">
        <f>(P61/$B62*100)</f>
        <v>82.475884244372992</v>
      </c>
    </row>
    <row r="68" spans="1:16" x14ac:dyDescent="0.2">
      <c r="A68" s="7" t="s">
        <v>2</v>
      </c>
      <c r="B68" s="25">
        <f>(AVERAGE(B65:B67))</f>
        <v>100</v>
      </c>
      <c r="C68" s="25">
        <f>(AVERAGE(C65:C67))</f>
        <v>72.829581993569136</v>
      </c>
      <c r="D68" s="25">
        <f>(AVERAGE(D65:D67))</f>
        <v>68.167202572347264</v>
      </c>
      <c r="E68" s="25">
        <f>(AVERAGE(E65:E67))</f>
        <v>77.974276527331185</v>
      </c>
      <c r="F68" s="25">
        <f>(AVERAGE(F65:F67))</f>
        <v>79.742765273311889</v>
      </c>
      <c r="G68" s="25">
        <f t="shared" ref="G68:P68" si="50">(AVERAGE(G65:G67))</f>
        <v>70.739549839228303</v>
      </c>
      <c r="H68" s="25">
        <f t="shared" si="50"/>
        <v>62.218649517684895</v>
      </c>
      <c r="I68" s="25">
        <f t="shared" si="50"/>
        <v>70.900321543408367</v>
      </c>
      <c r="J68" s="25">
        <f t="shared" si="50"/>
        <v>67.524115755627008</v>
      </c>
      <c r="K68" s="25">
        <f t="shared" si="50"/>
        <v>89.871382636655952</v>
      </c>
      <c r="L68" s="25">
        <f t="shared" si="50"/>
        <v>91.479099678456592</v>
      </c>
      <c r="M68" s="25">
        <f t="shared" si="50"/>
        <v>84.726688102893874</v>
      </c>
      <c r="N68" s="25">
        <f t="shared" si="50"/>
        <v>69.614147909967826</v>
      </c>
      <c r="O68" s="25">
        <f t="shared" si="50"/>
        <v>76.366559485530544</v>
      </c>
      <c r="P68" s="25">
        <f t="shared" si="50"/>
        <v>71.543408360128623</v>
      </c>
    </row>
    <row r="69" spans="1:16" x14ac:dyDescent="0.2">
      <c r="A69" s="7" t="s">
        <v>3</v>
      </c>
      <c r="B69" s="11">
        <f>(STDEV(B65:B67))</f>
        <v>0</v>
      </c>
      <c r="C69" s="11">
        <f>(STDEV(C65:C67))</f>
        <v>7.4875440657202699</v>
      </c>
      <c r="D69" s="11">
        <f>(STDEV(D65:D67))</f>
        <v>13.351797232793974</v>
      </c>
      <c r="E69" s="11">
        <f>(STDEV(E65:E67))</f>
        <v>13.721278645242311</v>
      </c>
      <c r="F69" s="11">
        <f>(STDEV(F65:F66))</f>
        <v>26.601766366182044</v>
      </c>
      <c r="G69" s="11">
        <f t="shared" ref="G69:P69" si="51">(STDEV(G65:G66))</f>
        <v>0</v>
      </c>
      <c r="H69" s="11">
        <f t="shared" si="51"/>
        <v>3.4104828674592316</v>
      </c>
      <c r="I69" s="11">
        <f t="shared" si="51"/>
        <v>3.7515311542051593</v>
      </c>
      <c r="J69" s="11">
        <f t="shared" si="51"/>
        <v>11.936690036107317</v>
      </c>
      <c r="K69" s="11">
        <f t="shared" si="51"/>
        <v>20.462897204755418</v>
      </c>
      <c r="L69" s="11">
        <f t="shared" si="51"/>
        <v>9.8904003156317764</v>
      </c>
      <c r="M69" s="11">
        <f t="shared" si="51"/>
        <v>0</v>
      </c>
      <c r="N69" s="11">
        <f t="shared" si="51"/>
        <v>4.0925794409510621</v>
      </c>
      <c r="O69" s="11">
        <f t="shared" si="51"/>
        <v>0</v>
      </c>
      <c r="P69" s="11">
        <f t="shared" si="51"/>
        <v>0.68209657349184538</v>
      </c>
    </row>
    <row r="70" spans="1:16" ht="16" thickBot="1" x14ac:dyDescent="0.25">
      <c r="A70" s="12" t="s">
        <v>4</v>
      </c>
      <c r="B70" s="15">
        <f>(B69/B68)*100</f>
        <v>0</v>
      </c>
      <c r="C70" s="15">
        <f t="shared" ref="C70:P70" si="52">(C69/C68)*100</f>
        <v>10.280910394874189</v>
      </c>
      <c r="D70" s="15">
        <f t="shared" si="52"/>
        <v>19.586834619806254</v>
      </c>
      <c r="E70" s="15">
        <f t="shared" si="52"/>
        <v>17.597186221321067</v>
      </c>
      <c r="F70" s="15">
        <f t="shared" si="52"/>
        <v>33.359473144687968</v>
      </c>
      <c r="G70" s="15">
        <f t="shared" si="52"/>
        <v>0</v>
      </c>
      <c r="H70" s="15">
        <f t="shared" si="52"/>
        <v>5.4814479161747851</v>
      </c>
      <c r="I70" s="15">
        <f t="shared" si="52"/>
        <v>5.2912752333687276</v>
      </c>
      <c r="J70" s="15">
        <f t="shared" si="52"/>
        <v>17.677669529663692</v>
      </c>
      <c r="K70" s="15">
        <f t="shared" si="52"/>
        <v>22.769091344110677</v>
      </c>
      <c r="L70" s="15">
        <f t="shared" si="52"/>
        <v>10.81165025715811</v>
      </c>
      <c r="M70" s="15">
        <f t="shared" si="52"/>
        <v>0</v>
      </c>
      <c r="N70" s="15">
        <f t="shared" si="52"/>
        <v>5.8789478343454071</v>
      </c>
      <c r="O70" s="15">
        <f t="shared" si="52"/>
        <v>0</v>
      </c>
      <c r="P70" s="15">
        <f t="shared" si="52"/>
        <v>0.95340240159983769</v>
      </c>
    </row>
    <row r="71" spans="1:16" x14ac:dyDescent="0.2">
      <c r="A71" s="4" t="s">
        <v>751</v>
      </c>
      <c r="B71">
        <f>(100-B68)</f>
        <v>0</v>
      </c>
      <c r="C71">
        <f t="shared" ref="C71:P71" si="53">(100-C68)</f>
        <v>27.170418006430864</v>
      </c>
      <c r="D71">
        <f t="shared" si="53"/>
        <v>31.832797427652736</v>
      </c>
      <c r="E71">
        <f t="shared" si="53"/>
        <v>22.025723472668815</v>
      </c>
      <c r="F71">
        <f t="shared" si="53"/>
        <v>20.257234726688111</v>
      </c>
      <c r="G71">
        <f t="shared" si="53"/>
        <v>29.260450160771697</v>
      </c>
      <c r="H71">
        <f t="shared" si="53"/>
        <v>37.781350482315105</v>
      </c>
      <c r="I71">
        <f t="shared" si="53"/>
        <v>29.099678456591633</v>
      </c>
      <c r="J71">
        <f t="shared" si="53"/>
        <v>32.475884244372992</v>
      </c>
      <c r="K71">
        <f t="shared" si="53"/>
        <v>10.128617363344048</v>
      </c>
      <c r="L71">
        <f t="shared" si="53"/>
        <v>8.520900321543408</v>
      </c>
      <c r="M71">
        <f t="shared" si="53"/>
        <v>15.273311897106126</v>
      </c>
      <c r="N71">
        <f t="shared" si="53"/>
        <v>30.385852090032174</v>
      </c>
      <c r="O71">
        <f t="shared" si="53"/>
        <v>23.633440514469456</v>
      </c>
      <c r="P71">
        <f t="shared" si="53"/>
        <v>28.456591639871377</v>
      </c>
    </row>
    <row r="72" spans="1:16" ht="16" thickBot="1" x14ac:dyDescent="0.25">
      <c r="A72" s="54" t="s">
        <v>755</v>
      </c>
      <c r="F72">
        <f>(C71+D71)</f>
        <v>59.0032154340836</v>
      </c>
      <c r="G72">
        <f>(C71+E71)</f>
        <v>49.19614147909968</v>
      </c>
      <c r="H72">
        <f>(D71+E71)</f>
        <v>53.858520900321551</v>
      </c>
      <c r="I72">
        <f>(C71+D71+E71)</f>
        <v>81.028938906752416</v>
      </c>
      <c r="M72">
        <f>(J71+K71)</f>
        <v>42.60450160771704</v>
      </c>
      <c r="N72">
        <f>(J71+L71)</f>
        <v>40.9967845659164</v>
      </c>
      <c r="O72">
        <f>(K71+L71)</f>
        <v>18.649517684887456</v>
      </c>
      <c r="P72">
        <f>(J71+K71+L71)</f>
        <v>51.125401929260448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5072-53CE-4CC1-82A0-6AAEB61F5CD5}">
  <dimension ref="A2:BX256"/>
  <sheetViews>
    <sheetView topLeftCell="W39" zoomScaleNormal="55" workbookViewId="0">
      <selection activeCell="F4" sqref="F4:I16"/>
    </sheetView>
  </sheetViews>
  <sheetFormatPr baseColWidth="10" defaultColWidth="8.83203125" defaultRowHeight="15" x14ac:dyDescent="0.2"/>
  <cols>
    <col min="1" max="1" width="20.33203125" customWidth="1"/>
    <col min="19" max="19" width="27.33203125" customWidth="1"/>
    <col min="21" max="21" width="8.6640625" customWidth="1"/>
    <col min="36" max="36" width="23.5" customWidth="1"/>
  </cols>
  <sheetData>
    <row r="2" spans="1:76" ht="16" thickBot="1" x14ac:dyDescent="0.25">
      <c r="S2" s="44" t="s">
        <v>68</v>
      </c>
      <c r="T2" s="44"/>
      <c r="AJ2" s="45" t="s">
        <v>67</v>
      </c>
      <c r="AK2" s="44"/>
      <c r="BB2" s="77"/>
      <c r="BC2" s="77" t="s">
        <v>757</v>
      </c>
      <c r="BD2" s="77"/>
      <c r="BP2" s="77"/>
      <c r="BQ2" s="77" t="s">
        <v>756</v>
      </c>
      <c r="BR2" s="77"/>
    </row>
    <row r="3" spans="1:76" ht="16" thickBot="1" x14ac:dyDescent="0.25">
      <c r="A3" s="1"/>
      <c r="B3" s="35" t="s">
        <v>0</v>
      </c>
      <c r="C3" s="35" t="s">
        <v>6</v>
      </c>
      <c r="D3" s="35"/>
      <c r="E3" s="35"/>
      <c r="F3" s="35"/>
      <c r="G3" s="35"/>
      <c r="H3" s="35"/>
      <c r="I3" s="35"/>
      <c r="J3" s="39" t="s">
        <v>7</v>
      </c>
      <c r="K3" s="35"/>
      <c r="L3" s="35"/>
      <c r="M3" s="35"/>
      <c r="N3" s="35"/>
      <c r="O3" s="35"/>
      <c r="P3" s="36"/>
      <c r="S3" s="52"/>
      <c r="T3" s="52" t="s">
        <v>272</v>
      </c>
      <c r="U3" s="52" t="s">
        <v>29</v>
      </c>
      <c r="V3" s="52" t="s">
        <v>30</v>
      </c>
      <c r="W3" s="52" t="s">
        <v>31</v>
      </c>
      <c r="X3" s="52" t="s">
        <v>32</v>
      </c>
      <c r="Y3" s="52" t="s">
        <v>33</v>
      </c>
      <c r="Z3" s="52" t="s">
        <v>34</v>
      </c>
      <c r="AA3" s="52" t="s">
        <v>35</v>
      </c>
      <c r="AB3" s="52" t="s">
        <v>36</v>
      </c>
      <c r="AC3" s="52" t="s">
        <v>37</v>
      </c>
      <c r="AD3" s="52" t="s">
        <v>38</v>
      </c>
      <c r="AE3" s="52" t="s">
        <v>39</v>
      </c>
      <c r="AF3" s="52" t="s">
        <v>40</v>
      </c>
      <c r="AG3" s="52" t="s">
        <v>41</v>
      </c>
      <c r="AH3" s="52" t="s">
        <v>42</v>
      </c>
      <c r="AJ3" s="52"/>
      <c r="AK3" s="52" t="s">
        <v>272</v>
      </c>
      <c r="AL3" s="52" t="s">
        <v>29</v>
      </c>
      <c r="AM3" s="52" t="s">
        <v>30</v>
      </c>
      <c r="AN3" s="52" t="s">
        <v>31</v>
      </c>
      <c r="AO3" s="52" t="s">
        <v>32</v>
      </c>
      <c r="AP3" s="52" t="s">
        <v>33</v>
      </c>
      <c r="AQ3" s="52" t="s">
        <v>34</v>
      </c>
      <c r="AR3" s="52" t="s">
        <v>35</v>
      </c>
      <c r="AS3" s="52" t="s">
        <v>36</v>
      </c>
      <c r="AT3" s="52" t="s">
        <v>37</v>
      </c>
      <c r="AU3" s="52" t="s">
        <v>38</v>
      </c>
      <c r="AV3" s="52" t="s">
        <v>39</v>
      </c>
      <c r="AW3" s="52" t="s">
        <v>40</v>
      </c>
      <c r="AX3" s="52" t="s">
        <v>41</v>
      </c>
      <c r="AY3" s="52" t="s">
        <v>42</v>
      </c>
      <c r="BB3" s="50"/>
      <c r="BC3" t="s">
        <v>742</v>
      </c>
      <c r="BF3" s="50"/>
      <c r="BG3" t="s">
        <v>743</v>
      </c>
      <c r="BP3" s="50"/>
      <c r="BQ3" t="s">
        <v>742</v>
      </c>
      <c r="BT3" s="50"/>
      <c r="BU3" t="s">
        <v>743</v>
      </c>
    </row>
    <row r="4" spans="1:76" x14ac:dyDescent="0.2">
      <c r="A4" s="4" t="s">
        <v>21</v>
      </c>
      <c r="B4" s="37" t="s">
        <v>1</v>
      </c>
      <c r="C4" s="37" t="s">
        <v>8</v>
      </c>
      <c r="D4" s="37" t="s">
        <v>9</v>
      </c>
      <c r="E4" s="37" t="s">
        <v>10</v>
      </c>
      <c r="F4" s="37" t="s">
        <v>11</v>
      </c>
      <c r="G4" s="37" t="s">
        <v>12</v>
      </c>
      <c r="H4" s="37" t="s">
        <v>13</v>
      </c>
      <c r="I4" s="37" t="s">
        <v>14</v>
      </c>
      <c r="J4" s="40" t="s">
        <v>8</v>
      </c>
      <c r="K4" s="37" t="s">
        <v>9</v>
      </c>
      <c r="L4" s="37" t="s">
        <v>10</v>
      </c>
      <c r="M4" s="37" t="s">
        <v>11</v>
      </c>
      <c r="N4" s="37" t="s">
        <v>12</v>
      </c>
      <c r="O4" s="37" t="s">
        <v>13</v>
      </c>
      <c r="P4" s="38" t="s">
        <v>14</v>
      </c>
      <c r="S4" s="53" t="s">
        <v>43</v>
      </c>
      <c r="T4" s="51">
        <v>12</v>
      </c>
      <c r="U4" s="51">
        <v>12</v>
      </c>
      <c r="V4" s="51">
        <v>12</v>
      </c>
      <c r="W4" s="51">
        <v>12</v>
      </c>
      <c r="X4" s="51">
        <v>12</v>
      </c>
      <c r="Y4" s="51">
        <v>12</v>
      </c>
      <c r="Z4" s="51">
        <v>12</v>
      </c>
      <c r="AA4" s="51">
        <v>12</v>
      </c>
      <c r="AB4" s="51">
        <v>12</v>
      </c>
      <c r="AC4" s="51">
        <v>12</v>
      </c>
      <c r="AD4" s="51">
        <v>12</v>
      </c>
      <c r="AE4" s="51">
        <v>12</v>
      </c>
      <c r="AF4" s="51">
        <v>12</v>
      </c>
      <c r="AG4" s="51">
        <v>12</v>
      </c>
      <c r="AH4" s="51">
        <v>12</v>
      </c>
      <c r="AJ4" s="53" t="s">
        <v>43</v>
      </c>
      <c r="AK4" s="51">
        <v>12</v>
      </c>
      <c r="AL4" s="51">
        <v>12</v>
      </c>
      <c r="AM4" s="51">
        <v>12</v>
      </c>
      <c r="AN4" s="51">
        <v>12</v>
      </c>
      <c r="AO4" s="51">
        <v>12</v>
      </c>
      <c r="AP4" s="51">
        <v>12</v>
      </c>
      <c r="AQ4" s="51">
        <v>12</v>
      </c>
      <c r="AR4" s="51">
        <v>12</v>
      </c>
      <c r="AS4" s="51">
        <v>12</v>
      </c>
      <c r="AT4" s="51">
        <v>12</v>
      </c>
      <c r="AU4" s="51">
        <v>12</v>
      </c>
      <c r="AV4" s="51">
        <v>12</v>
      </c>
      <c r="AW4" s="51">
        <v>12</v>
      </c>
      <c r="AX4" s="51">
        <v>12</v>
      </c>
      <c r="AY4" s="51">
        <v>12</v>
      </c>
      <c r="BB4" s="69" t="s">
        <v>750</v>
      </c>
      <c r="BC4" s="25" t="s">
        <v>11</v>
      </c>
      <c r="BD4" s="25" t="s">
        <v>12</v>
      </c>
      <c r="BE4" s="25" t="s">
        <v>13</v>
      </c>
      <c r="BF4" s="70" t="s">
        <v>14</v>
      </c>
      <c r="BG4" s="25" t="s">
        <v>11</v>
      </c>
      <c r="BH4" s="25" t="s">
        <v>12</v>
      </c>
      <c r="BI4" s="25" t="s">
        <v>13</v>
      </c>
      <c r="BJ4" s="70" t="s">
        <v>14</v>
      </c>
      <c r="BP4" s="69" t="s">
        <v>750</v>
      </c>
      <c r="BQ4" s="25" t="s">
        <v>11</v>
      </c>
      <c r="BR4" s="25" t="s">
        <v>12</v>
      </c>
      <c r="BS4" s="25" t="s">
        <v>13</v>
      </c>
      <c r="BT4" s="70" t="s">
        <v>14</v>
      </c>
      <c r="BU4" s="25" t="s">
        <v>11</v>
      </c>
      <c r="BV4" s="25" t="s">
        <v>12</v>
      </c>
      <c r="BW4" s="25" t="s">
        <v>13</v>
      </c>
      <c r="BX4" s="70" t="s">
        <v>14</v>
      </c>
    </row>
    <row r="5" spans="1:76" x14ac:dyDescent="0.2">
      <c r="A5" s="4"/>
      <c r="B5" s="33">
        <v>100</v>
      </c>
      <c r="C5">
        <v>76.320939334637956</v>
      </c>
      <c r="D5">
        <v>80.626223091976513</v>
      </c>
      <c r="E5">
        <v>88.454011741682976</v>
      </c>
      <c r="F5">
        <v>106.0665362035225</v>
      </c>
      <c r="G5">
        <v>100.39138943248534</v>
      </c>
      <c r="H5">
        <v>90.410958904109592</v>
      </c>
      <c r="I5">
        <v>97.455968688845402</v>
      </c>
      <c r="J5" s="41">
        <v>83.757338551859092</v>
      </c>
      <c r="K5">
        <v>104.30528375733856</v>
      </c>
      <c r="L5">
        <v>97.260273972602747</v>
      </c>
      <c r="M5">
        <v>110.37181996086105</v>
      </c>
      <c r="N5">
        <v>108.41487279843444</v>
      </c>
      <c r="O5">
        <v>104.69667318982387</v>
      </c>
      <c r="P5" s="6">
        <v>105.47945205479452</v>
      </c>
      <c r="S5" s="53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J5" s="53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BB5" s="50" t="s">
        <v>744</v>
      </c>
      <c r="BC5">
        <v>98.4996738421396</v>
      </c>
      <c r="BD5">
        <v>100.0434877147206</v>
      </c>
      <c r="BE5">
        <v>94.585779517286369</v>
      </c>
      <c r="BF5" s="50">
        <v>91.541639486844971</v>
      </c>
      <c r="BG5">
        <v>66.77538595346816</v>
      </c>
      <c r="BH5">
        <v>84.083496412263557</v>
      </c>
      <c r="BI5">
        <v>78.03870406610136</v>
      </c>
      <c r="BJ5">
        <v>64.448793215916538</v>
      </c>
      <c r="BP5" s="50" t="s">
        <v>744</v>
      </c>
      <c r="BQ5">
        <v>77.356702984367615</v>
      </c>
      <c r="BR5">
        <v>77.830412126954073</v>
      </c>
      <c r="BS5">
        <v>87.557239854729218</v>
      </c>
      <c r="BT5" s="50">
        <v>86.562450655297653</v>
      </c>
      <c r="BU5">
        <v>36.38086215063953</v>
      </c>
      <c r="BV5">
        <v>45.933996526132972</v>
      </c>
      <c r="BW5">
        <v>55.360808463603377</v>
      </c>
      <c r="BX5">
        <v>18.837833570187939</v>
      </c>
    </row>
    <row r="6" spans="1:76" x14ac:dyDescent="0.2">
      <c r="A6" s="4" t="s">
        <v>22</v>
      </c>
      <c r="B6" s="4">
        <v>100</v>
      </c>
      <c r="C6">
        <v>90.998043052837573</v>
      </c>
      <c r="D6">
        <v>83.365949119373767</v>
      </c>
      <c r="E6">
        <v>106.6536203522505</v>
      </c>
      <c r="F6">
        <v>87.866927592954994</v>
      </c>
      <c r="G6">
        <v>108.02348336594913</v>
      </c>
      <c r="H6">
        <v>87.279843444226998</v>
      </c>
      <c r="I6">
        <v>97.064579256360076</v>
      </c>
      <c r="J6" s="41">
        <v>83.365949119373767</v>
      </c>
      <c r="K6">
        <v>89.236790606653628</v>
      </c>
      <c r="L6">
        <v>100.39138943248534</v>
      </c>
      <c r="M6">
        <v>97.651663405088058</v>
      </c>
      <c r="N6">
        <v>95.303326810176131</v>
      </c>
      <c r="O6">
        <v>136.79060665362036</v>
      </c>
      <c r="P6" s="6">
        <v>99.608610567514674</v>
      </c>
      <c r="S6" s="53" t="s">
        <v>44</v>
      </c>
      <c r="T6" s="51">
        <v>100</v>
      </c>
      <c r="U6" s="51">
        <v>60.8</v>
      </c>
      <c r="V6" s="51">
        <v>64.77</v>
      </c>
      <c r="W6" s="51">
        <v>63.07</v>
      </c>
      <c r="X6" s="51">
        <v>53.41</v>
      </c>
      <c r="Y6" s="51">
        <v>52.84</v>
      </c>
      <c r="Z6" s="51">
        <v>65.91</v>
      </c>
      <c r="AA6" s="51">
        <v>76.14</v>
      </c>
      <c r="AB6" s="51">
        <v>55.11</v>
      </c>
      <c r="AC6" s="51">
        <v>68.180000000000007</v>
      </c>
      <c r="AD6" s="51">
        <v>56.82</v>
      </c>
      <c r="AE6" s="51">
        <v>52.27</v>
      </c>
      <c r="AF6" s="51">
        <v>56.25</v>
      </c>
      <c r="AG6" s="51">
        <v>61.36</v>
      </c>
      <c r="AH6" s="51">
        <v>50</v>
      </c>
      <c r="AJ6" s="53" t="s">
        <v>44</v>
      </c>
      <c r="AK6" s="51">
        <v>100</v>
      </c>
      <c r="AL6" s="51">
        <v>60.97</v>
      </c>
      <c r="AM6" s="51">
        <v>54.02</v>
      </c>
      <c r="AN6" s="51">
        <v>62.22</v>
      </c>
      <c r="AO6" s="51">
        <v>0</v>
      </c>
      <c r="AP6" s="51">
        <v>0</v>
      </c>
      <c r="AQ6" s="51">
        <v>0</v>
      </c>
      <c r="AR6" s="51">
        <v>68.489999999999995</v>
      </c>
      <c r="AS6" s="51">
        <v>52.57</v>
      </c>
      <c r="AT6" s="51">
        <v>68.5</v>
      </c>
      <c r="AU6" s="51">
        <v>73.760000000000005</v>
      </c>
      <c r="AV6" s="51">
        <v>0</v>
      </c>
      <c r="AW6" s="51">
        <v>67.040000000000006</v>
      </c>
      <c r="AX6" s="51">
        <v>0</v>
      </c>
      <c r="AY6" s="51">
        <v>65.59</v>
      </c>
      <c r="BB6" s="50" t="s">
        <v>745</v>
      </c>
      <c r="BC6">
        <v>101.53231179213857</v>
      </c>
      <c r="BD6">
        <v>99.888962913613156</v>
      </c>
      <c r="BE6">
        <v>108.48323339995558</v>
      </c>
      <c r="BF6" s="50">
        <v>91.538974017321792</v>
      </c>
      <c r="BG6">
        <v>89.784588052409504</v>
      </c>
      <c r="BH6">
        <v>98.867421718854104</v>
      </c>
      <c r="BI6">
        <v>89.629136131467931</v>
      </c>
      <c r="BJ6">
        <v>89.140572951365769</v>
      </c>
      <c r="BP6" s="50" t="s">
        <v>745</v>
      </c>
      <c r="BQ6">
        <v>81.669776119402968</v>
      </c>
      <c r="BR6">
        <v>83.16231343283583</v>
      </c>
      <c r="BS6">
        <v>87.639925373134318</v>
      </c>
      <c r="BT6" s="50">
        <v>103.63805970149254</v>
      </c>
      <c r="BU6">
        <v>156.03233830845772</v>
      </c>
      <c r="BV6">
        <v>153.45149253731341</v>
      </c>
      <c r="BW6">
        <v>170.55348258706468</v>
      </c>
      <c r="BX6">
        <v>190.01865671641792</v>
      </c>
    </row>
    <row r="7" spans="1:76" x14ac:dyDescent="0.2">
      <c r="A7" s="4"/>
      <c r="B7" s="34">
        <v>100</v>
      </c>
      <c r="C7">
        <v>84.344422700587089</v>
      </c>
      <c r="D7">
        <v>77.299412915851278</v>
      </c>
      <c r="E7">
        <v>90.998043052837573</v>
      </c>
      <c r="F7">
        <v>107.2407045009785</v>
      </c>
      <c r="G7">
        <v>91.976516634050881</v>
      </c>
      <c r="H7">
        <v>102.93542074363992</v>
      </c>
      <c r="I7">
        <v>84.540117416829744</v>
      </c>
      <c r="J7" s="41">
        <v>89.628180039138954</v>
      </c>
      <c r="K7">
        <v>88.649706457925632</v>
      </c>
      <c r="L7">
        <v>94.129158512720153</v>
      </c>
      <c r="M7">
        <v>102.15264187866929</v>
      </c>
      <c r="N7">
        <v>99.021526418786692</v>
      </c>
      <c r="O7">
        <v>108.80626223091978</v>
      </c>
      <c r="P7" s="6">
        <v>104.89236790606653</v>
      </c>
      <c r="S7" s="53" t="s">
        <v>45</v>
      </c>
      <c r="T7" s="51">
        <v>100</v>
      </c>
      <c r="U7" s="51">
        <v>84.15</v>
      </c>
      <c r="V7" s="51">
        <v>78.13</v>
      </c>
      <c r="W7" s="51">
        <v>83.45</v>
      </c>
      <c r="X7" s="51">
        <v>71.819999999999993</v>
      </c>
      <c r="Y7" s="51">
        <v>82.77</v>
      </c>
      <c r="Z7" s="51">
        <v>87.34</v>
      </c>
      <c r="AA7" s="51">
        <v>87.13</v>
      </c>
      <c r="AB7" s="51">
        <v>64.88</v>
      </c>
      <c r="AC7" s="51">
        <v>87.11</v>
      </c>
      <c r="AD7" s="51">
        <v>74.67</v>
      </c>
      <c r="AE7" s="51">
        <v>91.74</v>
      </c>
      <c r="AF7" s="51">
        <v>71.94</v>
      </c>
      <c r="AG7" s="51">
        <v>93.71</v>
      </c>
      <c r="AH7" s="51">
        <v>60.44</v>
      </c>
      <c r="AJ7" s="53" t="s">
        <v>45</v>
      </c>
      <c r="AK7" s="51">
        <v>100</v>
      </c>
      <c r="AL7" s="51">
        <v>67.08</v>
      </c>
      <c r="AM7" s="51">
        <v>70.5</v>
      </c>
      <c r="AN7" s="51">
        <v>82.27</v>
      </c>
      <c r="AO7" s="51">
        <v>72.959999999999994</v>
      </c>
      <c r="AP7" s="51">
        <v>72.37</v>
      </c>
      <c r="AQ7" s="51">
        <v>62.82</v>
      </c>
      <c r="AR7" s="51">
        <v>75.47</v>
      </c>
      <c r="AS7" s="51">
        <v>64.17</v>
      </c>
      <c r="AT7" s="51">
        <v>73.510000000000005</v>
      </c>
      <c r="AU7" s="51">
        <v>77.66</v>
      </c>
      <c r="AV7" s="51">
        <v>73.56</v>
      </c>
      <c r="AW7" s="51">
        <v>72.510000000000005</v>
      </c>
      <c r="AX7" s="51">
        <v>75.599999999999994</v>
      </c>
      <c r="AY7" s="51">
        <v>85.54</v>
      </c>
      <c r="BB7" s="50" t="s">
        <v>746</v>
      </c>
      <c r="BC7">
        <v>98.552932216298572</v>
      </c>
      <c r="BD7">
        <v>118.12642802741813</v>
      </c>
      <c r="BE7">
        <v>101.52322924600152</v>
      </c>
      <c r="BF7">
        <v>94.440213252094438</v>
      </c>
      <c r="BG7">
        <v>82.330540746382368</v>
      </c>
      <c r="BH7">
        <v>101.14242193450117</v>
      </c>
      <c r="BI7">
        <v>96.115765422696143</v>
      </c>
      <c r="BJ7">
        <v>89.794364051789842</v>
      </c>
      <c r="BP7" s="50" t="s">
        <v>746</v>
      </c>
      <c r="BQ7">
        <v>86.047022632388476</v>
      </c>
      <c r="BR7">
        <v>91.452428037793894</v>
      </c>
      <c r="BS7">
        <v>83.827730169193572</v>
      </c>
      <c r="BT7">
        <v>80.751483190507571</v>
      </c>
      <c r="BU7">
        <v>99.72</v>
      </c>
      <c r="BV7">
        <v>99.683999999999997</v>
      </c>
      <c r="BW7">
        <v>99.674000000000007</v>
      </c>
      <c r="BX7">
        <v>99.539000000000001</v>
      </c>
    </row>
    <row r="8" spans="1:76" x14ac:dyDescent="0.2">
      <c r="A8" s="4"/>
      <c r="B8" s="33">
        <v>100</v>
      </c>
      <c r="C8">
        <v>97.734843437708193</v>
      </c>
      <c r="D8">
        <v>100.93271152564958</v>
      </c>
      <c r="E8">
        <v>91.538974017321792</v>
      </c>
      <c r="F8">
        <v>87.941372418387758</v>
      </c>
      <c r="G8">
        <v>90.739506995336455</v>
      </c>
      <c r="H8">
        <v>108.927381745503</v>
      </c>
      <c r="I8">
        <v>95.536309127248515</v>
      </c>
      <c r="J8" s="41">
        <v>118.52098600932712</v>
      </c>
      <c r="K8">
        <v>97.734843437708193</v>
      </c>
      <c r="L8">
        <v>102.13191205862759</v>
      </c>
      <c r="M8">
        <v>106.12924716855431</v>
      </c>
      <c r="N8">
        <v>109.72684876748835</v>
      </c>
      <c r="O8">
        <v>111.72551632245171</v>
      </c>
      <c r="P8" s="6">
        <v>92.138574283810797</v>
      </c>
      <c r="S8" s="53" t="s">
        <v>46</v>
      </c>
      <c r="T8" s="51">
        <v>100</v>
      </c>
      <c r="U8" s="51">
        <v>89.82</v>
      </c>
      <c r="V8" s="51">
        <v>88.91</v>
      </c>
      <c r="W8" s="51">
        <v>91.27</v>
      </c>
      <c r="X8" s="51">
        <v>93.18</v>
      </c>
      <c r="Y8" s="51">
        <v>96.36</v>
      </c>
      <c r="Z8" s="51">
        <v>98.44</v>
      </c>
      <c r="AA8" s="51">
        <v>94.93</v>
      </c>
      <c r="AB8" s="51">
        <v>89.7</v>
      </c>
      <c r="AC8" s="51">
        <v>100.3</v>
      </c>
      <c r="AD8" s="51">
        <v>100.1</v>
      </c>
      <c r="AE8" s="51">
        <v>106.4</v>
      </c>
      <c r="AF8" s="51">
        <v>98.98</v>
      </c>
      <c r="AG8" s="51">
        <v>103.6</v>
      </c>
      <c r="AH8" s="51">
        <v>93.02</v>
      </c>
      <c r="AJ8" s="53" t="s">
        <v>46</v>
      </c>
      <c r="AK8" s="51">
        <v>100</v>
      </c>
      <c r="AL8" s="51">
        <v>74.12</v>
      </c>
      <c r="AM8" s="51">
        <v>88.5</v>
      </c>
      <c r="AN8" s="51">
        <v>88.01</v>
      </c>
      <c r="AO8" s="51">
        <v>78.989999999999995</v>
      </c>
      <c r="AP8" s="51">
        <v>82.59</v>
      </c>
      <c r="AQ8" s="51">
        <v>86.05</v>
      </c>
      <c r="AR8" s="51">
        <v>82.7</v>
      </c>
      <c r="AS8" s="51">
        <v>72.09</v>
      </c>
      <c r="AT8" s="51">
        <v>81.739999999999995</v>
      </c>
      <c r="AU8" s="51">
        <v>87.71</v>
      </c>
      <c r="AV8" s="51">
        <v>90.68</v>
      </c>
      <c r="AW8" s="51">
        <v>84.18</v>
      </c>
      <c r="AX8" s="51">
        <v>91.24</v>
      </c>
      <c r="AY8" s="51">
        <v>102.5</v>
      </c>
      <c r="BB8" s="50" t="s">
        <v>749</v>
      </c>
      <c r="BC8">
        <v>59.911616161616159</v>
      </c>
      <c r="BD8">
        <v>65.782828282828277</v>
      </c>
      <c r="BE8">
        <v>98.232323232323225</v>
      </c>
      <c r="BF8">
        <v>91.792929292929287</v>
      </c>
      <c r="BG8">
        <v>64.772727272727238</v>
      </c>
      <c r="BH8">
        <v>49.116161616161591</v>
      </c>
      <c r="BI8">
        <v>62.373737373737356</v>
      </c>
      <c r="BJ8">
        <v>38.131313131313092</v>
      </c>
      <c r="BP8" s="50" t="s">
        <v>749</v>
      </c>
      <c r="BQ8">
        <v>72.722400857449074</v>
      </c>
      <c r="BR8">
        <v>67.631296891747056</v>
      </c>
      <c r="BS8">
        <v>63.022508038585215</v>
      </c>
      <c r="BT8">
        <v>69.935691318327969</v>
      </c>
      <c r="BU8">
        <v>39.696826148744691</v>
      </c>
      <c r="BV8">
        <v>41.181114795515583</v>
      </c>
      <c r="BW8">
        <v>50.102636980893777</v>
      </c>
      <c r="BX8">
        <v>15.490288962577026</v>
      </c>
    </row>
    <row r="9" spans="1:76" x14ac:dyDescent="0.2">
      <c r="A9" s="4" t="s">
        <v>15</v>
      </c>
      <c r="B9" s="4">
        <v>100</v>
      </c>
      <c r="C9">
        <v>98.534310459693543</v>
      </c>
      <c r="D9">
        <v>91.538974017321792</v>
      </c>
      <c r="E9">
        <v>88.341105929380433</v>
      </c>
      <c r="F9">
        <v>113.32445036642238</v>
      </c>
      <c r="G9">
        <v>92.338441039307142</v>
      </c>
      <c r="H9">
        <v>93.937375083277814</v>
      </c>
      <c r="I9">
        <v>88.740839440373094</v>
      </c>
      <c r="J9" s="41">
        <v>97.335109926715518</v>
      </c>
      <c r="K9">
        <v>117.12191872085276</v>
      </c>
      <c r="L9">
        <v>103.53097934710193</v>
      </c>
      <c r="M9">
        <v>106.72884743504332</v>
      </c>
      <c r="N9">
        <v>119.32045303131247</v>
      </c>
      <c r="O9">
        <v>108.32778147901401</v>
      </c>
      <c r="P9" s="6">
        <v>88.341105929380433</v>
      </c>
      <c r="S9" s="53" t="s">
        <v>47</v>
      </c>
      <c r="T9" s="51">
        <v>100</v>
      </c>
      <c r="U9" s="51">
        <v>98.33</v>
      </c>
      <c r="V9" s="51">
        <v>92.37</v>
      </c>
      <c r="W9" s="51">
        <v>109.9</v>
      </c>
      <c r="X9" s="51">
        <v>104.9</v>
      </c>
      <c r="Y9" s="51">
        <v>115.7</v>
      </c>
      <c r="Z9" s="51">
        <v>108.8</v>
      </c>
      <c r="AA9" s="51">
        <v>97.36</v>
      </c>
      <c r="AB9" s="51">
        <v>106.8</v>
      </c>
      <c r="AC9" s="51">
        <v>108.5</v>
      </c>
      <c r="AD9" s="51">
        <v>108.1</v>
      </c>
      <c r="AE9" s="51">
        <v>109.2</v>
      </c>
      <c r="AF9" s="51">
        <v>110.7</v>
      </c>
      <c r="AG9" s="51">
        <v>111</v>
      </c>
      <c r="AH9" s="51">
        <v>99.55</v>
      </c>
      <c r="AJ9" s="53" t="s">
        <v>47</v>
      </c>
      <c r="AK9" s="51">
        <v>100</v>
      </c>
      <c r="AL9" s="51">
        <v>98.67</v>
      </c>
      <c r="AM9" s="51">
        <v>98.76</v>
      </c>
      <c r="AN9" s="51">
        <v>101.3</v>
      </c>
      <c r="AO9" s="51">
        <v>94.49</v>
      </c>
      <c r="AP9" s="51">
        <v>92.4</v>
      </c>
      <c r="AQ9" s="51">
        <v>93.18</v>
      </c>
      <c r="AR9" s="51">
        <v>93.81</v>
      </c>
      <c r="AS9" s="51">
        <v>88.51</v>
      </c>
      <c r="AT9" s="51">
        <v>105.8</v>
      </c>
      <c r="AU9" s="51">
        <v>106</v>
      </c>
      <c r="AV9" s="51">
        <v>101.8</v>
      </c>
      <c r="AW9" s="51">
        <v>103.9</v>
      </c>
      <c r="AX9" s="51">
        <v>110.9</v>
      </c>
      <c r="AY9" s="51">
        <v>106.4</v>
      </c>
      <c r="BB9" s="65" t="s">
        <v>747</v>
      </c>
      <c r="BC9" s="63">
        <v>89.624133503048228</v>
      </c>
      <c r="BD9" s="63">
        <v>95.96042673464504</v>
      </c>
      <c r="BE9" s="63">
        <v>100.70614134889166</v>
      </c>
      <c r="BF9" s="63">
        <v>92.328439012297622</v>
      </c>
      <c r="BG9" s="63">
        <v>75.915810506246828</v>
      </c>
      <c r="BH9" s="63">
        <v>83.302375420445102</v>
      </c>
      <c r="BI9" s="63">
        <v>81.539335748500704</v>
      </c>
      <c r="BJ9" s="63">
        <v>70.378760837596317</v>
      </c>
      <c r="BP9" s="65" t="s">
        <v>747</v>
      </c>
      <c r="BQ9" s="63">
        <v>79.44897564840204</v>
      </c>
      <c r="BR9" s="63">
        <v>80.019112622332713</v>
      </c>
      <c r="BS9" s="63">
        <v>80.511850858910577</v>
      </c>
      <c r="BT9" s="63">
        <v>85.221921216406429</v>
      </c>
      <c r="BU9" s="63">
        <v>82.957506651960472</v>
      </c>
      <c r="BV9" s="63">
        <v>85.062650964740499</v>
      </c>
      <c r="BW9" s="63">
        <v>93.92273200789046</v>
      </c>
      <c r="BX9" s="63">
        <v>80.971444812295729</v>
      </c>
    </row>
    <row r="10" spans="1:76" x14ac:dyDescent="0.2">
      <c r="A10" s="4"/>
      <c r="B10" s="34">
        <v>100</v>
      </c>
      <c r="C10">
        <v>100.93271152564958</v>
      </c>
      <c r="D10">
        <v>86.342438374417057</v>
      </c>
      <c r="E10">
        <v>112.32511658894073</v>
      </c>
      <c r="F10">
        <v>93.137908061292478</v>
      </c>
      <c r="G10">
        <v>109.72684876748835</v>
      </c>
      <c r="H10">
        <v>122.91805463024652</v>
      </c>
      <c r="I10">
        <v>93.337774816788823</v>
      </c>
      <c r="J10" s="41">
        <v>113.9240506329114</v>
      </c>
      <c r="K10">
        <v>119.92005329780146</v>
      </c>
      <c r="L10">
        <v>111.52564956695539</v>
      </c>
      <c r="M10">
        <v>113.9240506329114</v>
      </c>
      <c r="N10">
        <v>116.52231845436376</v>
      </c>
      <c r="O10">
        <v>97.934710193204538</v>
      </c>
      <c r="P10" s="6">
        <v>89.54030646235843</v>
      </c>
      <c r="S10" s="53" t="s">
        <v>48</v>
      </c>
      <c r="T10" s="51">
        <v>100</v>
      </c>
      <c r="U10" s="51">
        <v>104.2</v>
      </c>
      <c r="V10" s="51">
        <v>105.3</v>
      </c>
      <c r="W10" s="51">
        <v>112.3</v>
      </c>
      <c r="X10" s="51">
        <v>113.3</v>
      </c>
      <c r="Y10" s="51">
        <v>118.4</v>
      </c>
      <c r="Z10" s="51">
        <v>128.4</v>
      </c>
      <c r="AA10" s="51">
        <v>106.8</v>
      </c>
      <c r="AB10" s="51">
        <v>118.5</v>
      </c>
      <c r="AC10" s="51">
        <v>119.9</v>
      </c>
      <c r="AD10" s="51">
        <v>119</v>
      </c>
      <c r="AE10" s="51">
        <v>113.9</v>
      </c>
      <c r="AF10" s="51">
        <v>119.3</v>
      </c>
      <c r="AG10" s="51">
        <v>136.80000000000001</v>
      </c>
      <c r="AH10" s="51">
        <v>105.5</v>
      </c>
      <c r="AJ10" s="53" t="s">
        <v>48</v>
      </c>
      <c r="AK10" s="51">
        <v>100</v>
      </c>
      <c r="AL10" s="51">
        <v>123.1</v>
      </c>
      <c r="AM10" s="51">
        <v>143.80000000000001</v>
      </c>
      <c r="AN10" s="51">
        <v>142.69999999999999</v>
      </c>
      <c r="AO10" s="51">
        <v>135.4</v>
      </c>
      <c r="AP10" s="51">
        <v>127.1</v>
      </c>
      <c r="AQ10" s="51">
        <v>133.19999999999999</v>
      </c>
      <c r="AR10" s="51">
        <v>111.7</v>
      </c>
      <c r="AS10" s="51">
        <v>132.9</v>
      </c>
      <c r="AT10" s="51">
        <v>134.30000000000001</v>
      </c>
      <c r="AU10" s="51">
        <v>145.19999999999999</v>
      </c>
      <c r="AV10" s="51">
        <v>108.6</v>
      </c>
      <c r="AW10" s="51">
        <v>114.2</v>
      </c>
      <c r="AX10" s="51">
        <v>122.6</v>
      </c>
      <c r="AY10" s="51">
        <v>110.8</v>
      </c>
      <c r="BB10" s="50" t="s">
        <v>3</v>
      </c>
      <c r="BC10">
        <v>19.858978319660519</v>
      </c>
      <c r="BD10">
        <v>21.864155179248552</v>
      </c>
      <c r="BE10">
        <v>5.9084515294042452</v>
      </c>
      <c r="BF10">
        <v>1.4128776275096717</v>
      </c>
      <c r="BG10">
        <v>12.127206598290091</v>
      </c>
      <c r="BH10">
        <v>24.012811095825096</v>
      </c>
      <c r="BI10">
        <v>14.804185844118196</v>
      </c>
      <c r="BJ10">
        <v>24.522327523619698</v>
      </c>
      <c r="BP10" s="50" t="s">
        <v>3</v>
      </c>
      <c r="BQ10">
        <v>5.7181171742057453</v>
      </c>
      <c r="BR10">
        <v>9.980794910860606</v>
      </c>
      <c r="BS10">
        <v>11.794336497799272</v>
      </c>
      <c r="BT10">
        <v>14.07840919657607</v>
      </c>
      <c r="BU10">
        <v>56.750278987485252</v>
      </c>
      <c r="BV10">
        <v>52.749275868635728</v>
      </c>
      <c r="BW10">
        <v>55.715263299073136</v>
      </c>
      <c r="BX10">
        <v>82.43060909458228</v>
      </c>
    </row>
    <row r="11" spans="1:76" x14ac:dyDescent="0.2">
      <c r="A11" s="4"/>
      <c r="B11" s="4">
        <v>100</v>
      </c>
      <c r="C11">
        <v>91.393754760091412</v>
      </c>
      <c r="D11">
        <v>69.002284843869006</v>
      </c>
      <c r="E11">
        <v>100.30464584920031</v>
      </c>
      <c r="F11">
        <v>93.221629855293216</v>
      </c>
      <c r="G11">
        <v>117.66945925361767</v>
      </c>
      <c r="H11">
        <v>87.509520182787512</v>
      </c>
      <c r="I11">
        <v>100.53313023610053</v>
      </c>
      <c r="J11" s="41">
        <v>91.165270373191177</v>
      </c>
      <c r="K11">
        <v>109.44402132520945</v>
      </c>
      <c r="L11">
        <v>109.67250571210967</v>
      </c>
      <c r="M11">
        <v>107.15917745620716</v>
      </c>
      <c r="N11">
        <v>111.04341203351105</v>
      </c>
      <c r="O11">
        <v>102.58948971820259</v>
      </c>
      <c r="P11" s="6">
        <v>97.791317593297791</v>
      </c>
      <c r="S11" s="53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J11" s="53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BB11" s="50" t="s">
        <v>69</v>
      </c>
      <c r="BC11">
        <v>9.9294891598302595</v>
      </c>
      <c r="BD11">
        <v>10.932077589624276</v>
      </c>
      <c r="BE11">
        <v>2.9542257647021226</v>
      </c>
      <c r="BF11">
        <v>0.70643881375483586</v>
      </c>
      <c r="BG11">
        <v>6.0636032991450453</v>
      </c>
      <c r="BH11">
        <v>12.006405547912548</v>
      </c>
      <c r="BI11">
        <v>7.4020929220590981</v>
      </c>
      <c r="BJ11">
        <v>12.261163761809849</v>
      </c>
      <c r="BP11" s="50" t="s">
        <v>69</v>
      </c>
      <c r="BQ11">
        <v>2.8590585871028726</v>
      </c>
      <c r="BR11">
        <v>4.990397455430303</v>
      </c>
      <c r="BS11">
        <v>5.8971682488996358</v>
      </c>
      <c r="BT11">
        <v>7.0392045982880349</v>
      </c>
      <c r="BU11">
        <v>28.375139493742626</v>
      </c>
      <c r="BV11">
        <v>26.374637934317864</v>
      </c>
      <c r="BW11">
        <v>27.857631649536568</v>
      </c>
      <c r="BX11">
        <v>41.21530454729114</v>
      </c>
    </row>
    <row r="12" spans="1:76" x14ac:dyDescent="0.2">
      <c r="A12" s="4" t="s">
        <v>16</v>
      </c>
      <c r="B12" s="4">
        <v>100</v>
      </c>
      <c r="C12">
        <v>104.1888804265042</v>
      </c>
      <c r="D12">
        <v>91.622239146991632</v>
      </c>
      <c r="E12">
        <v>111.04341203351105</v>
      </c>
      <c r="F12">
        <v>101.21858339680124</v>
      </c>
      <c r="G12">
        <v>118.35491241431836</v>
      </c>
      <c r="H12">
        <v>108.53008377760854</v>
      </c>
      <c r="I12">
        <v>86.595582635186602</v>
      </c>
      <c r="J12" s="41">
        <v>109.9009900990099</v>
      </c>
      <c r="K12">
        <v>105.7882711348058</v>
      </c>
      <c r="L12">
        <v>119.04036557501905</v>
      </c>
      <c r="M12">
        <v>109.9009900990099</v>
      </c>
      <c r="N12">
        <v>98.933739527798934</v>
      </c>
      <c r="O12">
        <v>113.55674028941355</v>
      </c>
      <c r="P12" s="6">
        <v>99.390708301599389</v>
      </c>
      <c r="S12" s="53" t="s">
        <v>49</v>
      </c>
      <c r="T12" s="51">
        <v>100</v>
      </c>
      <c r="U12" s="51">
        <v>88.62</v>
      </c>
      <c r="V12" s="51">
        <v>86.24</v>
      </c>
      <c r="W12" s="51">
        <v>93.86</v>
      </c>
      <c r="X12" s="51">
        <v>89.66</v>
      </c>
      <c r="Y12" s="51">
        <v>95.06</v>
      </c>
      <c r="Z12" s="51">
        <v>98.45</v>
      </c>
      <c r="AA12" s="51">
        <v>93.11</v>
      </c>
      <c r="AB12" s="51">
        <v>87.43</v>
      </c>
      <c r="AC12" s="51">
        <v>96.55</v>
      </c>
      <c r="AD12" s="51">
        <v>93.8</v>
      </c>
      <c r="AE12" s="51">
        <v>96.96</v>
      </c>
      <c r="AF12" s="51">
        <v>94.23</v>
      </c>
      <c r="AG12" s="51">
        <v>101</v>
      </c>
      <c r="AH12" s="51">
        <v>85.28</v>
      </c>
      <c r="AJ12" s="53" t="s">
        <v>49</v>
      </c>
      <c r="AK12" s="51">
        <v>100</v>
      </c>
      <c r="AL12" s="51">
        <v>83.29</v>
      </c>
      <c r="AM12" s="51">
        <v>90.86</v>
      </c>
      <c r="AN12" s="51">
        <v>94.66</v>
      </c>
      <c r="AO12" s="51">
        <v>78.709999999999994</v>
      </c>
      <c r="AP12" s="51">
        <v>80.42</v>
      </c>
      <c r="AQ12" s="51">
        <v>80.430000000000007</v>
      </c>
      <c r="AR12" s="51">
        <v>85.55</v>
      </c>
      <c r="AS12" s="51">
        <v>78.38</v>
      </c>
      <c r="AT12" s="51">
        <v>89.82</v>
      </c>
      <c r="AU12" s="51">
        <v>95.83</v>
      </c>
      <c r="AV12" s="51">
        <v>81.790000000000006</v>
      </c>
      <c r="AW12" s="51">
        <v>87.34</v>
      </c>
      <c r="AX12" s="51">
        <v>88.6</v>
      </c>
      <c r="AY12" s="51">
        <v>95.42</v>
      </c>
    </row>
    <row r="13" spans="1:76" x14ac:dyDescent="0.2">
      <c r="A13" s="4"/>
      <c r="B13" s="34">
        <v>100</v>
      </c>
      <c r="C13">
        <v>85.453160700685459</v>
      </c>
      <c r="D13">
        <v>105.33130236100534</v>
      </c>
      <c r="E13">
        <v>111.04341203351105</v>
      </c>
      <c r="F13">
        <v>101.21858339680124</v>
      </c>
      <c r="G13">
        <v>118.35491241431836</v>
      </c>
      <c r="H13">
        <v>108.53008377760854</v>
      </c>
      <c r="I13">
        <v>96.191926884996192</v>
      </c>
      <c r="J13" s="41">
        <v>58.720487433358727</v>
      </c>
      <c r="K13">
        <v>86.595582635186602</v>
      </c>
      <c r="L13">
        <v>99.847677075399858</v>
      </c>
      <c r="M13">
        <v>106.70220868240672</v>
      </c>
      <c r="N13">
        <v>93.45011424219345</v>
      </c>
      <c r="O13">
        <v>95.277989337395269</v>
      </c>
      <c r="P13" s="6">
        <v>93.907083015993905</v>
      </c>
      <c r="S13" s="53" t="s">
        <v>50</v>
      </c>
      <c r="T13" s="51">
        <v>0</v>
      </c>
      <c r="U13" s="51">
        <v>11.92</v>
      </c>
      <c r="V13" s="51">
        <v>12</v>
      </c>
      <c r="W13" s="51">
        <v>15.01</v>
      </c>
      <c r="X13" s="51">
        <v>18.850000000000001</v>
      </c>
      <c r="Y13" s="51">
        <v>21.87</v>
      </c>
      <c r="Z13" s="51">
        <v>18.38</v>
      </c>
      <c r="AA13" s="51">
        <v>8.0760000000000005</v>
      </c>
      <c r="AB13" s="51">
        <v>21.45</v>
      </c>
      <c r="AC13" s="51">
        <v>16.829999999999998</v>
      </c>
      <c r="AD13" s="51">
        <v>20.059999999999999</v>
      </c>
      <c r="AE13" s="51">
        <v>19.989999999999998</v>
      </c>
      <c r="AF13" s="51">
        <v>22.41</v>
      </c>
      <c r="AG13" s="51">
        <v>18.88</v>
      </c>
      <c r="AH13" s="51">
        <v>21.49</v>
      </c>
      <c r="AJ13" s="53" t="s">
        <v>50</v>
      </c>
      <c r="AK13" s="51">
        <v>0</v>
      </c>
      <c r="AL13" s="51">
        <v>21.23</v>
      </c>
      <c r="AM13" s="51">
        <v>26.85</v>
      </c>
      <c r="AN13" s="51">
        <v>23.31</v>
      </c>
      <c r="AO13" s="51">
        <v>31.07</v>
      </c>
      <c r="AP13" s="51">
        <v>32.1</v>
      </c>
      <c r="AQ13" s="51">
        <v>34.21</v>
      </c>
      <c r="AR13" s="51">
        <v>13.05</v>
      </c>
      <c r="AS13" s="51">
        <v>21.64</v>
      </c>
      <c r="AT13" s="51">
        <v>23.11</v>
      </c>
      <c r="AU13" s="51">
        <v>23.51</v>
      </c>
      <c r="AV13" s="51">
        <v>28.95</v>
      </c>
      <c r="AW13" s="51">
        <v>17.489999999999998</v>
      </c>
      <c r="AX13" s="51">
        <v>32.19</v>
      </c>
      <c r="AY13" s="51">
        <v>15.75</v>
      </c>
    </row>
    <row r="14" spans="1:76" x14ac:dyDescent="0.2">
      <c r="A14" s="4" t="s">
        <v>26</v>
      </c>
      <c r="B14" s="4">
        <v>100</v>
      </c>
      <c r="C14">
        <v>84.090909090909079</v>
      </c>
      <c r="D14">
        <v>64.772727272727266</v>
      </c>
      <c r="E14">
        <v>80.681818181818159</v>
      </c>
      <c r="F14">
        <v>66.477272727272734</v>
      </c>
      <c r="G14">
        <v>60.22727272727272</v>
      </c>
      <c r="H14">
        <v>65.909090909090907</v>
      </c>
      <c r="I14">
        <v>94.318181818181813</v>
      </c>
      <c r="J14" s="41">
        <v>57.954545454545446</v>
      </c>
      <c r="K14">
        <v>68.181818181818173</v>
      </c>
      <c r="L14">
        <v>63.068181818181813</v>
      </c>
      <c r="M14">
        <v>60.79545454545454</v>
      </c>
      <c r="N14">
        <v>56.25</v>
      </c>
      <c r="O14">
        <v>61.363636363636353</v>
      </c>
      <c r="P14" s="6">
        <v>49.999999999999993</v>
      </c>
      <c r="S14" s="53" t="s">
        <v>51</v>
      </c>
      <c r="T14" s="51">
        <v>0</v>
      </c>
      <c r="U14" s="51">
        <v>3.4409999999999998</v>
      </c>
      <c r="V14" s="51">
        <v>3.4630000000000001</v>
      </c>
      <c r="W14" s="51">
        <v>4.3319999999999999</v>
      </c>
      <c r="X14" s="51">
        <v>5.4409999999999998</v>
      </c>
      <c r="Y14" s="51">
        <v>6.3140000000000001</v>
      </c>
      <c r="Z14" s="51">
        <v>5.306</v>
      </c>
      <c r="AA14" s="51">
        <v>2.331</v>
      </c>
      <c r="AB14" s="51">
        <v>6.1929999999999996</v>
      </c>
      <c r="AC14" s="51">
        <v>4.8579999999999997</v>
      </c>
      <c r="AD14" s="51">
        <v>5.7919999999999998</v>
      </c>
      <c r="AE14" s="51">
        <v>5.7720000000000002</v>
      </c>
      <c r="AF14" s="51">
        <v>6.4690000000000003</v>
      </c>
      <c r="AG14" s="51">
        <v>5.4509999999999996</v>
      </c>
      <c r="AH14" s="51">
        <v>6.2030000000000003</v>
      </c>
      <c r="AJ14" s="53" t="s">
        <v>51</v>
      </c>
      <c r="AK14" s="51">
        <v>0</v>
      </c>
      <c r="AL14" s="51">
        <v>6.1280000000000001</v>
      </c>
      <c r="AM14" s="51">
        <v>7.75</v>
      </c>
      <c r="AN14" s="51">
        <v>6.7279999999999998</v>
      </c>
      <c r="AO14" s="51">
        <v>8.9689999999999994</v>
      </c>
      <c r="AP14" s="51">
        <v>9.2669999999999995</v>
      </c>
      <c r="AQ14" s="51">
        <v>9.8759999999999994</v>
      </c>
      <c r="AR14" s="51">
        <v>3.7669999999999999</v>
      </c>
      <c r="AS14" s="51">
        <v>6.2480000000000002</v>
      </c>
      <c r="AT14" s="51">
        <v>6.6710000000000003</v>
      </c>
      <c r="AU14" s="51">
        <v>6.7869999999999999</v>
      </c>
      <c r="AV14" s="51">
        <v>8.3569999999999993</v>
      </c>
      <c r="AW14" s="51">
        <v>5.05</v>
      </c>
      <c r="AX14" s="51">
        <v>9.2919999999999998</v>
      </c>
      <c r="AY14" s="51">
        <v>4.5469999999999997</v>
      </c>
    </row>
    <row r="15" spans="1:76" ht="16" thickBot="1" x14ac:dyDescent="0.25">
      <c r="A15" s="4"/>
      <c r="B15" s="4">
        <v>100</v>
      </c>
      <c r="C15">
        <v>88.636363636363626</v>
      </c>
      <c r="D15">
        <v>92.61363636363636</v>
      </c>
      <c r="E15">
        <v>63.068181818181813</v>
      </c>
      <c r="F15">
        <v>64.772727272727266</v>
      </c>
      <c r="G15">
        <v>80.113636363636346</v>
      </c>
      <c r="H15">
        <v>128.40909090909091</v>
      </c>
      <c r="I15">
        <v>106.81818181818181</v>
      </c>
      <c r="J15" s="41">
        <v>89.772727272727266</v>
      </c>
      <c r="K15">
        <v>68.749999999999986</v>
      </c>
      <c r="L15">
        <v>68.181818181818173</v>
      </c>
      <c r="M15">
        <v>52.272727272727273</v>
      </c>
      <c r="N15">
        <v>57.954545454545446</v>
      </c>
      <c r="O15">
        <v>77.272727272727266</v>
      </c>
      <c r="P15" s="6">
        <v>51.136363636363626</v>
      </c>
      <c r="S15" s="53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J15" s="53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BC15" t="s">
        <v>742</v>
      </c>
      <c r="BF15" s="50"/>
      <c r="BG15" t="s">
        <v>743</v>
      </c>
      <c r="BL15" s="82" t="s">
        <v>760</v>
      </c>
      <c r="BM15" s="82"/>
      <c r="BQ15" t="s">
        <v>742</v>
      </c>
      <c r="BT15" s="50"/>
      <c r="BU15" t="s">
        <v>743</v>
      </c>
    </row>
    <row r="16" spans="1:76" x14ac:dyDescent="0.2">
      <c r="A16" s="4"/>
      <c r="B16" s="4">
        <v>100</v>
      </c>
      <c r="C16">
        <v>60.79545454545454</v>
      </c>
      <c r="D16">
        <v>91.47727272727272</v>
      </c>
      <c r="E16">
        <v>81.818181818181799</v>
      </c>
      <c r="F16">
        <v>53.409090909090907</v>
      </c>
      <c r="G16">
        <v>52.840909090909079</v>
      </c>
      <c r="H16">
        <v>76.13636363636364</v>
      </c>
      <c r="I16">
        <v>76.13636363636364</v>
      </c>
      <c r="J16" s="41">
        <v>55.113636363636367</v>
      </c>
      <c r="K16">
        <v>102.84090909090908</v>
      </c>
      <c r="L16">
        <v>56.818181818181813</v>
      </c>
      <c r="M16">
        <v>89.772727272727266</v>
      </c>
      <c r="N16">
        <v>64.772727272727266</v>
      </c>
      <c r="O16">
        <v>93.181818181818173</v>
      </c>
      <c r="P16" s="6">
        <v>51.136363636363626</v>
      </c>
      <c r="S16" s="53" t="s">
        <v>52</v>
      </c>
      <c r="T16" s="51">
        <v>100</v>
      </c>
      <c r="U16" s="51">
        <v>81.040000000000006</v>
      </c>
      <c r="V16" s="51">
        <v>78.62</v>
      </c>
      <c r="W16" s="51">
        <v>84.32</v>
      </c>
      <c r="X16" s="51">
        <v>77.680000000000007</v>
      </c>
      <c r="Y16" s="51">
        <v>81.17</v>
      </c>
      <c r="Z16" s="51">
        <v>86.78</v>
      </c>
      <c r="AA16" s="51">
        <v>87.97</v>
      </c>
      <c r="AB16" s="51">
        <v>73.8</v>
      </c>
      <c r="AC16" s="51">
        <v>85.86</v>
      </c>
      <c r="AD16" s="51">
        <v>81.05</v>
      </c>
      <c r="AE16" s="51">
        <v>84.26</v>
      </c>
      <c r="AF16" s="51">
        <v>79.989999999999995</v>
      </c>
      <c r="AG16" s="51">
        <v>88.96</v>
      </c>
      <c r="AH16" s="51">
        <v>71.63</v>
      </c>
      <c r="AJ16" s="53" t="s">
        <v>52</v>
      </c>
      <c r="AK16" s="51">
        <v>100</v>
      </c>
      <c r="AL16" s="51">
        <v>69.8</v>
      </c>
      <c r="AM16" s="51">
        <v>73.8</v>
      </c>
      <c r="AN16" s="51">
        <v>79.849999999999994</v>
      </c>
      <c r="AO16" s="51">
        <v>58.97</v>
      </c>
      <c r="AP16" s="51">
        <v>60.02</v>
      </c>
      <c r="AQ16" s="51">
        <v>58.7</v>
      </c>
      <c r="AR16" s="51">
        <v>77.260000000000005</v>
      </c>
      <c r="AS16" s="51">
        <v>64.63</v>
      </c>
      <c r="AT16" s="51">
        <v>75.14</v>
      </c>
      <c r="AU16" s="51">
        <v>80.89</v>
      </c>
      <c r="AV16" s="51">
        <v>63.39</v>
      </c>
      <c r="AW16" s="51">
        <v>76.22</v>
      </c>
      <c r="AX16" s="51">
        <v>68.150000000000006</v>
      </c>
      <c r="AY16" s="51">
        <v>85.42</v>
      </c>
      <c r="BB16" s="71" t="s">
        <v>7</v>
      </c>
      <c r="BC16" s="25" t="s">
        <v>11</v>
      </c>
      <c r="BD16" s="25" t="s">
        <v>12</v>
      </c>
      <c r="BE16" s="25" t="s">
        <v>13</v>
      </c>
      <c r="BF16" s="70" t="s">
        <v>14</v>
      </c>
      <c r="BG16" s="25" t="s">
        <v>11</v>
      </c>
      <c r="BH16" s="25" t="s">
        <v>12</v>
      </c>
      <c r="BI16" s="25" t="s">
        <v>13</v>
      </c>
      <c r="BJ16" s="70" t="s">
        <v>14</v>
      </c>
      <c r="BP16" s="71" t="s">
        <v>7</v>
      </c>
      <c r="BQ16" s="25" t="s">
        <v>11</v>
      </c>
      <c r="BR16" s="25" t="s">
        <v>12</v>
      </c>
      <c r="BS16" s="25" t="s">
        <v>13</v>
      </c>
      <c r="BT16" s="70" t="s">
        <v>14</v>
      </c>
      <c r="BU16" s="25" t="s">
        <v>11</v>
      </c>
      <c r="BV16" s="25" t="s">
        <v>12</v>
      </c>
      <c r="BW16" s="25" t="s">
        <v>13</v>
      </c>
      <c r="BX16" s="70" t="s">
        <v>14</v>
      </c>
    </row>
    <row r="17" spans="1:76" x14ac:dyDescent="0.2">
      <c r="A17" s="7" t="s">
        <v>2</v>
      </c>
      <c r="B17" s="8">
        <f>(AVERAGE(B5:B13))</f>
        <v>100</v>
      </c>
      <c r="C17" s="8">
        <f>(AVERAGE(C5:C16))</f>
        <v>88.618649472593518</v>
      </c>
      <c r="D17" s="8">
        <f t="shared" ref="D17:P17" si="0">(AVERAGE(D5:D16))</f>
        <v>86.243764313341032</v>
      </c>
      <c r="E17" s="8">
        <f t="shared" si="0"/>
        <v>93.855876951401513</v>
      </c>
      <c r="F17" s="8">
        <f t="shared" si="0"/>
        <v>89.657982225128777</v>
      </c>
      <c r="G17" s="8">
        <f t="shared" si="0"/>
        <v>95.063107374890819</v>
      </c>
      <c r="H17" s="8">
        <f t="shared" si="0"/>
        <v>98.452772311962818</v>
      </c>
      <c r="I17" s="8">
        <f t="shared" si="0"/>
        <v>93.105746314621356</v>
      </c>
      <c r="J17" s="8">
        <f t="shared" si="0"/>
        <v>87.429939272982892</v>
      </c>
      <c r="K17" s="8">
        <f t="shared" si="0"/>
        <v>96.547433220517419</v>
      </c>
      <c r="L17" s="8">
        <f t="shared" si="0"/>
        <v>93.799841089266963</v>
      </c>
      <c r="M17" s="8">
        <f t="shared" si="0"/>
        <v>96.96346298413836</v>
      </c>
      <c r="N17" s="8">
        <f t="shared" si="0"/>
        <v>94.226157067611496</v>
      </c>
      <c r="O17" s="8">
        <f t="shared" si="0"/>
        <v>100.9603292693523</v>
      </c>
      <c r="P17" s="46">
        <f t="shared" si="0"/>
        <v>85.2801877822953</v>
      </c>
      <c r="S17" s="53" t="s">
        <v>53</v>
      </c>
      <c r="T17" s="51">
        <v>100</v>
      </c>
      <c r="U17" s="51">
        <v>96.19</v>
      </c>
      <c r="V17" s="51">
        <v>93.87</v>
      </c>
      <c r="W17" s="51">
        <v>103.4</v>
      </c>
      <c r="X17" s="51">
        <v>101.6</v>
      </c>
      <c r="Y17" s="51">
        <v>109</v>
      </c>
      <c r="Z17" s="51">
        <v>110.1</v>
      </c>
      <c r="AA17" s="51">
        <v>98.24</v>
      </c>
      <c r="AB17" s="51">
        <v>101.1</v>
      </c>
      <c r="AC17" s="51">
        <v>107.2</v>
      </c>
      <c r="AD17" s="51">
        <v>106.5</v>
      </c>
      <c r="AE17" s="51">
        <v>109.7</v>
      </c>
      <c r="AF17" s="51">
        <v>108.5</v>
      </c>
      <c r="AG17" s="51">
        <v>113</v>
      </c>
      <c r="AH17" s="51">
        <v>98.93</v>
      </c>
      <c r="AJ17" s="53" t="s">
        <v>53</v>
      </c>
      <c r="AK17" s="51">
        <v>100</v>
      </c>
      <c r="AL17" s="51">
        <v>96.77</v>
      </c>
      <c r="AM17" s="51">
        <v>107.9</v>
      </c>
      <c r="AN17" s="51">
        <v>109.5</v>
      </c>
      <c r="AO17" s="51">
        <v>98.45</v>
      </c>
      <c r="AP17" s="51">
        <v>100.8</v>
      </c>
      <c r="AQ17" s="51">
        <v>102.2</v>
      </c>
      <c r="AR17" s="51">
        <v>93.84</v>
      </c>
      <c r="AS17" s="51">
        <v>92.14</v>
      </c>
      <c r="AT17" s="51">
        <v>104.5</v>
      </c>
      <c r="AU17" s="51">
        <v>110.8</v>
      </c>
      <c r="AV17" s="51">
        <v>100.2</v>
      </c>
      <c r="AW17" s="51">
        <v>98.45</v>
      </c>
      <c r="AX17" s="51">
        <v>109.1</v>
      </c>
      <c r="AY17" s="51">
        <v>105.4</v>
      </c>
      <c r="BB17" t="s">
        <v>744</v>
      </c>
      <c r="BC17">
        <v>101.06544901065449</v>
      </c>
      <c r="BD17">
        <v>98.412698412698404</v>
      </c>
      <c r="BE17">
        <v>120.78712763644272</v>
      </c>
      <c r="BF17">
        <v>102.60926288323547</v>
      </c>
      <c r="BG17">
        <v>76.842791911285076</v>
      </c>
      <c r="BH17">
        <v>83.452924548814963</v>
      </c>
      <c r="BI17">
        <v>87.910415307675606</v>
      </c>
      <c r="BJ17">
        <v>74.103065883887822</v>
      </c>
      <c r="BP17" t="s">
        <v>744</v>
      </c>
      <c r="BQ17">
        <v>83.435970314227077</v>
      </c>
      <c r="BR17">
        <v>72.603821253750212</v>
      </c>
      <c r="BS17">
        <v>92.294331280593738</v>
      </c>
      <c r="BT17">
        <v>104.76867203537029</v>
      </c>
      <c r="BU17">
        <v>39.696826148744691</v>
      </c>
      <c r="BV17">
        <v>41.181114795515583</v>
      </c>
      <c r="BW17">
        <v>50.102636980893777</v>
      </c>
      <c r="BX17">
        <v>15.490288962577026</v>
      </c>
    </row>
    <row r="18" spans="1:76" x14ac:dyDescent="0.2">
      <c r="A18" s="7" t="s">
        <v>3</v>
      </c>
      <c r="B18" s="9">
        <f t="shared" ref="B18:P18" si="1">(STDEV(B5:B17))</f>
        <v>0</v>
      </c>
      <c r="C18" s="9">
        <f t="shared" si="1"/>
        <v>11.412749433570735</v>
      </c>
      <c r="D18" s="9">
        <f t="shared" si="1"/>
        <v>11.486061083549291</v>
      </c>
      <c r="E18" s="9">
        <f t="shared" si="1"/>
        <v>14.366560116016565</v>
      </c>
      <c r="F18" s="9">
        <f t="shared" si="1"/>
        <v>18.044752012169788</v>
      </c>
      <c r="G18" s="9">
        <f t="shared" si="1"/>
        <v>20.942045452323622</v>
      </c>
      <c r="H18" s="9">
        <f t="shared" si="1"/>
        <v>17.596422535083128</v>
      </c>
      <c r="I18" s="9">
        <f t="shared" si="1"/>
        <v>7.7325841171579031</v>
      </c>
      <c r="J18" s="9">
        <f t="shared" si="1"/>
        <v>20.541227208476268</v>
      </c>
      <c r="K18" s="9">
        <f t="shared" si="1"/>
        <v>16.110737214606701</v>
      </c>
      <c r="L18" s="9">
        <f t="shared" si="1"/>
        <v>19.208976374404727</v>
      </c>
      <c r="M18" s="9">
        <f t="shared" si="1"/>
        <v>19.143079347712465</v>
      </c>
      <c r="N18" s="9">
        <f t="shared" si="1"/>
        <v>21.454401146425159</v>
      </c>
      <c r="O18" s="9">
        <f t="shared" si="1"/>
        <v>18.078000479686565</v>
      </c>
      <c r="P18" s="47">
        <f t="shared" si="1"/>
        <v>20.572753961575714</v>
      </c>
      <c r="S18" s="53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J18" s="53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BB18" t="s">
        <v>745</v>
      </c>
      <c r="BC18">
        <v>109.86009327115256</v>
      </c>
      <c r="BD18">
        <v>117.01088163446592</v>
      </c>
      <c r="BE18">
        <v>104.08616477903621</v>
      </c>
      <c r="BF18">
        <v>89.29602487230737</v>
      </c>
      <c r="BG18">
        <v>123.27337330668443</v>
      </c>
      <c r="BH18">
        <v>113.99067288474355</v>
      </c>
      <c r="BI18">
        <v>123.14012880302022</v>
      </c>
      <c r="BJ18">
        <v>130.20208749722411</v>
      </c>
      <c r="BP18" t="s">
        <v>745</v>
      </c>
      <c r="BQ18">
        <v>90.671641791044792</v>
      </c>
      <c r="BR18">
        <v>105.59701492537313</v>
      </c>
      <c r="BS18">
        <v>106.93407960199006</v>
      </c>
      <c r="BT18">
        <v>109.63930348258707</v>
      </c>
      <c r="BU18">
        <v>106.71641791044776</v>
      </c>
      <c r="BV18">
        <v>109.20398009950249</v>
      </c>
      <c r="BW18">
        <v>130.16169154228857</v>
      </c>
      <c r="BX18">
        <v>123.04104477611941</v>
      </c>
    </row>
    <row r="19" spans="1:76" ht="16" thickBot="1" x14ac:dyDescent="0.25">
      <c r="A19" s="12" t="s">
        <v>69</v>
      </c>
      <c r="B19" s="13"/>
      <c r="C19" s="48">
        <f>C18/3.5</f>
        <v>3.2607855524487812</v>
      </c>
      <c r="D19" s="48">
        <f t="shared" ref="D19:P19" si="2">D18/3.5</f>
        <v>3.2817317381569402</v>
      </c>
      <c r="E19" s="48">
        <f t="shared" si="2"/>
        <v>4.1047314617190187</v>
      </c>
      <c r="F19" s="48">
        <f t="shared" si="2"/>
        <v>5.1556434320485112</v>
      </c>
      <c r="G19" s="48">
        <f t="shared" si="2"/>
        <v>5.9834415578067492</v>
      </c>
      <c r="H19" s="48">
        <f t="shared" si="2"/>
        <v>5.0275492957380363</v>
      </c>
      <c r="I19" s="48">
        <f t="shared" si="2"/>
        <v>2.2093097477594008</v>
      </c>
      <c r="J19" s="48">
        <f t="shared" si="2"/>
        <v>5.8689220595646479</v>
      </c>
      <c r="K19" s="48">
        <f t="shared" si="2"/>
        <v>4.6030677756019145</v>
      </c>
      <c r="L19" s="48">
        <f t="shared" si="2"/>
        <v>5.4882789641156364</v>
      </c>
      <c r="M19" s="48">
        <f t="shared" si="2"/>
        <v>5.4694512422035615</v>
      </c>
      <c r="N19" s="48">
        <f t="shared" si="2"/>
        <v>6.1298288989786167</v>
      </c>
      <c r="O19" s="48">
        <f t="shared" si="2"/>
        <v>5.1651429941961613</v>
      </c>
      <c r="P19" s="48">
        <f t="shared" si="2"/>
        <v>5.8779297033073465</v>
      </c>
      <c r="S19" s="53" t="s">
        <v>54</v>
      </c>
      <c r="T19" s="51">
        <v>1200</v>
      </c>
      <c r="U19" s="51">
        <v>1063</v>
      </c>
      <c r="V19" s="51">
        <v>1035</v>
      </c>
      <c r="W19" s="51">
        <v>1126</v>
      </c>
      <c r="X19" s="51">
        <v>1076</v>
      </c>
      <c r="Y19" s="51">
        <v>1141</v>
      </c>
      <c r="Z19" s="51">
        <v>1181</v>
      </c>
      <c r="AA19" s="51">
        <v>1117</v>
      </c>
      <c r="AB19" s="51">
        <v>1049</v>
      </c>
      <c r="AC19" s="51">
        <v>1159</v>
      </c>
      <c r="AD19" s="51">
        <v>1126</v>
      </c>
      <c r="AE19" s="51">
        <v>1164</v>
      </c>
      <c r="AF19" s="51">
        <v>1131</v>
      </c>
      <c r="AG19" s="51">
        <v>1212</v>
      </c>
      <c r="AH19" s="51">
        <v>1023</v>
      </c>
      <c r="AJ19" s="53" t="s">
        <v>54</v>
      </c>
      <c r="AK19" s="51">
        <v>1200</v>
      </c>
      <c r="AL19" s="51">
        <v>999.4</v>
      </c>
      <c r="AM19" s="51">
        <v>1090</v>
      </c>
      <c r="AN19" s="51">
        <v>1136</v>
      </c>
      <c r="AO19" s="51">
        <v>944.5</v>
      </c>
      <c r="AP19" s="51">
        <v>965</v>
      </c>
      <c r="AQ19" s="51">
        <v>965.2</v>
      </c>
      <c r="AR19" s="51">
        <v>1027</v>
      </c>
      <c r="AS19" s="51">
        <v>940.6</v>
      </c>
      <c r="AT19" s="51">
        <v>1078</v>
      </c>
      <c r="AU19" s="51">
        <v>1150</v>
      </c>
      <c r="AV19" s="51">
        <v>981.5</v>
      </c>
      <c r="AW19" s="51">
        <v>1048</v>
      </c>
      <c r="AX19" s="51">
        <v>1063</v>
      </c>
      <c r="AY19" s="51">
        <v>1145</v>
      </c>
      <c r="BB19" t="s">
        <v>746</v>
      </c>
      <c r="BC19">
        <v>107.92079207920791</v>
      </c>
      <c r="BD19">
        <v>101.14242193450116</v>
      </c>
      <c r="BE19">
        <v>103.80807311500381</v>
      </c>
      <c r="BF19">
        <v>97.029702970297024</v>
      </c>
      <c r="BG19">
        <v>87.204874333587199</v>
      </c>
      <c r="BH19">
        <v>96.115765422696128</v>
      </c>
      <c r="BI19">
        <v>110.12947448591015</v>
      </c>
      <c r="BJ19">
        <v>96.725057121096739</v>
      </c>
      <c r="BP19" t="s">
        <v>746</v>
      </c>
      <c r="BQ19">
        <v>100.16479894528673</v>
      </c>
      <c r="BR19">
        <v>100.5932762030323</v>
      </c>
      <c r="BS19">
        <v>113.90903098220168</v>
      </c>
      <c r="BT19">
        <v>95.693254229839582</v>
      </c>
      <c r="BU19">
        <v>66.468907932322566</v>
      </c>
      <c r="BV19">
        <v>69.567128103713458</v>
      </c>
      <c r="BW19">
        <v>85.431773236651281</v>
      </c>
      <c r="BX19">
        <v>60.733904636343652</v>
      </c>
    </row>
    <row r="20" spans="1:76" x14ac:dyDescent="0.2">
      <c r="S20" s="53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J20" s="53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BB20" t="s">
        <v>749</v>
      </c>
      <c r="BC20">
        <v>69.886363636363626</v>
      </c>
      <c r="BD20">
        <v>60.79545454545454</v>
      </c>
      <c r="BE20">
        <v>82.575757575757564</v>
      </c>
      <c r="BF20">
        <v>51.010101010101003</v>
      </c>
      <c r="BG20">
        <v>54.671717171717148</v>
      </c>
      <c r="BH20">
        <v>33.396464646464636</v>
      </c>
      <c r="BI20">
        <v>46.40151515151512</v>
      </c>
      <c r="BJ20">
        <v>17.234848484848442</v>
      </c>
      <c r="BP20" t="s">
        <v>749</v>
      </c>
      <c r="BQ20">
        <v>81.752411575562689</v>
      </c>
      <c r="BR20">
        <v>68.542336548767423</v>
      </c>
      <c r="BS20">
        <v>77.893890675241167</v>
      </c>
      <c r="BT20">
        <v>73.526259378349422</v>
      </c>
      <c r="BU20">
        <v>34.458735262593777</v>
      </c>
      <c r="BV20">
        <v>46.248660235798482</v>
      </c>
      <c r="BW20">
        <v>39.871382636655937</v>
      </c>
      <c r="BX20">
        <v>10.289389067524098</v>
      </c>
    </row>
    <row r="21" spans="1:76" x14ac:dyDescent="0.2">
      <c r="S21" s="53" t="s">
        <v>55</v>
      </c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J21" s="53" t="s">
        <v>55</v>
      </c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BB21" s="65" t="s">
        <v>747</v>
      </c>
      <c r="BC21" s="63">
        <v>97.183174499344645</v>
      </c>
      <c r="BD21" s="63">
        <v>94.340364131780007</v>
      </c>
      <c r="BE21" s="63">
        <v>102.81428077656008</v>
      </c>
      <c r="BF21" s="63">
        <v>84.986272933985205</v>
      </c>
      <c r="BG21" s="63">
        <v>85.498189180818471</v>
      </c>
      <c r="BH21" s="63">
        <v>81.738956875679833</v>
      </c>
      <c r="BI21" s="63">
        <v>91.895383437030276</v>
      </c>
      <c r="BJ21" s="63">
        <v>79.566264746764276</v>
      </c>
      <c r="BP21" s="65" t="s">
        <v>747</v>
      </c>
      <c r="BQ21" s="63">
        <v>89.006205656530327</v>
      </c>
      <c r="BR21" s="63">
        <v>86.83411223273076</v>
      </c>
      <c r="BS21" s="63">
        <v>97.757833135006663</v>
      </c>
      <c r="BT21" s="63">
        <v>95.906872281536593</v>
      </c>
      <c r="BU21" s="63">
        <v>61.835221813527198</v>
      </c>
      <c r="BV21" s="63">
        <v>66.550220808632503</v>
      </c>
      <c r="BW21" s="63">
        <v>76.391871099122383</v>
      </c>
      <c r="BX21" s="63">
        <v>52.388656860641049</v>
      </c>
    </row>
    <row r="22" spans="1:76" ht="16" thickBot="1" x14ac:dyDescent="0.25">
      <c r="S22" s="53" t="s">
        <v>56</v>
      </c>
      <c r="T22" s="51"/>
      <c r="U22" s="51">
        <v>4.3979999999999997</v>
      </c>
      <c r="V22" s="51">
        <v>0.28289999999999998</v>
      </c>
      <c r="W22" s="51">
        <v>0.623</v>
      </c>
      <c r="X22" s="51">
        <v>1.6779999999999999</v>
      </c>
      <c r="Y22" s="51">
        <v>1.7330000000000001</v>
      </c>
      <c r="Z22" s="51">
        <v>5.5840000000000001E-2</v>
      </c>
      <c r="AA22" s="51">
        <v>1.4650000000000001</v>
      </c>
      <c r="AB22" s="51">
        <v>0.68969999999999998</v>
      </c>
      <c r="AC22" s="51">
        <v>0.71020000000000005</v>
      </c>
      <c r="AD22" s="51">
        <v>2.1949999999999998</v>
      </c>
      <c r="AE22" s="51">
        <v>8.2799999999999994</v>
      </c>
      <c r="AF22" s="51">
        <v>2.1280000000000001</v>
      </c>
      <c r="AG22" s="51">
        <v>2.0390000000000001</v>
      </c>
      <c r="AH22" s="51">
        <v>3.0390000000000001</v>
      </c>
      <c r="AJ22" s="53" t="s">
        <v>56</v>
      </c>
      <c r="AK22" s="51"/>
      <c r="AL22" s="51">
        <v>2.73</v>
      </c>
      <c r="AM22" s="51">
        <v>3.0209999999999999</v>
      </c>
      <c r="AN22" s="51">
        <v>4.6539999999999999</v>
      </c>
      <c r="AO22" s="51">
        <v>8.4589999999999996</v>
      </c>
      <c r="AP22" s="51">
        <v>8.0530000000000008</v>
      </c>
      <c r="AQ22" s="51">
        <v>4.226</v>
      </c>
      <c r="AR22" s="51">
        <v>1.51</v>
      </c>
      <c r="AS22" s="51">
        <v>9.423</v>
      </c>
      <c r="AT22" s="51">
        <v>3.7970000000000002</v>
      </c>
      <c r="AU22" s="51">
        <v>4.952</v>
      </c>
      <c r="AV22" s="51">
        <v>18.59</v>
      </c>
      <c r="AW22" s="51">
        <v>6.62</v>
      </c>
      <c r="AX22" s="51">
        <v>15.83</v>
      </c>
      <c r="AY22" s="51">
        <v>3.5470000000000002</v>
      </c>
      <c r="BB22" s="50" t="s">
        <v>3</v>
      </c>
      <c r="BC22" s="41">
        <v>18.584838260518808</v>
      </c>
      <c r="BD22" s="41">
        <v>23.819216470750664</v>
      </c>
      <c r="BE22" s="41">
        <v>15.654885901063121</v>
      </c>
      <c r="BF22" s="41">
        <v>23.299271820968514</v>
      </c>
      <c r="BG22" s="41">
        <v>28.606902362746336</v>
      </c>
      <c r="BH22" s="41">
        <v>34.577449537924444</v>
      </c>
      <c r="BI22" s="41">
        <v>33.636727010497324</v>
      </c>
      <c r="BJ22" s="41">
        <v>47.516532899588384</v>
      </c>
      <c r="BP22" s="50" t="s">
        <v>3</v>
      </c>
      <c r="BQ22" s="41">
        <v>8.3851641216247987</v>
      </c>
      <c r="BR22" s="41">
        <v>18.960057574052055</v>
      </c>
      <c r="BS22" s="41">
        <v>16.01552115584661</v>
      </c>
      <c r="BT22" s="41">
        <v>16.000506535345991</v>
      </c>
      <c r="BU22" s="41">
        <v>33.042262778758811</v>
      </c>
      <c r="BV22" s="41">
        <v>31.006396183517811</v>
      </c>
      <c r="BW22" s="41">
        <v>40.815778522554297</v>
      </c>
      <c r="BX22" s="41">
        <v>52.266117070413657</v>
      </c>
    </row>
    <row r="23" spans="1:76" x14ac:dyDescent="0.2">
      <c r="A23" s="1"/>
      <c r="B23" s="35" t="s">
        <v>0</v>
      </c>
      <c r="C23" s="35" t="s">
        <v>6</v>
      </c>
      <c r="D23" s="35"/>
      <c r="E23" s="35"/>
      <c r="F23" s="35"/>
      <c r="G23" s="35"/>
      <c r="H23" s="35"/>
      <c r="I23" s="35"/>
      <c r="J23" s="35" t="s">
        <v>7</v>
      </c>
      <c r="K23" s="35"/>
      <c r="L23" s="35"/>
      <c r="M23" s="35"/>
      <c r="N23" s="35"/>
      <c r="O23" s="35"/>
      <c r="P23" s="36"/>
      <c r="S23" s="53" t="s">
        <v>57</v>
      </c>
      <c r="T23" s="51"/>
      <c r="U23" s="51">
        <v>0.1109</v>
      </c>
      <c r="V23" s="51">
        <v>0.86809999999999998</v>
      </c>
      <c r="W23" s="51">
        <v>0.73229999999999995</v>
      </c>
      <c r="X23" s="51">
        <v>0.43219999999999997</v>
      </c>
      <c r="Y23" s="51">
        <v>0.42049999999999998</v>
      </c>
      <c r="Z23" s="51">
        <v>0.97250000000000003</v>
      </c>
      <c r="AA23" s="51">
        <v>0.48080000000000001</v>
      </c>
      <c r="AB23" s="51">
        <v>0.70830000000000004</v>
      </c>
      <c r="AC23" s="51">
        <v>0.70109999999999995</v>
      </c>
      <c r="AD23" s="51">
        <v>0.3337</v>
      </c>
      <c r="AE23" s="51">
        <v>1.5900000000000001E-2</v>
      </c>
      <c r="AF23" s="51">
        <v>0.34510000000000002</v>
      </c>
      <c r="AG23" s="51">
        <v>0.36080000000000001</v>
      </c>
      <c r="AH23" s="51">
        <v>0.21879999999999999</v>
      </c>
      <c r="AJ23" s="53" t="s">
        <v>57</v>
      </c>
      <c r="AK23" s="51"/>
      <c r="AL23" s="51">
        <v>0.25540000000000002</v>
      </c>
      <c r="AM23" s="51">
        <v>0.2208</v>
      </c>
      <c r="AN23" s="51">
        <v>9.7600000000000006E-2</v>
      </c>
      <c r="AO23" s="51">
        <v>1.46E-2</v>
      </c>
      <c r="AP23" s="51">
        <v>1.78E-2</v>
      </c>
      <c r="AQ23" s="51">
        <v>0.12089999999999999</v>
      </c>
      <c r="AR23" s="51">
        <v>0.46989999999999998</v>
      </c>
      <c r="AS23" s="51">
        <v>8.9999999999999993E-3</v>
      </c>
      <c r="AT23" s="51">
        <v>0.14979999999999999</v>
      </c>
      <c r="AU23" s="51">
        <v>8.4099999999999994E-2</v>
      </c>
      <c r="AV23" s="51" t="s">
        <v>865</v>
      </c>
      <c r="AW23" s="51">
        <v>3.6499999999999998E-2</v>
      </c>
      <c r="AX23" s="51">
        <v>4.0000000000000002E-4</v>
      </c>
      <c r="AY23" s="51">
        <v>0.16969999999999999</v>
      </c>
      <c r="BB23" s="50" t="s">
        <v>69</v>
      </c>
      <c r="BC23">
        <v>9.2924191302594039</v>
      </c>
      <c r="BD23">
        <v>11.909608235375332</v>
      </c>
      <c r="BE23">
        <v>7.8274429505315606</v>
      </c>
      <c r="BF23">
        <v>11.649635910484257</v>
      </c>
      <c r="BG23">
        <v>14.303451181373168</v>
      </c>
      <c r="BH23">
        <v>17.288724768962222</v>
      </c>
      <c r="BI23">
        <v>16.818363505248662</v>
      </c>
      <c r="BJ23">
        <v>23.758266449794192</v>
      </c>
      <c r="BP23" s="50" t="s">
        <v>69</v>
      </c>
      <c r="BQ23">
        <v>4.1925820608123994</v>
      </c>
      <c r="BR23">
        <v>9.4800287870260274</v>
      </c>
      <c r="BS23">
        <v>8.007760577923305</v>
      </c>
      <c r="BT23">
        <v>8.0002532676729956</v>
      </c>
      <c r="BU23">
        <v>16.521131389379406</v>
      </c>
      <c r="BV23">
        <v>15.503198091758906</v>
      </c>
      <c r="BW23">
        <v>20.407889261277148</v>
      </c>
      <c r="BX23">
        <v>26.133058535206828</v>
      </c>
    </row>
    <row r="24" spans="1:76" x14ac:dyDescent="0.2">
      <c r="A24" s="4" t="s">
        <v>21</v>
      </c>
      <c r="B24" s="37" t="s">
        <v>1</v>
      </c>
      <c r="C24" s="37" t="s">
        <v>8</v>
      </c>
      <c r="D24" s="37" t="s">
        <v>9</v>
      </c>
      <c r="E24" s="37" t="s">
        <v>10</v>
      </c>
      <c r="F24" s="37" t="s">
        <v>11</v>
      </c>
      <c r="G24" s="37" t="s">
        <v>12</v>
      </c>
      <c r="H24" s="37" t="s">
        <v>13</v>
      </c>
      <c r="I24" s="37" t="s">
        <v>14</v>
      </c>
      <c r="J24" s="37" t="s">
        <v>8</v>
      </c>
      <c r="K24" s="37" t="s">
        <v>9</v>
      </c>
      <c r="L24" s="37" t="s">
        <v>10</v>
      </c>
      <c r="M24" s="37" t="s">
        <v>11</v>
      </c>
      <c r="N24" s="37" t="s">
        <v>12</v>
      </c>
      <c r="O24" s="37" t="s">
        <v>13</v>
      </c>
      <c r="P24" s="38" t="s">
        <v>14</v>
      </c>
      <c r="S24" s="53" t="s">
        <v>58</v>
      </c>
      <c r="T24" s="51"/>
      <c r="U24" s="51" t="s">
        <v>59</v>
      </c>
      <c r="V24" s="51" t="s">
        <v>59</v>
      </c>
      <c r="W24" s="51" t="s">
        <v>59</v>
      </c>
      <c r="X24" s="51" t="s">
        <v>59</v>
      </c>
      <c r="Y24" s="51" t="s">
        <v>59</v>
      </c>
      <c r="Z24" s="51" t="s">
        <v>59</v>
      </c>
      <c r="AA24" s="51" t="s">
        <v>59</v>
      </c>
      <c r="AB24" s="51" t="s">
        <v>59</v>
      </c>
      <c r="AC24" s="51" t="s">
        <v>59</v>
      </c>
      <c r="AD24" s="51" t="s">
        <v>59</v>
      </c>
      <c r="AE24" s="51" t="s">
        <v>60</v>
      </c>
      <c r="AF24" s="51" t="s">
        <v>59</v>
      </c>
      <c r="AG24" s="51" t="s">
        <v>59</v>
      </c>
      <c r="AH24" s="51" t="s">
        <v>59</v>
      </c>
      <c r="AJ24" s="53" t="s">
        <v>58</v>
      </c>
      <c r="AK24" s="51"/>
      <c r="AL24" s="51" t="s">
        <v>59</v>
      </c>
      <c r="AM24" s="51" t="s">
        <v>59</v>
      </c>
      <c r="AN24" s="51" t="s">
        <v>59</v>
      </c>
      <c r="AO24" s="51" t="s">
        <v>60</v>
      </c>
      <c r="AP24" s="51" t="s">
        <v>60</v>
      </c>
      <c r="AQ24" s="51" t="s">
        <v>59</v>
      </c>
      <c r="AR24" s="51" t="s">
        <v>59</v>
      </c>
      <c r="AS24" s="51" t="s">
        <v>60</v>
      </c>
      <c r="AT24" s="51" t="s">
        <v>59</v>
      </c>
      <c r="AU24" s="51" t="s">
        <v>59</v>
      </c>
      <c r="AV24" s="51" t="s">
        <v>60</v>
      </c>
      <c r="AW24" s="51" t="s">
        <v>60</v>
      </c>
      <c r="AX24" s="51" t="s">
        <v>60</v>
      </c>
      <c r="AY24" s="51" t="s">
        <v>59</v>
      </c>
    </row>
    <row r="25" spans="1:76" ht="16" thickBot="1" x14ac:dyDescent="0.25">
      <c r="A25" s="4"/>
      <c r="B25">
        <v>100</v>
      </c>
      <c r="C25">
        <v>74.467077214590262</v>
      </c>
      <c r="D25">
        <v>92.799621032685948</v>
      </c>
      <c r="E25">
        <v>99.194694457603035</v>
      </c>
      <c r="F25">
        <v>78.872572240644274</v>
      </c>
      <c r="G25">
        <v>78.019895783988645</v>
      </c>
      <c r="H25">
        <v>88.820464234959758</v>
      </c>
      <c r="I25">
        <v>86.688773093320719</v>
      </c>
      <c r="J25">
        <v>60.966366650876367</v>
      </c>
      <c r="K25">
        <v>68.498342018000955</v>
      </c>
      <c r="L25">
        <v>81.288488867835156</v>
      </c>
      <c r="M25">
        <v>76.172430127901478</v>
      </c>
      <c r="N25">
        <v>73.045949786830903</v>
      </c>
      <c r="O25">
        <v>102.46328754144956</v>
      </c>
      <c r="P25" s="6">
        <v>104.45286594031266</v>
      </c>
      <c r="S25" s="53" t="s">
        <v>61</v>
      </c>
      <c r="T25" s="51"/>
      <c r="U25" s="51" t="s">
        <v>62</v>
      </c>
      <c r="V25" s="51" t="s">
        <v>62</v>
      </c>
      <c r="W25" s="51" t="s">
        <v>62</v>
      </c>
      <c r="X25" s="51" t="s">
        <v>62</v>
      </c>
      <c r="Y25" s="51" t="s">
        <v>62</v>
      </c>
      <c r="Z25" s="51" t="s">
        <v>62</v>
      </c>
      <c r="AA25" s="51" t="s">
        <v>62</v>
      </c>
      <c r="AB25" s="51" t="s">
        <v>62</v>
      </c>
      <c r="AC25" s="51" t="s">
        <v>62</v>
      </c>
      <c r="AD25" s="51" t="s">
        <v>62</v>
      </c>
      <c r="AE25" s="51" t="s">
        <v>66</v>
      </c>
      <c r="AF25" s="51" t="s">
        <v>62</v>
      </c>
      <c r="AG25" s="51" t="s">
        <v>62</v>
      </c>
      <c r="AH25" s="51" t="s">
        <v>62</v>
      </c>
      <c r="AJ25" s="53" t="s">
        <v>61</v>
      </c>
      <c r="AK25" s="51"/>
      <c r="AL25" s="51" t="s">
        <v>62</v>
      </c>
      <c r="AM25" s="51" t="s">
        <v>62</v>
      </c>
      <c r="AN25" s="51" t="s">
        <v>62</v>
      </c>
      <c r="AO25" s="51" t="s">
        <v>66</v>
      </c>
      <c r="AP25" s="51" t="s">
        <v>66</v>
      </c>
      <c r="AQ25" s="51" t="s">
        <v>62</v>
      </c>
      <c r="AR25" s="51" t="s">
        <v>62</v>
      </c>
      <c r="AS25" s="51" t="s">
        <v>63</v>
      </c>
      <c r="AT25" s="51" t="s">
        <v>62</v>
      </c>
      <c r="AU25" s="51" t="s">
        <v>62</v>
      </c>
      <c r="AV25" s="51" t="s">
        <v>866</v>
      </c>
      <c r="AW25" s="51" t="s">
        <v>66</v>
      </c>
      <c r="AX25" s="51" t="s">
        <v>425</v>
      </c>
      <c r="AY25" s="51" t="s">
        <v>62</v>
      </c>
    </row>
    <row r="26" spans="1:76" x14ac:dyDescent="0.2">
      <c r="A26" s="4" t="s">
        <v>23</v>
      </c>
      <c r="B26">
        <v>100</v>
      </c>
      <c r="C26">
        <v>63.240170535291341</v>
      </c>
      <c r="D26">
        <v>72.193273330175288</v>
      </c>
      <c r="E26">
        <v>82.141165324490771</v>
      </c>
      <c r="F26">
        <v>82.141165324490771</v>
      </c>
      <c r="G26">
        <v>85.125532922785425</v>
      </c>
      <c r="H26">
        <v>91.520606347702525</v>
      </c>
      <c r="I26">
        <v>88.962576977735679</v>
      </c>
      <c r="J26">
        <v>69.066792989104698</v>
      </c>
      <c r="K26">
        <v>81.004263382283284</v>
      </c>
      <c r="L26">
        <v>73.756513500710568</v>
      </c>
      <c r="M26">
        <v>92.941733775461884</v>
      </c>
      <c r="N26">
        <v>72.619611558503095</v>
      </c>
      <c r="O26">
        <v>90.525817148270988</v>
      </c>
      <c r="P26" s="6">
        <v>102.6054002842255</v>
      </c>
      <c r="S26" s="53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J26" s="53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BC26" s="69" t="s">
        <v>6</v>
      </c>
      <c r="BD26" s="25"/>
      <c r="BE26" s="25"/>
      <c r="BF26" s="70"/>
      <c r="BG26" s="71" t="s">
        <v>7</v>
      </c>
      <c r="BQ26" s="69" t="s">
        <v>6</v>
      </c>
      <c r="BR26" s="25"/>
      <c r="BS26" s="25"/>
      <c r="BT26" s="70"/>
      <c r="BU26" s="71" t="s">
        <v>7</v>
      </c>
    </row>
    <row r="27" spans="1:76" x14ac:dyDescent="0.2">
      <c r="A27" s="4"/>
      <c r="B27">
        <v>100</v>
      </c>
      <c r="C27">
        <v>60.966366650876367</v>
      </c>
      <c r="D27">
        <v>68.64045476077689</v>
      </c>
      <c r="E27">
        <v>78.588346755092402</v>
      </c>
      <c r="F27">
        <v>72.193273330175288</v>
      </c>
      <c r="G27">
        <v>70.487920416864057</v>
      </c>
      <c r="H27">
        <v>83.278067266698258</v>
      </c>
      <c r="I27">
        <v>84.130743723353874</v>
      </c>
      <c r="J27">
        <v>62.813832306963533</v>
      </c>
      <c r="K27">
        <v>69.066792989104698</v>
      </c>
      <c r="L27">
        <v>76.456655613453364</v>
      </c>
      <c r="M27">
        <v>75.746091899573671</v>
      </c>
      <c r="N27">
        <v>72.477498815727159</v>
      </c>
      <c r="O27">
        <v>91.520606347702525</v>
      </c>
      <c r="P27" s="6">
        <v>107.01089531027949</v>
      </c>
      <c r="S27" s="53" t="s">
        <v>64</v>
      </c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J27" s="53" t="s">
        <v>64</v>
      </c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BC27" s="25" t="s">
        <v>11</v>
      </c>
      <c r="BD27" s="25" t="s">
        <v>12</v>
      </c>
      <c r="BE27" s="25" t="s">
        <v>13</v>
      </c>
      <c r="BF27" s="70" t="s">
        <v>14</v>
      </c>
      <c r="BG27" s="25" t="s">
        <v>11</v>
      </c>
      <c r="BH27" s="25" t="s">
        <v>12</v>
      </c>
      <c r="BI27" s="25" t="s">
        <v>13</v>
      </c>
      <c r="BJ27" s="70" t="s">
        <v>14</v>
      </c>
      <c r="BQ27" s="25" t="s">
        <v>11</v>
      </c>
      <c r="BR27" s="25" t="s">
        <v>12</v>
      </c>
      <c r="BS27" s="25" t="s">
        <v>13</v>
      </c>
      <c r="BT27" s="70" t="s">
        <v>14</v>
      </c>
      <c r="BU27" s="25" t="s">
        <v>11</v>
      </c>
      <c r="BV27" s="25" t="s">
        <v>12</v>
      </c>
      <c r="BW27" s="25" t="s">
        <v>13</v>
      </c>
      <c r="BX27" s="70" t="s">
        <v>14</v>
      </c>
    </row>
    <row r="28" spans="1:76" x14ac:dyDescent="0.2">
      <c r="A28" s="4"/>
      <c r="B28" s="33">
        <v>100</v>
      </c>
      <c r="C28">
        <v>101.30597014925374</v>
      </c>
      <c r="D28">
        <v>100.74626865671641</v>
      </c>
      <c r="E28">
        <v>88.712686567164184</v>
      </c>
      <c r="F28">
        <v>83.675373134328353</v>
      </c>
      <c r="G28">
        <v>117.81716417910448</v>
      </c>
      <c r="H28">
        <v>126.21268656716418</v>
      </c>
      <c r="I28">
        <v>104.38432835820895</v>
      </c>
      <c r="J28">
        <v>132.92910447761193</v>
      </c>
      <c r="K28">
        <v>131.25</v>
      </c>
      <c r="L28">
        <v>136.84701492537312</v>
      </c>
      <c r="M28">
        <v>104.10447761194031</v>
      </c>
      <c r="N28">
        <v>114.17910447761193</v>
      </c>
      <c r="O28">
        <v>108.30223880597015</v>
      </c>
      <c r="P28" s="6">
        <v>102.42537313432835</v>
      </c>
      <c r="S28" s="53" t="s">
        <v>65</v>
      </c>
      <c r="T28" s="51"/>
      <c r="U28" s="51">
        <v>0.92749999999999999</v>
      </c>
      <c r="V28" s="51">
        <v>0.96430000000000005</v>
      </c>
      <c r="W28" s="51">
        <v>0.92779999999999996</v>
      </c>
      <c r="X28" s="51">
        <v>0.90790000000000004</v>
      </c>
      <c r="Y28" s="51">
        <v>0.89810000000000001</v>
      </c>
      <c r="Z28" s="51">
        <v>0.97330000000000005</v>
      </c>
      <c r="AA28" s="51">
        <v>0.96289999999999998</v>
      </c>
      <c r="AB28" s="51">
        <v>0.91959999999999997</v>
      </c>
      <c r="AC28" s="51">
        <v>0.93759999999999999</v>
      </c>
      <c r="AD28" s="51">
        <v>0.86450000000000005</v>
      </c>
      <c r="AE28" s="51">
        <v>0.73650000000000004</v>
      </c>
      <c r="AF28" s="51">
        <v>0.85340000000000005</v>
      </c>
      <c r="AG28" s="51">
        <v>0.94510000000000005</v>
      </c>
      <c r="AH28" s="51">
        <v>0.76149999999999995</v>
      </c>
      <c r="AJ28" s="53" t="s">
        <v>65</v>
      </c>
      <c r="AK28" s="51"/>
      <c r="AL28" s="51">
        <v>0.85199999999999998</v>
      </c>
      <c r="AM28" s="51">
        <v>0.89190000000000003</v>
      </c>
      <c r="AN28" s="51">
        <v>0.84719999999999995</v>
      </c>
      <c r="AO28" s="51">
        <v>0.84399999999999997</v>
      </c>
      <c r="AP28" s="51">
        <v>0.87929999999999997</v>
      </c>
      <c r="AQ28" s="51">
        <v>0.9123</v>
      </c>
      <c r="AR28" s="51">
        <v>0.94069999999999998</v>
      </c>
      <c r="AS28" s="51">
        <v>0.86660000000000004</v>
      </c>
      <c r="AT28" s="51">
        <v>0.80810000000000004</v>
      </c>
      <c r="AU28" s="51">
        <v>0.82809999999999995</v>
      </c>
      <c r="AV28" s="51">
        <v>0.75349999999999995</v>
      </c>
      <c r="AW28" s="51">
        <v>0.83720000000000006</v>
      </c>
      <c r="AX28" s="51">
        <v>0.80120000000000002</v>
      </c>
      <c r="AY28" s="51">
        <v>0.82330000000000003</v>
      </c>
      <c r="BB28" s="50" t="s">
        <v>748</v>
      </c>
      <c r="BC28" s="63">
        <v>89.624133503048228</v>
      </c>
      <c r="BD28" s="64">
        <v>95.96042673464504</v>
      </c>
      <c r="BE28" s="64">
        <v>100.70614134889166</v>
      </c>
      <c r="BF28" s="65">
        <v>92.328439012297622</v>
      </c>
      <c r="BG28" s="64">
        <v>97.183174499344645</v>
      </c>
      <c r="BH28" s="64">
        <v>94.340364131780007</v>
      </c>
      <c r="BI28" s="64">
        <v>102.81428077656008</v>
      </c>
      <c r="BJ28" s="64">
        <v>84.986272933985205</v>
      </c>
      <c r="BP28" s="50" t="s">
        <v>748</v>
      </c>
      <c r="BQ28" s="63">
        <v>79.44897564840204</v>
      </c>
      <c r="BR28" s="64">
        <v>80.019112622332713</v>
      </c>
      <c r="BS28" s="64">
        <v>80.511850858910577</v>
      </c>
      <c r="BT28" s="65">
        <v>85.221921216406429</v>
      </c>
      <c r="BU28" s="64">
        <v>89.006205656530327</v>
      </c>
      <c r="BV28" s="64">
        <v>86.83411223273076</v>
      </c>
      <c r="BW28" s="64">
        <v>97.757833135006663</v>
      </c>
      <c r="BX28" s="64">
        <v>95.906872281536593</v>
      </c>
    </row>
    <row r="29" spans="1:76" x14ac:dyDescent="0.2">
      <c r="A29" s="4" t="s">
        <v>24</v>
      </c>
      <c r="B29" s="4">
        <v>100</v>
      </c>
      <c r="C29">
        <v>123.13432835820895</v>
      </c>
      <c r="D29">
        <v>138.24626865671641</v>
      </c>
      <c r="E29">
        <v>136.56716417910448</v>
      </c>
      <c r="F29">
        <v>135.44776119402982</v>
      </c>
      <c r="G29">
        <v>127.05223880597015</v>
      </c>
      <c r="H29">
        <v>133.20895522388059</v>
      </c>
      <c r="I29">
        <v>95.429104477611943</v>
      </c>
      <c r="J29">
        <v>101.02611940298507</v>
      </c>
      <c r="K29">
        <v>134.32835820895522</v>
      </c>
      <c r="L29">
        <v>145.24253731343285</v>
      </c>
      <c r="M29">
        <v>108.5820895522388</v>
      </c>
      <c r="N29">
        <v>104.66417910447761</v>
      </c>
      <c r="O29">
        <v>122.57462686567165</v>
      </c>
      <c r="P29" s="6">
        <v>110.26119402985076</v>
      </c>
      <c r="S29" s="53" t="s">
        <v>57</v>
      </c>
      <c r="T29" s="51"/>
      <c r="U29" s="51">
        <v>0.35489999999999999</v>
      </c>
      <c r="V29" s="51">
        <v>0.84309999999999996</v>
      </c>
      <c r="W29" s="51">
        <v>0.35770000000000002</v>
      </c>
      <c r="X29" s="51">
        <v>0.20030000000000001</v>
      </c>
      <c r="Y29" s="51">
        <v>0.14979999999999999</v>
      </c>
      <c r="Z29" s="51">
        <v>0.94230000000000003</v>
      </c>
      <c r="AA29" s="51">
        <v>0.82489999999999997</v>
      </c>
      <c r="AB29" s="51">
        <v>0.28289999999999998</v>
      </c>
      <c r="AC29" s="51">
        <v>0.46760000000000002</v>
      </c>
      <c r="AD29" s="51">
        <v>5.57E-2</v>
      </c>
      <c r="AE29" s="51">
        <v>1.9E-3</v>
      </c>
      <c r="AF29" s="51">
        <v>4.0500000000000001E-2</v>
      </c>
      <c r="AG29" s="51">
        <v>0.56710000000000005</v>
      </c>
      <c r="AH29" s="51">
        <v>3.5000000000000001E-3</v>
      </c>
      <c r="AJ29" s="53" t="s">
        <v>57</v>
      </c>
      <c r="AK29" s="51"/>
      <c r="AL29" s="51">
        <v>3.8899999999999997E-2</v>
      </c>
      <c r="AM29" s="51">
        <v>0.12470000000000001</v>
      </c>
      <c r="AN29" s="51">
        <v>3.39E-2</v>
      </c>
      <c r="AO29" s="51">
        <v>3.1E-2</v>
      </c>
      <c r="AP29" s="51">
        <v>8.5800000000000001E-2</v>
      </c>
      <c r="AQ29" s="51">
        <v>0.22839999999999999</v>
      </c>
      <c r="AR29" s="51">
        <v>0.50660000000000005</v>
      </c>
      <c r="AS29" s="51">
        <v>5.9299999999999999E-2</v>
      </c>
      <c r="AT29" s="51">
        <v>1.1599999999999999E-2</v>
      </c>
      <c r="AU29" s="51">
        <v>1.9900000000000001E-2</v>
      </c>
      <c r="AV29" s="51">
        <v>2.8999999999999998E-3</v>
      </c>
      <c r="AW29" s="51">
        <v>2.5600000000000001E-2</v>
      </c>
      <c r="AX29" s="51">
        <v>9.7000000000000003E-3</v>
      </c>
      <c r="AY29" s="51">
        <v>1.7500000000000002E-2</v>
      </c>
      <c r="BB29" s="50" t="s">
        <v>743</v>
      </c>
      <c r="BC29">
        <v>75.915810506246828</v>
      </c>
      <c r="BD29">
        <v>83.302375420445102</v>
      </c>
      <c r="BE29">
        <v>81.539335748500704</v>
      </c>
      <c r="BF29" s="50">
        <v>70.378760837596317</v>
      </c>
      <c r="BG29">
        <v>85.498189180818471</v>
      </c>
      <c r="BH29">
        <v>81.738956875679833</v>
      </c>
      <c r="BI29">
        <v>91.895383437030276</v>
      </c>
      <c r="BJ29">
        <v>79.566264746764276</v>
      </c>
      <c r="BP29" s="50" t="s">
        <v>743</v>
      </c>
      <c r="BQ29">
        <v>82.957506651960472</v>
      </c>
      <c r="BR29">
        <v>85.062650964740499</v>
      </c>
      <c r="BS29">
        <v>93.92273200789046</v>
      </c>
      <c r="BT29" s="50">
        <v>80.971444812295729</v>
      </c>
      <c r="BU29">
        <v>61.835221813527198</v>
      </c>
      <c r="BV29">
        <v>66.550220808632503</v>
      </c>
      <c r="BW29">
        <v>76.391871099122383</v>
      </c>
      <c r="BX29">
        <v>52.388656860641049</v>
      </c>
    </row>
    <row r="30" spans="1:76" x14ac:dyDescent="0.2">
      <c r="A30" s="4"/>
      <c r="B30" s="34">
        <v>100</v>
      </c>
      <c r="C30">
        <v>120.33582089552239</v>
      </c>
      <c r="D30">
        <v>143.84328358208955</v>
      </c>
      <c r="E30">
        <v>142.72388059701493</v>
      </c>
      <c r="F30">
        <v>0</v>
      </c>
      <c r="G30">
        <v>0</v>
      </c>
      <c r="H30">
        <v>0</v>
      </c>
      <c r="I30">
        <v>111.66044776119404</v>
      </c>
      <c r="J30">
        <v>74.72014925373135</v>
      </c>
      <c r="K30">
        <v>88.992537313432834</v>
      </c>
      <c r="L30">
        <v>82.276119402985074</v>
      </c>
      <c r="M30">
        <v>69.402985074626869</v>
      </c>
      <c r="N30">
        <v>104.38432835820895</v>
      </c>
      <c r="O30">
        <v>90.951492537313442</v>
      </c>
      <c r="P30" s="6">
        <v>110.82089552238807</v>
      </c>
      <c r="S30" s="53" t="s">
        <v>58</v>
      </c>
      <c r="T30" s="51"/>
      <c r="U30" s="51" t="s">
        <v>59</v>
      </c>
      <c r="V30" s="51" t="s">
        <v>59</v>
      </c>
      <c r="W30" s="51" t="s">
        <v>59</v>
      </c>
      <c r="X30" s="51" t="s">
        <v>59</v>
      </c>
      <c r="Y30" s="51" t="s">
        <v>59</v>
      </c>
      <c r="Z30" s="51" t="s">
        <v>59</v>
      </c>
      <c r="AA30" s="51" t="s">
        <v>59</v>
      </c>
      <c r="AB30" s="51" t="s">
        <v>59</v>
      </c>
      <c r="AC30" s="51" t="s">
        <v>59</v>
      </c>
      <c r="AD30" s="51" t="s">
        <v>59</v>
      </c>
      <c r="AE30" s="51" t="s">
        <v>60</v>
      </c>
      <c r="AF30" s="51" t="s">
        <v>60</v>
      </c>
      <c r="AG30" s="51" t="s">
        <v>59</v>
      </c>
      <c r="AH30" s="51" t="s">
        <v>60</v>
      </c>
      <c r="AJ30" s="53" t="s">
        <v>58</v>
      </c>
      <c r="AK30" s="51"/>
      <c r="AL30" s="51" t="s">
        <v>60</v>
      </c>
      <c r="AM30" s="51" t="s">
        <v>59</v>
      </c>
      <c r="AN30" s="51" t="s">
        <v>60</v>
      </c>
      <c r="AO30" s="51" t="s">
        <v>60</v>
      </c>
      <c r="AP30" s="51" t="s">
        <v>59</v>
      </c>
      <c r="AQ30" s="51" t="s">
        <v>59</v>
      </c>
      <c r="AR30" s="51" t="s">
        <v>59</v>
      </c>
      <c r="AS30" s="51" t="s">
        <v>59</v>
      </c>
      <c r="AT30" s="51" t="s">
        <v>60</v>
      </c>
      <c r="AU30" s="51" t="s">
        <v>60</v>
      </c>
      <c r="AV30" s="51" t="s">
        <v>60</v>
      </c>
      <c r="AW30" s="51" t="s">
        <v>60</v>
      </c>
      <c r="AX30" s="51" t="s">
        <v>60</v>
      </c>
      <c r="AY30" s="51" t="s">
        <v>60</v>
      </c>
    </row>
    <row r="31" spans="1:76" x14ac:dyDescent="0.2">
      <c r="A31" s="4"/>
      <c r="B31" s="4">
        <v>100</v>
      </c>
      <c r="C31">
        <v>90.771259063941983</v>
      </c>
      <c r="D31">
        <v>85.629531970995373</v>
      </c>
      <c r="E31">
        <v>82.663150955833871</v>
      </c>
      <c r="F31">
        <v>79.103493737640079</v>
      </c>
      <c r="G31">
        <v>91.364535266974286</v>
      </c>
      <c r="H31">
        <v>89.189189189189193</v>
      </c>
      <c r="I31">
        <v>81.278839815425172</v>
      </c>
      <c r="J31">
        <v>68.226763348714556</v>
      </c>
      <c r="K31">
        <v>75.939353988134471</v>
      </c>
      <c r="L31">
        <v>85.234014502307176</v>
      </c>
      <c r="M31">
        <v>105.40540540540539</v>
      </c>
      <c r="N31">
        <v>95.319709953856275</v>
      </c>
      <c r="O31">
        <v>116.08437705998679</v>
      </c>
      <c r="P31" s="6">
        <v>103.42781806196439</v>
      </c>
      <c r="S31" s="53" t="s">
        <v>61</v>
      </c>
      <c r="T31" s="51"/>
      <c r="U31" s="51" t="s">
        <v>62</v>
      </c>
      <c r="V31" s="51" t="s">
        <v>62</v>
      </c>
      <c r="W31" s="51" t="s">
        <v>62</v>
      </c>
      <c r="X31" s="51" t="s">
        <v>62</v>
      </c>
      <c r="Y31" s="51" t="s">
        <v>62</v>
      </c>
      <c r="Z31" s="51" t="s">
        <v>62</v>
      </c>
      <c r="AA31" s="51" t="s">
        <v>62</v>
      </c>
      <c r="AB31" s="51" t="s">
        <v>62</v>
      </c>
      <c r="AC31" s="51" t="s">
        <v>62</v>
      </c>
      <c r="AD31" s="51" t="s">
        <v>62</v>
      </c>
      <c r="AE31" s="51" t="s">
        <v>63</v>
      </c>
      <c r="AF31" s="51" t="s">
        <v>66</v>
      </c>
      <c r="AG31" s="51" t="s">
        <v>62</v>
      </c>
      <c r="AH31" s="51" t="s">
        <v>63</v>
      </c>
      <c r="AJ31" s="53" t="s">
        <v>61</v>
      </c>
      <c r="AK31" s="51"/>
      <c r="AL31" s="51" t="s">
        <v>66</v>
      </c>
      <c r="AM31" s="51" t="s">
        <v>62</v>
      </c>
      <c r="AN31" s="51" t="s">
        <v>66</v>
      </c>
      <c r="AO31" s="51" t="s">
        <v>66</v>
      </c>
      <c r="AP31" s="51" t="s">
        <v>62</v>
      </c>
      <c r="AQ31" s="51" t="s">
        <v>62</v>
      </c>
      <c r="AR31" s="51" t="s">
        <v>62</v>
      </c>
      <c r="AS31" s="51" t="s">
        <v>62</v>
      </c>
      <c r="AT31" s="51" t="s">
        <v>66</v>
      </c>
      <c r="AU31" s="51" t="s">
        <v>66</v>
      </c>
      <c r="AV31" s="51" t="s">
        <v>63</v>
      </c>
      <c r="AW31" s="51" t="s">
        <v>66</v>
      </c>
      <c r="AX31" s="51" t="s">
        <v>63</v>
      </c>
      <c r="AY31" s="51" t="s">
        <v>66</v>
      </c>
    </row>
    <row r="32" spans="1:76" x14ac:dyDescent="0.2">
      <c r="A32" s="4" t="s">
        <v>25</v>
      </c>
      <c r="B32" s="4">
        <v>100</v>
      </c>
      <c r="C32">
        <v>72.972972972972954</v>
      </c>
      <c r="D32">
        <v>91.364535266974286</v>
      </c>
      <c r="E32">
        <v>89.386947923533285</v>
      </c>
      <c r="F32">
        <v>98.088332234673686</v>
      </c>
      <c r="G32">
        <v>92.748846407382985</v>
      </c>
      <c r="H32">
        <v>93.737640079103485</v>
      </c>
      <c r="I32">
        <v>80.883322346736975</v>
      </c>
      <c r="J32">
        <v>77.125906394199077</v>
      </c>
      <c r="K32">
        <v>72.775214238628863</v>
      </c>
      <c r="L32">
        <v>100.0659195781147</v>
      </c>
      <c r="M32">
        <v>94.924192485168078</v>
      </c>
      <c r="N32">
        <v>100.0659195781147</v>
      </c>
      <c r="O32">
        <v>111.73368490441659</v>
      </c>
      <c r="P32" s="6">
        <v>94.726433750823986</v>
      </c>
    </row>
    <row r="33" spans="1:44" x14ac:dyDescent="0.2">
      <c r="A33" s="4"/>
      <c r="B33" s="34">
        <v>100</v>
      </c>
      <c r="C33">
        <v>73.764007910349378</v>
      </c>
      <c r="D33">
        <v>92.353328938694787</v>
      </c>
      <c r="E33">
        <v>102.0435069215557</v>
      </c>
      <c r="F33">
        <v>75.741595253790379</v>
      </c>
      <c r="G33">
        <v>90.177982860909694</v>
      </c>
      <c r="H33">
        <v>72.577455504284757</v>
      </c>
      <c r="I33">
        <v>80.487804878048763</v>
      </c>
      <c r="J33">
        <v>91.166776532630195</v>
      </c>
      <c r="K33">
        <v>86.420566908371782</v>
      </c>
      <c r="L33">
        <v>94.330916282135775</v>
      </c>
      <c r="M33">
        <v>0</v>
      </c>
      <c r="N33">
        <v>102.4390243902439</v>
      </c>
      <c r="O33">
        <v>0</v>
      </c>
      <c r="P33" s="6">
        <v>94.726433750823986</v>
      </c>
    </row>
    <row r="34" spans="1:44" x14ac:dyDescent="0.2">
      <c r="A34" s="4"/>
      <c r="B34" s="4">
        <v>100</v>
      </c>
      <c r="C34">
        <v>80.064308681672031</v>
      </c>
      <c r="D34">
        <v>80.546623794212223</v>
      </c>
      <c r="E34">
        <v>84.405144694533746</v>
      </c>
      <c r="F34">
        <v>100.80385852090031</v>
      </c>
      <c r="G34">
        <v>80.064308681672031</v>
      </c>
      <c r="H34">
        <v>59.807073954983927</v>
      </c>
      <c r="I34">
        <v>73.79421221864952</v>
      </c>
      <c r="J34">
        <v>69.453376205787777</v>
      </c>
      <c r="K34">
        <v>82.475884244372992</v>
      </c>
      <c r="L34">
        <v>90.19292604501608</v>
      </c>
      <c r="M34">
        <v>90.675241157556258</v>
      </c>
      <c r="N34">
        <v>72.829581993569121</v>
      </c>
      <c r="O34">
        <v>73.311897106109328</v>
      </c>
      <c r="P34" s="6">
        <v>65.59485530546624</v>
      </c>
      <c r="U34" s="43"/>
      <c r="V34" s="43"/>
      <c r="W34" s="43"/>
      <c r="X34" s="43"/>
      <c r="Y34" s="43"/>
      <c r="Z34" s="43"/>
      <c r="AA34" s="43"/>
      <c r="AB34" s="43"/>
      <c r="AC34" s="43"/>
    </row>
    <row r="35" spans="1:44" x14ac:dyDescent="0.2">
      <c r="A35" s="4" t="s">
        <v>27</v>
      </c>
      <c r="B35" s="4">
        <v>100</v>
      </c>
      <c r="C35">
        <v>65.112540192926048</v>
      </c>
      <c r="D35">
        <v>69.935691318327969</v>
      </c>
      <c r="E35">
        <v>87.299035369774913</v>
      </c>
      <c r="F35">
        <v>63.183279742765272</v>
      </c>
      <c r="G35">
        <v>80.064308681672031</v>
      </c>
      <c r="H35">
        <v>64.630225080385856</v>
      </c>
      <c r="I35">
        <v>68.488745980707392</v>
      </c>
      <c r="J35">
        <v>52.572347266881025</v>
      </c>
      <c r="K35">
        <v>111.41479099678457</v>
      </c>
      <c r="L35">
        <v>76.20578778135048</v>
      </c>
      <c r="M35">
        <v>90.675241157556258</v>
      </c>
      <c r="N35">
        <v>67.04180064308683</v>
      </c>
      <c r="O35">
        <v>73.311897106109328</v>
      </c>
      <c r="P35" s="6">
        <v>66.559485530546624</v>
      </c>
      <c r="S35" s="43"/>
      <c r="T35" s="43"/>
      <c r="U35" s="43"/>
      <c r="V35" s="43"/>
      <c r="W35" s="43"/>
      <c r="X35" s="43"/>
      <c r="Y35" s="43"/>
      <c r="Z35" s="43"/>
      <c r="AA35" s="43"/>
      <c r="AC35" s="4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x14ac:dyDescent="0.2">
      <c r="A36" s="4"/>
      <c r="B36" s="4">
        <v>100</v>
      </c>
      <c r="C36">
        <v>73.311897106109328</v>
      </c>
      <c r="D36">
        <v>54.019292604501615</v>
      </c>
      <c r="E36">
        <v>62.218649517684888</v>
      </c>
      <c r="F36">
        <v>75.241157556270082</v>
      </c>
      <c r="G36">
        <v>52.09003215434084</v>
      </c>
      <c r="H36">
        <v>62.218649517684888</v>
      </c>
      <c r="I36">
        <v>70.418006430868161</v>
      </c>
      <c r="J36">
        <v>80.546623794212223</v>
      </c>
      <c r="K36">
        <v>75.723472668810288</v>
      </c>
      <c r="L36">
        <v>108.03858520900323</v>
      </c>
      <c r="M36">
        <v>72.829581993569121</v>
      </c>
      <c r="N36">
        <v>68.97106109324757</v>
      </c>
      <c r="O36">
        <v>82.475884244372992</v>
      </c>
      <c r="P36" s="6">
        <v>82.475884244372992</v>
      </c>
      <c r="S36" s="52"/>
      <c r="T36" s="52"/>
      <c r="U36" s="52"/>
      <c r="V36" s="52"/>
      <c r="W36" s="52"/>
      <c r="X36" s="52"/>
      <c r="Y36" s="52"/>
      <c r="Z36" s="52"/>
      <c r="AA36" s="52"/>
      <c r="AC36" s="42"/>
      <c r="AJ36" s="53" t="s">
        <v>72</v>
      </c>
      <c r="AK36" s="51">
        <v>1</v>
      </c>
      <c r="AL36" s="51"/>
      <c r="AM36" s="51"/>
      <c r="AN36" s="51"/>
      <c r="AO36" s="51"/>
      <c r="AP36" s="51"/>
      <c r="AQ36" s="51"/>
      <c r="AR36" s="51"/>
    </row>
    <row r="37" spans="1:44" x14ac:dyDescent="0.2">
      <c r="A37" s="7" t="s">
        <v>2</v>
      </c>
      <c r="B37" s="8">
        <f>(AVERAGE(B25:B36))</f>
        <v>100</v>
      </c>
      <c r="C37" s="8">
        <f t="shared" ref="C37:P37" si="3">(AVERAGE(C25:C36))</f>
        <v>83.28722664430957</v>
      </c>
      <c r="D37" s="8">
        <f t="shared" si="3"/>
        <v>90.859847826072226</v>
      </c>
      <c r="E37" s="8">
        <f t="shared" si="3"/>
        <v>94.662031105282196</v>
      </c>
      <c r="F37" s="8">
        <f t="shared" si="3"/>
        <v>78.707655189142358</v>
      </c>
      <c r="G37" s="8">
        <f t="shared" si="3"/>
        <v>80.417730513472051</v>
      </c>
      <c r="H37" s="8">
        <f t="shared" si="3"/>
        <v>80.433417747169784</v>
      </c>
      <c r="I37" s="8">
        <f t="shared" si="3"/>
        <v>85.550575505155109</v>
      </c>
      <c r="J37" s="8">
        <f t="shared" si="3"/>
        <v>78.384513218641487</v>
      </c>
      <c r="K37" s="8">
        <f t="shared" si="3"/>
        <v>89.824131413073346</v>
      </c>
      <c r="L37" s="8">
        <f t="shared" si="3"/>
        <v>95.827956585143127</v>
      </c>
      <c r="M37" s="8">
        <f t="shared" si="3"/>
        <v>81.78828918674985</v>
      </c>
      <c r="N37" s="8">
        <f t="shared" si="3"/>
        <v>87.336480812789844</v>
      </c>
      <c r="O37" s="8">
        <f t="shared" si="3"/>
        <v>88.60465080561444</v>
      </c>
      <c r="P37" s="46">
        <f t="shared" si="3"/>
        <v>95.423961238781928</v>
      </c>
      <c r="S37" s="53" t="s">
        <v>72</v>
      </c>
      <c r="T37" s="51">
        <v>1</v>
      </c>
      <c r="U37" s="51"/>
      <c r="V37" s="51"/>
      <c r="W37" s="51"/>
      <c r="X37" s="51"/>
      <c r="Y37" s="51"/>
      <c r="Z37" s="51"/>
      <c r="AA37" s="51"/>
      <c r="AC37" s="42"/>
      <c r="AJ37" s="53" t="s">
        <v>73</v>
      </c>
      <c r="AK37" s="51">
        <v>105</v>
      </c>
      <c r="AL37" s="51"/>
      <c r="AM37" s="51"/>
      <c r="AN37" s="51"/>
      <c r="AO37" s="51"/>
      <c r="AP37" s="51"/>
      <c r="AQ37" s="51"/>
      <c r="AR37" s="51"/>
    </row>
    <row r="38" spans="1:44" x14ac:dyDescent="0.2">
      <c r="A38" s="7" t="s">
        <v>3</v>
      </c>
      <c r="B38" s="9">
        <f>(STDEV(B25:B37))</f>
        <v>0</v>
      </c>
      <c r="C38" s="9">
        <f t="shared" ref="C38:P38" si="4">(STDEV(C25:C37))</f>
        <v>20.322945050357621</v>
      </c>
      <c r="D38" s="9">
        <f t="shared" si="4"/>
        <v>25.702812161158739</v>
      </c>
      <c r="E38" s="9">
        <f t="shared" si="4"/>
        <v>22.314668096369356</v>
      </c>
      <c r="F38" s="9">
        <f t="shared" si="4"/>
        <v>29.747683495031065</v>
      </c>
      <c r="G38" s="9">
        <f t="shared" si="4"/>
        <v>30.736623532704723</v>
      </c>
      <c r="H38" s="9">
        <f t="shared" si="4"/>
        <v>32.754440637105077</v>
      </c>
      <c r="I38" s="9">
        <f t="shared" si="4"/>
        <v>12.49316331708224</v>
      </c>
      <c r="J38" s="9">
        <f t="shared" si="4"/>
        <v>20.72176441220477</v>
      </c>
      <c r="K38" s="9">
        <f t="shared" si="4"/>
        <v>22.126314594675986</v>
      </c>
      <c r="L38" s="9">
        <f t="shared" si="4"/>
        <v>22.509486606293727</v>
      </c>
      <c r="M38" s="9">
        <f t="shared" si="4"/>
        <v>27.718254749511534</v>
      </c>
      <c r="N38" s="9">
        <f t="shared" si="4"/>
        <v>16.74930277702121</v>
      </c>
      <c r="O38" s="9">
        <f t="shared" si="4"/>
        <v>30.819214150719581</v>
      </c>
      <c r="P38" s="47">
        <f t="shared" si="4"/>
        <v>15.080895996247111</v>
      </c>
      <c r="S38" s="53" t="s">
        <v>73</v>
      </c>
      <c r="T38" s="51">
        <v>105</v>
      </c>
      <c r="U38" s="51"/>
      <c r="V38" s="51"/>
      <c r="W38" s="51"/>
      <c r="X38" s="51"/>
      <c r="Y38" s="51"/>
      <c r="Z38" s="51"/>
      <c r="AA38" s="51"/>
      <c r="AC38" s="42"/>
      <c r="AJ38" s="53" t="s">
        <v>74</v>
      </c>
      <c r="AK38" s="51">
        <v>0.05</v>
      </c>
      <c r="AL38" s="51"/>
      <c r="AM38" s="51"/>
      <c r="AN38" s="51"/>
      <c r="AO38" s="51"/>
      <c r="AP38" s="51"/>
      <c r="AQ38" s="51"/>
      <c r="AR38" s="51"/>
    </row>
    <row r="39" spans="1:44" ht="16" thickBot="1" x14ac:dyDescent="0.25">
      <c r="A39" s="12" t="s">
        <v>69</v>
      </c>
      <c r="B39" s="13"/>
      <c r="C39" s="48">
        <f>(C38/3.5)</f>
        <v>5.8065557286736063</v>
      </c>
      <c r="D39" s="48">
        <f t="shared" ref="D39:P39" si="5">(D38/3.5)</f>
        <v>7.3436606174739252</v>
      </c>
      <c r="E39" s="48">
        <f t="shared" si="5"/>
        <v>6.3756194561055306</v>
      </c>
      <c r="F39" s="48">
        <f t="shared" si="5"/>
        <v>8.4993381414374465</v>
      </c>
      <c r="G39" s="48">
        <f t="shared" si="5"/>
        <v>8.7818924379156353</v>
      </c>
      <c r="H39" s="48">
        <f t="shared" si="5"/>
        <v>9.3584116106014505</v>
      </c>
      <c r="I39" s="48">
        <f t="shared" si="5"/>
        <v>3.5694752334520685</v>
      </c>
      <c r="J39" s="48">
        <f t="shared" si="5"/>
        <v>5.9205041177727917</v>
      </c>
      <c r="K39" s="48">
        <f t="shared" si="5"/>
        <v>6.3218041699074243</v>
      </c>
      <c r="L39" s="48">
        <f t="shared" si="5"/>
        <v>6.4312818875124931</v>
      </c>
      <c r="M39" s="48">
        <f t="shared" si="5"/>
        <v>7.9195013570032957</v>
      </c>
      <c r="N39" s="48">
        <f t="shared" si="5"/>
        <v>4.7855150791489169</v>
      </c>
      <c r="O39" s="48">
        <f t="shared" si="5"/>
        <v>8.8054897573484521</v>
      </c>
      <c r="P39" s="48">
        <f t="shared" si="5"/>
        <v>4.3088274274991747</v>
      </c>
      <c r="S39" s="53" t="s">
        <v>74</v>
      </c>
      <c r="T39" s="51">
        <v>0.05</v>
      </c>
      <c r="U39" s="51"/>
      <c r="V39" s="51"/>
      <c r="W39" s="51"/>
      <c r="X39" s="51"/>
      <c r="Y39" s="51"/>
      <c r="Z39" s="51"/>
      <c r="AA39" s="51"/>
      <c r="AC39" s="42"/>
      <c r="AJ39" s="53"/>
      <c r="AK39" s="51"/>
      <c r="AL39" s="51"/>
      <c r="AM39" s="51"/>
      <c r="AN39" s="51"/>
      <c r="AO39" s="51"/>
      <c r="AP39" s="51"/>
      <c r="AQ39" s="51"/>
      <c r="AR39" s="51"/>
    </row>
    <row r="40" spans="1:44" x14ac:dyDescent="0.2">
      <c r="S40" s="53"/>
      <c r="T40" s="51"/>
      <c r="U40" s="51"/>
      <c r="V40" s="51"/>
      <c r="W40" s="51"/>
      <c r="X40" s="51"/>
      <c r="Y40" s="51"/>
      <c r="Z40" s="51"/>
      <c r="AA40" s="51"/>
      <c r="AC40" s="42"/>
      <c r="AJ40" s="53" t="s">
        <v>75</v>
      </c>
      <c r="AK40" s="51" t="s">
        <v>76</v>
      </c>
      <c r="AL40" s="51" t="s">
        <v>77</v>
      </c>
      <c r="AM40" s="51" t="s">
        <v>78</v>
      </c>
      <c r="AN40" s="51" t="s">
        <v>79</v>
      </c>
      <c r="AO40" s="51" t="s">
        <v>80</v>
      </c>
      <c r="AP40" s="51"/>
      <c r="AQ40" s="51"/>
      <c r="AR40" s="51"/>
    </row>
    <row r="41" spans="1:44" x14ac:dyDescent="0.2">
      <c r="S41" s="53" t="s">
        <v>75</v>
      </c>
      <c r="T41" s="51" t="s">
        <v>76</v>
      </c>
      <c r="U41" s="51" t="s">
        <v>77</v>
      </c>
      <c r="V41" s="51" t="s">
        <v>78</v>
      </c>
      <c r="W41" s="51" t="s">
        <v>79</v>
      </c>
      <c r="X41" s="51" t="s">
        <v>80</v>
      </c>
      <c r="Y41" s="51"/>
      <c r="Z41" s="51"/>
      <c r="AA41" s="51"/>
      <c r="AC41" s="42"/>
      <c r="AJ41" s="53"/>
      <c r="AK41" s="51"/>
      <c r="AL41" s="51"/>
      <c r="AM41" s="51"/>
      <c r="AN41" s="51"/>
      <c r="AO41" s="51"/>
      <c r="AP41" s="51"/>
      <c r="AQ41" s="51"/>
      <c r="AR41" s="51"/>
    </row>
    <row r="42" spans="1:44" x14ac:dyDescent="0.2">
      <c r="S42" s="53"/>
      <c r="T42" s="51"/>
      <c r="U42" s="51"/>
      <c r="V42" s="51"/>
      <c r="W42" s="51"/>
      <c r="X42" s="51"/>
      <c r="Y42" s="51"/>
      <c r="Z42" s="51"/>
      <c r="AA42" s="51"/>
      <c r="AC42" s="42"/>
      <c r="AJ42" s="53" t="s">
        <v>273</v>
      </c>
      <c r="AK42" s="51">
        <v>17.829999999999998</v>
      </c>
      <c r="AL42" s="51" t="s">
        <v>301</v>
      </c>
      <c r="AM42" s="51" t="s">
        <v>60</v>
      </c>
      <c r="AN42" s="51" t="s">
        <v>62</v>
      </c>
      <c r="AO42" s="51">
        <v>0.82450000000000001</v>
      </c>
      <c r="AP42" s="51" t="s">
        <v>83</v>
      </c>
      <c r="AQ42" s="51"/>
      <c r="AR42" s="51"/>
    </row>
    <row r="43" spans="1:44" x14ac:dyDescent="0.2">
      <c r="S43" s="53" t="s">
        <v>273</v>
      </c>
      <c r="T43" s="51">
        <v>11.38</v>
      </c>
      <c r="U43" s="51" t="s">
        <v>761</v>
      </c>
      <c r="V43" s="51" t="s">
        <v>60</v>
      </c>
      <c r="W43" s="51" t="s">
        <v>62</v>
      </c>
      <c r="X43" s="51">
        <v>0.9587</v>
      </c>
      <c r="Y43" s="51" t="s">
        <v>83</v>
      </c>
      <c r="Z43" s="51"/>
      <c r="AA43" s="51"/>
      <c r="AC43" s="42"/>
      <c r="AJ43" s="53" t="s">
        <v>274</v>
      </c>
      <c r="AK43" s="51">
        <v>8.83</v>
      </c>
      <c r="AL43" s="51" t="s">
        <v>302</v>
      </c>
      <c r="AM43" s="51" t="s">
        <v>60</v>
      </c>
      <c r="AN43" s="51" t="s">
        <v>62</v>
      </c>
      <c r="AO43" s="51">
        <v>0.99970000000000003</v>
      </c>
      <c r="AP43" s="51" t="s">
        <v>85</v>
      </c>
      <c r="AQ43" s="51"/>
      <c r="AR43" s="51"/>
    </row>
    <row r="44" spans="1:44" x14ac:dyDescent="0.2">
      <c r="S44" s="53" t="s">
        <v>274</v>
      </c>
      <c r="T44" s="51">
        <v>13.76</v>
      </c>
      <c r="U44" s="51" t="s">
        <v>762</v>
      </c>
      <c r="V44" s="51" t="s">
        <v>60</v>
      </c>
      <c r="W44" s="51" t="s">
        <v>62</v>
      </c>
      <c r="X44" s="51">
        <v>0.83899999999999997</v>
      </c>
      <c r="Y44" s="51" t="s">
        <v>85</v>
      </c>
      <c r="Z44" s="51"/>
      <c r="AA44" s="51"/>
      <c r="AC44" s="42"/>
      <c r="AJ44" s="53" t="s">
        <v>275</v>
      </c>
      <c r="AK44" s="51">
        <v>3.3650000000000002</v>
      </c>
      <c r="AL44" s="51" t="s">
        <v>303</v>
      </c>
      <c r="AM44" s="51" t="s">
        <v>60</v>
      </c>
      <c r="AN44" s="51" t="s">
        <v>62</v>
      </c>
      <c r="AO44" s="51" t="s">
        <v>82</v>
      </c>
      <c r="AP44" s="51" t="s">
        <v>87</v>
      </c>
      <c r="AQ44" s="51"/>
      <c r="AR44" s="51"/>
    </row>
    <row r="45" spans="1:44" x14ac:dyDescent="0.2">
      <c r="A45" s="50"/>
      <c r="B45" t="s">
        <v>0</v>
      </c>
      <c r="C45" t="s">
        <v>6</v>
      </c>
      <c r="J45" t="s">
        <v>7</v>
      </c>
      <c r="S45" s="53" t="s">
        <v>275</v>
      </c>
      <c r="T45" s="51">
        <v>6.1440000000000001</v>
      </c>
      <c r="U45" s="51" t="s">
        <v>763</v>
      </c>
      <c r="V45" s="51" t="s">
        <v>60</v>
      </c>
      <c r="W45" s="51" t="s">
        <v>62</v>
      </c>
      <c r="X45" s="51" t="s">
        <v>82</v>
      </c>
      <c r="Y45" s="51" t="s">
        <v>87</v>
      </c>
      <c r="Z45" s="51"/>
      <c r="AA45" s="51"/>
      <c r="AC45" s="42"/>
      <c r="AJ45" s="53" t="s">
        <v>276</v>
      </c>
      <c r="AK45" s="51">
        <v>20.55</v>
      </c>
      <c r="AL45" s="51" t="s">
        <v>304</v>
      </c>
      <c r="AM45" s="51" t="s">
        <v>60</v>
      </c>
      <c r="AN45" s="51" t="s">
        <v>62</v>
      </c>
      <c r="AO45" s="51">
        <v>0.63180000000000003</v>
      </c>
      <c r="AP45" s="51" t="s">
        <v>89</v>
      </c>
      <c r="AQ45" s="51"/>
      <c r="AR45" s="51"/>
    </row>
    <row r="46" spans="1:44" x14ac:dyDescent="0.2">
      <c r="A46" s="50"/>
      <c r="B46" s="49" t="s">
        <v>1</v>
      </c>
      <c r="C46" s="49" t="s">
        <v>8</v>
      </c>
      <c r="D46" s="49" t="s">
        <v>9</v>
      </c>
      <c r="E46" s="49" t="s">
        <v>10</v>
      </c>
      <c r="F46" s="49" t="s">
        <v>11</v>
      </c>
      <c r="G46" s="49" t="s">
        <v>12</v>
      </c>
      <c r="H46" s="49" t="s">
        <v>13</v>
      </c>
      <c r="I46" s="49" t="s">
        <v>14</v>
      </c>
      <c r="J46" s="49" t="s">
        <v>8</v>
      </c>
      <c r="K46" s="49" t="s">
        <v>9</v>
      </c>
      <c r="L46" s="49" t="s">
        <v>10</v>
      </c>
      <c r="M46" s="49" t="s">
        <v>11</v>
      </c>
      <c r="N46" s="49" t="s">
        <v>12</v>
      </c>
      <c r="O46" s="49" t="s">
        <v>13</v>
      </c>
      <c r="P46" s="49" t="s">
        <v>14</v>
      </c>
      <c r="S46" s="53" t="s">
        <v>276</v>
      </c>
      <c r="T46" s="51">
        <v>10.34</v>
      </c>
      <c r="U46" s="51" t="s">
        <v>764</v>
      </c>
      <c r="V46" s="51" t="s">
        <v>60</v>
      </c>
      <c r="W46" s="51" t="s">
        <v>62</v>
      </c>
      <c r="X46" s="51">
        <v>0.98180000000000001</v>
      </c>
      <c r="Y46" s="51" t="s">
        <v>89</v>
      </c>
      <c r="Z46" s="51"/>
      <c r="AA46" s="51"/>
      <c r="AC46" s="42"/>
      <c r="AJ46" s="53" t="s">
        <v>277</v>
      </c>
      <c r="AK46" s="51">
        <v>19.98</v>
      </c>
      <c r="AL46" s="51" t="s">
        <v>305</v>
      </c>
      <c r="AM46" s="51" t="s">
        <v>60</v>
      </c>
      <c r="AN46" s="51" t="s">
        <v>62</v>
      </c>
      <c r="AO46" s="51">
        <v>0.67630000000000001</v>
      </c>
      <c r="AP46" s="51" t="s">
        <v>91</v>
      </c>
      <c r="AQ46" s="51"/>
      <c r="AR46" s="51"/>
    </row>
    <row r="47" spans="1:44" x14ac:dyDescent="0.2">
      <c r="A47" s="50" t="s">
        <v>71</v>
      </c>
      <c r="B47">
        <v>100</v>
      </c>
      <c r="C47">
        <v>88.618649472593518</v>
      </c>
      <c r="D47">
        <v>86.243764313341032</v>
      </c>
      <c r="E47">
        <v>93.855876951401513</v>
      </c>
      <c r="F47">
        <v>89.657982225128777</v>
      </c>
      <c r="G47">
        <v>95.063107374890819</v>
      </c>
      <c r="H47">
        <v>98.452772311962818</v>
      </c>
      <c r="I47">
        <v>93.105746314621356</v>
      </c>
      <c r="J47">
        <v>87.429939272982892</v>
      </c>
      <c r="K47">
        <v>96.547433220517419</v>
      </c>
      <c r="L47">
        <v>93.799841089266963</v>
      </c>
      <c r="M47">
        <v>96.96346298413836</v>
      </c>
      <c r="N47">
        <v>94.226157067611496</v>
      </c>
      <c r="O47">
        <v>100.9603292693523</v>
      </c>
      <c r="P47">
        <v>85.2801877822953</v>
      </c>
      <c r="S47" s="53" t="s">
        <v>277</v>
      </c>
      <c r="T47" s="51">
        <v>4.9370000000000003</v>
      </c>
      <c r="U47" s="51" t="s">
        <v>765</v>
      </c>
      <c r="V47" s="51" t="s">
        <v>60</v>
      </c>
      <c r="W47" s="51" t="s">
        <v>62</v>
      </c>
      <c r="X47" s="51" t="s">
        <v>82</v>
      </c>
      <c r="Y47" s="51" t="s">
        <v>91</v>
      </c>
      <c r="Z47" s="51"/>
      <c r="AA47" s="51"/>
      <c r="AC47" s="42"/>
      <c r="AJ47" s="53" t="s">
        <v>278</v>
      </c>
      <c r="AK47" s="51">
        <v>19.489999999999998</v>
      </c>
      <c r="AL47" s="51" t="s">
        <v>306</v>
      </c>
      <c r="AM47" s="51" t="s">
        <v>60</v>
      </c>
      <c r="AN47" s="51" t="s">
        <v>62</v>
      </c>
      <c r="AO47" s="51">
        <v>0.71340000000000003</v>
      </c>
      <c r="AP47" s="51" t="s">
        <v>93</v>
      </c>
      <c r="AQ47" s="51"/>
      <c r="AR47" s="51"/>
    </row>
    <row r="48" spans="1:44" x14ac:dyDescent="0.2">
      <c r="A48" s="50" t="s">
        <v>70</v>
      </c>
      <c r="B48">
        <v>100</v>
      </c>
      <c r="C48">
        <v>83.28722664430957</v>
      </c>
      <c r="D48">
        <v>90.859847826072226</v>
      </c>
      <c r="E48">
        <v>94.662031105282196</v>
      </c>
      <c r="F48">
        <v>78.707655189142358</v>
      </c>
      <c r="G48">
        <v>80.417730513472051</v>
      </c>
      <c r="H48">
        <v>80.433417747169784</v>
      </c>
      <c r="I48">
        <v>85.550575505155109</v>
      </c>
      <c r="J48">
        <v>78.384513218641487</v>
      </c>
      <c r="K48">
        <v>89.824131413073346</v>
      </c>
      <c r="L48">
        <v>95.827956585143127</v>
      </c>
      <c r="M48">
        <v>81.78828918674985</v>
      </c>
      <c r="N48">
        <v>87.336480812789844</v>
      </c>
      <c r="O48">
        <v>88.60465080561444</v>
      </c>
      <c r="P48">
        <v>95.423961238781928</v>
      </c>
      <c r="S48" s="53" t="s">
        <v>278</v>
      </c>
      <c r="T48" s="51">
        <v>1.5469999999999999</v>
      </c>
      <c r="U48" s="51" t="s">
        <v>766</v>
      </c>
      <c r="V48" s="51" t="s">
        <v>60</v>
      </c>
      <c r="W48" s="51" t="s">
        <v>62</v>
      </c>
      <c r="X48" s="51" t="s">
        <v>82</v>
      </c>
      <c r="Y48" s="51" t="s">
        <v>93</v>
      </c>
      <c r="Z48" s="51"/>
      <c r="AA48" s="51"/>
      <c r="AC48" s="42"/>
      <c r="AJ48" s="53" t="s">
        <v>279</v>
      </c>
      <c r="AK48" s="51">
        <v>14.78</v>
      </c>
      <c r="AL48" s="51" t="s">
        <v>307</v>
      </c>
      <c r="AM48" s="51" t="s">
        <v>60</v>
      </c>
      <c r="AN48" s="51" t="s">
        <v>62</v>
      </c>
      <c r="AO48" s="51">
        <v>0.95320000000000005</v>
      </c>
      <c r="AP48" s="51" t="s">
        <v>95</v>
      </c>
      <c r="AQ48" s="51"/>
      <c r="AR48" s="51"/>
    </row>
    <row r="49" spans="19:44" x14ac:dyDescent="0.2">
      <c r="S49" s="53" t="s">
        <v>279</v>
      </c>
      <c r="T49" s="51">
        <v>6.8940000000000001</v>
      </c>
      <c r="U49" s="51" t="s">
        <v>767</v>
      </c>
      <c r="V49" s="51" t="s">
        <v>60</v>
      </c>
      <c r="W49" s="51" t="s">
        <v>62</v>
      </c>
      <c r="X49" s="51">
        <v>0.99970000000000003</v>
      </c>
      <c r="Y49" s="51" t="s">
        <v>95</v>
      </c>
      <c r="Z49" s="51"/>
      <c r="AA49" s="51"/>
      <c r="AC49" s="42"/>
      <c r="AJ49" s="53" t="s">
        <v>280</v>
      </c>
      <c r="AK49" s="51">
        <v>23.12</v>
      </c>
      <c r="AL49" s="51" t="s">
        <v>308</v>
      </c>
      <c r="AM49" s="51" t="s">
        <v>60</v>
      </c>
      <c r="AN49" s="51" t="s">
        <v>62</v>
      </c>
      <c r="AO49" s="51">
        <v>0.42809999999999998</v>
      </c>
      <c r="AP49" s="51" t="s">
        <v>97</v>
      </c>
      <c r="AQ49" s="51"/>
      <c r="AR49" s="51"/>
    </row>
    <row r="50" spans="19:44" x14ac:dyDescent="0.2">
      <c r="S50" s="53" t="s">
        <v>280</v>
      </c>
      <c r="T50" s="51">
        <v>12.57</v>
      </c>
      <c r="U50" s="51" t="s">
        <v>768</v>
      </c>
      <c r="V50" s="51" t="s">
        <v>60</v>
      </c>
      <c r="W50" s="51" t="s">
        <v>62</v>
      </c>
      <c r="X50" s="51">
        <v>0.91180000000000005</v>
      </c>
      <c r="Y50" s="51" t="s">
        <v>97</v>
      </c>
      <c r="Z50" s="51"/>
      <c r="AA50" s="51"/>
      <c r="AC50" s="42"/>
      <c r="AJ50" s="53" t="s">
        <v>281</v>
      </c>
      <c r="AK50" s="51">
        <v>10.08</v>
      </c>
      <c r="AL50" s="51" t="s">
        <v>309</v>
      </c>
      <c r="AM50" s="51" t="s">
        <v>60</v>
      </c>
      <c r="AN50" s="51" t="s">
        <v>62</v>
      </c>
      <c r="AO50" s="51">
        <v>0.99880000000000002</v>
      </c>
      <c r="AP50" s="51" t="s">
        <v>99</v>
      </c>
      <c r="AQ50" s="51"/>
      <c r="AR50" s="51"/>
    </row>
    <row r="51" spans="19:44" x14ac:dyDescent="0.2">
      <c r="S51" s="53" t="s">
        <v>281</v>
      </c>
      <c r="T51" s="51">
        <v>3.4529999999999998</v>
      </c>
      <c r="U51" s="51" t="s">
        <v>769</v>
      </c>
      <c r="V51" s="51" t="s">
        <v>60</v>
      </c>
      <c r="W51" s="51" t="s">
        <v>62</v>
      </c>
      <c r="X51" s="51" t="s">
        <v>82</v>
      </c>
      <c r="Y51" s="51" t="s">
        <v>99</v>
      </c>
      <c r="Z51" s="51"/>
      <c r="AA51" s="51"/>
      <c r="AC51" s="42"/>
      <c r="AJ51" s="53" t="s">
        <v>282</v>
      </c>
      <c r="AK51" s="51">
        <v>5.0259999999999998</v>
      </c>
      <c r="AL51" s="51" t="s">
        <v>310</v>
      </c>
      <c r="AM51" s="51" t="s">
        <v>60</v>
      </c>
      <c r="AN51" s="51" t="s">
        <v>62</v>
      </c>
      <c r="AO51" s="51" t="s">
        <v>82</v>
      </c>
      <c r="AP51" s="51" t="s">
        <v>101</v>
      </c>
      <c r="AQ51" s="51"/>
      <c r="AR51" s="51"/>
    </row>
    <row r="52" spans="19:44" x14ac:dyDescent="0.2">
      <c r="S52" s="53" t="s">
        <v>282</v>
      </c>
      <c r="T52" s="51">
        <v>6.2</v>
      </c>
      <c r="U52" s="51" t="s">
        <v>770</v>
      </c>
      <c r="V52" s="51" t="s">
        <v>60</v>
      </c>
      <c r="W52" s="51" t="s">
        <v>62</v>
      </c>
      <c r="X52" s="51" t="s">
        <v>82</v>
      </c>
      <c r="Y52" s="51" t="s">
        <v>101</v>
      </c>
      <c r="Z52" s="51"/>
      <c r="AA52" s="51"/>
      <c r="AC52" s="42"/>
      <c r="AJ52" s="53" t="s">
        <v>283</v>
      </c>
      <c r="AK52" s="51">
        <v>10.99</v>
      </c>
      <c r="AL52" s="51" t="s">
        <v>311</v>
      </c>
      <c r="AM52" s="51" t="s">
        <v>60</v>
      </c>
      <c r="AN52" s="51" t="s">
        <v>62</v>
      </c>
      <c r="AO52" s="51">
        <v>0.99690000000000001</v>
      </c>
      <c r="AP52" s="51" t="s">
        <v>103</v>
      </c>
      <c r="AQ52" s="51"/>
      <c r="AR52" s="51"/>
    </row>
    <row r="53" spans="19:44" x14ac:dyDescent="0.2">
      <c r="S53" s="53" t="s">
        <v>283</v>
      </c>
      <c r="T53" s="51">
        <v>3.0369999999999999</v>
      </c>
      <c r="U53" s="51" t="s">
        <v>771</v>
      </c>
      <c r="V53" s="51" t="s">
        <v>60</v>
      </c>
      <c r="W53" s="51" t="s">
        <v>62</v>
      </c>
      <c r="X53" s="51" t="s">
        <v>82</v>
      </c>
      <c r="Y53" s="51" t="s">
        <v>103</v>
      </c>
      <c r="Z53" s="51"/>
      <c r="AA53" s="51"/>
      <c r="AC53" s="42"/>
      <c r="AJ53" s="53" t="s">
        <v>284</v>
      </c>
      <c r="AK53" s="51">
        <v>13.17</v>
      </c>
      <c r="AL53" s="51" t="s">
        <v>312</v>
      </c>
      <c r="AM53" s="51" t="s">
        <v>60</v>
      </c>
      <c r="AN53" s="51" t="s">
        <v>62</v>
      </c>
      <c r="AO53" s="51">
        <v>0.98250000000000004</v>
      </c>
      <c r="AP53" s="51" t="s">
        <v>105</v>
      </c>
      <c r="AQ53" s="51"/>
      <c r="AR53" s="51"/>
    </row>
    <row r="54" spans="19:44" x14ac:dyDescent="0.2">
      <c r="S54" s="53" t="s">
        <v>284</v>
      </c>
      <c r="T54" s="51">
        <v>5.774</v>
      </c>
      <c r="U54" s="51" t="s">
        <v>772</v>
      </c>
      <c r="V54" s="51" t="s">
        <v>60</v>
      </c>
      <c r="W54" s="51" t="s">
        <v>62</v>
      </c>
      <c r="X54" s="51" t="s">
        <v>82</v>
      </c>
      <c r="Y54" s="51" t="s">
        <v>105</v>
      </c>
      <c r="Z54" s="51"/>
      <c r="AA54" s="51"/>
      <c r="AC54" s="42"/>
      <c r="AJ54" s="53" t="s">
        <v>285</v>
      </c>
      <c r="AK54" s="51">
        <v>2.242</v>
      </c>
      <c r="AL54" s="51" t="s">
        <v>313</v>
      </c>
      <c r="AM54" s="51" t="s">
        <v>60</v>
      </c>
      <c r="AN54" s="51" t="s">
        <v>62</v>
      </c>
      <c r="AO54" s="51" t="s">
        <v>82</v>
      </c>
      <c r="AP54" s="51" t="s">
        <v>107</v>
      </c>
      <c r="AQ54" s="51"/>
      <c r="AR54" s="51"/>
    </row>
    <row r="55" spans="19:44" x14ac:dyDescent="0.2">
      <c r="S55" s="53" t="s">
        <v>285</v>
      </c>
      <c r="T55" s="51">
        <v>-0.96030000000000004</v>
      </c>
      <c r="U55" s="51" t="s">
        <v>773</v>
      </c>
      <c r="V55" s="51" t="s">
        <v>60</v>
      </c>
      <c r="W55" s="51" t="s">
        <v>62</v>
      </c>
      <c r="X55" s="51" t="s">
        <v>82</v>
      </c>
      <c r="Y55" s="51" t="s">
        <v>107</v>
      </c>
      <c r="Z55" s="51"/>
      <c r="AA55" s="51"/>
      <c r="AC55" s="42"/>
      <c r="AJ55" s="53" t="s">
        <v>286</v>
      </c>
      <c r="AK55" s="51">
        <v>4.093</v>
      </c>
      <c r="AL55" s="51" t="s">
        <v>314</v>
      </c>
      <c r="AM55" s="51" t="s">
        <v>60</v>
      </c>
      <c r="AN55" s="51" t="s">
        <v>62</v>
      </c>
      <c r="AO55" s="51" t="s">
        <v>82</v>
      </c>
      <c r="AP55" s="51" t="s">
        <v>287</v>
      </c>
      <c r="AQ55" s="51"/>
      <c r="AR55" s="51"/>
    </row>
    <row r="56" spans="19:44" x14ac:dyDescent="0.2">
      <c r="S56" s="53" t="s">
        <v>286</v>
      </c>
      <c r="T56" s="51">
        <v>14.72</v>
      </c>
      <c r="U56" s="51" t="s">
        <v>774</v>
      </c>
      <c r="V56" s="51" t="s">
        <v>60</v>
      </c>
      <c r="W56" s="51" t="s">
        <v>62</v>
      </c>
      <c r="X56" s="51">
        <v>0.76149999999999995</v>
      </c>
      <c r="Y56" s="51" t="s">
        <v>287</v>
      </c>
      <c r="Z56" s="51"/>
      <c r="AA56" s="51"/>
      <c r="AC56" s="42"/>
      <c r="AJ56" s="53" t="s">
        <v>81</v>
      </c>
      <c r="AK56" s="51">
        <v>-9.0039999999999996</v>
      </c>
      <c r="AL56" s="51" t="s">
        <v>315</v>
      </c>
      <c r="AM56" s="51" t="s">
        <v>60</v>
      </c>
      <c r="AN56" s="51" t="s">
        <v>62</v>
      </c>
      <c r="AO56" s="51">
        <v>0.99970000000000003</v>
      </c>
      <c r="AP56" s="51" t="s">
        <v>109</v>
      </c>
      <c r="AQ56" s="51"/>
      <c r="AR56" s="51"/>
    </row>
    <row r="57" spans="19:44" x14ac:dyDescent="0.2">
      <c r="S57" s="53" t="s">
        <v>81</v>
      </c>
      <c r="T57" s="51">
        <v>2.375</v>
      </c>
      <c r="U57" s="51" t="s">
        <v>775</v>
      </c>
      <c r="V57" s="51" t="s">
        <v>60</v>
      </c>
      <c r="W57" s="51" t="s">
        <v>62</v>
      </c>
      <c r="X57" s="51" t="s">
        <v>82</v>
      </c>
      <c r="Y57" s="51" t="s">
        <v>109</v>
      </c>
      <c r="Z57" s="51"/>
      <c r="AA57" s="51"/>
      <c r="AC57" s="42"/>
      <c r="AJ57" s="53" t="s">
        <v>84</v>
      </c>
      <c r="AK57" s="51">
        <v>-14.47</v>
      </c>
      <c r="AL57" s="51" t="s">
        <v>316</v>
      </c>
      <c r="AM57" s="51" t="s">
        <v>60</v>
      </c>
      <c r="AN57" s="51" t="s">
        <v>62</v>
      </c>
      <c r="AO57" s="51">
        <v>0.96050000000000002</v>
      </c>
      <c r="AP57" s="51" t="s">
        <v>111</v>
      </c>
      <c r="AQ57" s="51"/>
      <c r="AR57" s="51"/>
    </row>
    <row r="58" spans="19:44" x14ac:dyDescent="0.2">
      <c r="S58" s="53" t="s">
        <v>84</v>
      </c>
      <c r="T58" s="51">
        <v>-5.2370000000000001</v>
      </c>
      <c r="U58" s="51" t="s">
        <v>776</v>
      </c>
      <c r="V58" s="51" t="s">
        <v>60</v>
      </c>
      <c r="W58" s="51" t="s">
        <v>62</v>
      </c>
      <c r="X58" s="51" t="s">
        <v>82</v>
      </c>
      <c r="Y58" s="51" t="s">
        <v>111</v>
      </c>
      <c r="Z58" s="51"/>
      <c r="AA58" s="51"/>
      <c r="AC58" s="42"/>
      <c r="AJ58" s="53" t="s">
        <v>86</v>
      </c>
      <c r="AK58" s="51">
        <v>2.7170000000000001</v>
      </c>
      <c r="AL58" s="51" t="s">
        <v>317</v>
      </c>
      <c r="AM58" s="51" t="s">
        <v>60</v>
      </c>
      <c r="AN58" s="51" t="s">
        <v>62</v>
      </c>
      <c r="AO58" s="51" t="s">
        <v>82</v>
      </c>
      <c r="AP58" s="51" t="s">
        <v>113</v>
      </c>
      <c r="AQ58" s="51"/>
      <c r="AR58" s="51"/>
    </row>
    <row r="59" spans="19:44" x14ac:dyDescent="0.2">
      <c r="S59" s="53" t="s">
        <v>86</v>
      </c>
      <c r="T59" s="51">
        <v>-1.0389999999999999</v>
      </c>
      <c r="U59" s="51" t="s">
        <v>777</v>
      </c>
      <c r="V59" s="51" t="s">
        <v>60</v>
      </c>
      <c r="W59" s="51" t="s">
        <v>62</v>
      </c>
      <c r="X59" s="51" t="s">
        <v>82</v>
      </c>
      <c r="Y59" s="51" t="s">
        <v>113</v>
      </c>
      <c r="Z59" s="51"/>
      <c r="AA59" s="51"/>
      <c r="AC59" s="42"/>
      <c r="AJ59" s="53" t="s">
        <v>88</v>
      </c>
      <c r="AK59" s="51">
        <v>2.1459999999999999</v>
      </c>
      <c r="AL59" s="51" t="s">
        <v>318</v>
      </c>
      <c r="AM59" s="51" t="s">
        <v>60</v>
      </c>
      <c r="AN59" s="51" t="s">
        <v>62</v>
      </c>
      <c r="AO59" s="51" t="s">
        <v>82</v>
      </c>
      <c r="AP59" s="51" t="s">
        <v>115</v>
      </c>
      <c r="AQ59" s="51"/>
      <c r="AR59" s="51"/>
    </row>
    <row r="60" spans="19:44" x14ac:dyDescent="0.2">
      <c r="S60" s="53" t="s">
        <v>88</v>
      </c>
      <c r="T60" s="51">
        <v>-6.444</v>
      </c>
      <c r="U60" s="51" t="s">
        <v>778</v>
      </c>
      <c r="V60" s="51" t="s">
        <v>60</v>
      </c>
      <c r="W60" s="51" t="s">
        <v>62</v>
      </c>
      <c r="X60" s="51">
        <v>0.99990000000000001</v>
      </c>
      <c r="Y60" s="51" t="s">
        <v>115</v>
      </c>
      <c r="Z60" s="51"/>
      <c r="AA60" s="51"/>
      <c r="AC60" s="42"/>
      <c r="AJ60" s="53" t="s">
        <v>90</v>
      </c>
      <c r="AK60" s="51">
        <v>1.6539999999999999</v>
      </c>
      <c r="AL60" s="51" t="s">
        <v>319</v>
      </c>
      <c r="AM60" s="51" t="s">
        <v>60</v>
      </c>
      <c r="AN60" s="51" t="s">
        <v>62</v>
      </c>
      <c r="AO60" s="51" t="s">
        <v>82</v>
      </c>
      <c r="AP60" s="51" t="s">
        <v>117</v>
      </c>
      <c r="AQ60" s="51"/>
      <c r="AR60" s="51"/>
    </row>
    <row r="61" spans="19:44" x14ac:dyDescent="0.2">
      <c r="S61" s="53" t="s">
        <v>90</v>
      </c>
      <c r="T61" s="51">
        <v>-9.8339999999999996</v>
      </c>
      <c r="U61" s="51" t="s">
        <v>779</v>
      </c>
      <c r="V61" s="51" t="s">
        <v>60</v>
      </c>
      <c r="W61" s="51" t="s">
        <v>62</v>
      </c>
      <c r="X61" s="51">
        <v>0.98850000000000005</v>
      </c>
      <c r="Y61" s="51" t="s">
        <v>117</v>
      </c>
      <c r="Z61" s="51"/>
      <c r="AA61" s="51"/>
      <c r="AC61" s="42"/>
      <c r="AJ61" s="53" t="s">
        <v>92</v>
      </c>
      <c r="AK61" s="51">
        <v>-3.056</v>
      </c>
      <c r="AL61" s="51" t="s">
        <v>320</v>
      </c>
      <c r="AM61" s="51" t="s">
        <v>60</v>
      </c>
      <c r="AN61" s="51" t="s">
        <v>62</v>
      </c>
      <c r="AO61" s="51" t="s">
        <v>82</v>
      </c>
      <c r="AP61" s="51" t="s">
        <v>119</v>
      </c>
      <c r="AQ61" s="51"/>
      <c r="AR61" s="51"/>
    </row>
    <row r="62" spans="19:44" x14ac:dyDescent="0.2">
      <c r="S62" s="53" t="s">
        <v>92</v>
      </c>
      <c r="T62" s="51">
        <v>-4.4870000000000001</v>
      </c>
      <c r="U62" s="51" t="s">
        <v>780</v>
      </c>
      <c r="V62" s="51" t="s">
        <v>60</v>
      </c>
      <c r="W62" s="51" t="s">
        <v>62</v>
      </c>
      <c r="X62" s="51" t="s">
        <v>82</v>
      </c>
      <c r="Y62" s="51" t="s">
        <v>119</v>
      </c>
      <c r="Z62" s="51"/>
      <c r="AA62" s="51"/>
      <c r="AC62" s="42"/>
      <c r="AJ62" s="53" t="s">
        <v>94</v>
      </c>
      <c r="AK62" s="51">
        <v>5.2839999999999998</v>
      </c>
      <c r="AL62" s="51" t="s">
        <v>321</v>
      </c>
      <c r="AM62" s="51" t="s">
        <v>60</v>
      </c>
      <c r="AN62" s="51" t="s">
        <v>62</v>
      </c>
      <c r="AO62" s="51" t="s">
        <v>82</v>
      </c>
      <c r="AP62" s="51" t="s">
        <v>121</v>
      </c>
      <c r="AQ62" s="51"/>
      <c r="AR62" s="51"/>
    </row>
    <row r="63" spans="19:44" x14ac:dyDescent="0.2">
      <c r="S63" s="53" t="s">
        <v>94</v>
      </c>
      <c r="T63" s="51">
        <v>1.1890000000000001</v>
      </c>
      <c r="U63" s="51" t="s">
        <v>781</v>
      </c>
      <c r="V63" s="51" t="s">
        <v>60</v>
      </c>
      <c r="W63" s="51" t="s">
        <v>62</v>
      </c>
      <c r="X63" s="51" t="s">
        <v>82</v>
      </c>
      <c r="Y63" s="51" t="s">
        <v>121</v>
      </c>
      <c r="Z63" s="51"/>
      <c r="AA63" s="51"/>
      <c r="AC63" s="42"/>
      <c r="AJ63" s="53" t="s">
        <v>96</v>
      </c>
      <c r="AK63" s="51">
        <v>-7.7530000000000001</v>
      </c>
      <c r="AL63" s="51" t="s">
        <v>322</v>
      </c>
      <c r="AM63" s="51" t="s">
        <v>60</v>
      </c>
      <c r="AN63" s="51" t="s">
        <v>62</v>
      </c>
      <c r="AO63" s="51" t="s">
        <v>82</v>
      </c>
      <c r="AP63" s="51" t="s">
        <v>123</v>
      </c>
      <c r="AQ63" s="51"/>
      <c r="AR63" s="51"/>
    </row>
    <row r="64" spans="19:44" x14ac:dyDescent="0.2">
      <c r="S64" s="53" t="s">
        <v>96</v>
      </c>
      <c r="T64" s="51">
        <v>-7.9290000000000003</v>
      </c>
      <c r="U64" s="51" t="s">
        <v>782</v>
      </c>
      <c r="V64" s="51" t="s">
        <v>60</v>
      </c>
      <c r="W64" s="51" t="s">
        <v>62</v>
      </c>
      <c r="X64" s="51">
        <v>0.99870000000000003</v>
      </c>
      <c r="Y64" s="51" t="s">
        <v>123</v>
      </c>
      <c r="Z64" s="51"/>
      <c r="AA64" s="51"/>
      <c r="AC64" s="42"/>
      <c r="AJ64" s="53" t="s">
        <v>98</v>
      </c>
      <c r="AK64" s="51">
        <v>-12.81</v>
      </c>
      <c r="AL64" s="51" t="s">
        <v>323</v>
      </c>
      <c r="AM64" s="51" t="s">
        <v>60</v>
      </c>
      <c r="AN64" s="51" t="s">
        <v>62</v>
      </c>
      <c r="AO64" s="51">
        <v>0.98640000000000005</v>
      </c>
      <c r="AP64" s="51" t="s">
        <v>125</v>
      </c>
      <c r="AQ64" s="51"/>
      <c r="AR64" s="51"/>
    </row>
    <row r="65" spans="19:44" x14ac:dyDescent="0.2">
      <c r="S65" s="53" t="s">
        <v>98</v>
      </c>
      <c r="T65" s="51">
        <v>-5.181</v>
      </c>
      <c r="U65" s="51" t="s">
        <v>783</v>
      </c>
      <c r="V65" s="51" t="s">
        <v>60</v>
      </c>
      <c r="W65" s="51" t="s">
        <v>62</v>
      </c>
      <c r="X65" s="51" t="s">
        <v>82</v>
      </c>
      <c r="Y65" s="51" t="s">
        <v>125</v>
      </c>
      <c r="Z65" s="51"/>
      <c r="AA65" s="51"/>
      <c r="AC65" s="42"/>
      <c r="AJ65" s="53" t="s">
        <v>100</v>
      </c>
      <c r="AK65" s="51">
        <v>-6.8410000000000002</v>
      </c>
      <c r="AL65" s="51" t="s">
        <v>324</v>
      </c>
      <c r="AM65" s="51" t="s">
        <v>60</v>
      </c>
      <c r="AN65" s="51" t="s">
        <v>62</v>
      </c>
      <c r="AO65" s="51" t="s">
        <v>82</v>
      </c>
      <c r="AP65" s="51" t="s">
        <v>127</v>
      </c>
      <c r="AQ65" s="51"/>
      <c r="AR65" s="51"/>
    </row>
    <row r="66" spans="19:44" x14ac:dyDescent="0.2">
      <c r="S66" s="53" t="s">
        <v>100</v>
      </c>
      <c r="T66" s="51">
        <v>-8.3450000000000006</v>
      </c>
      <c r="U66" s="51" t="s">
        <v>784</v>
      </c>
      <c r="V66" s="51" t="s">
        <v>60</v>
      </c>
      <c r="W66" s="51" t="s">
        <v>62</v>
      </c>
      <c r="X66" s="51">
        <v>0.99780000000000002</v>
      </c>
      <c r="Y66" s="51" t="s">
        <v>127</v>
      </c>
      <c r="Z66" s="51"/>
      <c r="AA66" s="51"/>
      <c r="AC66" s="42"/>
      <c r="AJ66" s="53" t="s">
        <v>102</v>
      </c>
      <c r="AK66" s="51">
        <v>-4.6689999999999996</v>
      </c>
      <c r="AL66" s="51" t="s">
        <v>325</v>
      </c>
      <c r="AM66" s="51" t="s">
        <v>60</v>
      </c>
      <c r="AN66" s="51" t="s">
        <v>62</v>
      </c>
      <c r="AO66" s="51" t="s">
        <v>82</v>
      </c>
      <c r="AP66" s="51" t="s">
        <v>129</v>
      </c>
      <c r="AQ66" s="51"/>
      <c r="AR66" s="51"/>
    </row>
    <row r="67" spans="19:44" x14ac:dyDescent="0.2">
      <c r="S67" s="53" t="s">
        <v>102</v>
      </c>
      <c r="T67" s="51">
        <v>-5.6079999999999997</v>
      </c>
      <c r="U67" s="51" t="s">
        <v>785</v>
      </c>
      <c r="V67" s="51" t="s">
        <v>60</v>
      </c>
      <c r="W67" s="51" t="s">
        <v>62</v>
      </c>
      <c r="X67" s="51" t="s">
        <v>82</v>
      </c>
      <c r="Y67" s="51" t="s">
        <v>129</v>
      </c>
      <c r="Z67" s="51"/>
      <c r="AA67" s="51"/>
      <c r="AC67" s="42"/>
      <c r="AJ67" s="53" t="s">
        <v>104</v>
      </c>
      <c r="AK67" s="51">
        <v>-15.59</v>
      </c>
      <c r="AL67" s="51" t="s">
        <v>326</v>
      </c>
      <c r="AM67" s="51" t="s">
        <v>60</v>
      </c>
      <c r="AN67" s="51" t="s">
        <v>62</v>
      </c>
      <c r="AO67" s="51">
        <v>0.92920000000000003</v>
      </c>
      <c r="AP67" s="51" t="s">
        <v>131</v>
      </c>
      <c r="AQ67" s="51"/>
      <c r="AR67" s="51"/>
    </row>
    <row r="68" spans="19:44" x14ac:dyDescent="0.2">
      <c r="S68" s="53" t="s">
        <v>104</v>
      </c>
      <c r="T68" s="51">
        <v>-12.34</v>
      </c>
      <c r="U68" s="51" t="s">
        <v>786</v>
      </c>
      <c r="V68" s="51" t="s">
        <v>60</v>
      </c>
      <c r="W68" s="51" t="s">
        <v>62</v>
      </c>
      <c r="X68" s="51">
        <v>0.92279999999999995</v>
      </c>
      <c r="Y68" s="51" t="s">
        <v>131</v>
      </c>
      <c r="Z68" s="51"/>
      <c r="AA68" s="51"/>
      <c r="AC68" s="42"/>
      <c r="AJ68" s="53" t="s">
        <v>106</v>
      </c>
      <c r="AK68" s="51">
        <v>-13.74</v>
      </c>
      <c r="AL68" s="51" t="s">
        <v>327</v>
      </c>
      <c r="AM68" s="51" t="s">
        <v>60</v>
      </c>
      <c r="AN68" s="51" t="s">
        <v>62</v>
      </c>
      <c r="AO68" s="51">
        <v>0.97440000000000004</v>
      </c>
      <c r="AP68" s="51" t="s">
        <v>288</v>
      </c>
      <c r="AQ68" s="51"/>
      <c r="AR68" s="51"/>
    </row>
    <row r="69" spans="19:44" x14ac:dyDescent="0.2">
      <c r="S69" s="53" t="s">
        <v>106</v>
      </c>
      <c r="T69" s="51">
        <v>3.3380000000000001</v>
      </c>
      <c r="U69" s="51" t="s">
        <v>787</v>
      </c>
      <c r="V69" s="51" t="s">
        <v>60</v>
      </c>
      <c r="W69" s="51" t="s">
        <v>62</v>
      </c>
      <c r="X69" s="51" t="s">
        <v>82</v>
      </c>
      <c r="Y69" s="51" t="s">
        <v>288</v>
      </c>
      <c r="Z69" s="51"/>
      <c r="AA69" s="51"/>
      <c r="AC69" s="42"/>
      <c r="AJ69" s="53" t="s">
        <v>108</v>
      </c>
      <c r="AK69" s="51">
        <v>-5.4649999999999999</v>
      </c>
      <c r="AL69" s="51" t="s">
        <v>328</v>
      </c>
      <c r="AM69" s="51" t="s">
        <v>60</v>
      </c>
      <c r="AN69" s="51" t="s">
        <v>62</v>
      </c>
      <c r="AO69" s="51" t="s">
        <v>82</v>
      </c>
      <c r="AP69" s="51" t="s">
        <v>133</v>
      </c>
      <c r="AQ69" s="51"/>
      <c r="AR69" s="51"/>
    </row>
    <row r="70" spans="19:44" x14ac:dyDescent="0.2">
      <c r="S70" s="53" t="s">
        <v>108</v>
      </c>
      <c r="T70" s="51">
        <v>-7.6120000000000001</v>
      </c>
      <c r="U70" s="51" t="s">
        <v>788</v>
      </c>
      <c r="V70" s="51" t="s">
        <v>60</v>
      </c>
      <c r="W70" s="51" t="s">
        <v>62</v>
      </c>
      <c r="X70" s="51">
        <v>0.99919999999999998</v>
      </c>
      <c r="Y70" s="51" t="s">
        <v>133</v>
      </c>
      <c r="Z70" s="51"/>
      <c r="AA70" s="51"/>
      <c r="AC70" s="42"/>
      <c r="AJ70" s="53" t="s">
        <v>110</v>
      </c>
      <c r="AK70" s="51">
        <v>11.72</v>
      </c>
      <c r="AL70" s="51" t="s">
        <v>329</v>
      </c>
      <c r="AM70" s="51" t="s">
        <v>60</v>
      </c>
      <c r="AN70" s="51" t="s">
        <v>62</v>
      </c>
      <c r="AO70" s="51">
        <v>0.99419999999999997</v>
      </c>
      <c r="AP70" s="51" t="s">
        <v>135</v>
      </c>
      <c r="AQ70" s="51"/>
      <c r="AR70" s="51"/>
    </row>
    <row r="71" spans="19:44" x14ac:dyDescent="0.2">
      <c r="S71" s="53" t="s">
        <v>110</v>
      </c>
      <c r="T71" s="51">
        <v>-3.4140000000000001</v>
      </c>
      <c r="U71" s="51" t="s">
        <v>789</v>
      </c>
      <c r="V71" s="51" t="s">
        <v>60</v>
      </c>
      <c r="W71" s="51" t="s">
        <v>62</v>
      </c>
      <c r="X71" s="51" t="s">
        <v>82</v>
      </c>
      <c r="Y71" s="51" t="s">
        <v>135</v>
      </c>
      <c r="Z71" s="51"/>
      <c r="AA71" s="51"/>
      <c r="AC71" s="42"/>
      <c r="AJ71" s="53" t="s">
        <v>112</v>
      </c>
      <c r="AK71" s="51">
        <v>11.15</v>
      </c>
      <c r="AL71" s="51" t="s">
        <v>330</v>
      </c>
      <c r="AM71" s="51" t="s">
        <v>60</v>
      </c>
      <c r="AN71" s="51" t="s">
        <v>62</v>
      </c>
      <c r="AO71" s="51">
        <v>0.99650000000000005</v>
      </c>
      <c r="AP71" s="51" t="s">
        <v>137</v>
      </c>
      <c r="AQ71" s="51"/>
      <c r="AR71" s="51"/>
    </row>
    <row r="72" spans="19:44" x14ac:dyDescent="0.2">
      <c r="S72" s="53" t="s">
        <v>112</v>
      </c>
      <c r="T72" s="51">
        <v>-8.8190000000000008</v>
      </c>
      <c r="U72" s="51" t="s">
        <v>790</v>
      </c>
      <c r="V72" s="51" t="s">
        <v>60</v>
      </c>
      <c r="W72" s="51" t="s">
        <v>62</v>
      </c>
      <c r="X72" s="51">
        <v>0.99609999999999999</v>
      </c>
      <c r="Y72" s="51" t="s">
        <v>137</v>
      </c>
      <c r="Z72" s="51"/>
      <c r="AA72" s="51"/>
      <c r="AC72" s="42"/>
      <c r="AJ72" s="53" t="s">
        <v>114</v>
      </c>
      <c r="AK72" s="51">
        <v>10.66</v>
      </c>
      <c r="AL72" s="51" t="s">
        <v>331</v>
      </c>
      <c r="AM72" s="51" t="s">
        <v>60</v>
      </c>
      <c r="AN72" s="51" t="s">
        <v>62</v>
      </c>
      <c r="AO72" s="51">
        <v>0.99780000000000002</v>
      </c>
      <c r="AP72" s="51" t="s">
        <v>139</v>
      </c>
      <c r="AQ72" s="51"/>
      <c r="AR72" s="51"/>
    </row>
    <row r="73" spans="19:44" x14ac:dyDescent="0.2">
      <c r="S73" s="53" t="s">
        <v>114</v>
      </c>
      <c r="T73" s="51">
        <v>-12.21</v>
      </c>
      <c r="U73" s="51" t="s">
        <v>791</v>
      </c>
      <c r="V73" s="51" t="s">
        <v>60</v>
      </c>
      <c r="W73" s="51" t="s">
        <v>62</v>
      </c>
      <c r="X73" s="51">
        <v>0.92869999999999997</v>
      </c>
      <c r="Y73" s="51" t="s">
        <v>139</v>
      </c>
      <c r="Z73" s="51"/>
      <c r="AA73" s="51"/>
      <c r="AC73" s="42"/>
      <c r="AJ73" s="53" t="s">
        <v>116</v>
      </c>
      <c r="AK73" s="51">
        <v>5.9480000000000004</v>
      </c>
      <c r="AL73" s="51" t="s">
        <v>332</v>
      </c>
      <c r="AM73" s="51" t="s">
        <v>60</v>
      </c>
      <c r="AN73" s="51" t="s">
        <v>62</v>
      </c>
      <c r="AO73" s="51" t="s">
        <v>82</v>
      </c>
      <c r="AP73" s="51" t="s">
        <v>141</v>
      </c>
      <c r="AQ73" s="51"/>
      <c r="AR73" s="51"/>
    </row>
    <row r="74" spans="19:44" x14ac:dyDescent="0.2">
      <c r="S74" s="53" t="s">
        <v>116</v>
      </c>
      <c r="T74" s="51">
        <v>-6.8620000000000001</v>
      </c>
      <c r="U74" s="51" t="s">
        <v>792</v>
      </c>
      <c r="V74" s="51" t="s">
        <v>60</v>
      </c>
      <c r="W74" s="51" t="s">
        <v>62</v>
      </c>
      <c r="X74" s="51">
        <v>0.99970000000000003</v>
      </c>
      <c r="Y74" s="51" t="s">
        <v>141</v>
      </c>
      <c r="Z74" s="51"/>
      <c r="AA74" s="51"/>
      <c r="AC74" s="42"/>
      <c r="AJ74" s="53" t="s">
        <v>118</v>
      </c>
      <c r="AK74" s="51">
        <v>14.29</v>
      </c>
      <c r="AL74" s="51" t="s">
        <v>333</v>
      </c>
      <c r="AM74" s="51" t="s">
        <v>60</v>
      </c>
      <c r="AN74" s="51" t="s">
        <v>62</v>
      </c>
      <c r="AO74" s="51">
        <v>0.96440000000000003</v>
      </c>
      <c r="AP74" s="51" t="s">
        <v>143</v>
      </c>
      <c r="AQ74" s="51"/>
      <c r="AR74" s="51"/>
    </row>
    <row r="75" spans="19:44" x14ac:dyDescent="0.2">
      <c r="S75" s="53" t="s">
        <v>118</v>
      </c>
      <c r="T75" s="51">
        <v>-1.1859999999999999</v>
      </c>
      <c r="U75" s="51" t="s">
        <v>793</v>
      </c>
      <c r="V75" s="51" t="s">
        <v>60</v>
      </c>
      <c r="W75" s="51" t="s">
        <v>62</v>
      </c>
      <c r="X75" s="51" t="s">
        <v>82</v>
      </c>
      <c r="Y75" s="51" t="s">
        <v>143</v>
      </c>
      <c r="Z75" s="51"/>
      <c r="AA75" s="51"/>
      <c r="AC75" s="42"/>
      <c r="AJ75" s="53" t="s">
        <v>120</v>
      </c>
      <c r="AK75" s="51">
        <v>1.2509999999999999</v>
      </c>
      <c r="AL75" s="51" t="s">
        <v>334</v>
      </c>
      <c r="AM75" s="51" t="s">
        <v>60</v>
      </c>
      <c r="AN75" s="51" t="s">
        <v>62</v>
      </c>
      <c r="AO75" s="51" t="s">
        <v>82</v>
      </c>
      <c r="AP75" s="51" t="s">
        <v>145</v>
      </c>
      <c r="AQ75" s="51"/>
      <c r="AR75" s="51"/>
    </row>
    <row r="76" spans="19:44" x14ac:dyDescent="0.2">
      <c r="S76" s="53" t="s">
        <v>120</v>
      </c>
      <c r="T76" s="51">
        <v>-10.3</v>
      </c>
      <c r="U76" s="51" t="s">
        <v>794</v>
      </c>
      <c r="V76" s="51" t="s">
        <v>60</v>
      </c>
      <c r="W76" s="51" t="s">
        <v>62</v>
      </c>
      <c r="X76" s="51">
        <v>0.98240000000000005</v>
      </c>
      <c r="Y76" s="51" t="s">
        <v>145</v>
      </c>
      <c r="Z76" s="51"/>
      <c r="AA76" s="51"/>
      <c r="AC76" s="42"/>
      <c r="AJ76" s="53" t="s">
        <v>122</v>
      </c>
      <c r="AK76" s="51">
        <v>-3.8039999999999998</v>
      </c>
      <c r="AL76" s="51" t="s">
        <v>335</v>
      </c>
      <c r="AM76" s="51" t="s">
        <v>60</v>
      </c>
      <c r="AN76" s="51" t="s">
        <v>62</v>
      </c>
      <c r="AO76" s="51" t="s">
        <v>82</v>
      </c>
      <c r="AP76" s="51" t="s">
        <v>147</v>
      </c>
      <c r="AQ76" s="51"/>
      <c r="AR76" s="51"/>
    </row>
    <row r="77" spans="19:44" x14ac:dyDescent="0.2">
      <c r="S77" s="53" t="s">
        <v>122</v>
      </c>
      <c r="T77" s="51">
        <v>-7.556</v>
      </c>
      <c r="U77" s="51" t="s">
        <v>795</v>
      </c>
      <c r="V77" s="51" t="s">
        <v>60</v>
      </c>
      <c r="W77" s="51" t="s">
        <v>62</v>
      </c>
      <c r="X77" s="51">
        <v>0.99919999999999998</v>
      </c>
      <c r="Y77" s="51" t="s">
        <v>147</v>
      </c>
      <c r="Z77" s="51"/>
      <c r="AA77" s="51"/>
      <c r="AC77" s="42"/>
      <c r="AJ77" s="53" t="s">
        <v>124</v>
      </c>
      <c r="AK77" s="51">
        <v>2.1629999999999998</v>
      </c>
      <c r="AL77" s="51" t="s">
        <v>336</v>
      </c>
      <c r="AM77" s="51" t="s">
        <v>60</v>
      </c>
      <c r="AN77" s="51" t="s">
        <v>62</v>
      </c>
      <c r="AO77" s="51" t="s">
        <v>82</v>
      </c>
      <c r="AP77" s="51" t="s">
        <v>149</v>
      </c>
      <c r="AQ77" s="51"/>
      <c r="AR77" s="51"/>
    </row>
    <row r="78" spans="19:44" x14ac:dyDescent="0.2">
      <c r="S78" s="53" t="s">
        <v>124</v>
      </c>
      <c r="T78" s="51">
        <v>-10.72</v>
      </c>
      <c r="U78" s="51" t="s">
        <v>796</v>
      </c>
      <c r="V78" s="51" t="s">
        <v>60</v>
      </c>
      <c r="W78" s="51" t="s">
        <v>62</v>
      </c>
      <c r="X78" s="51">
        <v>0.97509999999999997</v>
      </c>
      <c r="Y78" s="51" t="s">
        <v>149</v>
      </c>
      <c r="Z78" s="51"/>
      <c r="AA78" s="51"/>
      <c r="AC78" s="42"/>
      <c r="AJ78" s="53" t="s">
        <v>126</v>
      </c>
      <c r="AK78" s="51">
        <v>4.3360000000000003</v>
      </c>
      <c r="AL78" s="51" t="s">
        <v>337</v>
      </c>
      <c r="AM78" s="51" t="s">
        <v>60</v>
      </c>
      <c r="AN78" s="51" t="s">
        <v>62</v>
      </c>
      <c r="AO78" s="51" t="s">
        <v>82</v>
      </c>
      <c r="AP78" s="51" t="s">
        <v>151</v>
      </c>
      <c r="AQ78" s="51"/>
      <c r="AR78" s="51"/>
    </row>
    <row r="79" spans="19:44" x14ac:dyDescent="0.2">
      <c r="S79" s="53" t="s">
        <v>126</v>
      </c>
      <c r="T79" s="51">
        <v>-7.9820000000000002</v>
      </c>
      <c r="U79" s="51" t="s">
        <v>797</v>
      </c>
      <c r="V79" s="51" t="s">
        <v>60</v>
      </c>
      <c r="W79" s="51" t="s">
        <v>62</v>
      </c>
      <c r="X79" s="51">
        <v>0.99860000000000004</v>
      </c>
      <c r="Y79" s="51" t="s">
        <v>151</v>
      </c>
      <c r="Z79" s="51"/>
      <c r="AA79" s="51"/>
      <c r="AC79" s="42"/>
      <c r="AJ79" s="53" t="s">
        <v>128</v>
      </c>
      <c r="AK79" s="51">
        <v>-6.5880000000000001</v>
      </c>
      <c r="AL79" s="51" t="s">
        <v>338</v>
      </c>
      <c r="AM79" s="51" t="s">
        <v>60</v>
      </c>
      <c r="AN79" s="51" t="s">
        <v>62</v>
      </c>
      <c r="AO79" s="51" t="s">
        <v>82</v>
      </c>
      <c r="AP79" s="51" t="s">
        <v>153</v>
      </c>
      <c r="AQ79" s="51"/>
      <c r="AR79" s="51"/>
    </row>
    <row r="80" spans="19:44" x14ac:dyDescent="0.2">
      <c r="S80" s="53" t="s">
        <v>128</v>
      </c>
      <c r="T80" s="51">
        <v>-14.72</v>
      </c>
      <c r="U80" s="51" t="s">
        <v>798</v>
      </c>
      <c r="V80" s="51" t="s">
        <v>60</v>
      </c>
      <c r="W80" s="51" t="s">
        <v>62</v>
      </c>
      <c r="X80" s="51">
        <v>0.76180000000000003</v>
      </c>
      <c r="Y80" s="51" t="s">
        <v>153</v>
      </c>
      <c r="Z80" s="51"/>
      <c r="AA80" s="51"/>
      <c r="AC80" s="42"/>
      <c r="AJ80" s="53" t="s">
        <v>130</v>
      </c>
      <c r="AK80" s="51">
        <v>-4.7370000000000001</v>
      </c>
      <c r="AL80" s="51" t="s">
        <v>339</v>
      </c>
      <c r="AM80" s="51" t="s">
        <v>60</v>
      </c>
      <c r="AN80" s="51" t="s">
        <v>62</v>
      </c>
      <c r="AO80" s="51" t="s">
        <v>82</v>
      </c>
      <c r="AP80" s="51" t="s">
        <v>289</v>
      </c>
      <c r="AQ80" s="51"/>
      <c r="AR80" s="51"/>
    </row>
    <row r="81" spans="19:44" x14ac:dyDescent="0.2">
      <c r="S81" s="53" t="s">
        <v>130</v>
      </c>
      <c r="T81" s="51">
        <v>0.96360000000000001</v>
      </c>
      <c r="U81" s="51" t="s">
        <v>799</v>
      </c>
      <c r="V81" s="51" t="s">
        <v>60</v>
      </c>
      <c r="W81" s="51" t="s">
        <v>62</v>
      </c>
      <c r="X81" s="51" t="s">
        <v>82</v>
      </c>
      <c r="Y81" s="51" t="s">
        <v>289</v>
      </c>
      <c r="Z81" s="51"/>
      <c r="AA81" s="51"/>
      <c r="AC81" s="42"/>
      <c r="AJ81" s="53" t="s">
        <v>132</v>
      </c>
      <c r="AK81" s="51">
        <v>17.190000000000001</v>
      </c>
      <c r="AL81" s="51" t="s">
        <v>340</v>
      </c>
      <c r="AM81" s="51" t="s">
        <v>60</v>
      </c>
      <c r="AN81" s="51" t="s">
        <v>62</v>
      </c>
      <c r="AO81" s="51">
        <v>0.86070000000000002</v>
      </c>
      <c r="AP81" s="51" t="s">
        <v>155</v>
      </c>
      <c r="AQ81" s="51"/>
      <c r="AR81" s="51"/>
    </row>
    <row r="82" spans="19:44" x14ac:dyDescent="0.2">
      <c r="S82" s="53" t="s">
        <v>132</v>
      </c>
      <c r="T82" s="51">
        <v>4.1980000000000004</v>
      </c>
      <c r="U82" s="51" t="s">
        <v>800</v>
      </c>
      <c r="V82" s="51" t="s">
        <v>60</v>
      </c>
      <c r="W82" s="51" t="s">
        <v>62</v>
      </c>
      <c r="X82" s="51" t="s">
        <v>82</v>
      </c>
      <c r="Y82" s="51" t="s">
        <v>155</v>
      </c>
      <c r="Z82" s="51"/>
      <c r="AA82" s="51"/>
      <c r="AC82" s="42"/>
      <c r="AJ82" s="53" t="s">
        <v>134</v>
      </c>
      <c r="AK82" s="51">
        <v>16.62</v>
      </c>
      <c r="AL82" s="51" t="s">
        <v>341</v>
      </c>
      <c r="AM82" s="51" t="s">
        <v>60</v>
      </c>
      <c r="AN82" s="51" t="s">
        <v>62</v>
      </c>
      <c r="AO82" s="51">
        <v>0.88859999999999995</v>
      </c>
      <c r="AP82" s="51" t="s">
        <v>157</v>
      </c>
      <c r="AQ82" s="51"/>
      <c r="AR82" s="51"/>
    </row>
    <row r="83" spans="19:44" x14ac:dyDescent="0.2">
      <c r="S83" s="53" t="s">
        <v>134</v>
      </c>
      <c r="T83" s="51">
        <v>-1.2070000000000001</v>
      </c>
      <c r="U83" s="51" t="s">
        <v>801</v>
      </c>
      <c r="V83" s="51" t="s">
        <v>60</v>
      </c>
      <c r="W83" s="51" t="s">
        <v>62</v>
      </c>
      <c r="X83" s="51" t="s">
        <v>82</v>
      </c>
      <c r="Y83" s="51" t="s">
        <v>157</v>
      </c>
      <c r="Z83" s="51"/>
      <c r="AA83" s="51"/>
      <c r="AC83" s="42"/>
      <c r="AJ83" s="53" t="s">
        <v>136</v>
      </c>
      <c r="AK83" s="51">
        <v>16.12</v>
      </c>
      <c r="AL83" s="51" t="s">
        <v>342</v>
      </c>
      <c r="AM83" s="51" t="s">
        <v>60</v>
      </c>
      <c r="AN83" s="51" t="s">
        <v>62</v>
      </c>
      <c r="AO83" s="51">
        <v>0.90959999999999996</v>
      </c>
      <c r="AP83" s="51" t="s">
        <v>159</v>
      </c>
      <c r="AQ83" s="51"/>
      <c r="AR83" s="51"/>
    </row>
    <row r="84" spans="19:44" x14ac:dyDescent="0.2">
      <c r="S84" s="53" t="s">
        <v>136</v>
      </c>
      <c r="T84" s="51">
        <v>-4.5970000000000004</v>
      </c>
      <c r="U84" s="51" t="s">
        <v>802</v>
      </c>
      <c r="V84" s="51" t="s">
        <v>60</v>
      </c>
      <c r="W84" s="51" t="s">
        <v>62</v>
      </c>
      <c r="X84" s="51" t="s">
        <v>82</v>
      </c>
      <c r="Y84" s="51" t="s">
        <v>159</v>
      </c>
      <c r="Z84" s="51"/>
      <c r="AA84" s="51"/>
      <c r="AC84" s="42"/>
      <c r="AJ84" s="53" t="s">
        <v>138</v>
      </c>
      <c r="AK84" s="51">
        <v>11.41</v>
      </c>
      <c r="AL84" s="51" t="s">
        <v>343</v>
      </c>
      <c r="AM84" s="51" t="s">
        <v>60</v>
      </c>
      <c r="AN84" s="51" t="s">
        <v>62</v>
      </c>
      <c r="AO84" s="51">
        <v>0.99550000000000005</v>
      </c>
      <c r="AP84" s="51" t="s">
        <v>161</v>
      </c>
      <c r="AQ84" s="51"/>
      <c r="AR84" s="51"/>
    </row>
    <row r="85" spans="19:44" x14ac:dyDescent="0.2">
      <c r="S85" s="53" t="s">
        <v>138</v>
      </c>
      <c r="T85" s="51">
        <v>0.75009999999999999</v>
      </c>
      <c r="U85" s="51" t="s">
        <v>803</v>
      </c>
      <c r="V85" s="51" t="s">
        <v>60</v>
      </c>
      <c r="W85" s="51" t="s">
        <v>62</v>
      </c>
      <c r="X85" s="51" t="s">
        <v>82</v>
      </c>
      <c r="Y85" s="51" t="s">
        <v>161</v>
      </c>
      <c r="Z85" s="51"/>
      <c r="AA85" s="51"/>
      <c r="AC85" s="42"/>
      <c r="AJ85" s="53" t="s">
        <v>140</v>
      </c>
      <c r="AK85" s="51">
        <v>19.75</v>
      </c>
      <c r="AL85" s="51" t="s">
        <v>344</v>
      </c>
      <c r="AM85" s="51" t="s">
        <v>60</v>
      </c>
      <c r="AN85" s="51" t="s">
        <v>62</v>
      </c>
      <c r="AO85" s="51">
        <v>0.69359999999999999</v>
      </c>
      <c r="AP85" s="51" t="s">
        <v>163</v>
      </c>
      <c r="AQ85" s="51"/>
      <c r="AR85" s="51"/>
    </row>
    <row r="86" spans="19:44" x14ac:dyDescent="0.2">
      <c r="S86" s="53" t="s">
        <v>140</v>
      </c>
      <c r="T86" s="51">
        <v>6.4260000000000002</v>
      </c>
      <c r="U86" s="51" t="s">
        <v>804</v>
      </c>
      <c r="V86" s="51" t="s">
        <v>60</v>
      </c>
      <c r="W86" s="51" t="s">
        <v>62</v>
      </c>
      <c r="X86" s="51">
        <v>0.99990000000000001</v>
      </c>
      <c r="Y86" s="51" t="s">
        <v>163</v>
      </c>
      <c r="Z86" s="51"/>
      <c r="AA86" s="51"/>
      <c r="AC86" s="42"/>
      <c r="AJ86" s="53" t="s">
        <v>142</v>
      </c>
      <c r="AK86" s="51">
        <v>6.7160000000000002</v>
      </c>
      <c r="AL86" s="51" t="s">
        <v>345</v>
      </c>
      <c r="AM86" s="51" t="s">
        <v>60</v>
      </c>
      <c r="AN86" s="51" t="s">
        <v>62</v>
      </c>
      <c r="AO86" s="51" t="s">
        <v>82</v>
      </c>
      <c r="AP86" s="51" t="s">
        <v>165</v>
      </c>
      <c r="AQ86" s="51"/>
      <c r="AR86" s="51"/>
    </row>
    <row r="87" spans="19:44" x14ac:dyDescent="0.2">
      <c r="S87" s="53" t="s">
        <v>142</v>
      </c>
      <c r="T87" s="51">
        <v>-2.6920000000000002</v>
      </c>
      <c r="U87" s="51" t="s">
        <v>805</v>
      </c>
      <c r="V87" s="51" t="s">
        <v>60</v>
      </c>
      <c r="W87" s="51" t="s">
        <v>62</v>
      </c>
      <c r="X87" s="51" t="s">
        <v>82</v>
      </c>
      <c r="Y87" s="51" t="s">
        <v>165</v>
      </c>
      <c r="Z87" s="51"/>
      <c r="AA87" s="51"/>
      <c r="AC87" s="42"/>
      <c r="AJ87" s="53" t="s">
        <v>144</v>
      </c>
      <c r="AK87" s="51">
        <v>1.661</v>
      </c>
      <c r="AL87" s="51" t="s">
        <v>346</v>
      </c>
      <c r="AM87" s="51" t="s">
        <v>60</v>
      </c>
      <c r="AN87" s="51" t="s">
        <v>62</v>
      </c>
      <c r="AO87" s="51" t="s">
        <v>82</v>
      </c>
      <c r="AP87" s="51" t="s">
        <v>167</v>
      </c>
      <c r="AQ87" s="51"/>
      <c r="AR87" s="51"/>
    </row>
    <row r="88" spans="19:44" x14ac:dyDescent="0.2">
      <c r="S88" s="53" t="s">
        <v>144</v>
      </c>
      <c r="T88" s="51">
        <v>5.6030000000000003E-2</v>
      </c>
      <c r="U88" s="51" t="s">
        <v>806</v>
      </c>
      <c r="V88" s="51" t="s">
        <v>60</v>
      </c>
      <c r="W88" s="51" t="s">
        <v>62</v>
      </c>
      <c r="X88" s="51" t="s">
        <v>82</v>
      </c>
      <c r="Y88" s="51" t="s">
        <v>167</v>
      </c>
      <c r="Z88" s="51"/>
      <c r="AA88" s="51"/>
      <c r="AC88" s="42"/>
      <c r="AJ88" s="53" t="s">
        <v>146</v>
      </c>
      <c r="AK88" s="51">
        <v>7.6289999999999996</v>
      </c>
      <c r="AL88" s="51" t="s">
        <v>347</v>
      </c>
      <c r="AM88" s="51" t="s">
        <v>60</v>
      </c>
      <c r="AN88" s="51" t="s">
        <v>62</v>
      </c>
      <c r="AO88" s="51" t="s">
        <v>82</v>
      </c>
      <c r="AP88" s="51" t="s">
        <v>169</v>
      </c>
      <c r="AQ88" s="51"/>
      <c r="AR88" s="51"/>
    </row>
    <row r="89" spans="19:44" x14ac:dyDescent="0.2">
      <c r="S89" s="53" t="s">
        <v>146</v>
      </c>
      <c r="T89" s="51">
        <v>-3.1080000000000001</v>
      </c>
      <c r="U89" s="51" t="s">
        <v>807</v>
      </c>
      <c r="V89" s="51" t="s">
        <v>60</v>
      </c>
      <c r="W89" s="51" t="s">
        <v>62</v>
      </c>
      <c r="X89" s="51" t="s">
        <v>82</v>
      </c>
      <c r="Y89" s="51" t="s">
        <v>169</v>
      </c>
      <c r="Z89" s="51"/>
      <c r="AA89" s="51"/>
      <c r="AC89" s="42"/>
      <c r="AJ89" s="53" t="s">
        <v>148</v>
      </c>
      <c r="AK89" s="51">
        <v>9.8010000000000002</v>
      </c>
      <c r="AL89" s="51" t="s">
        <v>348</v>
      </c>
      <c r="AM89" s="51" t="s">
        <v>60</v>
      </c>
      <c r="AN89" s="51" t="s">
        <v>62</v>
      </c>
      <c r="AO89" s="51">
        <v>0.99909999999999999</v>
      </c>
      <c r="AP89" s="51" t="s">
        <v>171</v>
      </c>
      <c r="AQ89" s="51"/>
      <c r="AR89" s="51"/>
    </row>
    <row r="90" spans="19:44" x14ac:dyDescent="0.2">
      <c r="S90" s="53" t="s">
        <v>148</v>
      </c>
      <c r="T90" s="51">
        <v>-0.37030000000000002</v>
      </c>
      <c r="U90" s="51" t="s">
        <v>808</v>
      </c>
      <c r="V90" s="51" t="s">
        <v>60</v>
      </c>
      <c r="W90" s="51" t="s">
        <v>62</v>
      </c>
      <c r="X90" s="51" t="s">
        <v>82</v>
      </c>
      <c r="Y90" s="51" t="s">
        <v>171</v>
      </c>
      <c r="Z90" s="51"/>
      <c r="AA90" s="51"/>
      <c r="AC90" s="42"/>
      <c r="AJ90" s="53" t="s">
        <v>150</v>
      </c>
      <c r="AK90" s="51">
        <v>-1.123</v>
      </c>
      <c r="AL90" s="51" t="s">
        <v>349</v>
      </c>
      <c r="AM90" s="51" t="s">
        <v>60</v>
      </c>
      <c r="AN90" s="51" t="s">
        <v>62</v>
      </c>
      <c r="AO90" s="51" t="s">
        <v>82</v>
      </c>
      <c r="AP90" s="51" t="s">
        <v>173</v>
      </c>
      <c r="AQ90" s="51"/>
      <c r="AR90" s="51"/>
    </row>
    <row r="91" spans="19:44" x14ac:dyDescent="0.2">
      <c r="S91" s="53" t="s">
        <v>150</v>
      </c>
      <c r="T91" s="51">
        <v>-7.1040000000000001</v>
      </c>
      <c r="U91" s="51" t="s">
        <v>809</v>
      </c>
      <c r="V91" s="51" t="s">
        <v>60</v>
      </c>
      <c r="W91" s="51" t="s">
        <v>62</v>
      </c>
      <c r="X91" s="51">
        <v>0.99960000000000004</v>
      </c>
      <c r="Y91" s="51" t="s">
        <v>173</v>
      </c>
      <c r="Z91" s="51"/>
      <c r="AA91" s="51"/>
      <c r="AC91" s="42"/>
      <c r="AJ91" s="53" t="s">
        <v>152</v>
      </c>
      <c r="AK91" s="51">
        <v>0.72789999999999999</v>
      </c>
      <c r="AL91" s="51" t="s">
        <v>350</v>
      </c>
      <c r="AM91" s="51" t="s">
        <v>60</v>
      </c>
      <c r="AN91" s="51" t="s">
        <v>62</v>
      </c>
      <c r="AO91" s="51" t="s">
        <v>82</v>
      </c>
      <c r="AP91" s="51" t="s">
        <v>290</v>
      </c>
      <c r="AQ91" s="51"/>
      <c r="AR91" s="51"/>
    </row>
    <row r="92" spans="19:44" x14ac:dyDescent="0.2">
      <c r="S92" s="53" t="s">
        <v>152</v>
      </c>
      <c r="T92" s="51">
        <v>8.5760000000000005</v>
      </c>
      <c r="U92" s="51" t="s">
        <v>810</v>
      </c>
      <c r="V92" s="51" t="s">
        <v>60</v>
      </c>
      <c r="W92" s="51" t="s">
        <v>62</v>
      </c>
      <c r="X92" s="51">
        <v>0.997</v>
      </c>
      <c r="Y92" s="51" t="s">
        <v>290</v>
      </c>
      <c r="Z92" s="51"/>
      <c r="AA92" s="51"/>
      <c r="AC92" s="42"/>
      <c r="AJ92" s="53" t="s">
        <v>154</v>
      </c>
      <c r="AK92" s="51">
        <v>-0.57010000000000005</v>
      </c>
      <c r="AL92" s="51" t="s">
        <v>351</v>
      </c>
      <c r="AM92" s="51" t="s">
        <v>60</v>
      </c>
      <c r="AN92" s="51" t="s">
        <v>62</v>
      </c>
      <c r="AO92" s="51" t="s">
        <v>82</v>
      </c>
      <c r="AP92" s="51" t="s">
        <v>175</v>
      </c>
      <c r="AQ92" s="51"/>
      <c r="AR92" s="51"/>
    </row>
    <row r="93" spans="19:44" x14ac:dyDescent="0.2">
      <c r="S93" s="53" t="s">
        <v>154</v>
      </c>
      <c r="T93" s="51">
        <v>-5.4050000000000002</v>
      </c>
      <c r="U93" s="51" t="s">
        <v>811</v>
      </c>
      <c r="V93" s="51" t="s">
        <v>60</v>
      </c>
      <c r="W93" s="51" t="s">
        <v>62</v>
      </c>
      <c r="X93" s="51" t="s">
        <v>82</v>
      </c>
      <c r="Y93" s="51" t="s">
        <v>175</v>
      </c>
      <c r="Z93" s="51"/>
      <c r="AA93" s="51"/>
      <c r="AC93" s="42"/>
      <c r="AJ93" s="53" t="s">
        <v>156</v>
      </c>
      <c r="AK93" s="51">
        <v>-1.0629999999999999</v>
      </c>
      <c r="AL93" s="51" t="s">
        <v>352</v>
      </c>
      <c r="AM93" s="51" t="s">
        <v>60</v>
      </c>
      <c r="AN93" s="51" t="s">
        <v>62</v>
      </c>
      <c r="AO93" s="51" t="s">
        <v>82</v>
      </c>
      <c r="AP93" s="51" t="s">
        <v>177</v>
      </c>
      <c r="AQ93" s="51"/>
      <c r="AR93" s="51"/>
    </row>
    <row r="94" spans="19:44" x14ac:dyDescent="0.2">
      <c r="S94" s="53" t="s">
        <v>156</v>
      </c>
      <c r="T94" s="51">
        <v>-8.7949999999999999</v>
      </c>
      <c r="U94" s="51" t="s">
        <v>812</v>
      </c>
      <c r="V94" s="51" t="s">
        <v>60</v>
      </c>
      <c r="W94" s="51" t="s">
        <v>62</v>
      </c>
      <c r="X94" s="51">
        <v>0.99619999999999997</v>
      </c>
      <c r="Y94" s="51" t="s">
        <v>177</v>
      </c>
      <c r="Z94" s="51"/>
      <c r="AA94" s="51"/>
      <c r="AC94" s="42"/>
      <c r="AJ94" s="53" t="s">
        <v>158</v>
      </c>
      <c r="AK94" s="51">
        <v>-5.7729999999999997</v>
      </c>
      <c r="AL94" s="51" t="s">
        <v>353</v>
      </c>
      <c r="AM94" s="51" t="s">
        <v>60</v>
      </c>
      <c r="AN94" s="51" t="s">
        <v>62</v>
      </c>
      <c r="AO94" s="51" t="s">
        <v>82</v>
      </c>
      <c r="AP94" s="51" t="s">
        <v>179</v>
      </c>
      <c r="AQ94" s="51"/>
      <c r="AR94" s="51"/>
    </row>
    <row r="95" spans="19:44" x14ac:dyDescent="0.2">
      <c r="S95" s="53" t="s">
        <v>158</v>
      </c>
      <c r="T95" s="51">
        <v>-3.448</v>
      </c>
      <c r="U95" s="51" t="s">
        <v>813</v>
      </c>
      <c r="V95" s="51" t="s">
        <v>60</v>
      </c>
      <c r="W95" s="51" t="s">
        <v>62</v>
      </c>
      <c r="X95" s="51" t="s">
        <v>82</v>
      </c>
      <c r="Y95" s="51" t="s">
        <v>179</v>
      </c>
      <c r="Z95" s="51"/>
      <c r="AA95" s="51"/>
      <c r="AC95" s="42"/>
      <c r="AJ95" s="53" t="s">
        <v>160</v>
      </c>
      <c r="AK95" s="51">
        <v>2.5680000000000001</v>
      </c>
      <c r="AL95" s="51" t="s">
        <v>354</v>
      </c>
      <c r="AM95" s="51" t="s">
        <v>60</v>
      </c>
      <c r="AN95" s="51" t="s">
        <v>62</v>
      </c>
      <c r="AO95" s="51" t="s">
        <v>82</v>
      </c>
      <c r="AP95" s="51" t="s">
        <v>181</v>
      </c>
      <c r="AQ95" s="51"/>
      <c r="AR95" s="51"/>
    </row>
    <row r="96" spans="19:44" x14ac:dyDescent="0.2">
      <c r="S96" s="53" t="s">
        <v>160</v>
      </c>
      <c r="T96" s="51">
        <v>2.2280000000000002</v>
      </c>
      <c r="U96" s="51" t="s">
        <v>814</v>
      </c>
      <c r="V96" s="51" t="s">
        <v>60</v>
      </c>
      <c r="W96" s="51" t="s">
        <v>62</v>
      </c>
      <c r="X96" s="51" t="s">
        <v>82</v>
      </c>
      <c r="Y96" s="51" t="s">
        <v>181</v>
      </c>
      <c r="Z96" s="51"/>
      <c r="AA96" s="51"/>
      <c r="AC96" s="42"/>
      <c r="AJ96" s="53" t="s">
        <v>162</v>
      </c>
      <c r="AK96" s="51">
        <v>-10.47</v>
      </c>
      <c r="AL96" s="51" t="s">
        <v>355</v>
      </c>
      <c r="AM96" s="51" t="s">
        <v>60</v>
      </c>
      <c r="AN96" s="51" t="s">
        <v>62</v>
      </c>
      <c r="AO96" s="51">
        <v>0.99819999999999998</v>
      </c>
      <c r="AP96" s="51" t="s">
        <v>183</v>
      </c>
      <c r="AQ96" s="51"/>
      <c r="AR96" s="51"/>
    </row>
    <row r="97" spans="19:44" x14ac:dyDescent="0.2">
      <c r="S97" s="53" t="s">
        <v>162</v>
      </c>
      <c r="T97" s="51">
        <v>-6.8890000000000002</v>
      </c>
      <c r="U97" s="51" t="s">
        <v>815</v>
      </c>
      <c r="V97" s="51" t="s">
        <v>60</v>
      </c>
      <c r="W97" s="51" t="s">
        <v>62</v>
      </c>
      <c r="X97" s="51">
        <v>0.99970000000000003</v>
      </c>
      <c r="Y97" s="51" t="s">
        <v>183</v>
      </c>
      <c r="Z97" s="51"/>
      <c r="AA97" s="51"/>
      <c r="AC97" s="42"/>
      <c r="AJ97" s="53" t="s">
        <v>164</v>
      </c>
      <c r="AK97" s="51">
        <v>-15.52</v>
      </c>
      <c r="AL97" s="51" t="s">
        <v>356</v>
      </c>
      <c r="AM97" s="51" t="s">
        <v>60</v>
      </c>
      <c r="AN97" s="51" t="s">
        <v>62</v>
      </c>
      <c r="AO97" s="51">
        <v>0.93140000000000001</v>
      </c>
      <c r="AP97" s="51" t="s">
        <v>185</v>
      </c>
      <c r="AQ97" s="51"/>
      <c r="AR97" s="51"/>
    </row>
    <row r="98" spans="19:44" x14ac:dyDescent="0.2">
      <c r="S98" s="53" t="s">
        <v>164</v>
      </c>
      <c r="T98" s="51">
        <v>-4.1420000000000003</v>
      </c>
      <c r="U98" s="51" t="s">
        <v>816</v>
      </c>
      <c r="V98" s="51" t="s">
        <v>60</v>
      </c>
      <c r="W98" s="51" t="s">
        <v>62</v>
      </c>
      <c r="X98" s="51" t="s">
        <v>82</v>
      </c>
      <c r="Y98" s="51" t="s">
        <v>185</v>
      </c>
      <c r="Z98" s="51"/>
      <c r="AA98" s="51"/>
      <c r="AC98" s="42"/>
      <c r="AJ98" s="53" t="s">
        <v>166</v>
      </c>
      <c r="AK98" s="51">
        <v>-9.5570000000000004</v>
      </c>
      <c r="AL98" s="51" t="s">
        <v>357</v>
      </c>
      <c r="AM98" s="51" t="s">
        <v>60</v>
      </c>
      <c r="AN98" s="51" t="s">
        <v>62</v>
      </c>
      <c r="AO98" s="51">
        <v>0.99929999999999997</v>
      </c>
      <c r="AP98" s="51" t="s">
        <v>187</v>
      </c>
      <c r="AQ98" s="51"/>
      <c r="AR98" s="51"/>
    </row>
    <row r="99" spans="19:44" x14ac:dyDescent="0.2">
      <c r="S99" s="53" t="s">
        <v>166</v>
      </c>
      <c r="T99" s="51">
        <v>-7.3049999999999997</v>
      </c>
      <c r="U99" s="51" t="s">
        <v>817</v>
      </c>
      <c r="V99" s="51" t="s">
        <v>60</v>
      </c>
      <c r="W99" s="51" t="s">
        <v>62</v>
      </c>
      <c r="X99" s="51">
        <v>0.99950000000000006</v>
      </c>
      <c r="Y99" s="51" t="s">
        <v>187</v>
      </c>
      <c r="Z99" s="51"/>
      <c r="AA99" s="51"/>
      <c r="AC99" s="42"/>
      <c r="AJ99" s="53" t="s">
        <v>168</v>
      </c>
      <c r="AK99" s="51">
        <v>-7.3849999999999998</v>
      </c>
      <c r="AL99" s="51" t="s">
        <v>358</v>
      </c>
      <c r="AM99" s="51" t="s">
        <v>60</v>
      </c>
      <c r="AN99" s="51" t="s">
        <v>62</v>
      </c>
      <c r="AO99" s="51" t="s">
        <v>82</v>
      </c>
      <c r="AP99" s="51" t="s">
        <v>189</v>
      </c>
      <c r="AQ99" s="51"/>
      <c r="AR99" s="51"/>
    </row>
    <row r="100" spans="19:44" x14ac:dyDescent="0.2">
      <c r="S100" s="53" t="s">
        <v>168</v>
      </c>
      <c r="T100" s="51">
        <v>-4.5679999999999996</v>
      </c>
      <c r="U100" s="51" t="s">
        <v>818</v>
      </c>
      <c r="V100" s="51" t="s">
        <v>60</v>
      </c>
      <c r="W100" s="51" t="s">
        <v>62</v>
      </c>
      <c r="X100" s="51" t="s">
        <v>82</v>
      </c>
      <c r="Y100" s="51" t="s">
        <v>189</v>
      </c>
      <c r="Z100" s="51"/>
      <c r="AA100" s="51"/>
      <c r="AC100" s="42"/>
      <c r="AJ100" s="53" t="s">
        <v>170</v>
      </c>
      <c r="AK100" s="51">
        <v>-18.309999999999999</v>
      </c>
      <c r="AL100" s="51" t="s">
        <v>359</v>
      </c>
      <c r="AM100" s="51" t="s">
        <v>60</v>
      </c>
      <c r="AN100" s="51" t="s">
        <v>62</v>
      </c>
      <c r="AO100" s="51">
        <v>0.79520000000000002</v>
      </c>
      <c r="AP100" s="51" t="s">
        <v>191</v>
      </c>
      <c r="AQ100" s="51"/>
      <c r="AR100" s="51"/>
    </row>
    <row r="101" spans="19:44" x14ac:dyDescent="0.2">
      <c r="S101" s="53" t="s">
        <v>170</v>
      </c>
      <c r="T101" s="51">
        <v>-11.3</v>
      </c>
      <c r="U101" s="51" t="s">
        <v>819</v>
      </c>
      <c r="V101" s="51" t="s">
        <v>60</v>
      </c>
      <c r="W101" s="51" t="s">
        <v>62</v>
      </c>
      <c r="X101" s="51">
        <v>0.96099999999999997</v>
      </c>
      <c r="Y101" s="51" t="s">
        <v>191</v>
      </c>
      <c r="Z101" s="51"/>
      <c r="AA101" s="51"/>
      <c r="AC101" s="42"/>
      <c r="AJ101" s="53" t="s">
        <v>172</v>
      </c>
      <c r="AK101" s="51">
        <v>-16.46</v>
      </c>
      <c r="AL101" s="51" t="s">
        <v>360</v>
      </c>
      <c r="AM101" s="51" t="s">
        <v>60</v>
      </c>
      <c r="AN101" s="51" t="s">
        <v>62</v>
      </c>
      <c r="AO101" s="51">
        <v>0.89559999999999995</v>
      </c>
      <c r="AP101" s="51" t="s">
        <v>291</v>
      </c>
      <c r="AQ101" s="51"/>
      <c r="AR101" s="51"/>
    </row>
    <row r="102" spans="19:44" x14ac:dyDescent="0.2">
      <c r="S102" s="53" t="s">
        <v>172</v>
      </c>
      <c r="T102" s="51">
        <v>4.3780000000000001</v>
      </c>
      <c r="U102" s="51" t="s">
        <v>820</v>
      </c>
      <c r="V102" s="51" t="s">
        <v>60</v>
      </c>
      <c r="W102" s="51" t="s">
        <v>62</v>
      </c>
      <c r="X102" s="51" t="s">
        <v>82</v>
      </c>
      <c r="Y102" s="51" t="s">
        <v>291</v>
      </c>
      <c r="Z102" s="51"/>
      <c r="AA102" s="51"/>
      <c r="AC102" s="42"/>
      <c r="AJ102" s="53" t="s">
        <v>174</v>
      </c>
      <c r="AK102" s="51">
        <v>-0.49270000000000003</v>
      </c>
      <c r="AL102" s="51" t="s">
        <v>361</v>
      </c>
      <c r="AM102" s="51" t="s">
        <v>60</v>
      </c>
      <c r="AN102" s="51" t="s">
        <v>62</v>
      </c>
      <c r="AO102" s="51" t="s">
        <v>82</v>
      </c>
      <c r="AP102" s="51" t="s">
        <v>193</v>
      </c>
      <c r="AQ102" s="51"/>
      <c r="AR102" s="51"/>
    </row>
    <row r="103" spans="19:44" x14ac:dyDescent="0.2">
      <c r="S103" s="53" t="s">
        <v>174</v>
      </c>
      <c r="T103" s="51">
        <v>-3.39</v>
      </c>
      <c r="U103" s="51" t="s">
        <v>821</v>
      </c>
      <c r="V103" s="51" t="s">
        <v>60</v>
      </c>
      <c r="W103" s="51" t="s">
        <v>62</v>
      </c>
      <c r="X103" s="51" t="s">
        <v>82</v>
      </c>
      <c r="Y103" s="51" t="s">
        <v>193</v>
      </c>
      <c r="Z103" s="51"/>
      <c r="AA103" s="51"/>
      <c r="AC103" s="42"/>
      <c r="AJ103" s="53" t="s">
        <v>176</v>
      </c>
      <c r="AK103" s="51">
        <v>-5.2030000000000003</v>
      </c>
      <c r="AL103" s="51" t="s">
        <v>362</v>
      </c>
      <c r="AM103" s="51" t="s">
        <v>60</v>
      </c>
      <c r="AN103" s="51" t="s">
        <v>62</v>
      </c>
      <c r="AO103" s="51" t="s">
        <v>82</v>
      </c>
      <c r="AP103" s="51" t="s">
        <v>195</v>
      </c>
      <c r="AQ103" s="51"/>
      <c r="AR103" s="51"/>
    </row>
    <row r="104" spans="19:44" x14ac:dyDescent="0.2">
      <c r="S104" s="53" t="s">
        <v>176</v>
      </c>
      <c r="T104" s="51">
        <v>1.9570000000000001</v>
      </c>
      <c r="U104" s="51" t="s">
        <v>822</v>
      </c>
      <c r="V104" s="51" t="s">
        <v>60</v>
      </c>
      <c r="W104" s="51" t="s">
        <v>62</v>
      </c>
      <c r="X104" s="51" t="s">
        <v>82</v>
      </c>
      <c r="Y104" s="51" t="s">
        <v>195</v>
      </c>
      <c r="Z104" s="51"/>
      <c r="AA104" s="51"/>
      <c r="AC104" s="42"/>
      <c r="AJ104" s="53" t="s">
        <v>178</v>
      </c>
      <c r="AK104" s="51">
        <v>3.1379999999999999</v>
      </c>
      <c r="AL104" s="51" t="s">
        <v>363</v>
      </c>
      <c r="AM104" s="51" t="s">
        <v>60</v>
      </c>
      <c r="AN104" s="51" t="s">
        <v>62</v>
      </c>
      <c r="AO104" s="51" t="s">
        <v>82</v>
      </c>
      <c r="AP104" s="51" t="s">
        <v>197</v>
      </c>
      <c r="AQ104" s="51"/>
      <c r="AR104" s="51"/>
    </row>
    <row r="105" spans="19:44" x14ac:dyDescent="0.2">
      <c r="S105" s="53" t="s">
        <v>178</v>
      </c>
      <c r="T105" s="51">
        <v>7.633</v>
      </c>
      <c r="U105" s="51" t="s">
        <v>823</v>
      </c>
      <c r="V105" s="51" t="s">
        <v>60</v>
      </c>
      <c r="W105" s="51" t="s">
        <v>62</v>
      </c>
      <c r="X105" s="51">
        <v>0.99909999999999999</v>
      </c>
      <c r="Y105" s="51" t="s">
        <v>197</v>
      </c>
      <c r="Z105" s="51"/>
      <c r="AA105" s="51"/>
      <c r="AC105" s="42"/>
      <c r="AJ105" s="53" t="s">
        <v>180</v>
      </c>
      <c r="AK105" s="51">
        <v>-9.8989999999999991</v>
      </c>
      <c r="AL105" s="51" t="s">
        <v>364</v>
      </c>
      <c r="AM105" s="51" t="s">
        <v>60</v>
      </c>
      <c r="AN105" s="51" t="s">
        <v>62</v>
      </c>
      <c r="AO105" s="51">
        <v>0.999</v>
      </c>
      <c r="AP105" s="51" t="s">
        <v>199</v>
      </c>
      <c r="AQ105" s="51"/>
      <c r="AR105" s="51"/>
    </row>
    <row r="106" spans="19:44" x14ac:dyDescent="0.2">
      <c r="S106" s="53" t="s">
        <v>180</v>
      </c>
      <c r="T106" s="51">
        <v>-1.484</v>
      </c>
      <c r="U106" s="51" t="s">
        <v>824</v>
      </c>
      <c r="V106" s="51" t="s">
        <v>60</v>
      </c>
      <c r="W106" s="51" t="s">
        <v>62</v>
      </c>
      <c r="X106" s="51" t="s">
        <v>82</v>
      </c>
      <c r="Y106" s="51" t="s">
        <v>199</v>
      </c>
      <c r="Z106" s="51"/>
      <c r="AA106" s="51"/>
      <c r="AC106" s="42"/>
      <c r="AJ106" s="53" t="s">
        <v>182</v>
      </c>
      <c r="AK106" s="51">
        <v>-14.95</v>
      </c>
      <c r="AL106" s="51" t="s">
        <v>365</v>
      </c>
      <c r="AM106" s="51" t="s">
        <v>60</v>
      </c>
      <c r="AN106" s="51" t="s">
        <v>62</v>
      </c>
      <c r="AO106" s="51">
        <v>0.9486</v>
      </c>
      <c r="AP106" s="51" t="s">
        <v>201</v>
      </c>
      <c r="AQ106" s="51"/>
      <c r="AR106" s="51"/>
    </row>
    <row r="107" spans="19:44" x14ac:dyDescent="0.2">
      <c r="S107" s="53" t="s">
        <v>182</v>
      </c>
      <c r="T107" s="51">
        <v>1.2629999999999999</v>
      </c>
      <c r="U107" s="51" t="s">
        <v>825</v>
      </c>
      <c r="V107" s="51" t="s">
        <v>60</v>
      </c>
      <c r="W107" s="51" t="s">
        <v>62</v>
      </c>
      <c r="X107" s="51" t="s">
        <v>82</v>
      </c>
      <c r="Y107" s="51" t="s">
        <v>201</v>
      </c>
      <c r="Z107" s="51"/>
      <c r="AA107" s="51"/>
      <c r="AC107" s="42"/>
      <c r="AJ107" s="53" t="s">
        <v>184</v>
      </c>
      <c r="AK107" s="51">
        <v>-8.9870000000000001</v>
      </c>
      <c r="AL107" s="51" t="s">
        <v>366</v>
      </c>
      <c r="AM107" s="51" t="s">
        <v>60</v>
      </c>
      <c r="AN107" s="51" t="s">
        <v>62</v>
      </c>
      <c r="AO107" s="51">
        <v>0.99970000000000003</v>
      </c>
      <c r="AP107" s="51" t="s">
        <v>203</v>
      </c>
      <c r="AQ107" s="51"/>
      <c r="AR107" s="51"/>
    </row>
    <row r="108" spans="19:44" x14ac:dyDescent="0.2">
      <c r="S108" s="53" t="s">
        <v>184</v>
      </c>
      <c r="T108" s="51">
        <v>-1.9</v>
      </c>
      <c r="U108" s="51" t="s">
        <v>826</v>
      </c>
      <c r="V108" s="51" t="s">
        <v>60</v>
      </c>
      <c r="W108" s="51" t="s">
        <v>62</v>
      </c>
      <c r="X108" s="51" t="s">
        <v>82</v>
      </c>
      <c r="Y108" s="51" t="s">
        <v>203</v>
      </c>
      <c r="Z108" s="51"/>
      <c r="AA108" s="51"/>
      <c r="AC108" s="42"/>
      <c r="AJ108" s="53" t="s">
        <v>186</v>
      </c>
      <c r="AK108" s="51">
        <v>-6.8150000000000004</v>
      </c>
      <c r="AL108" s="51" t="s">
        <v>367</v>
      </c>
      <c r="AM108" s="51" t="s">
        <v>60</v>
      </c>
      <c r="AN108" s="51" t="s">
        <v>62</v>
      </c>
      <c r="AO108" s="51" t="s">
        <v>82</v>
      </c>
      <c r="AP108" s="51" t="s">
        <v>205</v>
      </c>
      <c r="AQ108" s="51"/>
      <c r="AR108" s="51"/>
    </row>
    <row r="109" spans="19:44" x14ac:dyDescent="0.2">
      <c r="S109" s="53" t="s">
        <v>186</v>
      </c>
      <c r="T109" s="51">
        <v>0.83699999999999997</v>
      </c>
      <c r="U109" s="51" t="s">
        <v>827</v>
      </c>
      <c r="V109" s="51" t="s">
        <v>60</v>
      </c>
      <c r="W109" s="51" t="s">
        <v>62</v>
      </c>
      <c r="X109" s="51" t="s">
        <v>82</v>
      </c>
      <c r="Y109" s="51" t="s">
        <v>205</v>
      </c>
      <c r="Z109" s="51"/>
      <c r="AA109" s="51"/>
      <c r="AC109" s="42"/>
      <c r="AJ109" s="53" t="s">
        <v>188</v>
      </c>
      <c r="AK109" s="51">
        <v>-17.739999999999998</v>
      </c>
      <c r="AL109" s="51" t="s">
        <v>368</v>
      </c>
      <c r="AM109" s="51" t="s">
        <v>60</v>
      </c>
      <c r="AN109" s="51" t="s">
        <v>62</v>
      </c>
      <c r="AO109" s="51">
        <v>0.83009999999999995</v>
      </c>
      <c r="AP109" s="51" t="s">
        <v>207</v>
      </c>
      <c r="AQ109" s="51"/>
      <c r="AR109" s="51"/>
    </row>
    <row r="110" spans="19:44" x14ac:dyDescent="0.2">
      <c r="S110" s="53" t="s">
        <v>188</v>
      </c>
      <c r="T110" s="51">
        <v>-5.8970000000000002</v>
      </c>
      <c r="U110" s="51" t="s">
        <v>828</v>
      </c>
      <c r="V110" s="51" t="s">
        <v>60</v>
      </c>
      <c r="W110" s="51" t="s">
        <v>62</v>
      </c>
      <c r="X110" s="51" t="s">
        <v>82</v>
      </c>
      <c r="Y110" s="51" t="s">
        <v>207</v>
      </c>
      <c r="Z110" s="51"/>
      <c r="AA110" s="51"/>
      <c r="AC110" s="42"/>
      <c r="AJ110" s="53" t="s">
        <v>190</v>
      </c>
      <c r="AK110" s="51">
        <v>-15.89</v>
      </c>
      <c r="AL110" s="51" t="s">
        <v>369</v>
      </c>
      <c r="AM110" s="51" t="s">
        <v>60</v>
      </c>
      <c r="AN110" s="51" t="s">
        <v>62</v>
      </c>
      <c r="AO110" s="51">
        <v>0.91869999999999996</v>
      </c>
      <c r="AP110" s="51" t="s">
        <v>292</v>
      </c>
      <c r="AQ110" s="51"/>
      <c r="AR110" s="51"/>
    </row>
    <row r="111" spans="19:44" x14ac:dyDescent="0.2">
      <c r="S111" s="53" t="s">
        <v>190</v>
      </c>
      <c r="T111" s="51">
        <v>9.7829999999999995</v>
      </c>
      <c r="U111" s="51" t="s">
        <v>829</v>
      </c>
      <c r="V111" s="51" t="s">
        <v>60</v>
      </c>
      <c r="W111" s="51" t="s">
        <v>62</v>
      </c>
      <c r="X111" s="51">
        <v>0.98909999999999998</v>
      </c>
      <c r="Y111" s="51" t="s">
        <v>292</v>
      </c>
      <c r="Z111" s="51"/>
      <c r="AA111" s="51"/>
      <c r="AC111" s="42"/>
      <c r="AJ111" s="53" t="s">
        <v>192</v>
      </c>
      <c r="AK111" s="51">
        <v>-4.71</v>
      </c>
      <c r="AL111" s="51" t="s">
        <v>370</v>
      </c>
      <c r="AM111" s="51" t="s">
        <v>60</v>
      </c>
      <c r="AN111" s="51" t="s">
        <v>62</v>
      </c>
      <c r="AO111" s="51" t="s">
        <v>82</v>
      </c>
      <c r="AP111" s="51" t="s">
        <v>209</v>
      </c>
      <c r="AQ111" s="51"/>
      <c r="AR111" s="51"/>
    </row>
    <row r="112" spans="19:44" x14ac:dyDescent="0.2">
      <c r="S112" s="53" t="s">
        <v>192</v>
      </c>
      <c r="T112" s="51">
        <v>5.3470000000000004</v>
      </c>
      <c r="U112" s="51" t="s">
        <v>830</v>
      </c>
      <c r="V112" s="51" t="s">
        <v>60</v>
      </c>
      <c r="W112" s="51" t="s">
        <v>62</v>
      </c>
      <c r="X112" s="51" t="s">
        <v>82</v>
      </c>
      <c r="Y112" s="51" t="s">
        <v>209</v>
      </c>
      <c r="Z112" s="51"/>
      <c r="AA112" s="51"/>
      <c r="AC112" s="42"/>
      <c r="AJ112" s="53" t="s">
        <v>194</v>
      </c>
      <c r="AK112" s="51">
        <v>3.63</v>
      </c>
      <c r="AL112" s="51" t="s">
        <v>371</v>
      </c>
      <c r="AM112" s="51" t="s">
        <v>60</v>
      </c>
      <c r="AN112" s="51" t="s">
        <v>62</v>
      </c>
      <c r="AO112" s="51" t="s">
        <v>82</v>
      </c>
      <c r="AP112" s="51" t="s">
        <v>211</v>
      </c>
      <c r="AQ112" s="51"/>
      <c r="AR112" s="51"/>
    </row>
    <row r="113" spans="19:44" x14ac:dyDescent="0.2">
      <c r="S113" s="53" t="s">
        <v>194</v>
      </c>
      <c r="T113" s="51">
        <v>11.02</v>
      </c>
      <c r="U113" s="51" t="s">
        <v>831</v>
      </c>
      <c r="V113" s="51" t="s">
        <v>60</v>
      </c>
      <c r="W113" s="51" t="s">
        <v>62</v>
      </c>
      <c r="X113" s="51">
        <v>0.96830000000000005</v>
      </c>
      <c r="Y113" s="51" t="s">
        <v>211</v>
      </c>
      <c r="Z113" s="51"/>
      <c r="AA113" s="51"/>
      <c r="AC113" s="42"/>
      <c r="AJ113" s="53" t="s">
        <v>196</v>
      </c>
      <c r="AK113" s="51">
        <v>-9.407</v>
      </c>
      <c r="AL113" s="51" t="s">
        <v>372</v>
      </c>
      <c r="AM113" s="51" t="s">
        <v>60</v>
      </c>
      <c r="AN113" s="51" t="s">
        <v>62</v>
      </c>
      <c r="AO113" s="51">
        <v>0.99939999999999996</v>
      </c>
      <c r="AP113" s="51" t="s">
        <v>213</v>
      </c>
      <c r="AQ113" s="51"/>
      <c r="AR113" s="51"/>
    </row>
    <row r="114" spans="19:44" x14ac:dyDescent="0.2">
      <c r="S114" s="53" t="s">
        <v>196</v>
      </c>
      <c r="T114" s="51">
        <v>1.905</v>
      </c>
      <c r="U114" s="51" t="s">
        <v>832</v>
      </c>
      <c r="V114" s="51" t="s">
        <v>60</v>
      </c>
      <c r="W114" s="51" t="s">
        <v>62</v>
      </c>
      <c r="X114" s="51" t="s">
        <v>82</v>
      </c>
      <c r="Y114" s="51" t="s">
        <v>213</v>
      </c>
      <c r="Z114" s="51"/>
      <c r="AA114" s="51"/>
      <c r="AC114" s="42"/>
      <c r="AJ114" s="53" t="s">
        <v>198</v>
      </c>
      <c r="AK114" s="51">
        <v>-14.46</v>
      </c>
      <c r="AL114" s="51" t="s">
        <v>373</v>
      </c>
      <c r="AM114" s="51" t="s">
        <v>60</v>
      </c>
      <c r="AN114" s="51" t="s">
        <v>62</v>
      </c>
      <c r="AO114" s="51">
        <v>0.9607</v>
      </c>
      <c r="AP114" s="51" t="s">
        <v>215</v>
      </c>
      <c r="AQ114" s="51"/>
      <c r="AR114" s="51"/>
    </row>
    <row r="115" spans="19:44" x14ac:dyDescent="0.2">
      <c r="S115" s="53" t="s">
        <v>198</v>
      </c>
      <c r="T115" s="51">
        <v>4.6529999999999996</v>
      </c>
      <c r="U115" s="51" t="s">
        <v>833</v>
      </c>
      <c r="V115" s="51" t="s">
        <v>60</v>
      </c>
      <c r="W115" s="51" t="s">
        <v>62</v>
      </c>
      <c r="X115" s="51" t="s">
        <v>82</v>
      </c>
      <c r="Y115" s="51" t="s">
        <v>215</v>
      </c>
      <c r="Z115" s="51"/>
      <c r="AA115" s="51"/>
      <c r="AC115" s="42"/>
      <c r="AJ115" s="53" t="s">
        <v>200</v>
      </c>
      <c r="AK115" s="51">
        <v>-8.4939999999999998</v>
      </c>
      <c r="AL115" s="51" t="s">
        <v>374</v>
      </c>
      <c r="AM115" s="51" t="s">
        <v>60</v>
      </c>
      <c r="AN115" s="51" t="s">
        <v>62</v>
      </c>
      <c r="AO115" s="51">
        <v>0.99980000000000002</v>
      </c>
      <c r="AP115" s="51" t="s">
        <v>217</v>
      </c>
      <c r="AQ115" s="51"/>
      <c r="AR115" s="51"/>
    </row>
    <row r="116" spans="19:44" x14ac:dyDescent="0.2">
      <c r="S116" s="53" t="s">
        <v>200</v>
      </c>
      <c r="T116" s="51">
        <v>1.4890000000000001</v>
      </c>
      <c r="U116" s="51" t="s">
        <v>834</v>
      </c>
      <c r="V116" s="51" t="s">
        <v>60</v>
      </c>
      <c r="W116" s="51" t="s">
        <v>62</v>
      </c>
      <c r="X116" s="51" t="s">
        <v>82</v>
      </c>
      <c r="Y116" s="51" t="s">
        <v>217</v>
      </c>
      <c r="Z116" s="51"/>
      <c r="AA116" s="51"/>
      <c r="AC116" s="42"/>
      <c r="AJ116" s="53" t="s">
        <v>202</v>
      </c>
      <c r="AK116" s="51">
        <v>-6.3220000000000001</v>
      </c>
      <c r="AL116" s="51" t="s">
        <v>375</v>
      </c>
      <c r="AM116" s="51" t="s">
        <v>60</v>
      </c>
      <c r="AN116" s="51" t="s">
        <v>62</v>
      </c>
      <c r="AO116" s="51" t="s">
        <v>82</v>
      </c>
      <c r="AP116" s="51" t="s">
        <v>219</v>
      </c>
      <c r="AQ116" s="51"/>
      <c r="AR116" s="51"/>
    </row>
    <row r="117" spans="19:44" x14ac:dyDescent="0.2">
      <c r="S117" s="53" t="s">
        <v>202</v>
      </c>
      <c r="T117" s="51">
        <v>4.2270000000000003</v>
      </c>
      <c r="U117" s="51" t="s">
        <v>835</v>
      </c>
      <c r="V117" s="51" t="s">
        <v>60</v>
      </c>
      <c r="W117" s="51" t="s">
        <v>62</v>
      </c>
      <c r="X117" s="51" t="s">
        <v>82</v>
      </c>
      <c r="Y117" s="51" t="s">
        <v>219</v>
      </c>
      <c r="Z117" s="51"/>
      <c r="AA117" s="51"/>
      <c r="AC117" s="42"/>
      <c r="AJ117" s="53" t="s">
        <v>204</v>
      </c>
      <c r="AK117" s="51">
        <v>-17.25</v>
      </c>
      <c r="AL117" s="51" t="s">
        <v>376</v>
      </c>
      <c r="AM117" s="51" t="s">
        <v>60</v>
      </c>
      <c r="AN117" s="51" t="s">
        <v>62</v>
      </c>
      <c r="AO117" s="51">
        <v>0.85750000000000004</v>
      </c>
      <c r="AP117" s="51" t="s">
        <v>221</v>
      </c>
      <c r="AQ117" s="51"/>
      <c r="AR117" s="51"/>
    </row>
    <row r="118" spans="19:44" x14ac:dyDescent="0.2">
      <c r="S118" s="53" t="s">
        <v>204</v>
      </c>
      <c r="T118" s="51">
        <v>-2.508</v>
      </c>
      <c r="U118" s="51" t="s">
        <v>836</v>
      </c>
      <c r="V118" s="51" t="s">
        <v>60</v>
      </c>
      <c r="W118" s="51" t="s">
        <v>62</v>
      </c>
      <c r="X118" s="51" t="s">
        <v>82</v>
      </c>
      <c r="Y118" s="51" t="s">
        <v>221</v>
      </c>
      <c r="Z118" s="51"/>
      <c r="AA118" s="51"/>
      <c r="AC118" s="42"/>
      <c r="AJ118" s="53" t="s">
        <v>206</v>
      </c>
      <c r="AK118" s="51">
        <v>-15.4</v>
      </c>
      <c r="AL118" s="51" t="s">
        <v>377</v>
      </c>
      <c r="AM118" s="51" t="s">
        <v>60</v>
      </c>
      <c r="AN118" s="51" t="s">
        <v>62</v>
      </c>
      <c r="AO118" s="51">
        <v>0.93559999999999999</v>
      </c>
      <c r="AP118" s="51" t="s">
        <v>293</v>
      </c>
      <c r="AQ118" s="51"/>
      <c r="AR118" s="51"/>
    </row>
    <row r="119" spans="19:44" x14ac:dyDescent="0.2">
      <c r="S119" s="53" t="s">
        <v>206</v>
      </c>
      <c r="T119" s="51">
        <v>13.17</v>
      </c>
      <c r="U119" s="51" t="s">
        <v>837</v>
      </c>
      <c r="V119" s="51" t="s">
        <v>60</v>
      </c>
      <c r="W119" s="51" t="s">
        <v>62</v>
      </c>
      <c r="X119" s="51">
        <v>0.87819999999999998</v>
      </c>
      <c r="Y119" s="51" t="s">
        <v>293</v>
      </c>
      <c r="Z119" s="51"/>
      <c r="AA119" s="51"/>
      <c r="AC119" s="42"/>
      <c r="AJ119" s="53" t="s">
        <v>208</v>
      </c>
      <c r="AK119" s="51">
        <v>8.3409999999999993</v>
      </c>
      <c r="AL119" s="51" t="s">
        <v>378</v>
      </c>
      <c r="AM119" s="51" t="s">
        <v>60</v>
      </c>
      <c r="AN119" s="51" t="s">
        <v>62</v>
      </c>
      <c r="AO119" s="51">
        <v>0.99990000000000001</v>
      </c>
      <c r="AP119" s="51" t="s">
        <v>223</v>
      </c>
      <c r="AQ119" s="51"/>
      <c r="AR119" s="51"/>
    </row>
    <row r="120" spans="19:44" x14ac:dyDescent="0.2">
      <c r="S120" s="53" t="s">
        <v>208</v>
      </c>
      <c r="T120" s="51">
        <v>5.6760000000000002</v>
      </c>
      <c r="U120" s="51" t="s">
        <v>838</v>
      </c>
      <c r="V120" s="51" t="s">
        <v>60</v>
      </c>
      <c r="W120" s="51" t="s">
        <v>62</v>
      </c>
      <c r="X120" s="51" t="s">
        <v>82</v>
      </c>
      <c r="Y120" s="51" t="s">
        <v>223</v>
      </c>
      <c r="Z120" s="51"/>
      <c r="AA120" s="51"/>
      <c r="AC120" s="42"/>
      <c r="AJ120" s="53" t="s">
        <v>210</v>
      </c>
      <c r="AK120" s="51">
        <v>-4.6970000000000001</v>
      </c>
      <c r="AL120" s="51" t="s">
        <v>379</v>
      </c>
      <c r="AM120" s="51" t="s">
        <v>60</v>
      </c>
      <c r="AN120" s="51" t="s">
        <v>62</v>
      </c>
      <c r="AO120" s="51" t="s">
        <v>82</v>
      </c>
      <c r="AP120" s="51" t="s">
        <v>225</v>
      </c>
      <c r="AQ120" s="51"/>
      <c r="AR120" s="51"/>
    </row>
    <row r="121" spans="19:44" x14ac:dyDescent="0.2">
      <c r="S121" s="53" t="s">
        <v>210</v>
      </c>
      <c r="T121" s="51">
        <v>-3.4420000000000002</v>
      </c>
      <c r="U121" s="51" t="s">
        <v>813</v>
      </c>
      <c r="V121" s="51" t="s">
        <v>60</v>
      </c>
      <c r="W121" s="51" t="s">
        <v>62</v>
      </c>
      <c r="X121" s="51" t="s">
        <v>82</v>
      </c>
      <c r="Y121" s="51" t="s">
        <v>225</v>
      </c>
      <c r="Z121" s="51"/>
      <c r="AA121" s="51"/>
      <c r="AC121" s="42"/>
      <c r="AJ121" s="53" t="s">
        <v>212</v>
      </c>
      <c r="AK121" s="51">
        <v>-9.7520000000000007</v>
      </c>
      <c r="AL121" s="51" t="s">
        <v>380</v>
      </c>
      <c r="AM121" s="51" t="s">
        <v>60</v>
      </c>
      <c r="AN121" s="51" t="s">
        <v>62</v>
      </c>
      <c r="AO121" s="51">
        <v>0.99919999999999998</v>
      </c>
      <c r="AP121" s="51" t="s">
        <v>227</v>
      </c>
      <c r="AQ121" s="51"/>
      <c r="AR121" s="51"/>
    </row>
    <row r="122" spans="19:44" x14ac:dyDescent="0.2">
      <c r="S122" s="53" t="s">
        <v>212</v>
      </c>
      <c r="T122" s="51">
        <v>-0.69410000000000005</v>
      </c>
      <c r="U122" s="51" t="s">
        <v>839</v>
      </c>
      <c r="V122" s="51" t="s">
        <v>60</v>
      </c>
      <c r="W122" s="51" t="s">
        <v>62</v>
      </c>
      <c r="X122" s="51" t="s">
        <v>82</v>
      </c>
      <c r="Y122" s="51" t="s">
        <v>227</v>
      </c>
      <c r="Z122" s="51"/>
      <c r="AA122" s="51"/>
      <c r="AC122" s="42"/>
      <c r="AJ122" s="53" t="s">
        <v>214</v>
      </c>
      <c r="AK122" s="51">
        <v>-3.7839999999999998</v>
      </c>
      <c r="AL122" s="51" t="s">
        <v>381</v>
      </c>
      <c r="AM122" s="51" t="s">
        <v>60</v>
      </c>
      <c r="AN122" s="51" t="s">
        <v>62</v>
      </c>
      <c r="AO122" s="51" t="s">
        <v>82</v>
      </c>
      <c r="AP122" s="51" t="s">
        <v>229</v>
      </c>
      <c r="AQ122" s="51"/>
      <c r="AR122" s="51"/>
    </row>
    <row r="123" spans="19:44" x14ac:dyDescent="0.2">
      <c r="S123" s="53" t="s">
        <v>214</v>
      </c>
      <c r="T123" s="51">
        <v>-3.8580000000000001</v>
      </c>
      <c r="U123" s="51" t="s">
        <v>840</v>
      </c>
      <c r="V123" s="51" t="s">
        <v>60</v>
      </c>
      <c r="W123" s="51" t="s">
        <v>62</v>
      </c>
      <c r="X123" s="51" t="s">
        <v>82</v>
      </c>
      <c r="Y123" s="51" t="s">
        <v>229</v>
      </c>
      <c r="Z123" s="51"/>
      <c r="AA123" s="51"/>
      <c r="AC123" s="42"/>
      <c r="AJ123" s="53" t="s">
        <v>216</v>
      </c>
      <c r="AK123" s="51">
        <v>-1.6120000000000001</v>
      </c>
      <c r="AL123" s="51" t="s">
        <v>382</v>
      </c>
      <c r="AM123" s="51" t="s">
        <v>60</v>
      </c>
      <c r="AN123" s="51" t="s">
        <v>62</v>
      </c>
      <c r="AO123" s="51" t="s">
        <v>82</v>
      </c>
      <c r="AP123" s="51" t="s">
        <v>231</v>
      </c>
      <c r="AQ123" s="51"/>
      <c r="AR123" s="51"/>
    </row>
    <row r="124" spans="19:44" x14ac:dyDescent="0.2">
      <c r="S124" s="53" t="s">
        <v>216</v>
      </c>
      <c r="T124" s="51">
        <v>-1.1200000000000001</v>
      </c>
      <c r="U124" s="51" t="s">
        <v>841</v>
      </c>
      <c r="V124" s="51" t="s">
        <v>60</v>
      </c>
      <c r="W124" s="51" t="s">
        <v>62</v>
      </c>
      <c r="X124" s="51" t="s">
        <v>82</v>
      </c>
      <c r="Y124" s="51" t="s">
        <v>231</v>
      </c>
      <c r="Z124" s="51"/>
      <c r="AA124" s="51"/>
      <c r="AC124" s="42"/>
      <c r="AJ124" s="53" t="s">
        <v>218</v>
      </c>
      <c r="AK124" s="51">
        <v>-12.54</v>
      </c>
      <c r="AL124" s="51" t="s">
        <v>383</v>
      </c>
      <c r="AM124" s="51" t="s">
        <v>60</v>
      </c>
      <c r="AN124" s="51" t="s">
        <v>62</v>
      </c>
      <c r="AO124" s="51">
        <v>0.98880000000000001</v>
      </c>
      <c r="AP124" s="51" t="s">
        <v>233</v>
      </c>
      <c r="AQ124" s="51"/>
      <c r="AR124" s="51"/>
    </row>
    <row r="125" spans="19:44" x14ac:dyDescent="0.2">
      <c r="S125" s="53" t="s">
        <v>218</v>
      </c>
      <c r="T125" s="51">
        <v>-7.8550000000000004</v>
      </c>
      <c r="U125" s="51" t="s">
        <v>842</v>
      </c>
      <c r="V125" s="51" t="s">
        <v>60</v>
      </c>
      <c r="W125" s="51" t="s">
        <v>62</v>
      </c>
      <c r="X125" s="51">
        <v>0.99880000000000002</v>
      </c>
      <c r="Y125" s="51" t="s">
        <v>233</v>
      </c>
      <c r="Z125" s="51"/>
      <c r="AA125" s="51"/>
      <c r="AC125" s="42"/>
      <c r="AJ125" s="53" t="s">
        <v>220</v>
      </c>
      <c r="AK125" s="51">
        <v>-10.68</v>
      </c>
      <c r="AL125" s="51" t="s">
        <v>384</v>
      </c>
      <c r="AM125" s="51" t="s">
        <v>60</v>
      </c>
      <c r="AN125" s="51" t="s">
        <v>62</v>
      </c>
      <c r="AO125" s="51">
        <v>0.99770000000000003</v>
      </c>
      <c r="AP125" s="51" t="s">
        <v>294</v>
      </c>
      <c r="AQ125" s="51"/>
      <c r="AR125" s="51"/>
    </row>
    <row r="126" spans="19:44" x14ac:dyDescent="0.2">
      <c r="S126" s="53" t="s">
        <v>220</v>
      </c>
      <c r="T126" s="51">
        <v>7.8259999999999996</v>
      </c>
      <c r="U126" s="51" t="s">
        <v>843</v>
      </c>
      <c r="V126" s="51" t="s">
        <v>60</v>
      </c>
      <c r="W126" s="51" t="s">
        <v>62</v>
      </c>
      <c r="X126" s="51">
        <v>0.99890000000000001</v>
      </c>
      <c r="Y126" s="51" t="s">
        <v>294</v>
      </c>
      <c r="Z126" s="51"/>
      <c r="AA126" s="51"/>
      <c r="AC126" s="42"/>
      <c r="AJ126" s="53" t="s">
        <v>222</v>
      </c>
      <c r="AK126" s="51">
        <v>-13.04</v>
      </c>
      <c r="AL126" s="51" t="s">
        <v>385</v>
      </c>
      <c r="AM126" s="51" t="s">
        <v>60</v>
      </c>
      <c r="AN126" s="51" t="s">
        <v>62</v>
      </c>
      <c r="AO126" s="51">
        <v>0.98399999999999999</v>
      </c>
      <c r="AP126" s="51" t="s">
        <v>235</v>
      </c>
      <c r="AQ126" s="51"/>
      <c r="AR126" s="51"/>
    </row>
    <row r="127" spans="19:44" x14ac:dyDescent="0.2">
      <c r="S127" s="53" t="s">
        <v>222</v>
      </c>
      <c r="T127" s="51">
        <v>-9.1170000000000009</v>
      </c>
      <c r="U127" s="51" t="s">
        <v>844</v>
      </c>
      <c r="V127" s="51" t="s">
        <v>60</v>
      </c>
      <c r="W127" s="51" t="s">
        <v>62</v>
      </c>
      <c r="X127" s="51">
        <v>0.99450000000000005</v>
      </c>
      <c r="Y127" s="51" t="s">
        <v>235</v>
      </c>
      <c r="Z127" s="51"/>
      <c r="AA127" s="51"/>
      <c r="AC127" s="42"/>
      <c r="AJ127" s="53" t="s">
        <v>224</v>
      </c>
      <c r="AK127" s="51">
        <v>-18.09</v>
      </c>
      <c r="AL127" s="51" t="s">
        <v>386</v>
      </c>
      <c r="AM127" s="51" t="s">
        <v>60</v>
      </c>
      <c r="AN127" s="51" t="s">
        <v>62</v>
      </c>
      <c r="AO127" s="51">
        <v>0.80879999999999996</v>
      </c>
      <c r="AP127" s="51" t="s">
        <v>237</v>
      </c>
      <c r="AQ127" s="51"/>
      <c r="AR127" s="51"/>
    </row>
    <row r="128" spans="19:44" x14ac:dyDescent="0.2">
      <c r="S128" s="53" t="s">
        <v>224</v>
      </c>
      <c r="T128" s="51">
        <v>-6.37</v>
      </c>
      <c r="U128" s="51" t="s">
        <v>845</v>
      </c>
      <c r="V128" s="51" t="s">
        <v>60</v>
      </c>
      <c r="W128" s="51" t="s">
        <v>62</v>
      </c>
      <c r="X128" s="51">
        <v>0.99990000000000001</v>
      </c>
      <c r="Y128" s="51" t="s">
        <v>237</v>
      </c>
      <c r="Z128" s="51"/>
      <c r="AA128" s="51"/>
      <c r="AC128" s="42"/>
      <c r="AJ128" s="53" t="s">
        <v>226</v>
      </c>
      <c r="AK128" s="51">
        <v>-12.12</v>
      </c>
      <c r="AL128" s="51" t="s">
        <v>387</v>
      </c>
      <c r="AM128" s="51" t="s">
        <v>60</v>
      </c>
      <c r="AN128" s="51" t="s">
        <v>62</v>
      </c>
      <c r="AO128" s="51">
        <v>0.9919</v>
      </c>
      <c r="AP128" s="51" t="s">
        <v>239</v>
      </c>
      <c r="AQ128" s="51"/>
      <c r="AR128" s="51"/>
    </row>
    <row r="129" spans="19:44" x14ac:dyDescent="0.2">
      <c r="S129" s="53" t="s">
        <v>226</v>
      </c>
      <c r="T129" s="51">
        <v>-9.5340000000000007</v>
      </c>
      <c r="U129" s="51" t="s">
        <v>846</v>
      </c>
      <c r="V129" s="51" t="s">
        <v>60</v>
      </c>
      <c r="W129" s="51" t="s">
        <v>62</v>
      </c>
      <c r="X129" s="51">
        <v>0.99150000000000005</v>
      </c>
      <c r="Y129" s="51" t="s">
        <v>239</v>
      </c>
      <c r="Z129" s="51"/>
      <c r="AA129" s="51"/>
      <c r="AC129" s="42"/>
      <c r="AJ129" s="53" t="s">
        <v>228</v>
      </c>
      <c r="AK129" s="51">
        <v>-9.9529999999999994</v>
      </c>
      <c r="AL129" s="51" t="s">
        <v>388</v>
      </c>
      <c r="AM129" s="51" t="s">
        <v>60</v>
      </c>
      <c r="AN129" s="51" t="s">
        <v>62</v>
      </c>
      <c r="AO129" s="51">
        <v>0.99890000000000001</v>
      </c>
      <c r="AP129" s="51" t="s">
        <v>241</v>
      </c>
      <c r="AQ129" s="51"/>
      <c r="AR129" s="51"/>
    </row>
    <row r="130" spans="19:44" x14ac:dyDescent="0.2">
      <c r="S130" s="53" t="s">
        <v>228</v>
      </c>
      <c r="T130" s="51">
        <v>-6.7960000000000003</v>
      </c>
      <c r="U130" s="51" t="s">
        <v>847</v>
      </c>
      <c r="V130" s="51" t="s">
        <v>60</v>
      </c>
      <c r="W130" s="51" t="s">
        <v>62</v>
      </c>
      <c r="X130" s="51">
        <v>0.99980000000000002</v>
      </c>
      <c r="Y130" s="51" t="s">
        <v>241</v>
      </c>
      <c r="Z130" s="51"/>
      <c r="AA130" s="51"/>
      <c r="AC130" s="42"/>
      <c r="AJ130" s="53" t="s">
        <v>230</v>
      </c>
      <c r="AK130" s="51">
        <v>-20.88</v>
      </c>
      <c r="AL130" s="51" t="s">
        <v>389</v>
      </c>
      <c r="AM130" s="51" t="s">
        <v>60</v>
      </c>
      <c r="AN130" s="51" t="s">
        <v>62</v>
      </c>
      <c r="AO130" s="51">
        <v>0.60589999999999999</v>
      </c>
      <c r="AP130" s="51" t="s">
        <v>243</v>
      </c>
      <c r="AQ130" s="51"/>
      <c r="AR130" s="51"/>
    </row>
    <row r="131" spans="19:44" x14ac:dyDescent="0.2">
      <c r="S131" s="53" t="s">
        <v>230</v>
      </c>
      <c r="T131" s="51">
        <v>-13.53</v>
      </c>
      <c r="U131" s="51" t="s">
        <v>848</v>
      </c>
      <c r="V131" s="51" t="s">
        <v>60</v>
      </c>
      <c r="W131" s="51" t="s">
        <v>62</v>
      </c>
      <c r="X131" s="51">
        <v>0.85489999999999999</v>
      </c>
      <c r="Y131" s="51" t="s">
        <v>243</v>
      </c>
      <c r="Z131" s="51"/>
      <c r="AA131" s="51"/>
      <c r="AC131" s="42"/>
      <c r="AJ131" s="53" t="s">
        <v>232</v>
      </c>
      <c r="AK131" s="51">
        <v>-19.03</v>
      </c>
      <c r="AL131" s="51" t="s">
        <v>390</v>
      </c>
      <c r="AM131" s="51" t="s">
        <v>60</v>
      </c>
      <c r="AN131" s="51" t="s">
        <v>62</v>
      </c>
      <c r="AO131" s="51">
        <v>0.74680000000000002</v>
      </c>
      <c r="AP131" s="51" t="s">
        <v>295</v>
      </c>
      <c r="AQ131" s="51"/>
      <c r="AR131" s="51"/>
    </row>
    <row r="132" spans="19:44" x14ac:dyDescent="0.2">
      <c r="S132" s="53" t="s">
        <v>232</v>
      </c>
      <c r="T132" s="51">
        <v>2.15</v>
      </c>
      <c r="U132" s="51" t="s">
        <v>849</v>
      </c>
      <c r="V132" s="51" t="s">
        <v>60</v>
      </c>
      <c r="W132" s="51" t="s">
        <v>62</v>
      </c>
      <c r="X132" s="51" t="s">
        <v>82</v>
      </c>
      <c r="Y132" s="51" t="s">
        <v>295</v>
      </c>
      <c r="Z132" s="51"/>
      <c r="AA132" s="51"/>
      <c r="AC132" s="42"/>
      <c r="AJ132" s="53" t="s">
        <v>234</v>
      </c>
      <c r="AK132" s="51">
        <v>-5.0549999999999997</v>
      </c>
      <c r="AL132" s="51" t="s">
        <v>391</v>
      </c>
      <c r="AM132" s="51" t="s">
        <v>60</v>
      </c>
      <c r="AN132" s="51" t="s">
        <v>62</v>
      </c>
      <c r="AO132" s="51" t="s">
        <v>82</v>
      </c>
      <c r="AP132" s="51" t="s">
        <v>245</v>
      </c>
      <c r="AQ132" s="51"/>
      <c r="AR132" s="51"/>
    </row>
    <row r="133" spans="19:44" x14ac:dyDescent="0.2">
      <c r="S133" s="53" t="s">
        <v>234</v>
      </c>
      <c r="T133" s="51">
        <v>2.7480000000000002</v>
      </c>
      <c r="U133" s="51" t="s">
        <v>850</v>
      </c>
      <c r="V133" s="51" t="s">
        <v>60</v>
      </c>
      <c r="W133" s="51" t="s">
        <v>62</v>
      </c>
      <c r="X133" s="51" t="s">
        <v>82</v>
      </c>
      <c r="Y133" s="51" t="s">
        <v>245</v>
      </c>
      <c r="Z133" s="51"/>
      <c r="AA133" s="51"/>
      <c r="AC133" s="42"/>
      <c r="AJ133" s="53" t="s">
        <v>236</v>
      </c>
      <c r="AK133" s="51">
        <v>0.9123</v>
      </c>
      <c r="AL133" s="51" t="s">
        <v>392</v>
      </c>
      <c r="AM133" s="51" t="s">
        <v>60</v>
      </c>
      <c r="AN133" s="51" t="s">
        <v>62</v>
      </c>
      <c r="AO133" s="51" t="s">
        <v>82</v>
      </c>
      <c r="AP133" s="51" t="s">
        <v>247</v>
      </c>
      <c r="AQ133" s="51"/>
      <c r="AR133" s="51"/>
    </row>
    <row r="134" spans="19:44" x14ac:dyDescent="0.2">
      <c r="S134" s="53" t="s">
        <v>236</v>
      </c>
      <c r="T134" s="51">
        <v>-0.41599999999999998</v>
      </c>
      <c r="U134" s="51" t="s">
        <v>851</v>
      </c>
      <c r="V134" s="51" t="s">
        <v>60</v>
      </c>
      <c r="W134" s="51" t="s">
        <v>62</v>
      </c>
      <c r="X134" s="51" t="s">
        <v>82</v>
      </c>
      <c r="Y134" s="51" t="s">
        <v>247</v>
      </c>
      <c r="Z134" s="51"/>
      <c r="AA134" s="51"/>
      <c r="AC134" s="42"/>
      <c r="AJ134" s="53" t="s">
        <v>238</v>
      </c>
      <c r="AK134" s="51">
        <v>3.0840000000000001</v>
      </c>
      <c r="AL134" s="51" t="s">
        <v>393</v>
      </c>
      <c r="AM134" s="51" t="s">
        <v>60</v>
      </c>
      <c r="AN134" s="51" t="s">
        <v>62</v>
      </c>
      <c r="AO134" s="51" t="s">
        <v>82</v>
      </c>
      <c r="AP134" s="51" t="s">
        <v>249</v>
      </c>
      <c r="AQ134" s="51"/>
      <c r="AR134" s="51"/>
    </row>
    <row r="135" spans="19:44" x14ac:dyDescent="0.2">
      <c r="S135" s="53" t="s">
        <v>238</v>
      </c>
      <c r="T135" s="51">
        <v>2.3210000000000002</v>
      </c>
      <c r="U135" s="51" t="s">
        <v>852</v>
      </c>
      <c r="V135" s="51" t="s">
        <v>60</v>
      </c>
      <c r="W135" s="51" t="s">
        <v>62</v>
      </c>
      <c r="X135" s="51" t="s">
        <v>82</v>
      </c>
      <c r="Y135" s="51" t="s">
        <v>249</v>
      </c>
      <c r="Z135" s="51"/>
      <c r="AA135" s="51"/>
      <c r="AC135" s="42"/>
      <c r="AJ135" s="53" t="s">
        <v>240</v>
      </c>
      <c r="AK135" s="51">
        <v>-7.8390000000000004</v>
      </c>
      <c r="AL135" s="51" t="s">
        <v>394</v>
      </c>
      <c r="AM135" s="51" t="s">
        <v>60</v>
      </c>
      <c r="AN135" s="51" t="s">
        <v>62</v>
      </c>
      <c r="AO135" s="51" t="s">
        <v>82</v>
      </c>
      <c r="AP135" s="51" t="s">
        <v>251</v>
      </c>
      <c r="AQ135" s="51"/>
      <c r="AR135" s="51"/>
    </row>
    <row r="136" spans="19:44" x14ac:dyDescent="0.2">
      <c r="S136" s="53" t="s">
        <v>240</v>
      </c>
      <c r="T136" s="51">
        <v>-4.4130000000000003</v>
      </c>
      <c r="U136" s="51" t="s">
        <v>853</v>
      </c>
      <c r="V136" s="51" t="s">
        <v>60</v>
      </c>
      <c r="W136" s="51" t="s">
        <v>62</v>
      </c>
      <c r="X136" s="51" t="s">
        <v>82</v>
      </c>
      <c r="Y136" s="51" t="s">
        <v>251</v>
      </c>
      <c r="Z136" s="51"/>
      <c r="AA136" s="51"/>
      <c r="AC136" s="42"/>
      <c r="AJ136" s="53" t="s">
        <v>242</v>
      </c>
      <c r="AK136" s="51">
        <v>-5.9880000000000004</v>
      </c>
      <c r="AL136" s="51" t="s">
        <v>395</v>
      </c>
      <c r="AM136" s="51" t="s">
        <v>60</v>
      </c>
      <c r="AN136" s="51" t="s">
        <v>62</v>
      </c>
      <c r="AO136" s="51" t="s">
        <v>82</v>
      </c>
      <c r="AP136" s="51" t="s">
        <v>296</v>
      </c>
      <c r="AQ136" s="51"/>
      <c r="AR136" s="51"/>
    </row>
    <row r="137" spans="19:44" x14ac:dyDescent="0.2">
      <c r="S137" s="53" t="s">
        <v>242</v>
      </c>
      <c r="T137" s="51">
        <v>11.27</v>
      </c>
      <c r="U137" s="51" t="s">
        <v>854</v>
      </c>
      <c r="V137" s="51" t="s">
        <v>60</v>
      </c>
      <c r="W137" s="51" t="s">
        <v>62</v>
      </c>
      <c r="X137" s="51">
        <v>0.96199999999999997</v>
      </c>
      <c r="Y137" s="51" t="s">
        <v>296</v>
      </c>
      <c r="Z137" s="51"/>
      <c r="AA137" s="51"/>
      <c r="AC137" s="42"/>
      <c r="AJ137" s="53" t="s">
        <v>244</v>
      </c>
      <c r="AK137" s="51">
        <v>5.968</v>
      </c>
      <c r="AL137" s="51" t="s">
        <v>396</v>
      </c>
      <c r="AM137" s="51" t="s">
        <v>60</v>
      </c>
      <c r="AN137" s="51" t="s">
        <v>62</v>
      </c>
      <c r="AO137" s="51" t="s">
        <v>82</v>
      </c>
      <c r="AP137" s="51" t="s">
        <v>253</v>
      </c>
      <c r="AQ137" s="51"/>
      <c r="AR137" s="51"/>
    </row>
    <row r="138" spans="19:44" x14ac:dyDescent="0.2">
      <c r="S138" s="53" t="s">
        <v>244</v>
      </c>
      <c r="T138" s="51">
        <v>-3.1640000000000001</v>
      </c>
      <c r="U138" s="51" t="s">
        <v>855</v>
      </c>
      <c r="V138" s="51" t="s">
        <v>60</v>
      </c>
      <c r="W138" s="51" t="s">
        <v>62</v>
      </c>
      <c r="X138" s="51" t="s">
        <v>82</v>
      </c>
      <c r="Y138" s="51" t="s">
        <v>253</v>
      </c>
      <c r="Z138" s="51"/>
      <c r="AA138" s="51"/>
      <c r="AC138" s="42"/>
      <c r="AJ138" s="53" t="s">
        <v>246</v>
      </c>
      <c r="AK138" s="51">
        <v>8.14</v>
      </c>
      <c r="AL138" s="51" t="s">
        <v>397</v>
      </c>
      <c r="AM138" s="51" t="s">
        <v>60</v>
      </c>
      <c r="AN138" s="51" t="s">
        <v>62</v>
      </c>
      <c r="AO138" s="51">
        <v>0.99990000000000001</v>
      </c>
      <c r="AP138" s="51" t="s">
        <v>255</v>
      </c>
      <c r="AQ138" s="51"/>
      <c r="AR138" s="51"/>
    </row>
    <row r="139" spans="19:44" x14ac:dyDescent="0.2">
      <c r="S139" s="53" t="s">
        <v>246</v>
      </c>
      <c r="T139" s="51">
        <v>-0.42630000000000001</v>
      </c>
      <c r="U139" s="51" t="s">
        <v>856</v>
      </c>
      <c r="V139" s="51" t="s">
        <v>60</v>
      </c>
      <c r="W139" s="51" t="s">
        <v>62</v>
      </c>
      <c r="X139" s="51" t="s">
        <v>82</v>
      </c>
      <c r="Y139" s="51" t="s">
        <v>255</v>
      </c>
      <c r="Z139" s="51"/>
      <c r="AA139" s="51"/>
      <c r="AC139" s="42"/>
      <c r="AJ139" s="53" t="s">
        <v>248</v>
      </c>
      <c r="AK139" s="51">
        <v>-2.7839999999999998</v>
      </c>
      <c r="AL139" s="51" t="s">
        <v>398</v>
      </c>
      <c r="AM139" s="51" t="s">
        <v>60</v>
      </c>
      <c r="AN139" s="51" t="s">
        <v>62</v>
      </c>
      <c r="AO139" s="51" t="s">
        <v>82</v>
      </c>
      <c r="AP139" s="51" t="s">
        <v>257</v>
      </c>
      <c r="AQ139" s="51"/>
      <c r="AR139" s="51"/>
    </row>
    <row r="140" spans="19:44" x14ac:dyDescent="0.2">
      <c r="S140" s="53" t="s">
        <v>248</v>
      </c>
      <c r="T140" s="51">
        <v>-7.16</v>
      </c>
      <c r="U140" s="51" t="s">
        <v>857</v>
      </c>
      <c r="V140" s="51" t="s">
        <v>60</v>
      </c>
      <c r="W140" s="51" t="s">
        <v>62</v>
      </c>
      <c r="X140" s="51">
        <v>0.99960000000000004</v>
      </c>
      <c r="Y140" s="51" t="s">
        <v>257</v>
      </c>
      <c r="Z140" s="51"/>
      <c r="AA140" s="51"/>
      <c r="AC140" s="42"/>
      <c r="AJ140" s="53" t="s">
        <v>250</v>
      </c>
      <c r="AK140" s="51">
        <v>-0.93310000000000004</v>
      </c>
      <c r="AL140" s="51" t="s">
        <v>399</v>
      </c>
      <c r="AM140" s="51" t="s">
        <v>60</v>
      </c>
      <c r="AN140" s="51" t="s">
        <v>62</v>
      </c>
      <c r="AO140" s="51" t="s">
        <v>82</v>
      </c>
      <c r="AP140" s="51" t="s">
        <v>297</v>
      </c>
      <c r="AQ140" s="51"/>
      <c r="AR140" s="51"/>
    </row>
    <row r="141" spans="19:44" x14ac:dyDescent="0.2">
      <c r="S141" s="53" t="s">
        <v>250</v>
      </c>
      <c r="T141" s="51">
        <v>8.52</v>
      </c>
      <c r="U141" s="51" t="s">
        <v>858</v>
      </c>
      <c r="V141" s="51" t="s">
        <v>60</v>
      </c>
      <c r="W141" s="51" t="s">
        <v>62</v>
      </c>
      <c r="X141" s="51">
        <v>0.99719999999999998</v>
      </c>
      <c r="Y141" s="51" t="s">
        <v>297</v>
      </c>
      <c r="Z141" s="51"/>
      <c r="AA141" s="51"/>
      <c r="AC141" s="42"/>
      <c r="AJ141" s="53" t="s">
        <v>252</v>
      </c>
      <c r="AK141" s="51">
        <v>2.1720000000000002</v>
      </c>
      <c r="AL141" s="51" t="s">
        <v>400</v>
      </c>
      <c r="AM141" s="51" t="s">
        <v>60</v>
      </c>
      <c r="AN141" s="51" t="s">
        <v>62</v>
      </c>
      <c r="AO141" s="51" t="s">
        <v>82</v>
      </c>
      <c r="AP141" s="51" t="s">
        <v>259</v>
      </c>
      <c r="AQ141" s="51"/>
      <c r="AR141" s="51"/>
    </row>
    <row r="142" spans="19:44" x14ac:dyDescent="0.2">
      <c r="S142" s="53" t="s">
        <v>252</v>
      </c>
      <c r="T142" s="51">
        <v>2.7370000000000001</v>
      </c>
      <c r="U142" s="51" t="s">
        <v>859</v>
      </c>
      <c r="V142" s="51" t="s">
        <v>60</v>
      </c>
      <c r="W142" s="51" t="s">
        <v>62</v>
      </c>
      <c r="X142" s="51" t="s">
        <v>82</v>
      </c>
      <c r="Y142" s="51" t="s">
        <v>259</v>
      </c>
      <c r="Z142" s="51"/>
      <c r="AA142" s="51"/>
      <c r="AC142" s="42"/>
      <c r="AJ142" s="53" t="s">
        <v>254</v>
      </c>
      <c r="AK142" s="51">
        <v>-8.7520000000000007</v>
      </c>
      <c r="AL142" s="51" t="s">
        <v>401</v>
      </c>
      <c r="AM142" s="51" t="s">
        <v>60</v>
      </c>
      <c r="AN142" s="51" t="s">
        <v>62</v>
      </c>
      <c r="AO142" s="51">
        <v>0.99980000000000002</v>
      </c>
      <c r="AP142" s="51" t="s">
        <v>261</v>
      </c>
      <c r="AQ142" s="51"/>
      <c r="AR142" s="51"/>
    </row>
    <row r="143" spans="19:44" x14ac:dyDescent="0.2">
      <c r="S143" s="53" t="s">
        <v>254</v>
      </c>
      <c r="T143" s="51">
        <v>-3.9969999999999999</v>
      </c>
      <c r="U143" s="51" t="s">
        <v>860</v>
      </c>
      <c r="V143" s="51" t="s">
        <v>60</v>
      </c>
      <c r="W143" s="51" t="s">
        <v>62</v>
      </c>
      <c r="X143" s="51" t="s">
        <v>82</v>
      </c>
      <c r="Y143" s="51" t="s">
        <v>261</v>
      </c>
      <c r="Z143" s="51"/>
      <c r="AA143" s="51"/>
      <c r="AC143" s="42"/>
      <c r="AJ143" s="53" t="s">
        <v>256</v>
      </c>
      <c r="AK143" s="51">
        <v>-6.9009999999999998</v>
      </c>
      <c r="AL143" s="51" t="s">
        <v>402</v>
      </c>
      <c r="AM143" s="51" t="s">
        <v>60</v>
      </c>
      <c r="AN143" s="51" t="s">
        <v>62</v>
      </c>
      <c r="AO143" s="51" t="s">
        <v>82</v>
      </c>
      <c r="AP143" s="51" t="s">
        <v>298</v>
      </c>
      <c r="AQ143" s="51"/>
      <c r="AR143" s="51"/>
    </row>
    <row r="144" spans="19:44" x14ac:dyDescent="0.2">
      <c r="S144" s="53" t="s">
        <v>256</v>
      </c>
      <c r="T144" s="51">
        <v>11.68</v>
      </c>
      <c r="U144" s="51" t="s">
        <v>861</v>
      </c>
      <c r="V144" s="51" t="s">
        <v>60</v>
      </c>
      <c r="W144" s="51" t="s">
        <v>62</v>
      </c>
      <c r="X144" s="51">
        <v>0.94910000000000005</v>
      </c>
      <c r="Y144" s="51" t="s">
        <v>298</v>
      </c>
      <c r="Z144" s="51"/>
      <c r="AA144" s="51"/>
      <c r="AC144" s="42"/>
      <c r="AJ144" s="53" t="s">
        <v>258</v>
      </c>
      <c r="AK144" s="51">
        <v>-10.92</v>
      </c>
      <c r="AL144" s="51" t="s">
        <v>403</v>
      </c>
      <c r="AM144" s="51" t="s">
        <v>60</v>
      </c>
      <c r="AN144" s="51" t="s">
        <v>62</v>
      </c>
      <c r="AO144" s="51">
        <v>0.99709999999999999</v>
      </c>
      <c r="AP144" s="51" t="s">
        <v>263</v>
      </c>
      <c r="AQ144" s="51"/>
      <c r="AR144" s="51"/>
    </row>
    <row r="145" spans="19:44" x14ac:dyDescent="0.2">
      <c r="S145" s="53" t="s">
        <v>258</v>
      </c>
      <c r="T145" s="51">
        <v>-6.734</v>
      </c>
      <c r="U145" s="51" t="s">
        <v>862</v>
      </c>
      <c r="V145" s="51" t="s">
        <v>60</v>
      </c>
      <c r="W145" s="51" t="s">
        <v>62</v>
      </c>
      <c r="X145" s="51">
        <v>0.99980000000000002</v>
      </c>
      <c r="Y145" s="51" t="s">
        <v>263</v>
      </c>
      <c r="Z145" s="51"/>
      <c r="AA145" s="51"/>
      <c r="AC145" s="42"/>
      <c r="AJ145" s="53" t="s">
        <v>260</v>
      </c>
      <c r="AK145" s="51">
        <v>-9.0730000000000004</v>
      </c>
      <c r="AL145" s="51" t="s">
        <v>404</v>
      </c>
      <c r="AM145" s="51" t="s">
        <v>60</v>
      </c>
      <c r="AN145" s="51" t="s">
        <v>62</v>
      </c>
      <c r="AO145" s="51">
        <v>0.99960000000000004</v>
      </c>
      <c r="AP145" s="51" t="s">
        <v>299</v>
      </c>
      <c r="AQ145" s="51"/>
      <c r="AR145" s="51"/>
    </row>
    <row r="146" spans="19:44" x14ac:dyDescent="0.2">
      <c r="S146" s="53" t="s">
        <v>260</v>
      </c>
      <c r="T146" s="51">
        <v>8.9459999999999997</v>
      </c>
      <c r="U146" s="51" t="s">
        <v>863</v>
      </c>
      <c r="V146" s="51" t="s">
        <v>60</v>
      </c>
      <c r="W146" s="51" t="s">
        <v>62</v>
      </c>
      <c r="X146" s="51">
        <v>0.99539999999999995</v>
      </c>
      <c r="Y146" s="51" t="s">
        <v>299</v>
      </c>
      <c r="Z146" s="51"/>
      <c r="AA146" s="51"/>
      <c r="AC146" s="42"/>
      <c r="AJ146" s="53" t="s">
        <v>262</v>
      </c>
      <c r="AK146" s="51">
        <v>1.851</v>
      </c>
      <c r="AL146" s="51" t="s">
        <v>405</v>
      </c>
      <c r="AM146" s="51" t="s">
        <v>60</v>
      </c>
      <c r="AN146" s="51" t="s">
        <v>62</v>
      </c>
      <c r="AO146" s="51" t="s">
        <v>82</v>
      </c>
      <c r="AP146" s="51" t="s">
        <v>300</v>
      </c>
      <c r="AQ146" s="51"/>
      <c r="AR146" s="51"/>
    </row>
    <row r="147" spans="19:44" x14ac:dyDescent="0.2">
      <c r="S147" s="53" t="s">
        <v>262</v>
      </c>
      <c r="T147" s="51">
        <v>15.68</v>
      </c>
      <c r="U147" s="51" t="s">
        <v>864</v>
      </c>
      <c r="V147" s="51" t="s">
        <v>60</v>
      </c>
      <c r="W147" s="51" t="s">
        <v>62</v>
      </c>
      <c r="X147" s="51">
        <v>0.67149999999999999</v>
      </c>
      <c r="Y147" s="51" t="s">
        <v>300</v>
      </c>
      <c r="Z147" s="51"/>
      <c r="AA147" s="51"/>
      <c r="AC147" s="42"/>
      <c r="AJ147" s="53"/>
      <c r="AK147" s="51"/>
      <c r="AL147" s="51"/>
      <c r="AM147" s="51"/>
      <c r="AN147" s="51"/>
      <c r="AO147" s="51"/>
      <c r="AP147" s="51"/>
      <c r="AQ147" s="51"/>
      <c r="AR147" s="51"/>
    </row>
    <row r="148" spans="19:44" x14ac:dyDescent="0.2">
      <c r="S148" s="53"/>
      <c r="T148" s="51"/>
      <c r="U148" s="51"/>
      <c r="V148" s="51"/>
      <c r="W148" s="51"/>
      <c r="X148" s="51"/>
      <c r="Y148" s="51"/>
      <c r="Z148" s="51"/>
      <c r="AA148" s="51"/>
      <c r="AC148" s="42"/>
      <c r="AJ148" s="53"/>
      <c r="AK148" s="51"/>
      <c r="AL148" s="51"/>
      <c r="AM148" s="51"/>
      <c r="AN148" s="51"/>
      <c r="AO148" s="51"/>
      <c r="AP148" s="51"/>
      <c r="AQ148" s="51"/>
      <c r="AR148" s="51"/>
    </row>
    <row r="149" spans="19:44" x14ac:dyDescent="0.2">
      <c r="S149" s="53"/>
      <c r="T149" s="51"/>
      <c r="U149" s="51"/>
      <c r="V149" s="51"/>
      <c r="W149" s="51"/>
      <c r="X149" s="51"/>
      <c r="Y149" s="51"/>
      <c r="Z149" s="51"/>
      <c r="AA149" s="51"/>
      <c r="AC149" s="42"/>
      <c r="AJ149" s="53" t="s">
        <v>264</v>
      </c>
      <c r="AK149" s="51" t="s">
        <v>265</v>
      </c>
      <c r="AL149" s="51" t="s">
        <v>266</v>
      </c>
      <c r="AM149" s="51" t="s">
        <v>76</v>
      </c>
      <c r="AN149" s="51" t="s">
        <v>267</v>
      </c>
      <c r="AO149" s="51" t="s">
        <v>268</v>
      </c>
      <c r="AP149" s="51" t="s">
        <v>269</v>
      </c>
      <c r="AQ149" s="51" t="s">
        <v>270</v>
      </c>
      <c r="AR149" s="51" t="s">
        <v>271</v>
      </c>
    </row>
    <row r="150" spans="19:44" x14ac:dyDescent="0.2">
      <c r="S150" s="53" t="s">
        <v>264</v>
      </c>
      <c r="T150" s="51" t="s">
        <v>265</v>
      </c>
      <c r="U150" s="51" t="s">
        <v>266</v>
      </c>
      <c r="V150" s="51" t="s">
        <v>76</v>
      </c>
      <c r="W150" s="51" t="s">
        <v>267</v>
      </c>
      <c r="X150" s="51" t="s">
        <v>268</v>
      </c>
      <c r="Y150" s="51" t="s">
        <v>269</v>
      </c>
      <c r="Z150" s="51" t="s">
        <v>270</v>
      </c>
      <c r="AA150" s="51" t="s">
        <v>271</v>
      </c>
      <c r="AC150" s="42"/>
      <c r="AJ150" s="53"/>
      <c r="AK150" s="51"/>
      <c r="AL150" s="51"/>
      <c r="AM150" s="51"/>
      <c r="AN150" s="51"/>
      <c r="AO150" s="51"/>
      <c r="AP150" s="51"/>
      <c r="AQ150" s="51"/>
      <c r="AR150" s="51"/>
    </row>
    <row r="151" spans="19:44" x14ac:dyDescent="0.2">
      <c r="S151" s="53"/>
      <c r="T151" s="51"/>
      <c r="U151" s="51"/>
      <c r="V151" s="51"/>
      <c r="W151" s="51"/>
      <c r="X151" s="51"/>
      <c r="Y151" s="51"/>
      <c r="Z151" s="51"/>
      <c r="AA151" s="51"/>
      <c r="AC151" s="42"/>
      <c r="AJ151" s="53" t="s">
        <v>273</v>
      </c>
      <c r="AK151" s="51">
        <v>100</v>
      </c>
      <c r="AL151" s="51">
        <v>82.17</v>
      </c>
      <c r="AM151" s="51">
        <v>17.829999999999998</v>
      </c>
      <c r="AN151" s="51">
        <v>9.1519999999999992</v>
      </c>
      <c r="AO151" s="51">
        <v>12</v>
      </c>
      <c r="AP151" s="51">
        <v>12</v>
      </c>
      <c r="AQ151" s="51">
        <v>2.7559999999999998</v>
      </c>
      <c r="AR151" s="51">
        <v>165</v>
      </c>
    </row>
    <row r="152" spans="19:44" x14ac:dyDescent="0.2">
      <c r="S152" s="53" t="s">
        <v>273</v>
      </c>
      <c r="T152" s="51">
        <v>100</v>
      </c>
      <c r="U152" s="51">
        <v>88.62</v>
      </c>
      <c r="V152" s="51">
        <v>11.38</v>
      </c>
      <c r="W152" s="51">
        <v>7.16</v>
      </c>
      <c r="X152" s="51">
        <v>12</v>
      </c>
      <c r="Y152" s="51">
        <v>12</v>
      </c>
      <c r="Z152" s="51">
        <v>2.2480000000000002</v>
      </c>
      <c r="AA152" s="51">
        <v>165</v>
      </c>
      <c r="AC152" s="42"/>
      <c r="AJ152" s="53" t="s">
        <v>274</v>
      </c>
      <c r="AK152" s="51">
        <v>100</v>
      </c>
      <c r="AL152" s="51">
        <v>91.17</v>
      </c>
      <c r="AM152" s="51">
        <v>8.83</v>
      </c>
      <c r="AN152" s="51">
        <v>9.1519999999999992</v>
      </c>
      <c r="AO152" s="51">
        <v>12</v>
      </c>
      <c r="AP152" s="51">
        <v>12</v>
      </c>
      <c r="AQ152" s="51">
        <v>1.3640000000000001</v>
      </c>
      <c r="AR152" s="51">
        <v>165</v>
      </c>
    </row>
    <row r="153" spans="19:44" x14ac:dyDescent="0.2">
      <c r="S153" s="53" t="s">
        <v>274</v>
      </c>
      <c r="T153" s="51">
        <v>100</v>
      </c>
      <c r="U153" s="51">
        <v>86.24</v>
      </c>
      <c r="V153" s="51">
        <v>13.76</v>
      </c>
      <c r="W153" s="51">
        <v>7.16</v>
      </c>
      <c r="X153" s="51">
        <v>12</v>
      </c>
      <c r="Y153" s="51">
        <v>12</v>
      </c>
      <c r="Z153" s="51">
        <v>2.7170000000000001</v>
      </c>
      <c r="AA153" s="51">
        <v>165</v>
      </c>
      <c r="AC153" s="42"/>
      <c r="AJ153" s="53" t="s">
        <v>275</v>
      </c>
      <c r="AK153" s="51">
        <v>100</v>
      </c>
      <c r="AL153" s="51">
        <v>96.63</v>
      </c>
      <c r="AM153" s="51">
        <v>3.3650000000000002</v>
      </c>
      <c r="AN153" s="51">
        <v>9.1519999999999992</v>
      </c>
      <c r="AO153" s="51">
        <v>12</v>
      </c>
      <c r="AP153" s="51">
        <v>12</v>
      </c>
      <c r="AQ153" s="51">
        <v>0.52</v>
      </c>
      <c r="AR153" s="51">
        <v>165</v>
      </c>
    </row>
    <row r="154" spans="19:44" x14ac:dyDescent="0.2">
      <c r="S154" s="53" t="s">
        <v>275</v>
      </c>
      <c r="T154" s="51">
        <v>100</v>
      </c>
      <c r="U154" s="51">
        <v>93.86</v>
      </c>
      <c r="V154" s="51">
        <v>6.1440000000000001</v>
      </c>
      <c r="W154" s="51">
        <v>7.16</v>
      </c>
      <c r="X154" s="51">
        <v>12</v>
      </c>
      <c r="Y154" s="51">
        <v>12</v>
      </c>
      <c r="Z154" s="51">
        <v>1.214</v>
      </c>
      <c r="AA154" s="51">
        <v>165</v>
      </c>
      <c r="AC154" s="42"/>
      <c r="AJ154" s="53" t="s">
        <v>276</v>
      </c>
      <c r="AK154" s="51">
        <v>100</v>
      </c>
      <c r="AL154" s="51">
        <v>79.45</v>
      </c>
      <c r="AM154" s="51">
        <v>20.55</v>
      </c>
      <c r="AN154" s="51">
        <v>9.1519999999999992</v>
      </c>
      <c r="AO154" s="51">
        <v>12</v>
      </c>
      <c r="AP154" s="51">
        <v>12</v>
      </c>
      <c r="AQ154" s="51">
        <v>3.1760000000000002</v>
      </c>
      <c r="AR154" s="51">
        <v>165</v>
      </c>
    </row>
    <row r="155" spans="19:44" x14ac:dyDescent="0.2">
      <c r="S155" s="53" t="s">
        <v>276</v>
      </c>
      <c r="T155" s="51">
        <v>100</v>
      </c>
      <c r="U155" s="51">
        <v>89.66</v>
      </c>
      <c r="V155" s="51">
        <v>10.34</v>
      </c>
      <c r="W155" s="51">
        <v>7.16</v>
      </c>
      <c r="X155" s="51">
        <v>12</v>
      </c>
      <c r="Y155" s="51">
        <v>12</v>
      </c>
      <c r="Z155" s="51">
        <v>2.0430000000000001</v>
      </c>
      <c r="AA155" s="51">
        <v>165</v>
      </c>
      <c r="AC155" s="42"/>
      <c r="AJ155" s="53" t="s">
        <v>277</v>
      </c>
      <c r="AK155" s="51">
        <v>100</v>
      </c>
      <c r="AL155" s="51">
        <v>80.02</v>
      </c>
      <c r="AM155" s="51">
        <v>19.98</v>
      </c>
      <c r="AN155" s="51">
        <v>9.1519999999999992</v>
      </c>
      <c r="AO155" s="51">
        <v>12</v>
      </c>
      <c r="AP155" s="51">
        <v>12</v>
      </c>
      <c r="AQ155" s="51">
        <v>3.0870000000000002</v>
      </c>
      <c r="AR155" s="51">
        <v>165</v>
      </c>
    </row>
    <row r="156" spans="19:44" x14ac:dyDescent="0.2">
      <c r="S156" s="53" t="s">
        <v>277</v>
      </c>
      <c r="T156" s="51">
        <v>100</v>
      </c>
      <c r="U156" s="51">
        <v>95.06</v>
      </c>
      <c r="V156" s="51">
        <v>4.9370000000000003</v>
      </c>
      <c r="W156" s="51">
        <v>7.16</v>
      </c>
      <c r="X156" s="51">
        <v>12</v>
      </c>
      <c r="Y156" s="51">
        <v>12</v>
      </c>
      <c r="Z156" s="51">
        <v>0.97509999999999997</v>
      </c>
      <c r="AA156" s="51">
        <v>165</v>
      </c>
      <c r="AC156" s="42"/>
      <c r="AJ156" s="53" t="s">
        <v>278</v>
      </c>
      <c r="AK156" s="51">
        <v>100</v>
      </c>
      <c r="AL156" s="51">
        <v>80.510000000000005</v>
      </c>
      <c r="AM156" s="51">
        <v>19.489999999999998</v>
      </c>
      <c r="AN156" s="51">
        <v>9.1519999999999992</v>
      </c>
      <c r="AO156" s="51">
        <v>12</v>
      </c>
      <c r="AP156" s="51">
        <v>12</v>
      </c>
      <c r="AQ156" s="51">
        <v>3.0110000000000001</v>
      </c>
      <c r="AR156" s="51">
        <v>165</v>
      </c>
    </row>
    <row r="157" spans="19:44" x14ac:dyDescent="0.2">
      <c r="S157" s="53" t="s">
        <v>278</v>
      </c>
      <c r="T157" s="51">
        <v>100</v>
      </c>
      <c r="U157" s="51">
        <v>98.45</v>
      </c>
      <c r="V157" s="51">
        <v>1.5469999999999999</v>
      </c>
      <c r="W157" s="51">
        <v>7.16</v>
      </c>
      <c r="X157" s="51">
        <v>12</v>
      </c>
      <c r="Y157" s="51">
        <v>12</v>
      </c>
      <c r="Z157" s="51">
        <v>0.30559999999999998</v>
      </c>
      <c r="AA157" s="51">
        <v>165</v>
      </c>
      <c r="AC157" s="42"/>
      <c r="AJ157" s="53" t="s">
        <v>279</v>
      </c>
      <c r="AK157" s="51">
        <v>100</v>
      </c>
      <c r="AL157" s="51">
        <v>85.22</v>
      </c>
      <c r="AM157" s="51">
        <v>14.78</v>
      </c>
      <c r="AN157" s="51">
        <v>9.1519999999999992</v>
      </c>
      <c r="AO157" s="51">
        <v>12</v>
      </c>
      <c r="AP157" s="51">
        <v>12</v>
      </c>
      <c r="AQ157" s="51">
        <v>2.2839999999999998</v>
      </c>
      <c r="AR157" s="51">
        <v>165</v>
      </c>
    </row>
    <row r="158" spans="19:44" x14ac:dyDescent="0.2">
      <c r="S158" s="53" t="s">
        <v>279</v>
      </c>
      <c r="T158" s="51">
        <v>100</v>
      </c>
      <c r="U158" s="51">
        <v>93.11</v>
      </c>
      <c r="V158" s="51">
        <v>6.8940000000000001</v>
      </c>
      <c r="W158" s="51">
        <v>7.16</v>
      </c>
      <c r="X158" s="51">
        <v>12</v>
      </c>
      <c r="Y158" s="51">
        <v>12</v>
      </c>
      <c r="Z158" s="51">
        <v>1.3620000000000001</v>
      </c>
      <c r="AA158" s="51">
        <v>165</v>
      </c>
      <c r="AC158" s="42"/>
      <c r="AJ158" s="53" t="s">
        <v>280</v>
      </c>
      <c r="AK158" s="51">
        <v>100</v>
      </c>
      <c r="AL158" s="51">
        <v>76.88</v>
      </c>
      <c r="AM158" s="51">
        <v>23.12</v>
      </c>
      <c r="AN158" s="51">
        <v>9.1519999999999992</v>
      </c>
      <c r="AO158" s="51">
        <v>12</v>
      </c>
      <c r="AP158" s="51">
        <v>12</v>
      </c>
      <c r="AQ158" s="51">
        <v>3.5720000000000001</v>
      </c>
      <c r="AR158" s="51">
        <v>165</v>
      </c>
    </row>
    <row r="159" spans="19:44" x14ac:dyDescent="0.2">
      <c r="S159" s="53" t="s">
        <v>280</v>
      </c>
      <c r="T159" s="51">
        <v>100</v>
      </c>
      <c r="U159" s="51">
        <v>87.43</v>
      </c>
      <c r="V159" s="51">
        <v>12.57</v>
      </c>
      <c r="W159" s="51">
        <v>7.16</v>
      </c>
      <c r="X159" s="51">
        <v>12</v>
      </c>
      <c r="Y159" s="51">
        <v>12</v>
      </c>
      <c r="Z159" s="51">
        <v>2.4830000000000001</v>
      </c>
      <c r="AA159" s="51">
        <v>165</v>
      </c>
      <c r="AC159" s="42"/>
      <c r="AJ159" s="53" t="s">
        <v>281</v>
      </c>
      <c r="AK159" s="51">
        <v>100</v>
      </c>
      <c r="AL159" s="51">
        <v>89.92</v>
      </c>
      <c r="AM159" s="51">
        <v>10.08</v>
      </c>
      <c r="AN159" s="51">
        <v>9.1519999999999992</v>
      </c>
      <c r="AO159" s="51">
        <v>12</v>
      </c>
      <c r="AP159" s="51">
        <v>12</v>
      </c>
      <c r="AQ159" s="51">
        <v>1.5580000000000001</v>
      </c>
      <c r="AR159" s="51">
        <v>165</v>
      </c>
    </row>
    <row r="160" spans="19:44" x14ac:dyDescent="0.2">
      <c r="S160" s="53" t="s">
        <v>281</v>
      </c>
      <c r="T160" s="51">
        <v>100</v>
      </c>
      <c r="U160" s="51">
        <v>96.55</v>
      </c>
      <c r="V160" s="51">
        <v>3.4529999999999998</v>
      </c>
      <c r="W160" s="51">
        <v>7.16</v>
      </c>
      <c r="X160" s="51">
        <v>12</v>
      </c>
      <c r="Y160" s="51">
        <v>12</v>
      </c>
      <c r="Z160" s="51">
        <v>0.68189999999999995</v>
      </c>
      <c r="AA160" s="51">
        <v>165</v>
      </c>
      <c r="AC160" s="42"/>
      <c r="AJ160" s="53" t="s">
        <v>282</v>
      </c>
      <c r="AK160" s="51">
        <v>100</v>
      </c>
      <c r="AL160" s="51">
        <v>94.97</v>
      </c>
      <c r="AM160" s="51">
        <v>5.0259999999999998</v>
      </c>
      <c r="AN160" s="51">
        <v>9.1519999999999992</v>
      </c>
      <c r="AO160" s="51">
        <v>12</v>
      </c>
      <c r="AP160" s="51">
        <v>12</v>
      </c>
      <c r="AQ160" s="51">
        <v>0.77669999999999995</v>
      </c>
      <c r="AR160" s="51">
        <v>165</v>
      </c>
    </row>
    <row r="161" spans="19:44" x14ac:dyDescent="0.2">
      <c r="S161" s="53" t="s">
        <v>282</v>
      </c>
      <c r="T161" s="51">
        <v>100</v>
      </c>
      <c r="U161" s="51">
        <v>93.8</v>
      </c>
      <c r="V161" s="51">
        <v>6.2</v>
      </c>
      <c r="W161" s="51">
        <v>7.16</v>
      </c>
      <c r="X161" s="51">
        <v>12</v>
      </c>
      <c r="Y161" s="51">
        <v>12</v>
      </c>
      <c r="Z161" s="51">
        <v>1.2250000000000001</v>
      </c>
      <c r="AA161" s="51">
        <v>165</v>
      </c>
      <c r="AC161" s="42"/>
      <c r="AJ161" s="53" t="s">
        <v>283</v>
      </c>
      <c r="AK161" s="51">
        <v>100</v>
      </c>
      <c r="AL161" s="51">
        <v>89.01</v>
      </c>
      <c r="AM161" s="51">
        <v>10.99</v>
      </c>
      <c r="AN161" s="51">
        <v>9.1519999999999992</v>
      </c>
      <c r="AO161" s="51">
        <v>12</v>
      </c>
      <c r="AP161" s="51">
        <v>12</v>
      </c>
      <c r="AQ161" s="51">
        <v>1.6990000000000001</v>
      </c>
      <c r="AR161" s="51">
        <v>165</v>
      </c>
    </row>
    <row r="162" spans="19:44" x14ac:dyDescent="0.2">
      <c r="S162" s="53" t="s">
        <v>283</v>
      </c>
      <c r="T162" s="51">
        <v>100</v>
      </c>
      <c r="U162" s="51">
        <v>96.96</v>
      </c>
      <c r="V162" s="51">
        <v>3.0369999999999999</v>
      </c>
      <c r="W162" s="51">
        <v>7.16</v>
      </c>
      <c r="X162" s="51">
        <v>12</v>
      </c>
      <c r="Y162" s="51">
        <v>12</v>
      </c>
      <c r="Z162" s="51">
        <v>0.5998</v>
      </c>
      <c r="AA162" s="51">
        <v>165</v>
      </c>
      <c r="AC162" s="42"/>
      <c r="AJ162" s="53" t="s">
        <v>284</v>
      </c>
      <c r="AK162" s="51">
        <v>100</v>
      </c>
      <c r="AL162" s="51">
        <v>86.83</v>
      </c>
      <c r="AM162" s="51">
        <v>13.17</v>
      </c>
      <c r="AN162" s="51">
        <v>9.1519999999999992</v>
      </c>
      <c r="AO162" s="51">
        <v>12</v>
      </c>
      <c r="AP162" s="51">
        <v>12</v>
      </c>
      <c r="AQ162" s="51">
        <v>2.0339999999999998</v>
      </c>
      <c r="AR162" s="51">
        <v>165</v>
      </c>
    </row>
    <row r="163" spans="19:44" x14ac:dyDescent="0.2">
      <c r="S163" s="53" t="s">
        <v>284</v>
      </c>
      <c r="T163" s="51">
        <v>100</v>
      </c>
      <c r="U163" s="51">
        <v>94.23</v>
      </c>
      <c r="V163" s="51">
        <v>5.774</v>
      </c>
      <c r="W163" s="51">
        <v>7.16</v>
      </c>
      <c r="X163" s="51">
        <v>12</v>
      </c>
      <c r="Y163" s="51">
        <v>12</v>
      </c>
      <c r="Z163" s="51">
        <v>1.1399999999999999</v>
      </c>
      <c r="AA163" s="51">
        <v>165</v>
      </c>
      <c r="AC163" s="42"/>
      <c r="AJ163" s="53" t="s">
        <v>285</v>
      </c>
      <c r="AK163" s="51">
        <v>100</v>
      </c>
      <c r="AL163" s="51">
        <v>97.76</v>
      </c>
      <c r="AM163" s="51">
        <v>2.242</v>
      </c>
      <c r="AN163" s="51">
        <v>9.1519999999999992</v>
      </c>
      <c r="AO163" s="51">
        <v>12</v>
      </c>
      <c r="AP163" s="51">
        <v>12</v>
      </c>
      <c r="AQ163" s="51">
        <v>0.34649999999999997</v>
      </c>
      <c r="AR163" s="51">
        <v>165</v>
      </c>
    </row>
    <row r="164" spans="19:44" x14ac:dyDescent="0.2">
      <c r="S164" s="53" t="s">
        <v>285</v>
      </c>
      <c r="T164" s="51">
        <v>100</v>
      </c>
      <c r="U164" s="51">
        <v>101</v>
      </c>
      <c r="V164" s="51">
        <v>-0.96030000000000004</v>
      </c>
      <c r="W164" s="51">
        <v>7.16</v>
      </c>
      <c r="X164" s="51">
        <v>12</v>
      </c>
      <c r="Y164" s="51">
        <v>12</v>
      </c>
      <c r="Z164" s="51">
        <v>0.18970000000000001</v>
      </c>
      <c r="AA164" s="51">
        <v>165</v>
      </c>
      <c r="AC164" s="42"/>
      <c r="AJ164" s="53" t="s">
        <v>286</v>
      </c>
      <c r="AK164" s="51">
        <v>100</v>
      </c>
      <c r="AL164" s="51">
        <v>95.91</v>
      </c>
      <c r="AM164" s="51">
        <v>4.093</v>
      </c>
      <c r="AN164" s="51">
        <v>9.1519999999999992</v>
      </c>
      <c r="AO164" s="51">
        <v>12</v>
      </c>
      <c r="AP164" s="51">
        <v>12</v>
      </c>
      <c r="AQ164" s="51">
        <v>0.63249999999999995</v>
      </c>
      <c r="AR164" s="51">
        <v>165</v>
      </c>
    </row>
    <row r="165" spans="19:44" x14ac:dyDescent="0.2">
      <c r="S165" s="53" t="s">
        <v>286</v>
      </c>
      <c r="T165" s="51">
        <v>100</v>
      </c>
      <c r="U165" s="51">
        <v>85.28</v>
      </c>
      <c r="V165" s="51">
        <v>14.72</v>
      </c>
      <c r="W165" s="51">
        <v>7.16</v>
      </c>
      <c r="X165" s="51">
        <v>12</v>
      </c>
      <c r="Y165" s="51">
        <v>12</v>
      </c>
      <c r="Z165" s="51">
        <v>2.907</v>
      </c>
      <c r="AA165" s="51">
        <v>165</v>
      </c>
      <c r="AC165" s="42"/>
      <c r="AJ165" s="53" t="s">
        <v>81</v>
      </c>
      <c r="AK165" s="51">
        <v>82.17</v>
      </c>
      <c r="AL165" s="51">
        <v>91.17</v>
      </c>
      <c r="AM165" s="51">
        <v>-9.0039999999999996</v>
      </c>
      <c r="AN165" s="51">
        <v>9.1519999999999992</v>
      </c>
      <c r="AO165" s="51">
        <v>12</v>
      </c>
      <c r="AP165" s="51">
        <v>12</v>
      </c>
      <c r="AQ165" s="51">
        <v>1.391</v>
      </c>
      <c r="AR165" s="51">
        <v>165</v>
      </c>
    </row>
    <row r="166" spans="19:44" x14ac:dyDescent="0.2">
      <c r="S166" s="53" t="s">
        <v>81</v>
      </c>
      <c r="T166" s="51">
        <v>88.62</v>
      </c>
      <c r="U166" s="51">
        <v>86.24</v>
      </c>
      <c r="V166" s="51">
        <v>2.375</v>
      </c>
      <c r="W166" s="51">
        <v>7.16</v>
      </c>
      <c r="X166" s="51">
        <v>12</v>
      </c>
      <c r="Y166" s="51">
        <v>12</v>
      </c>
      <c r="Z166" s="51">
        <v>0.46910000000000002</v>
      </c>
      <c r="AA166" s="51">
        <v>165</v>
      </c>
      <c r="AC166" s="42"/>
      <c r="AJ166" s="53" t="s">
        <v>84</v>
      </c>
      <c r="AK166" s="51">
        <v>82.17</v>
      </c>
      <c r="AL166" s="51">
        <v>96.63</v>
      </c>
      <c r="AM166" s="51">
        <v>-14.47</v>
      </c>
      <c r="AN166" s="51">
        <v>9.1519999999999992</v>
      </c>
      <c r="AO166" s="51">
        <v>12</v>
      </c>
      <c r="AP166" s="51">
        <v>12</v>
      </c>
      <c r="AQ166" s="51">
        <v>2.2360000000000002</v>
      </c>
      <c r="AR166" s="51">
        <v>165</v>
      </c>
    </row>
    <row r="167" spans="19:44" x14ac:dyDescent="0.2">
      <c r="S167" s="53" t="s">
        <v>84</v>
      </c>
      <c r="T167" s="51">
        <v>88.62</v>
      </c>
      <c r="U167" s="51">
        <v>93.86</v>
      </c>
      <c r="V167" s="51">
        <v>-5.2370000000000001</v>
      </c>
      <c r="W167" s="51">
        <v>7.16</v>
      </c>
      <c r="X167" s="51">
        <v>12</v>
      </c>
      <c r="Y167" s="51">
        <v>12</v>
      </c>
      <c r="Z167" s="51">
        <v>1.034</v>
      </c>
      <c r="AA167" s="51">
        <v>165</v>
      </c>
      <c r="AC167" s="42"/>
      <c r="AJ167" s="53" t="s">
        <v>86</v>
      </c>
      <c r="AK167" s="51">
        <v>82.17</v>
      </c>
      <c r="AL167" s="51">
        <v>79.45</v>
      </c>
      <c r="AM167" s="51">
        <v>2.7170000000000001</v>
      </c>
      <c r="AN167" s="51">
        <v>9.1519999999999992</v>
      </c>
      <c r="AO167" s="51">
        <v>12</v>
      </c>
      <c r="AP167" s="51">
        <v>12</v>
      </c>
      <c r="AQ167" s="51">
        <v>0.41980000000000001</v>
      </c>
      <c r="AR167" s="51">
        <v>165</v>
      </c>
    </row>
    <row r="168" spans="19:44" x14ac:dyDescent="0.2">
      <c r="S168" s="53" t="s">
        <v>86</v>
      </c>
      <c r="T168" s="51">
        <v>88.62</v>
      </c>
      <c r="U168" s="51">
        <v>89.66</v>
      </c>
      <c r="V168" s="51">
        <v>-1.0389999999999999</v>
      </c>
      <c r="W168" s="51">
        <v>7.16</v>
      </c>
      <c r="X168" s="51">
        <v>12</v>
      </c>
      <c r="Y168" s="51">
        <v>12</v>
      </c>
      <c r="Z168" s="51">
        <v>0.20530000000000001</v>
      </c>
      <c r="AA168" s="51">
        <v>165</v>
      </c>
      <c r="AC168" s="42"/>
      <c r="AJ168" s="53" t="s">
        <v>88</v>
      </c>
      <c r="AK168" s="51">
        <v>82.17</v>
      </c>
      <c r="AL168" s="51">
        <v>80.02</v>
      </c>
      <c r="AM168" s="51">
        <v>2.1459999999999999</v>
      </c>
      <c r="AN168" s="51">
        <v>9.1519999999999992</v>
      </c>
      <c r="AO168" s="51">
        <v>12</v>
      </c>
      <c r="AP168" s="51">
        <v>12</v>
      </c>
      <c r="AQ168" s="51">
        <v>0.33169999999999999</v>
      </c>
      <c r="AR168" s="51">
        <v>165</v>
      </c>
    </row>
    <row r="169" spans="19:44" x14ac:dyDescent="0.2">
      <c r="S169" s="53" t="s">
        <v>88</v>
      </c>
      <c r="T169" s="51">
        <v>88.62</v>
      </c>
      <c r="U169" s="51">
        <v>95.06</v>
      </c>
      <c r="V169" s="51">
        <v>-6.444</v>
      </c>
      <c r="W169" s="51">
        <v>7.16</v>
      </c>
      <c r="X169" s="51">
        <v>12</v>
      </c>
      <c r="Y169" s="51">
        <v>12</v>
      </c>
      <c r="Z169" s="51">
        <v>1.2729999999999999</v>
      </c>
      <c r="AA169" s="51">
        <v>165</v>
      </c>
      <c r="AC169" s="42"/>
      <c r="AJ169" s="53" t="s">
        <v>90</v>
      </c>
      <c r="AK169" s="51">
        <v>82.17</v>
      </c>
      <c r="AL169" s="51">
        <v>80.510000000000005</v>
      </c>
      <c r="AM169" s="51">
        <v>1.6539999999999999</v>
      </c>
      <c r="AN169" s="51">
        <v>9.1519999999999992</v>
      </c>
      <c r="AO169" s="51">
        <v>12</v>
      </c>
      <c r="AP169" s="51">
        <v>12</v>
      </c>
      <c r="AQ169" s="51">
        <v>0.2555</v>
      </c>
      <c r="AR169" s="51">
        <v>165</v>
      </c>
    </row>
    <row r="170" spans="19:44" x14ac:dyDescent="0.2">
      <c r="S170" s="53" t="s">
        <v>90</v>
      </c>
      <c r="T170" s="51">
        <v>88.62</v>
      </c>
      <c r="U170" s="51">
        <v>98.45</v>
      </c>
      <c r="V170" s="51">
        <v>-9.8339999999999996</v>
      </c>
      <c r="W170" s="51">
        <v>7.16</v>
      </c>
      <c r="X170" s="51">
        <v>12</v>
      </c>
      <c r="Y170" s="51">
        <v>12</v>
      </c>
      <c r="Z170" s="51">
        <v>1.9419999999999999</v>
      </c>
      <c r="AA170" s="51">
        <v>165</v>
      </c>
      <c r="AC170" s="42"/>
      <c r="AJ170" s="53" t="s">
        <v>92</v>
      </c>
      <c r="AK170" s="51">
        <v>82.17</v>
      </c>
      <c r="AL170" s="51">
        <v>85.22</v>
      </c>
      <c r="AM170" s="51">
        <v>-3.056</v>
      </c>
      <c r="AN170" s="51">
        <v>9.1519999999999992</v>
      </c>
      <c r="AO170" s="51">
        <v>12</v>
      </c>
      <c r="AP170" s="51">
        <v>12</v>
      </c>
      <c r="AQ170" s="51">
        <v>0.4723</v>
      </c>
      <c r="AR170" s="51">
        <v>165</v>
      </c>
    </row>
    <row r="171" spans="19:44" x14ac:dyDescent="0.2">
      <c r="S171" s="53" t="s">
        <v>92</v>
      </c>
      <c r="T171" s="51">
        <v>88.62</v>
      </c>
      <c r="U171" s="51">
        <v>93.11</v>
      </c>
      <c r="V171" s="51">
        <v>-4.4870000000000001</v>
      </c>
      <c r="W171" s="51">
        <v>7.16</v>
      </c>
      <c r="X171" s="51">
        <v>12</v>
      </c>
      <c r="Y171" s="51">
        <v>12</v>
      </c>
      <c r="Z171" s="51">
        <v>0.88629999999999998</v>
      </c>
      <c r="AA171" s="51">
        <v>165</v>
      </c>
      <c r="AC171" s="42"/>
      <c r="AJ171" s="53" t="s">
        <v>94</v>
      </c>
      <c r="AK171" s="51">
        <v>82.17</v>
      </c>
      <c r="AL171" s="51">
        <v>76.88</v>
      </c>
      <c r="AM171" s="51">
        <v>5.2839999999999998</v>
      </c>
      <c r="AN171" s="51">
        <v>9.1519999999999992</v>
      </c>
      <c r="AO171" s="51">
        <v>12</v>
      </c>
      <c r="AP171" s="51">
        <v>12</v>
      </c>
      <c r="AQ171" s="51">
        <v>0.8165</v>
      </c>
      <c r="AR171" s="51">
        <v>165</v>
      </c>
    </row>
    <row r="172" spans="19:44" x14ac:dyDescent="0.2">
      <c r="S172" s="53" t="s">
        <v>94</v>
      </c>
      <c r="T172" s="51">
        <v>88.62</v>
      </c>
      <c r="U172" s="51">
        <v>87.43</v>
      </c>
      <c r="V172" s="51">
        <v>1.1890000000000001</v>
      </c>
      <c r="W172" s="51">
        <v>7.16</v>
      </c>
      <c r="X172" s="51">
        <v>12</v>
      </c>
      <c r="Y172" s="51">
        <v>12</v>
      </c>
      <c r="Z172" s="51">
        <v>0.23480000000000001</v>
      </c>
      <c r="AA172" s="51">
        <v>165</v>
      </c>
      <c r="AC172" s="42"/>
      <c r="AJ172" s="53" t="s">
        <v>96</v>
      </c>
      <c r="AK172" s="51">
        <v>82.17</v>
      </c>
      <c r="AL172" s="51">
        <v>89.92</v>
      </c>
      <c r="AM172" s="51">
        <v>-7.7530000000000001</v>
      </c>
      <c r="AN172" s="51">
        <v>9.1519999999999992</v>
      </c>
      <c r="AO172" s="51">
        <v>12</v>
      </c>
      <c r="AP172" s="51">
        <v>12</v>
      </c>
      <c r="AQ172" s="51">
        <v>1.198</v>
      </c>
      <c r="AR172" s="51">
        <v>165</v>
      </c>
    </row>
    <row r="173" spans="19:44" x14ac:dyDescent="0.2">
      <c r="S173" s="53" t="s">
        <v>96</v>
      </c>
      <c r="T173" s="51">
        <v>88.62</v>
      </c>
      <c r="U173" s="51">
        <v>96.55</v>
      </c>
      <c r="V173" s="51">
        <v>-7.9290000000000003</v>
      </c>
      <c r="W173" s="51">
        <v>7.16</v>
      </c>
      <c r="X173" s="51">
        <v>12</v>
      </c>
      <c r="Y173" s="51">
        <v>12</v>
      </c>
      <c r="Z173" s="51">
        <v>1.5660000000000001</v>
      </c>
      <c r="AA173" s="51">
        <v>165</v>
      </c>
      <c r="AC173" s="42"/>
      <c r="AJ173" s="53" t="s">
        <v>98</v>
      </c>
      <c r="AK173" s="51">
        <v>82.17</v>
      </c>
      <c r="AL173" s="51">
        <v>94.97</v>
      </c>
      <c r="AM173" s="51">
        <v>-12.81</v>
      </c>
      <c r="AN173" s="51">
        <v>9.1519999999999992</v>
      </c>
      <c r="AO173" s="51">
        <v>12</v>
      </c>
      <c r="AP173" s="51">
        <v>12</v>
      </c>
      <c r="AQ173" s="51">
        <v>1.9790000000000001</v>
      </c>
      <c r="AR173" s="51">
        <v>165</v>
      </c>
    </row>
    <row r="174" spans="19:44" x14ac:dyDescent="0.2">
      <c r="S174" s="53" t="s">
        <v>98</v>
      </c>
      <c r="T174" s="51">
        <v>88.62</v>
      </c>
      <c r="U174" s="51">
        <v>93.8</v>
      </c>
      <c r="V174" s="51">
        <v>-5.181</v>
      </c>
      <c r="W174" s="51">
        <v>7.16</v>
      </c>
      <c r="X174" s="51">
        <v>12</v>
      </c>
      <c r="Y174" s="51">
        <v>12</v>
      </c>
      <c r="Z174" s="51">
        <v>1.0229999999999999</v>
      </c>
      <c r="AA174" s="51">
        <v>165</v>
      </c>
      <c r="AC174" s="42"/>
      <c r="AJ174" s="53" t="s">
        <v>100</v>
      </c>
      <c r="AK174" s="51">
        <v>82.17</v>
      </c>
      <c r="AL174" s="51">
        <v>89.01</v>
      </c>
      <c r="AM174" s="51">
        <v>-6.8410000000000002</v>
      </c>
      <c r="AN174" s="51">
        <v>9.1519999999999992</v>
      </c>
      <c r="AO174" s="51">
        <v>12</v>
      </c>
      <c r="AP174" s="51">
        <v>12</v>
      </c>
      <c r="AQ174" s="51">
        <v>1.0569999999999999</v>
      </c>
      <c r="AR174" s="51">
        <v>165</v>
      </c>
    </row>
    <row r="175" spans="19:44" x14ac:dyDescent="0.2">
      <c r="S175" s="53" t="s">
        <v>100</v>
      </c>
      <c r="T175" s="51">
        <v>88.62</v>
      </c>
      <c r="U175" s="51">
        <v>96.96</v>
      </c>
      <c r="V175" s="51">
        <v>-8.3450000000000006</v>
      </c>
      <c r="W175" s="51">
        <v>7.16</v>
      </c>
      <c r="X175" s="51">
        <v>12</v>
      </c>
      <c r="Y175" s="51">
        <v>12</v>
      </c>
      <c r="Z175" s="51">
        <v>1.6479999999999999</v>
      </c>
      <c r="AA175" s="51">
        <v>165</v>
      </c>
      <c r="AC175" s="42"/>
      <c r="AJ175" s="53" t="s">
        <v>102</v>
      </c>
      <c r="AK175" s="51">
        <v>82.17</v>
      </c>
      <c r="AL175" s="51">
        <v>86.83</v>
      </c>
      <c r="AM175" s="51">
        <v>-4.6689999999999996</v>
      </c>
      <c r="AN175" s="51">
        <v>9.1519999999999992</v>
      </c>
      <c r="AO175" s="51">
        <v>12</v>
      </c>
      <c r="AP175" s="51">
        <v>12</v>
      </c>
      <c r="AQ175" s="51">
        <v>0.72140000000000004</v>
      </c>
      <c r="AR175" s="51">
        <v>165</v>
      </c>
    </row>
    <row r="176" spans="19:44" x14ac:dyDescent="0.2">
      <c r="S176" s="53" t="s">
        <v>102</v>
      </c>
      <c r="T176" s="51">
        <v>88.62</v>
      </c>
      <c r="U176" s="51">
        <v>94.23</v>
      </c>
      <c r="V176" s="51">
        <v>-5.6079999999999997</v>
      </c>
      <c r="W176" s="51">
        <v>7.16</v>
      </c>
      <c r="X176" s="51">
        <v>12</v>
      </c>
      <c r="Y176" s="51">
        <v>12</v>
      </c>
      <c r="Z176" s="51">
        <v>1.1080000000000001</v>
      </c>
      <c r="AA176" s="51">
        <v>165</v>
      </c>
      <c r="AC176" s="42"/>
      <c r="AJ176" s="53" t="s">
        <v>104</v>
      </c>
      <c r="AK176" s="51">
        <v>82.17</v>
      </c>
      <c r="AL176" s="51">
        <v>97.76</v>
      </c>
      <c r="AM176" s="51">
        <v>-15.59</v>
      </c>
      <c r="AN176" s="51">
        <v>9.1519999999999992</v>
      </c>
      <c r="AO176" s="51">
        <v>12</v>
      </c>
      <c r="AP176" s="51">
        <v>12</v>
      </c>
      <c r="AQ176" s="51">
        <v>2.4089999999999998</v>
      </c>
      <c r="AR176" s="51">
        <v>165</v>
      </c>
    </row>
    <row r="177" spans="19:44" x14ac:dyDescent="0.2">
      <c r="S177" s="53" t="s">
        <v>104</v>
      </c>
      <c r="T177" s="51">
        <v>88.62</v>
      </c>
      <c r="U177" s="51">
        <v>101</v>
      </c>
      <c r="V177" s="51">
        <v>-12.34</v>
      </c>
      <c r="W177" s="51">
        <v>7.16</v>
      </c>
      <c r="X177" s="51">
        <v>12</v>
      </c>
      <c r="Y177" s="51">
        <v>12</v>
      </c>
      <c r="Z177" s="51">
        <v>2.4380000000000002</v>
      </c>
      <c r="AA177" s="51">
        <v>165</v>
      </c>
      <c r="AC177" s="42"/>
      <c r="AJ177" s="53" t="s">
        <v>106</v>
      </c>
      <c r="AK177" s="51">
        <v>82.17</v>
      </c>
      <c r="AL177" s="51">
        <v>95.91</v>
      </c>
      <c r="AM177" s="51">
        <v>-13.74</v>
      </c>
      <c r="AN177" s="51">
        <v>9.1519999999999992</v>
      </c>
      <c r="AO177" s="51">
        <v>12</v>
      </c>
      <c r="AP177" s="51">
        <v>12</v>
      </c>
      <c r="AQ177" s="51">
        <v>2.1230000000000002</v>
      </c>
      <c r="AR177" s="51">
        <v>165</v>
      </c>
    </row>
    <row r="178" spans="19:44" x14ac:dyDescent="0.2">
      <c r="S178" s="53" t="s">
        <v>106</v>
      </c>
      <c r="T178" s="51">
        <v>88.62</v>
      </c>
      <c r="U178" s="51">
        <v>85.28</v>
      </c>
      <c r="V178" s="51">
        <v>3.3380000000000001</v>
      </c>
      <c r="W178" s="51">
        <v>7.16</v>
      </c>
      <c r="X178" s="51">
        <v>12</v>
      </c>
      <c r="Y178" s="51">
        <v>12</v>
      </c>
      <c r="Z178" s="51">
        <v>0.65939999999999999</v>
      </c>
      <c r="AA178" s="51">
        <v>165</v>
      </c>
      <c r="AC178" s="42"/>
      <c r="AJ178" s="53" t="s">
        <v>108</v>
      </c>
      <c r="AK178" s="51">
        <v>91.17</v>
      </c>
      <c r="AL178" s="51">
        <v>96.63</v>
      </c>
      <c r="AM178" s="51">
        <v>-5.4649999999999999</v>
      </c>
      <c r="AN178" s="51">
        <v>9.1519999999999992</v>
      </c>
      <c r="AO178" s="51">
        <v>12</v>
      </c>
      <c r="AP178" s="51">
        <v>12</v>
      </c>
      <c r="AQ178" s="51">
        <v>0.84450000000000003</v>
      </c>
      <c r="AR178" s="51">
        <v>165</v>
      </c>
    </row>
    <row r="179" spans="19:44" x14ac:dyDescent="0.2">
      <c r="S179" s="53" t="s">
        <v>108</v>
      </c>
      <c r="T179" s="51">
        <v>86.24</v>
      </c>
      <c r="U179" s="51">
        <v>93.86</v>
      </c>
      <c r="V179" s="51">
        <v>-7.6120000000000001</v>
      </c>
      <c r="W179" s="51">
        <v>7.16</v>
      </c>
      <c r="X179" s="51">
        <v>12</v>
      </c>
      <c r="Y179" s="51">
        <v>12</v>
      </c>
      <c r="Z179" s="51">
        <v>1.504</v>
      </c>
      <c r="AA179" s="51">
        <v>165</v>
      </c>
      <c r="AC179" s="42"/>
      <c r="AJ179" s="53" t="s">
        <v>110</v>
      </c>
      <c r="AK179" s="51">
        <v>91.17</v>
      </c>
      <c r="AL179" s="51">
        <v>79.45</v>
      </c>
      <c r="AM179" s="51">
        <v>11.72</v>
      </c>
      <c r="AN179" s="51">
        <v>9.1519999999999992</v>
      </c>
      <c r="AO179" s="51">
        <v>12</v>
      </c>
      <c r="AP179" s="51">
        <v>12</v>
      </c>
      <c r="AQ179" s="51">
        <v>1.8109999999999999</v>
      </c>
      <c r="AR179" s="51">
        <v>165</v>
      </c>
    </row>
    <row r="180" spans="19:44" x14ac:dyDescent="0.2">
      <c r="S180" s="53" t="s">
        <v>110</v>
      </c>
      <c r="T180" s="51">
        <v>86.24</v>
      </c>
      <c r="U180" s="51">
        <v>89.66</v>
      </c>
      <c r="V180" s="51">
        <v>-3.4140000000000001</v>
      </c>
      <c r="W180" s="51">
        <v>7.16</v>
      </c>
      <c r="X180" s="51">
        <v>12</v>
      </c>
      <c r="Y180" s="51">
        <v>12</v>
      </c>
      <c r="Z180" s="51">
        <v>0.6744</v>
      </c>
      <c r="AA180" s="51">
        <v>165</v>
      </c>
      <c r="AC180" s="42"/>
      <c r="AJ180" s="53" t="s">
        <v>112</v>
      </c>
      <c r="AK180" s="51">
        <v>91.17</v>
      </c>
      <c r="AL180" s="51">
        <v>80.02</v>
      </c>
      <c r="AM180" s="51">
        <v>11.15</v>
      </c>
      <c r="AN180" s="51">
        <v>9.1519999999999992</v>
      </c>
      <c r="AO180" s="51">
        <v>12</v>
      </c>
      <c r="AP180" s="51">
        <v>12</v>
      </c>
      <c r="AQ180" s="51">
        <v>1.7230000000000001</v>
      </c>
      <c r="AR180" s="51">
        <v>165</v>
      </c>
    </row>
    <row r="181" spans="19:44" x14ac:dyDescent="0.2">
      <c r="S181" s="53" t="s">
        <v>112</v>
      </c>
      <c r="T181" s="51">
        <v>86.24</v>
      </c>
      <c r="U181" s="51">
        <v>95.06</v>
      </c>
      <c r="V181" s="51">
        <v>-8.8190000000000008</v>
      </c>
      <c r="W181" s="51">
        <v>7.16</v>
      </c>
      <c r="X181" s="51">
        <v>12</v>
      </c>
      <c r="Y181" s="51">
        <v>12</v>
      </c>
      <c r="Z181" s="51">
        <v>1.742</v>
      </c>
      <c r="AA181" s="51">
        <v>165</v>
      </c>
      <c r="AC181" s="42"/>
      <c r="AJ181" s="53" t="s">
        <v>114</v>
      </c>
      <c r="AK181" s="51">
        <v>91.17</v>
      </c>
      <c r="AL181" s="51">
        <v>80.510000000000005</v>
      </c>
      <c r="AM181" s="51">
        <v>10.66</v>
      </c>
      <c r="AN181" s="51">
        <v>9.1519999999999992</v>
      </c>
      <c r="AO181" s="51">
        <v>12</v>
      </c>
      <c r="AP181" s="51">
        <v>12</v>
      </c>
      <c r="AQ181" s="51">
        <v>1.647</v>
      </c>
      <c r="AR181" s="51">
        <v>165</v>
      </c>
    </row>
    <row r="182" spans="19:44" x14ac:dyDescent="0.2">
      <c r="S182" s="53" t="s">
        <v>114</v>
      </c>
      <c r="T182" s="51">
        <v>86.24</v>
      </c>
      <c r="U182" s="51">
        <v>98.45</v>
      </c>
      <c r="V182" s="51">
        <v>-12.21</v>
      </c>
      <c r="W182" s="51">
        <v>7.16</v>
      </c>
      <c r="X182" s="51">
        <v>12</v>
      </c>
      <c r="Y182" s="51">
        <v>12</v>
      </c>
      <c r="Z182" s="51">
        <v>2.411</v>
      </c>
      <c r="AA182" s="51">
        <v>165</v>
      </c>
      <c r="AC182" s="42"/>
      <c r="AJ182" s="53" t="s">
        <v>116</v>
      </c>
      <c r="AK182" s="51">
        <v>91.17</v>
      </c>
      <c r="AL182" s="51">
        <v>85.22</v>
      </c>
      <c r="AM182" s="51">
        <v>5.9480000000000004</v>
      </c>
      <c r="AN182" s="51">
        <v>9.1519999999999992</v>
      </c>
      <c r="AO182" s="51">
        <v>12</v>
      </c>
      <c r="AP182" s="51">
        <v>12</v>
      </c>
      <c r="AQ182" s="51">
        <v>0.91910000000000003</v>
      </c>
      <c r="AR182" s="51">
        <v>165</v>
      </c>
    </row>
    <row r="183" spans="19:44" x14ac:dyDescent="0.2">
      <c r="S183" s="53" t="s">
        <v>116</v>
      </c>
      <c r="T183" s="51">
        <v>86.24</v>
      </c>
      <c r="U183" s="51">
        <v>93.11</v>
      </c>
      <c r="V183" s="51">
        <v>-6.8620000000000001</v>
      </c>
      <c r="W183" s="51">
        <v>7.16</v>
      </c>
      <c r="X183" s="51">
        <v>12</v>
      </c>
      <c r="Y183" s="51">
        <v>12</v>
      </c>
      <c r="Z183" s="51">
        <v>1.355</v>
      </c>
      <c r="AA183" s="51">
        <v>165</v>
      </c>
      <c r="AC183" s="42"/>
      <c r="AJ183" s="53" t="s">
        <v>118</v>
      </c>
      <c r="AK183" s="51">
        <v>91.17</v>
      </c>
      <c r="AL183" s="51">
        <v>76.88</v>
      </c>
      <c r="AM183" s="51">
        <v>14.29</v>
      </c>
      <c r="AN183" s="51">
        <v>9.1519999999999992</v>
      </c>
      <c r="AO183" s="51">
        <v>12</v>
      </c>
      <c r="AP183" s="51">
        <v>12</v>
      </c>
      <c r="AQ183" s="51">
        <v>2.2080000000000002</v>
      </c>
      <c r="AR183" s="51">
        <v>165</v>
      </c>
    </row>
    <row r="184" spans="19:44" x14ac:dyDescent="0.2">
      <c r="S184" s="53" t="s">
        <v>118</v>
      </c>
      <c r="T184" s="51">
        <v>86.24</v>
      </c>
      <c r="U184" s="51">
        <v>87.43</v>
      </c>
      <c r="V184" s="51">
        <v>-1.1859999999999999</v>
      </c>
      <c r="W184" s="51">
        <v>7.16</v>
      </c>
      <c r="X184" s="51">
        <v>12</v>
      </c>
      <c r="Y184" s="51">
        <v>12</v>
      </c>
      <c r="Z184" s="51">
        <v>0.23430000000000001</v>
      </c>
      <c r="AA184" s="51">
        <v>165</v>
      </c>
      <c r="AC184" s="42"/>
      <c r="AJ184" s="53" t="s">
        <v>120</v>
      </c>
      <c r="AK184" s="51">
        <v>91.17</v>
      </c>
      <c r="AL184" s="51">
        <v>89.92</v>
      </c>
      <c r="AM184" s="51">
        <v>1.2509999999999999</v>
      </c>
      <c r="AN184" s="51">
        <v>9.1519999999999992</v>
      </c>
      <c r="AO184" s="51">
        <v>12</v>
      </c>
      <c r="AP184" s="51">
        <v>12</v>
      </c>
      <c r="AQ184" s="51">
        <v>0.1933</v>
      </c>
      <c r="AR184" s="51">
        <v>165</v>
      </c>
    </row>
    <row r="185" spans="19:44" x14ac:dyDescent="0.2">
      <c r="S185" s="53" t="s">
        <v>120</v>
      </c>
      <c r="T185" s="51">
        <v>86.24</v>
      </c>
      <c r="U185" s="51">
        <v>96.55</v>
      </c>
      <c r="V185" s="51">
        <v>-10.3</v>
      </c>
      <c r="W185" s="51">
        <v>7.16</v>
      </c>
      <c r="X185" s="51">
        <v>12</v>
      </c>
      <c r="Y185" s="51">
        <v>12</v>
      </c>
      <c r="Z185" s="51">
        <v>2.0350000000000001</v>
      </c>
      <c r="AA185" s="51">
        <v>165</v>
      </c>
      <c r="AC185" s="42"/>
      <c r="AJ185" s="53" t="s">
        <v>122</v>
      </c>
      <c r="AK185" s="51">
        <v>91.17</v>
      </c>
      <c r="AL185" s="51">
        <v>94.97</v>
      </c>
      <c r="AM185" s="51">
        <v>-3.8039999999999998</v>
      </c>
      <c r="AN185" s="51">
        <v>9.1519999999999992</v>
      </c>
      <c r="AO185" s="51">
        <v>12</v>
      </c>
      <c r="AP185" s="51">
        <v>12</v>
      </c>
      <c r="AQ185" s="51">
        <v>0.58779999999999999</v>
      </c>
      <c r="AR185" s="51">
        <v>165</v>
      </c>
    </row>
    <row r="186" spans="19:44" x14ac:dyDescent="0.2">
      <c r="S186" s="53" t="s">
        <v>122</v>
      </c>
      <c r="T186" s="51">
        <v>86.24</v>
      </c>
      <c r="U186" s="51">
        <v>93.8</v>
      </c>
      <c r="V186" s="51">
        <v>-7.556</v>
      </c>
      <c r="W186" s="51">
        <v>7.16</v>
      </c>
      <c r="X186" s="51">
        <v>12</v>
      </c>
      <c r="Y186" s="51">
        <v>12</v>
      </c>
      <c r="Z186" s="51">
        <v>1.492</v>
      </c>
      <c r="AA186" s="51">
        <v>165</v>
      </c>
      <c r="AC186" s="42"/>
      <c r="AJ186" s="53" t="s">
        <v>124</v>
      </c>
      <c r="AK186" s="51">
        <v>91.17</v>
      </c>
      <c r="AL186" s="51">
        <v>89.01</v>
      </c>
      <c r="AM186" s="51">
        <v>2.1629999999999998</v>
      </c>
      <c r="AN186" s="51">
        <v>9.1519999999999992</v>
      </c>
      <c r="AO186" s="51">
        <v>12</v>
      </c>
      <c r="AP186" s="51">
        <v>12</v>
      </c>
      <c r="AQ186" s="51">
        <v>0.33429999999999999</v>
      </c>
      <c r="AR186" s="51">
        <v>165</v>
      </c>
    </row>
    <row r="187" spans="19:44" x14ac:dyDescent="0.2">
      <c r="S187" s="53" t="s">
        <v>124</v>
      </c>
      <c r="T187" s="51">
        <v>86.24</v>
      </c>
      <c r="U187" s="51">
        <v>96.96</v>
      </c>
      <c r="V187" s="51">
        <v>-10.72</v>
      </c>
      <c r="W187" s="51">
        <v>7.16</v>
      </c>
      <c r="X187" s="51">
        <v>12</v>
      </c>
      <c r="Y187" s="51">
        <v>12</v>
      </c>
      <c r="Z187" s="51">
        <v>2.117</v>
      </c>
      <c r="AA187" s="51">
        <v>165</v>
      </c>
      <c r="AC187" s="42"/>
      <c r="AJ187" s="53" t="s">
        <v>126</v>
      </c>
      <c r="AK187" s="51">
        <v>91.17</v>
      </c>
      <c r="AL187" s="51">
        <v>86.83</v>
      </c>
      <c r="AM187" s="51">
        <v>4.3360000000000003</v>
      </c>
      <c r="AN187" s="51">
        <v>9.1519999999999992</v>
      </c>
      <c r="AO187" s="51">
        <v>12</v>
      </c>
      <c r="AP187" s="51">
        <v>12</v>
      </c>
      <c r="AQ187" s="51">
        <v>0.66990000000000005</v>
      </c>
      <c r="AR187" s="51">
        <v>165</v>
      </c>
    </row>
    <row r="188" spans="19:44" x14ac:dyDescent="0.2">
      <c r="S188" s="53" t="s">
        <v>126</v>
      </c>
      <c r="T188" s="51">
        <v>86.24</v>
      </c>
      <c r="U188" s="51">
        <v>94.23</v>
      </c>
      <c r="V188" s="51">
        <v>-7.9820000000000002</v>
      </c>
      <c r="W188" s="51">
        <v>7.16</v>
      </c>
      <c r="X188" s="51">
        <v>12</v>
      </c>
      <c r="Y188" s="51">
        <v>12</v>
      </c>
      <c r="Z188" s="51">
        <v>1.577</v>
      </c>
      <c r="AA188" s="51">
        <v>165</v>
      </c>
      <c r="AC188" s="42"/>
      <c r="AJ188" s="53" t="s">
        <v>128</v>
      </c>
      <c r="AK188" s="51">
        <v>91.17</v>
      </c>
      <c r="AL188" s="51">
        <v>97.76</v>
      </c>
      <c r="AM188" s="51">
        <v>-6.5880000000000001</v>
      </c>
      <c r="AN188" s="51">
        <v>9.1519999999999992</v>
      </c>
      <c r="AO188" s="51">
        <v>12</v>
      </c>
      <c r="AP188" s="51">
        <v>12</v>
      </c>
      <c r="AQ188" s="51">
        <v>1.018</v>
      </c>
      <c r="AR188" s="51">
        <v>165</v>
      </c>
    </row>
    <row r="189" spans="19:44" x14ac:dyDescent="0.2">
      <c r="S189" s="53" t="s">
        <v>128</v>
      </c>
      <c r="T189" s="51">
        <v>86.24</v>
      </c>
      <c r="U189" s="51">
        <v>101</v>
      </c>
      <c r="V189" s="51">
        <v>-14.72</v>
      </c>
      <c r="W189" s="51">
        <v>7.16</v>
      </c>
      <c r="X189" s="51">
        <v>12</v>
      </c>
      <c r="Y189" s="51">
        <v>12</v>
      </c>
      <c r="Z189" s="51">
        <v>2.907</v>
      </c>
      <c r="AA189" s="51">
        <v>165</v>
      </c>
      <c r="AC189" s="42"/>
      <c r="AJ189" s="53" t="s">
        <v>130</v>
      </c>
      <c r="AK189" s="51">
        <v>91.17</v>
      </c>
      <c r="AL189" s="51">
        <v>95.91</v>
      </c>
      <c r="AM189" s="51">
        <v>-4.7370000000000001</v>
      </c>
      <c r="AN189" s="51">
        <v>9.1519999999999992</v>
      </c>
      <c r="AO189" s="51">
        <v>12</v>
      </c>
      <c r="AP189" s="51">
        <v>12</v>
      </c>
      <c r="AQ189" s="51">
        <v>0.73199999999999998</v>
      </c>
      <c r="AR189" s="51">
        <v>165</v>
      </c>
    </row>
    <row r="190" spans="19:44" x14ac:dyDescent="0.2">
      <c r="S190" s="53" t="s">
        <v>130</v>
      </c>
      <c r="T190" s="51">
        <v>86.24</v>
      </c>
      <c r="U190" s="51">
        <v>85.28</v>
      </c>
      <c r="V190" s="51">
        <v>0.96360000000000001</v>
      </c>
      <c r="W190" s="51">
        <v>7.16</v>
      </c>
      <c r="X190" s="51">
        <v>12</v>
      </c>
      <c r="Y190" s="51">
        <v>12</v>
      </c>
      <c r="Z190" s="51">
        <v>0.1903</v>
      </c>
      <c r="AA190" s="51">
        <v>165</v>
      </c>
      <c r="AC190" s="42"/>
      <c r="AJ190" s="53" t="s">
        <v>132</v>
      </c>
      <c r="AK190" s="51">
        <v>96.63</v>
      </c>
      <c r="AL190" s="51">
        <v>79.45</v>
      </c>
      <c r="AM190" s="51">
        <v>17.190000000000001</v>
      </c>
      <c r="AN190" s="51">
        <v>9.1519999999999992</v>
      </c>
      <c r="AO190" s="51">
        <v>12</v>
      </c>
      <c r="AP190" s="51">
        <v>12</v>
      </c>
      <c r="AQ190" s="51">
        <v>2.6560000000000001</v>
      </c>
      <c r="AR190" s="51">
        <v>165</v>
      </c>
    </row>
    <row r="191" spans="19:44" x14ac:dyDescent="0.2">
      <c r="S191" s="53" t="s">
        <v>132</v>
      </c>
      <c r="T191" s="51">
        <v>93.86</v>
      </c>
      <c r="U191" s="51">
        <v>89.66</v>
      </c>
      <c r="V191" s="51">
        <v>4.1980000000000004</v>
      </c>
      <c r="W191" s="51">
        <v>7.16</v>
      </c>
      <c r="X191" s="51">
        <v>12</v>
      </c>
      <c r="Y191" s="51">
        <v>12</v>
      </c>
      <c r="Z191" s="51">
        <v>0.82909999999999995</v>
      </c>
      <c r="AA191" s="51">
        <v>165</v>
      </c>
      <c r="AC191" s="42"/>
      <c r="AJ191" s="53" t="s">
        <v>134</v>
      </c>
      <c r="AK191" s="51">
        <v>96.63</v>
      </c>
      <c r="AL191" s="51">
        <v>80.02</v>
      </c>
      <c r="AM191" s="51">
        <v>16.62</v>
      </c>
      <c r="AN191" s="51">
        <v>9.1519999999999992</v>
      </c>
      <c r="AO191" s="51">
        <v>12</v>
      </c>
      <c r="AP191" s="51">
        <v>12</v>
      </c>
      <c r="AQ191" s="51">
        <v>2.5670000000000002</v>
      </c>
      <c r="AR191" s="51">
        <v>165</v>
      </c>
    </row>
    <row r="192" spans="19:44" x14ac:dyDescent="0.2">
      <c r="S192" s="53" t="s">
        <v>134</v>
      </c>
      <c r="T192" s="51">
        <v>93.86</v>
      </c>
      <c r="U192" s="51">
        <v>95.06</v>
      </c>
      <c r="V192" s="51">
        <v>-1.2070000000000001</v>
      </c>
      <c r="W192" s="51">
        <v>7.16</v>
      </c>
      <c r="X192" s="51">
        <v>12</v>
      </c>
      <c r="Y192" s="51">
        <v>12</v>
      </c>
      <c r="Z192" s="51">
        <v>0.2384</v>
      </c>
      <c r="AA192" s="51">
        <v>165</v>
      </c>
      <c r="AC192" s="42"/>
      <c r="AJ192" s="53" t="s">
        <v>136</v>
      </c>
      <c r="AK192" s="51">
        <v>96.63</v>
      </c>
      <c r="AL192" s="51">
        <v>80.510000000000005</v>
      </c>
      <c r="AM192" s="51">
        <v>16.12</v>
      </c>
      <c r="AN192" s="51">
        <v>9.1519999999999992</v>
      </c>
      <c r="AO192" s="51">
        <v>12</v>
      </c>
      <c r="AP192" s="51">
        <v>12</v>
      </c>
      <c r="AQ192" s="51">
        <v>2.4910000000000001</v>
      </c>
      <c r="AR192" s="51">
        <v>165</v>
      </c>
    </row>
    <row r="193" spans="19:44" x14ac:dyDescent="0.2">
      <c r="S193" s="53" t="s">
        <v>136</v>
      </c>
      <c r="T193" s="51">
        <v>93.86</v>
      </c>
      <c r="U193" s="51">
        <v>98.45</v>
      </c>
      <c r="V193" s="51">
        <v>-4.5970000000000004</v>
      </c>
      <c r="W193" s="51">
        <v>7.16</v>
      </c>
      <c r="X193" s="51">
        <v>12</v>
      </c>
      <c r="Y193" s="51">
        <v>12</v>
      </c>
      <c r="Z193" s="51">
        <v>0.90800000000000003</v>
      </c>
      <c r="AA193" s="51">
        <v>165</v>
      </c>
      <c r="AC193" s="42"/>
      <c r="AJ193" s="53" t="s">
        <v>138</v>
      </c>
      <c r="AK193" s="51">
        <v>96.63</v>
      </c>
      <c r="AL193" s="51">
        <v>85.22</v>
      </c>
      <c r="AM193" s="51">
        <v>11.41</v>
      </c>
      <c r="AN193" s="51">
        <v>9.1519999999999992</v>
      </c>
      <c r="AO193" s="51">
        <v>12</v>
      </c>
      <c r="AP193" s="51">
        <v>12</v>
      </c>
      <c r="AQ193" s="51">
        <v>1.764</v>
      </c>
      <c r="AR193" s="51">
        <v>165</v>
      </c>
    </row>
    <row r="194" spans="19:44" x14ac:dyDescent="0.2">
      <c r="S194" s="53" t="s">
        <v>138</v>
      </c>
      <c r="T194" s="51">
        <v>93.86</v>
      </c>
      <c r="U194" s="51">
        <v>93.11</v>
      </c>
      <c r="V194" s="51">
        <v>0.75009999999999999</v>
      </c>
      <c r="W194" s="51">
        <v>7.16</v>
      </c>
      <c r="X194" s="51">
        <v>12</v>
      </c>
      <c r="Y194" s="51">
        <v>12</v>
      </c>
      <c r="Z194" s="51">
        <v>0.1482</v>
      </c>
      <c r="AA194" s="51">
        <v>165</v>
      </c>
      <c r="AC194" s="42"/>
      <c r="AJ194" s="53" t="s">
        <v>140</v>
      </c>
      <c r="AK194" s="51">
        <v>96.63</v>
      </c>
      <c r="AL194" s="51">
        <v>76.88</v>
      </c>
      <c r="AM194" s="51">
        <v>19.75</v>
      </c>
      <c r="AN194" s="51">
        <v>9.1519999999999992</v>
      </c>
      <c r="AO194" s="51">
        <v>12</v>
      </c>
      <c r="AP194" s="51">
        <v>12</v>
      </c>
      <c r="AQ194" s="51">
        <v>3.052</v>
      </c>
      <c r="AR194" s="51">
        <v>165</v>
      </c>
    </row>
    <row r="195" spans="19:44" x14ac:dyDescent="0.2">
      <c r="S195" s="53" t="s">
        <v>140</v>
      </c>
      <c r="T195" s="51">
        <v>93.86</v>
      </c>
      <c r="U195" s="51">
        <v>87.43</v>
      </c>
      <c r="V195" s="51">
        <v>6.4260000000000002</v>
      </c>
      <c r="W195" s="51">
        <v>7.16</v>
      </c>
      <c r="X195" s="51">
        <v>12</v>
      </c>
      <c r="Y195" s="51">
        <v>12</v>
      </c>
      <c r="Z195" s="51">
        <v>1.2689999999999999</v>
      </c>
      <c r="AA195" s="51">
        <v>165</v>
      </c>
      <c r="AC195" s="42"/>
      <c r="AJ195" s="53" t="s">
        <v>142</v>
      </c>
      <c r="AK195" s="51">
        <v>96.63</v>
      </c>
      <c r="AL195" s="51">
        <v>89.92</v>
      </c>
      <c r="AM195" s="51">
        <v>6.7160000000000002</v>
      </c>
      <c r="AN195" s="51">
        <v>9.1519999999999992</v>
      </c>
      <c r="AO195" s="51">
        <v>12</v>
      </c>
      <c r="AP195" s="51">
        <v>12</v>
      </c>
      <c r="AQ195" s="51">
        <v>1.038</v>
      </c>
      <c r="AR195" s="51">
        <v>165</v>
      </c>
    </row>
    <row r="196" spans="19:44" x14ac:dyDescent="0.2">
      <c r="S196" s="53" t="s">
        <v>142</v>
      </c>
      <c r="T196" s="51">
        <v>93.86</v>
      </c>
      <c r="U196" s="51">
        <v>96.55</v>
      </c>
      <c r="V196" s="51">
        <v>-2.6920000000000002</v>
      </c>
      <c r="W196" s="51">
        <v>7.16</v>
      </c>
      <c r="X196" s="51">
        <v>12</v>
      </c>
      <c r="Y196" s="51">
        <v>12</v>
      </c>
      <c r="Z196" s="51">
        <v>0.53159999999999996</v>
      </c>
      <c r="AA196" s="51">
        <v>165</v>
      </c>
      <c r="AC196" s="42"/>
      <c r="AJ196" s="53" t="s">
        <v>144</v>
      </c>
      <c r="AK196" s="51">
        <v>96.63</v>
      </c>
      <c r="AL196" s="51">
        <v>94.97</v>
      </c>
      <c r="AM196" s="51">
        <v>1.661</v>
      </c>
      <c r="AN196" s="51">
        <v>9.1519999999999992</v>
      </c>
      <c r="AO196" s="51">
        <v>12</v>
      </c>
      <c r="AP196" s="51">
        <v>12</v>
      </c>
      <c r="AQ196" s="51">
        <v>0.25669999999999998</v>
      </c>
      <c r="AR196" s="51">
        <v>165</v>
      </c>
    </row>
    <row r="197" spans="19:44" x14ac:dyDescent="0.2">
      <c r="S197" s="53" t="s">
        <v>144</v>
      </c>
      <c r="T197" s="51">
        <v>93.86</v>
      </c>
      <c r="U197" s="51">
        <v>93.8</v>
      </c>
      <c r="V197" s="51">
        <v>5.6030000000000003E-2</v>
      </c>
      <c r="W197" s="51">
        <v>7.16</v>
      </c>
      <c r="X197" s="51">
        <v>12</v>
      </c>
      <c r="Y197" s="51">
        <v>12</v>
      </c>
      <c r="Z197" s="51">
        <v>1.107E-2</v>
      </c>
      <c r="AA197" s="51">
        <v>165</v>
      </c>
      <c r="AC197" s="42"/>
      <c r="AJ197" s="53" t="s">
        <v>146</v>
      </c>
      <c r="AK197" s="51">
        <v>96.63</v>
      </c>
      <c r="AL197" s="51">
        <v>89.01</v>
      </c>
      <c r="AM197" s="51">
        <v>7.6289999999999996</v>
      </c>
      <c r="AN197" s="51">
        <v>9.1519999999999992</v>
      </c>
      <c r="AO197" s="51">
        <v>12</v>
      </c>
      <c r="AP197" s="51">
        <v>12</v>
      </c>
      <c r="AQ197" s="51">
        <v>1.179</v>
      </c>
      <c r="AR197" s="51">
        <v>165</v>
      </c>
    </row>
    <row r="198" spans="19:44" x14ac:dyDescent="0.2">
      <c r="S198" s="53" t="s">
        <v>146</v>
      </c>
      <c r="T198" s="51">
        <v>93.86</v>
      </c>
      <c r="U198" s="51">
        <v>96.96</v>
      </c>
      <c r="V198" s="51">
        <v>-3.1080000000000001</v>
      </c>
      <c r="W198" s="51">
        <v>7.16</v>
      </c>
      <c r="X198" s="51">
        <v>12</v>
      </c>
      <c r="Y198" s="51">
        <v>12</v>
      </c>
      <c r="Z198" s="51">
        <v>0.61380000000000001</v>
      </c>
      <c r="AA198" s="51">
        <v>165</v>
      </c>
      <c r="AC198" s="42"/>
      <c r="AJ198" s="53" t="s">
        <v>148</v>
      </c>
      <c r="AK198" s="51">
        <v>96.63</v>
      </c>
      <c r="AL198" s="51">
        <v>86.83</v>
      </c>
      <c r="AM198" s="51">
        <v>9.8010000000000002</v>
      </c>
      <c r="AN198" s="51">
        <v>9.1519999999999992</v>
      </c>
      <c r="AO198" s="51">
        <v>12</v>
      </c>
      <c r="AP198" s="51">
        <v>12</v>
      </c>
      <c r="AQ198" s="51">
        <v>1.514</v>
      </c>
      <c r="AR198" s="51">
        <v>165</v>
      </c>
    </row>
    <row r="199" spans="19:44" x14ac:dyDescent="0.2">
      <c r="S199" s="53" t="s">
        <v>148</v>
      </c>
      <c r="T199" s="51">
        <v>93.86</v>
      </c>
      <c r="U199" s="51">
        <v>94.23</v>
      </c>
      <c r="V199" s="51">
        <v>-0.37030000000000002</v>
      </c>
      <c r="W199" s="51">
        <v>7.16</v>
      </c>
      <c r="X199" s="51">
        <v>12</v>
      </c>
      <c r="Y199" s="51">
        <v>12</v>
      </c>
      <c r="Z199" s="51">
        <v>7.3139999999999997E-2</v>
      </c>
      <c r="AA199" s="51">
        <v>165</v>
      </c>
      <c r="AC199" s="42"/>
      <c r="AJ199" s="53" t="s">
        <v>150</v>
      </c>
      <c r="AK199" s="51">
        <v>96.63</v>
      </c>
      <c r="AL199" s="51">
        <v>97.76</v>
      </c>
      <c r="AM199" s="51">
        <v>-1.123</v>
      </c>
      <c r="AN199" s="51">
        <v>9.1519999999999992</v>
      </c>
      <c r="AO199" s="51">
        <v>12</v>
      </c>
      <c r="AP199" s="51">
        <v>12</v>
      </c>
      <c r="AQ199" s="51">
        <v>0.17349999999999999</v>
      </c>
      <c r="AR199" s="51">
        <v>165</v>
      </c>
    </row>
    <row r="200" spans="19:44" x14ac:dyDescent="0.2">
      <c r="S200" s="53" t="s">
        <v>150</v>
      </c>
      <c r="T200" s="51">
        <v>93.86</v>
      </c>
      <c r="U200" s="51">
        <v>101</v>
      </c>
      <c r="V200" s="51">
        <v>-7.1040000000000001</v>
      </c>
      <c r="W200" s="51">
        <v>7.16</v>
      </c>
      <c r="X200" s="51">
        <v>12</v>
      </c>
      <c r="Y200" s="51">
        <v>12</v>
      </c>
      <c r="Z200" s="51">
        <v>1.403</v>
      </c>
      <c r="AA200" s="51">
        <v>165</v>
      </c>
      <c r="AC200" s="42"/>
      <c r="AJ200" s="53" t="s">
        <v>152</v>
      </c>
      <c r="AK200" s="51">
        <v>96.63</v>
      </c>
      <c r="AL200" s="51">
        <v>95.91</v>
      </c>
      <c r="AM200" s="51">
        <v>0.72789999999999999</v>
      </c>
      <c r="AN200" s="51">
        <v>9.1519999999999992</v>
      </c>
      <c r="AO200" s="51">
        <v>12</v>
      </c>
      <c r="AP200" s="51">
        <v>12</v>
      </c>
      <c r="AQ200" s="51">
        <v>0.1125</v>
      </c>
      <c r="AR200" s="51">
        <v>165</v>
      </c>
    </row>
    <row r="201" spans="19:44" x14ac:dyDescent="0.2">
      <c r="S201" s="53" t="s">
        <v>152</v>
      </c>
      <c r="T201" s="51">
        <v>93.86</v>
      </c>
      <c r="U201" s="51">
        <v>85.28</v>
      </c>
      <c r="V201" s="51">
        <v>8.5760000000000005</v>
      </c>
      <c r="W201" s="51">
        <v>7.16</v>
      </c>
      <c r="X201" s="51">
        <v>12</v>
      </c>
      <c r="Y201" s="51">
        <v>12</v>
      </c>
      <c r="Z201" s="51">
        <v>1.694</v>
      </c>
      <c r="AA201" s="51">
        <v>165</v>
      </c>
      <c r="AC201" s="42"/>
      <c r="AJ201" s="53" t="s">
        <v>154</v>
      </c>
      <c r="AK201" s="51">
        <v>79.45</v>
      </c>
      <c r="AL201" s="51">
        <v>80.02</v>
      </c>
      <c r="AM201" s="51">
        <v>-0.57010000000000005</v>
      </c>
      <c r="AN201" s="51">
        <v>9.1519999999999992</v>
      </c>
      <c r="AO201" s="51">
        <v>12</v>
      </c>
      <c r="AP201" s="51">
        <v>12</v>
      </c>
      <c r="AQ201" s="51">
        <v>8.8099999999999998E-2</v>
      </c>
      <c r="AR201" s="51">
        <v>165</v>
      </c>
    </row>
    <row r="202" spans="19:44" x14ac:dyDescent="0.2">
      <c r="S202" s="53" t="s">
        <v>154</v>
      </c>
      <c r="T202" s="51">
        <v>89.66</v>
      </c>
      <c r="U202" s="51">
        <v>95.06</v>
      </c>
      <c r="V202" s="51">
        <v>-5.4050000000000002</v>
      </c>
      <c r="W202" s="51">
        <v>7.16</v>
      </c>
      <c r="X202" s="51">
        <v>12</v>
      </c>
      <c r="Y202" s="51">
        <v>12</v>
      </c>
      <c r="Z202" s="51">
        <v>1.0680000000000001</v>
      </c>
      <c r="AA202" s="51">
        <v>165</v>
      </c>
      <c r="AC202" s="42"/>
      <c r="AJ202" s="53" t="s">
        <v>156</v>
      </c>
      <c r="AK202" s="51">
        <v>79.45</v>
      </c>
      <c r="AL202" s="51">
        <v>80.510000000000005</v>
      </c>
      <c r="AM202" s="51">
        <v>-1.0629999999999999</v>
      </c>
      <c r="AN202" s="51">
        <v>9.1519999999999992</v>
      </c>
      <c r="AO202" s="51">
        <v>12</v>
      </c>
      <c r="AP202" s="51">
        <v>12</v>
      </c>
      <c r="AQ202" s="51">
        <v>0.16420000000000001</v>
      </c>
      <c r="AR202" s="51">
        <v>165</v>
      </c>
    </row>
    <row r="203" spans="19:44" x14ac:dyDescent="0.2">
      <c r="S203" s="53" t="s">
        <v>156</v>
      </c>
      <c r="T203" s="51">
        <v>89.66</v>
      </c>
      <c r="U203" s="51">
        <v>98.45</v>
      </c>
      <c r="V203" s="51">
        <v>-8.7949999999999999</v>
      </c>
      <c r="W203" s="51">
        <v>7.16</v>
      </c>
      <c r="X203" s="51">
        <v>12</v>
      </c>
      <c r="Y203" s="51">
        <v>12</v>
      </c>
      <c r="Z203" s="51">
        <v>1.7370000000000001</v>
      </c>
      <c r="AA203" s="51">
        <v>165</v>
      </c>
      <c r="AC203" s="42"/>
      <c r="AJ203" s="53" t="s">
        <v>158</v>
      </c>
      <c r="AK203" s="51">
        <v>79.45</v>
      </c>
      <c r="AL203" s="51">
        <v>85.22</v>
      </c>
      <c r="AM203" s="51">
        <v>-5.7729999999999997</v>
      </c>
      <c r="AN203" s="51">
        <v>9.1519999999999992</v>
      </c>
      <c r="AO203" s="51">
        <v>12</v>
      </c>
      <c r="AP203" s="51">
        <v>12</v>
      </c>
      <c r="AQ203" s="51">
        <v>0.89200000000000002</v>
      </c>
      <c r="AR203" s="51">
        <v>165</v>
      </c>
    </row>
    <row r="204" spans="19:44" x14ac:dyDescent="0.2">
      <c r="S204" s="53" t="s">
        <v>158</v>
      </c>
      <c r="T204" s="51">
        <v>89.66</v>
      </c>
      <c r="U204" s="51">
        <v>93.11</v>
      </c>
      <c r="V204" s="51">
        <v>-3.448</v>
      </c>
      <c r="W204" s="51">
        <v>7.16</v>
      </c>
      <c r="X204" s="51">
        <v>12</v>
      </c>
      <c r="Y204" s="51">
        <v>12</v>
      </c>
      <c r="Z204" s="51">
        <v>0.68100000000000005</v>
      </c>
      <c r="AA204" s="51">
        <v>165</v>
      </c>
      <c r="AC204" s="42"/>
      <c r="AJ204" s="53" t="s">
        <v>160</v>
      </c>
      <c r="AK204" s="51">
        <v>79.45</v>
      </c>
      <c r="AL204" s="51">
        <v>76.88</v>
      </c>
      <c r="AM204" s="51">
        <v>2.5680000000000001</v>
      </c>
      <c r="AN204" s="51">
        <v>9.1519999999999992</v>
      </c>
      <c r="AO204" s="51">
        <v>12</v>
      </c>
      <c r="AP204" s="51">
        <v>12</v>
      </c>
      <c r="AQ204" s="51">
        <v>0.39679999999999999</v>
      </c>
      <c r="AR204" s="51">
        <v>165</v>
      </c>
    </row>
    <row r="205" spans="19:44" x14ac:dyDescent="0.2">
      <c r="S205" s="53" t="s">
        <v>160</v>
      </c>
      <c r="T205" s="51">
        <v>89.66</v>
      </c>
      <c r="U205" s="51">
        <v>87.43</v>
      </c>
      <c r="V205" s="51">
        <v>2.2280000000000002</v>
      </c>
      <c r="W205" s="51">
        <v>7.16</v>
      </c>
      <c r="X205" s="51">
        <v>12</v>
      </c>
      <c r="Y205" s="51">
        <v>12</v>
      </c>
      <c r="Z205" s="51">
        <v>0.44009999999999999</v>
      </c>
      <c r="AA205" s="51">
        <v>165</v>
      </c>
      <c r="AC205" s="42"/>
      <c r="AJ205" s="53" t="s">
        <v>162</v>
      </c>
      <c r="AK205" s="51">
        <v>79.45</v>
      </c>
      <c r="AL205" s="51">
        <v>89.92</v>
      </c>
      <c r="AM205" s="51">
        <v>-10.47</v>
      </c>
      <c r="AN205" s="51">
        <v>9.1519999999999992</v>
      </c>
      <c r="AO205" s="51">
        <v>12</v>
      </c>
      <c r="AP205" s="51">
        <v>12</v>
      </c>
      <c r="AQ205" s="51">
        <v>1.6180000000000001</v>
      </c>
      <c r="AR205" s="51">
        <v>165</v>
      </c>
    </row>
    <row r="206" spans="19:44" x14ac:dyDescent="0.2">
      <c r="S206" s="53" t="s">
        <v>162</v>
      </c>
      <c r="T206" s="51">
        <v>89.66</v>
      </c>
      <c r="U206" s="51">
        <v>96.55</v>
      </c>
      <c r="V206" s="51">
        <v>-6.8890000000000002</v>
      </c>
      <c r="W206" s="51">
        <v>7.16</v>
      </c>
      <c r="X206" s="51">
        <v>12</v>
      </c>
      <c r="Y206" s="51">
        <v>12</v>
      </c>
      <c r="Z206" s="51">
        <v>1.361</v>
      </c>
      <c r="AA206" s="51">
        <v>165</v>
      </c>
      <c r="AC206" s="42"/>
      <c r="AJ206" s="53" t="s">
        <v>164</v>
      </c>
      <c r="AK206" s="51">
        <v>79.45</v>
      </c>
      <c r="AL206" s="51">
        <v>94.97</v>
      </c>
      <c r="AM206" s="51">
        <v>-15.52</v>
      </c>
      <c r="AN206" s="51">
        <v>9.1519999999999992</v>
      </c>
      <c r="AO206" s="51">
        <v>12</v>
      </c>
      <c r="AP206" s="51">
        <v>12</v>
      </c>
      <c r="AQ206" s="51">
        <v>2.399</v>
      </c>
      <c r="AR206" s="51">
        <v>165</v>
      </c>
    </row>
    <row r="207" spans="19:44" x14ac:dyDescent="0.2">
      <c r="S207" s="53" t="s">
        <v>164</v>
      </c>
      <c r="T207" s="51">
        <v>89.66</v>
      </c>
      <c r="U207" s="51">
        <v>93.8</v>
      </c>
      <c r="V207" s="51">
        <v>-4.1420000000000003</v>
      </c>
      <c r="W207" s="51">
        <v>7.16</v>
      </c>
      <c r="X207" s="51">
        <v>12</v>
      </c>
      <c r="Y207" s="51">
        <v>12</v>
      </c>
      <c r="Z207" s="51">
        <v>0.81810000000000005</v>
      </c>
      <c r="AA207" s="51">
        <v>165</v>
      </c>
      <c r="AC207" s="42"/>
      <c r="AJ207" s="53" t="s">
        <v>166</v>
      </c>
      <c r="AK207" s="51">
        <v>79.45</v>
      </c>
      <c r="AL207" s="51">
        <v>89.01</v>
      </c>
      <c r="AM207" s="51">
        <v>-9.5570000000000004</v>
      </c>
      <c r="AN207" s="51">
        <v>9.1519999999999992</v>
      </c>
      <c r="AO207" s="51">
        <v>12</v>
      </c>
      <c r="AP207" s="51">
        <v>12</v>
      </c>
      <c r="AQ207" s="51">
        <v>1.4770000000000001</v>
      </c>
      <c r="AR207" s="51">
        <v>165</v>
      </c>
    </row>
    <row r="208" spans="19:44" x14ac:dyDescent="0.2">
      <c r="S208" s="53" t="s">
        <v>166</v>
      </c>
      <c r="T208" s="51">
        <v>89.66</v>
      </c>
      <c r="U208" s="51">
        <v>96.96</v>
      </c>
      <c r="V208" s="51">
        <v>-7.3049999999999997</v>
      </c>
      <c r="W208" s="51">
        <v>7.16</v>
      </c>
      <c r="X208" s="51">
        <v>12</v>
      </c>
      <c r="Y208" s="51">
        <v>12</v>
      </c>
      <c r="Z208" s="51">
        <v>1.4430000000000001</v>
      </c>
      <c r="AA208" s="51">
        <v>165</v>
      </c>
      <c r="AC208" s="42"/>
      <c r="AJ208" s="53" t="s">
        <v>168</v>
      </c>
      <c r="AK208" s="51">
        <v>79.45</v>
      </c>
      <c r="AL208" s="51">
        <v>86.83</v>
      </c>
      <c r="AM208" s="51">
        <v>-7.3849999999999998</v>
      </c>
      <c r="AN208" s="51">
        <v>9.1519999999999992</v>
      </c>
      <c r="AO208" s="51">
        <v>12</v>
      </c>
      <c r="AP208" s="51">
        <v>12</v>
      </c>
      <c r="AQ208" s="51">
        <v>1.141</v>
      </c>
      <c r="AR208" s="51">
        <v>165</v>
      </c>
    </row>
    <row r="209" spans="19:44" x14ac:dyDescent="0.2">
      <c r="S209" s="53" t="s">
        <v>168</v>
      </c>
      <c r="T209" s="51">
        <v>89.66</v>
      </c>
      <c r="U209" s="51">
        <v>94.23</v>
      </c>
      <c r="V209" s="51">
        <v>-4.5679999999999996</v>
      </c>
      <c r="W209" s="51">
        <v>7.16</v>
      </c>
      <c r="X209" s="51">
        <v>12</v>
      </c>
      <c r="Y209" s="51">
        <v>12</v>
      </c>
      <c r="Z209" s="51">
        <v>0.90229999999999999</v>
      </c>
      <c r="AA209" s="51">
        <v>165</v>
      </c>
      <c r="AC209" s="42"/>
      <c r="AJ209" s="53" t="s">
        <v>170</v>
      </c>
      <c r="AK209" s="51">
        <v>79.45</v>
      </c>
      <c r="AL209" s="51">
        <v>97.76</v>
      </c>
      <c r="AM209" s="51">
        <v>-18.309999999999999</v>
      </c>
      <c r="AN209" s="51">
        <v>9.1519999999999992</v>
      </c>
      <c r="AO209" s="51">
        <v>12</v>
      </c>
      <c r="AP209" s="51">
        <v>12</v>
      </c>
      <c r="AQ209" s="51">
        <v>2.8290000000000002</v>
      </c>
      <c r="AR209" s="51">
        <v>165</v>
      </c>
    </row>
    <row r="210" spans="19:44" x14ac:dyDescent="0.2">
      <c r="S210" s="53" t="s">
        <v>170</v>
      </c>
      <c r="T210" s="51">
        <v>89.66</v>
      </c>
      <c r="U210" s="51">
        <v>101</v>
      </c>
      <c r="V210" s="51">
        <v>-11.3</v>
      </c>
      <c r="W210" s="51">
        <v>7.16</v>
      </c>
      <c r="X210" s="51">
        <v>12</v>
      </c>
      <c r="Y210" s="51">
        <v>12</v>
      </c>
      <c r="Z210" s="51">
        <v>2.2320000000000002</v>
      </c>
      <c r="AA210" s="51">
        <v>165</v>
      </c>
      <c r="AC210" s="42"/>
      <c r="AJ210" s="53" t="s">
        <v>172</v>
      </c>
      <c r="AK210" s="51">
        <v>79.45</v>
      </c>
      <c r="AL210" s="51">
        <v>95.91</v>
      </c>
      <c r="AM210" s="51">
        <v>-16.46</v>
      </c>
      <c r="AN210" s="51">
        <v>9.1519999999999992</v>
      </c>
      <c r="AO210" s="51">
        <v>12</v>
      </c>
      <c r="AP210" s="51">
        <v>12</v>
      </c>
      <c r="AQ210" s="51">
        <v>2.5430000000000001</v>
      </c>
      <c r="AR210" s="51">
        <v>165</v>
      </c>
    </row>
    <row r="211" spans="19:44" x14ac:dyDescent="0.2">
      <c r="S211" s="53" t="s">
        <v>172</v>
      </c>
      <c r="T211" s="51">
        <v>89.66</v>
      </c>
      <c r="U211" s="51">
        <v>85.28</v>
      </c>
      <c r="V211" s="51">
        <v>4.3780000000000001</v>
      </c>
      <c r="W211" s="51">
        <v>7.16</v>
      </c>
      <c r="X211" s="51">
        <v>12</v>
      </c>
      <c r="Y211" s="51">
        <v>12</v>
      </c>
      <c r="Z211" s="51">
        <v>0.86470000000000002</v>
      </c>
      <c r="AA211" s="51">
        <v>165</v>
      </c>
      <c r="AC211" s="42"/>
      <c r="AJ211" s="53" t="s">
        <v>174</v>
      </c>
      <c r="AK211" s="51">
        <v>80.02</v>
      </c>
      <c r="AL211" s="51">
        <v>80.510000000000005</v>
      </c>
      <c r="AM211" s="51">
        <v>-0.49270000000000003</v>
      </c>
      <c r="AN211" s="51">
        <v>9.1519999999999992</v>
      </c>
      <c r="AO211" s="51">
        <v>12</v>
      </c>
      <c r="AP211" s="51">
        <v>12</v>
      </c>
      <c r="AQ211" s="51">
        <v>7.6139999999999999E-2</v>
      </c>
      <c r="AR211" s="51">
        <v>165</v>
      </c>
    </row>
    <row r="212" spans="19:44" x14ac:dyDescent="0.2">
      <c r="S212" s="53" t="s">
        <v>174</v>
      </c>
      <c r="T212" s="51">
        <v>95.06</v>
      </c>
      <c r="U212" s="51">
        <v>98.45</v>
      </c>
      <c r="V212" s="51">
        <v>-3.39</v>
      </c>
      <c r="W212" s="51">
        <v>7.16</v>
      </c>
      <c r="X212" s="51">
        <v>12</v>
      </c>
      <c r="Y212" s="51">
        <v>12</v>
      </c>
      <c r="Z212" s="51">
        <v>0.66949999999999998</v>
      </c>
      <c r="AA212" s="51">
        <v>165</v>
      </c>
      <c r="AC212" s="42"/>
      <c r="AJ212" s="53" t="s">
        <v>176</v>
      </c>
      <c r="AK212" s="51">
        <v>80.02</v>
      </c>
      <c r="AL212" s="51">
        <v>85.22</v>
      </c>
      <c r="AM212" s="51">
        <v>-5.2030000000000003</v>
      </c>
      <c r="AN212" s="51">
        <v>9.1519999999999992</v>
      </c>
      <c r="AO212" s="51">
        <v>12</v>
      </c>
      <c r="AP212" s="51">
        <v>12</v>
      </c>
      <c r="AQ212" s="51">
        <v>0.80389999999999995</v>
      </c>
      <c r="AR212" s="51">
        <v>165</v>
      </c>
    </row>
    <row r="213" spans="19:44" x14ac:dyDescent="0.2">
      <c r="S213" s="53" t="s">
        <v>176</v>
      </c>
      <c r="T213" s="51">
        <v>95.06</v>
      </c>
      <c r="U213" s="51">
        <v>93.11</v>
      </c>
      <c r="V213" s="51">
        <v>1.9570000000000001</v>
      </c>
      <c r="W213" s="51">
        <v>7.16</v>
      </c>
      <c r="X213" s="51">
        <v>12</v>
      </c>
      <c r="Y213" s="51">
        <v>12</v>
      </c>
      <c r="Z213" s="51">
        <v>0.3866</v>
      </c>
      <c r="AA213" s="51">
        <v>165</v>
      </c>
      <c r="AC213" s="42"/>
      <c r="AJ213" s="53" t="s">
        <v>178</v>
      </c>
      <c r="AK213" s="51">
        <v>80.02</v>
      </c>
      <c r="AL213" s="51">
        <v>76.88</v>
      </c>
      <c r="AM213" s="51">
        <v>3.1379999999999999</v>
      </c>
      <c r="AN213" s="51">
        <v>9.1519999999999992</v>
      </c>
      <c r="AO213" s="51">
        <v>12</v>
      </c>
      <c r="AP213" s="51">
        <v>12</v>
      </c>
      <c r="AQ213" s="51">
        <v>0.48480000000000001</v>
      </c>
      <c r="AR213" s="51">
        <v>165</v>
      </c>
    </row>
    <row r="214" spans="19:44" x14ac:dyDescent="0.2">
      <c r="S214" s="53" t="s">
        <v>178</v>
      </c>
      <c r="T214" s="51">
        <v>95.06</v>
      </c>
      <c r="U214" s="51">
        <v>87.43</v>
      </c>
      <c r="V214" s="51">
        <v>7.633</v>
      </c>
      <c r="W214" s="51">
        <v>7.16</v>
      </c>
      <c r="X214" s="51">
        <v>12</v>
      </c>
      <c r="Y214" s="51">
        <v>12</v>
      </c>
      <c r="Z214" s="51">
        <v>1.508</v>
      </c>
      <c r="AA214" s="51">
        <v>165</v>
      </c>
      <c r="AC214" s="42"/>
      <c r="AJ214" s="53" t="s">
        <v>180</v>
      </c>
      <c r="AK214" s="51">
        <v>80.02</v>
      </c>
      <c r="AL214" s="51">
        <v>89.92</v>
      </c>
      <c r="AM214" s="51">
        <v>-9.8989999999999991</v>
      </c>
      <c r="AN214" s="51">
        <v>9.1519999999999992</v>
      </c>
      <c r="AO214" s="51">
        <v>12</v>
      </c>
      <c r="AP214" s="51">
        <v>12</v>
      </c>
      <c r="AQ214" s="51">
        <v>1.53</v>
      </c>
      <c r="AR214" s="51">
        <v>165</v>
      </c>
    </row>
    <row r="215" spans="19:44" x14ac:dyDescent="0.2">
      <c r="S215" s="53" t="s">
        <v>180</v>
      </c>
      <c r="T215" s="51">
        <v>95.06</v>
      </c>
      <c r="U215" s="51">
        <v>96.55</v>
      </c>
      <c r="V215" s="51">
        <v>-1.484</v>
      </c>
      <c r="W215" s="51">
        <v>7.16</v>
      </c>
      <c r="X215" s="51">
        <v>12</v>
      </c>
      <c r="Y215" s="51">
        <v>12</v>
      </c>
      <c r="Z215" s="51">
        <v>0.29320000000000002</v>
      </c>
      <c r="AA215" s="51">
        <v>165</v>
      </c>
      <c r="AC215" s="42"/>
      <c r="AJ215" s="53" t="s">
        <v>182</v>
      </c>
      <c r="AK215" s="51">
        <v>80.02</v>
      </c>
      <c r="AL215" s="51">
        <v>94.97</v>
      </c>
      <c r="AM215" s="51">
        <v>-14.95</v>
      </c>
      <c r="AN215" s="51">
        <v>9.1519999999999992</v>
      </c>
      <c r="AO215" s="51">
        <v>12</v>
      </c>
      <c r="AP215" s="51">
        <v>12</v>
      </c>
      <c r="AQ215" s="51">
        <v>2.3109999999999999</v>
      </c>
      <c r="AR215" s="51">
        <v>165</v>
      </c>
    </row>
    <row r="216" spans="19:44" x14ac:dyDescent="0.2">
      <c r="S216" s="53" t="s">
        <v>182</v>
      </c>
      <c r="T216" s="51">
        <v>95.06</v>
      </c>
      <c r="U216" s="51">
        <v>93.8</v>
      </c>
      <c r="V216" s="51">
        <v>1.2629999999999999</v>
      </c>
      <c r="W216" s="51">
        <v>7.16</v>
      </c>
      <c r="X216" s="51">
        <v>12</v>
      </c>
      <c r="Y216" s="51">
        <v>12</v>
      </c>
      <c r="Z216" s="51">
        <v>0.2495</v>
      </c>
      <c r="AA216" s="51">
        <v>165</v>
      </c>
      <c r="AC216" s="42"/>
      <c r="AJ216" s="53" t="s">
        <v>184</v>
      </c>
      <c r="AK216" s="51">
        <v>80.02</v>
      </c>
      <c r="AL216" s="51">
        <v>89.01</v>
      </c>
      <c r="AM216" s="51">
        <v>-8.9870000000000001</v>
      </c>
      <c r="AN216" s="51">
        <v>9.1519999999999992</v>
      </c>
      <c r="AO216" s="51">
        <v>12</v>
      </c>
      <c r="AP216" s="51">
        <v>12</v>
      </c>
      <c r="AQ216" s="51">
        <v>1.389</v>
      </c>
      <c r="AR216" s="51">
        <v>165</v>
      </c>
    </row>
    <row r="217" spans="19:44" x14ac:dyDescent="0.2">
      <c r="S217" s="53" t="s">
        <v>184</v>
      </c>
      <c r="T217" s="51">
        <v>95.06</v>
      </c>
      <c r="U217" s="51">
        <v>96.96</v>
      </c>
      <c r="V217" s="51">
        <v>-1.9</v>
      </c>
      <c r="W217" s="51">
        <v>7.16</v>
      </c>
      <c r="X217" s="51">
        <v>12</v>
      </c>
      <c r="Y217" s="51">
        <v>12</v>
      </c>
      <c r="Z217" s="51">
        <v>0.37530000000000002</v>
      </c>
      <c r="AA217" s="51">
        <v>165</v>
      </c>
      <c r="AC217" s="42"/>
      <c r="AJ217" s="53" t="s">
        <v>186</v>
      </c>
      <c r="AK217" s="51">
        <v>80.02</v>
      </c>
      <c r="AL217" s="51">
        <v>86.83</v>
      </c>
      <c r="AM217" s="51">
        <v>-6.8150000000000004</v>
      </c>
      <c r="AN217" s="51">
        <v>9.1519999999999992</v>
      </c>
      <c r="AO217" s="51">
        <v>12</v>
      </c>
      <c r="AP217" s="51">
        <v>12</v>
      </c>
      <c r="AQ217" s="51">
        <v>1.0529999999999999</v>
      </c>
      <c r="AR217" s="51">
        <v>165</v>
      </c>
    </row>
    <row r="218" spans="19:44" x14ac:dyDescent="0.2">
      <c r="S218" s="53" t="s">
        <v>186</v>
      </c>
      <c r="T218" s="51">
        <v>95.06</v>
      </c>
      <c r="U218" s="51">
        <v>94.23</v>
      </c>
      <c r="V218" s="51">
        <v>0.83699999999999997</v>
      </c>
      <c r="W218" s="51">
        <v>7.16</v>
      </c>
      <c r="X218" s="51">
        <v>12</v>
      </c>
      <c r="Y218" s="51">
        <v>12</v>
      </c>
      <c r="Z218" s="51">
        <v>0.1653</v>
      </c>
      <c r="AA218" s="51">
        <v>165</v>
      </c>
      <c r="AC218" s="42"/>
      <c r="AJ218" s="53" t="s">
        <v>188</v>
      </c>
      <c r="AK218" s="51">
        <v>80.02</v>
      </c>
      <c r="AL218" s="51">
        <v>97.76</v>
      </c>
      <c r="AM218" s="51">
        <v>-17.739999999999998</v>
      </c>
      <c r="AN218" s="51">
        <v>9.1519999999999992</v>
      </c>
      <c r="AO218" s="51">
        <v>12</v>
      </c>
      <c r="AP218" s="51">
        <v>12</v>
      </c>
      <c r="AQ218" s="51">
        <v>2.7410000000000001</v>
      </c>
      <c r="AR218" s="51">
        <v>165</v>
      </c>
    </row>
    <row r="219" spans="19:44" x14ac:dyDescent="0.2">
      <c r="S219" s="53" t="s">
        <v>188</v>
      </c>
      <c r="T219" s="51">
        <v>95.06</v>
      </c>
      <c r="U219" s="51">
        <v>101</v>
      </c>
      <c r="V219" s="51">
        <v>-5.8970000000000002</v>
      </c>
      <c r="W219" s="51">
        <v>7.16</v>
      </c>
      <c r="X219" s="51">
        <v>12</v>
      </c>
      <c r="Y219" s="51">
        <v>12</v>
      </c>
      <c r="Z219" s="51">
        <v>1.165</v>
      </c>
      <c r="AA219" s="51">
        <v>165</v>
      </c>
      <c r="AC219" s="42"/>
      <c r="AJ219" s="53" t="s">
        <v>190</v>
      </c>
      <c r="AK219" s="51">
        <v>80.02</v>
      </c>
      <c r="AL219" s="51">
        <v>95.91</v>
      </c>
      <c r="AM219" s="51">
        <v>-15.89</v>
      </c>
      <c r="AN219" s="51">
        <v>9.1519999999999992</v>
      </c>
      <c r="AO219" s="51">
        <v>12</v>
      </c>
      <c r="AP219" s="51">
        <v>12</v>
      </c>
      <c r="AQ219" s="51">
        <v>2.4550000000000001</v>
      </c>
      <c r="AR219" s="51">
        <v>165</v>
      </c>
    </row>
    <row r="220" spans="19:44" x14ac:dyDescent="0.2">
      <c r="S220" s="53" t="s">
        <v>190</v>
      </c>
      <c r="T220" s="51">
        <v>95.06</v>
      </c>
      <c r="U220" s="51">
        <v>85.28</v>
      </c>
      <c r="V220" s="51">
        <v>9.7829999999999995</v>
      </c>
      <c r="W220" s="51">
        <v>7.16</v>
      </c>
      <c r="X220" s="51">
        <v>12</v>
      </c>
      <c r="Y220" s="51">
        <v>12</v>
      </c>
      <c r="Z220" s="51">
        <v>1.9319999999999999</v>
      </c>
      <c r="AA220" s="51">
        <v>165</v>
      </c>
      <c r="AC220" s="42"/>
      <c r="AJ220" s="53" t="s">
        <v>192</v>
      </c>
      <c r="AK220" s="51">
        <v>80.510000000000005</v>
      </c>
      <c r="AL220" s="51">
        <v>85.22</v>
      </c>
      <c r="AM220" s="51">
        <v>-4.71</v>
      </c>
      <c r="AN220" s="51">
        <v>9.1519999999999992</v>
      </c>
      <c r="AO220" s="51">
        <v>12</v>
      </c>
      <c r="AP220" s="51">
        <v>12</v>
      </c>
      <c r="AQ220" s="51">
        <v>0.7278</v>
      </c>
      <c r="AR220" s="51">
        <v>165</v>
      </c>
    </row>
    <row r="221" spans="19:44" x14ac:dyDescent="0.2">
      <c r="S221" s="53" t="s">
        <v>192</v>
      </c>
      <c r="T221" s="51">
        <v>98.45</v>
      </c>
      <c r="U221" s="51">
        <v>93.11</v>
      </c>
      <c r="V221" s="51">
        <v>5.3470000000000004</v>
      </c>
      <c r="W221" s="51">
        <v>7.16</v>
      </c>
      <c r="X221" s="51">
        <v>12</v>
      </c>
      <c r="Y221" s="51">
        <v>12</v>
      </c>
      <c r="Z221" s="51">
        <v>1.056</v>
      </c>
      <c r="AA221" s="51">
        <v>165</v>
      </c>
      <c r="AC221" s="42"/>
      <c r="AJ221" s="53" t="s">
        <v>194</v>
      </c>
      <c r="AK221" s="51">
        <v>80.510000000000005</v>
      </c>
      <c r="AL221" s="51">
        <v>76.88</v>
      </c>
      <c r="AM221" s="51">
        <v>3.63</v>
      </c>
      <c r="AN221" s="51">
        <v>9.1519999999999992</v>
      </c>
      <c r="AO221" s="51">
        <v>12</v>
      </c>
      <c r="AP221" s="51">
        <v>12</v>
      </c>
      <c r="AQ221" s="51">
        <v>0.56100000000000005</v>
      </c>
      <c r="AR221" s="51">
        <v>165</v>
      </c>
    </row>
    <row r="222" spans="19:44" x14ac:dyDescent="0.2">
      <c r="S222" s="53" t="s">
        <v>194</v>
      </c>
      <c r="T222" s="51">
        <v>98.45</v>
      </c>
      <c r="U222" s="51">
        <v>87.43</v>
      </c>
      <c r="V222" s="51">
        <v>11.02</v>
      </c>
      <c r="W222" s="51">
        <v>7.16</v>
      </c>
      <c r="X222" s="51">
        <v>12</v>
      </c>
      <c r="Y222" s="51">
        <v>12</v>
      </c>
      <c r="Z222" s="51">
        <v>2.177</v>
      </c>
      <c r="AA222" s="51">
        <v>165</v>
      </c>
      <c r="AC222" s="42"/>
      <c r="AJ222" s="53" t="s">
        <v>196</v>
      </c>
      <c r="AK222" s="51">
        <v>80.510000000000005</v>
      </c>
      <c r="AL222" s="51">
        <v>89.92</v>
      </c>
      <c r="AM222" s="51">
        <v>-9.407</v>
      </c>
      <c r="AN222" s="51">
        <v>9.1519999999999992</v>
      </c>
      <c r="AO222" s="51">
        <v>12</v>
      </c>
      <c r="AP222" s="51">
        <v>12</v>
      </c>
      <c r="AQ222" s="51">
        <v>1.454</v>
      </c>
      <c r="AR222" s="51">
        <v>165</v>
      </c>
    </row>
    <row r="223" spans="19:44" x14ac:dyDescent="0.2">
      <c r="S223" s="53" t="s">
        <v>196</v>
      </c>
      <c r="T223" s="51">
        <v>98.45</v>
      </c>
      <c r="U223" s="51">
        <v>96.55</v>
      </c>
      <c r="V223" s="51">
        <v>1.905</v>
      </c>
      <c r="W223" s="51">
        <v>7.16</v>
      </c>
      <c r="X223" s="51">
        <v>12</v>
      </c>
      <c r="Y223" s="51">
        <v>12</v>
      </c>
      <c r="Z223" s="51">
        <v>0.37630000000000002</v>
      </c>
      <c r="AA223" s="51">
        <v>165</v>
      </c>
      <c r="AC223" s="42"/>
      <c r="AJ223" s="53" t="s">
        <v>198</v>
      </c>
      <c r="AK223" s="51">
        <v>80.510000000000005</v>
      </c>
      <c r="AL223" s="51">
        <v>94.97</v>
      </c>
      <c r="AM223" s="51">
        <v>-14.46</v>
      </c>
      <c r="AN223" s="51">
        <v>9.1519999999999992</v>
      </c>
      <c r="AO223" s="51">
        <v>12</v>
      </c>
      <c r="AP223" s="51">
        <v>12</v>
      </c>
      <c r="AQ223" s="51">
        <v>2.2349999999999999</v>
      </c>
      <c r="AR223" s="51">
        <v>165</v>
      </c>
    </row>
    <row r="224" spans="19:44" x14ac:dyDescent="0.2">
      <c r="S224" s="53" t="s">
        <v>198</v>
      </c>
      <c r="T224" s="51">
        <v>98.45</v>
      </c>
      <c r="U224" s="51">
        <v>93.8</v>
      </c>
      <c r="V224" s="51">
        <v>4.6529999999999996</v>
      </c>
      <c r="W224" s="51">
        <v>7.16</v>
      </c>
      <c r="X224" s="51">
        <v>12</v>
      </c>
      <c r="Y224" s="51">
        <v>12</v>
      </c>
      <c r="Z224" s="51">
        <v>0.91900000000000004</v>
      </c>
      <c r="AA224" s="51">
        <v>165</v>
      </c>
      <c r="AC224" s="42"/>
      <c r="AJ224" s="53" t="s">
        <v>200</v>
      </c>
      <c r="AK224" s="51">
        <v>80.510000000000005</v>
      </c>
      <c r="AL224" s="51">
        <v>89.01</v>
      </c>
      <c r="AM224" s="51">
        <v>-8.4939999999999998</v>
      </c>
      <c r="AN224" s="51">
        <v>9.1519999999999992</v>
      </c>
      <c r="AO224" s="51">
        <v>12</v>
      </c>
      <c r="AP224" s="51">
        <v>12</v>
      </c>
      <c r="AQ224" s="51">
        <v>1.3129999999999999</v>
      </c>
      <c r="AR224" s="51">
        <v>165</v>
      </c>
    </row>
    <row r="225" spans="19:44" x14ac:dyDescent="0.2">
      <c r="S225" s="53" t="s">
        <v>200</v>
      </c>
      <c r="T225" s="51">
        <v>98.45</v>
      </c>
      <c r="U225" s="51">
        <v>96.96</v>
      </c>
      <c r="V225" s="51">
        <v>1.4890000000000001</v>
      </c>
      <c r="W225" s="51">
        <v>7.16</v>
      </c>
      <c r="X225" s="51">
        <v>12</v>
      </c>
      <c r="Y225" s="51">
        <v>12</v>
      </c>
      <c r="Z225" s="51">
        <v>0.29420000000000002</v>
      </c>
      <c r="AA225" s="51">
        <v>165</v>
      </c>
      <c r="AC225" s="42"/>
      <c r="AJ225" s="53" t="s">
        <v>202</v>
      </c>
      <c r="AK225" s="51">
        <v>80.510000000000005</v>
      </c>
      <c r="AL225" s="51">
        <v>86.83</v>
      </c>
      <c r="AM225" s="51">
        <v>-6.3220000000000001</v>
      </c>
      <c r="AN225" s="51">
        <v>9.1519999999999992</v>
      </c>
      <c r="AO225" s="51">
        <v>12</v>
      </c>
      <c r="AP225" s="51">
        <v>12</v>
      </c>
      <c r="AQ225" s="51">
        <v>0.97689999999999999</v>
      </c>
      <c r="AR225" s="51">
        <v>165</v>
      </c>
    </row>
    <row r="226" spans="19:44" x14ac:dyDescent="0.2">
      <c r="S226" s="53" t="s">
        <v>202</v>
      </c>
      <c r="T226" s="51">
        <v>98.45</v>
      </c>
      <c r="U226" s="51">
        <v>94.23</v>
      </c>
      <c r="V226" s="51">
        <v>4.2270000000000003</v>
      </c>
      <c r="W226" s="51">
        <v>7.16</v>
      </c>
      <c r="X226" s="51">
        <v>12</v>
      </c>
      <c r="Y226" s="51">
        <v>12</v>
      </c>
      <c r="Z226" s="51">
        <v>0.83479999999999999</v>
      </c>
      <c r="AA226" s="51">
        <v>165</v>
      </c>
      <c r="AC226" s="42"/>
      <c r="AJ226" s="53" t="s">
        <v>204</v>
      </c>
      <c r="AK226" s="51">
        <v>80.510000000000005</v>
      </c>
      <c r="AL226" s="51">
        <v>97.76</v>
      </c>
      <c r="AM226" s="51">
        <v>-17.25</v>
      </c>
      <c r="AN226" s="51">
        <v>9.1519999999999992</v>
      </c>
      <c r="AO226" s="51">
        <v>12</v>
      </c>
      <c r="AP226" s="51">
        <v>12</v>
      </c>
      <c r="AQ226" s="51">
        <v>2.665</v>
      </c>
      <c r="AR226" s="51">
        <v>165</v>
      </c>
    </row>
    <row r="227" spans="19:44" x14ac:dyDescent="0.2">
      <c r="S227" s="53" t="s">
        <v>204</v>
      </c>
      <c r="T227" s="51">
        <v>98.45</v>
      </c>
      <c r="U227" s="51">
        <v>101</v>
      </c>
      <c r="V227" s="51">
        <v>-2.508</v>
      </c>
      <c r="W227" s="51">
        <v>7.16</v>
      </c>
      <c r="X227" s="51">
        <v>12</v>
      </c>
      <c r="Y227" s="51">
        <v>12</v>
      </c>
      <c r="Z227" s="51">
        <v>0.49530000000000002</v>
      </c>
      <c r="AA227" s="51">
        <v>165</v>
      </c>
      <c r="AJ227" s="53" t="s">
        <v>206</v>
      </c>
      <c r="AK227" s="51">
        <v>80.510000000000005</v>
      </c>
      <c r="AL227" s="51">
        <v>95.91</v>
      </c>
      <c r="AM227" s="51">
        <v>-15.4</v>
      </c>
      <c r="AN227" s="51">
        <v>9.1519999999999992</v>
      </c>
      <c r="AO227" s="51">
        <v>12</v>
      </c>
      <c r="AP227" s="51">
        <v>12</v>
      </c>
      <c r="AQ227" s="51">
        <v>2.379</v>
      </c>
      <c r="AR227" s="51">
        <v>165</v>
      </c>
    </row>
    <row r="228" spans="19:44" x14ac:dyDescent="0.2">
      <c r="S228" s="53" t="s">
        <v>206</v>
      </c>
      <c r="T228" s="51">
        <v>98.45</v>
      </c>
      <c r="U228" s="51">
        <v>85.28</v>
      </c>
      <c r="V228" s="51">
        <v>13.17</v>
      </c>
      <c r="W228" s="51">
        <v>7.16</v>
      </c>
      <c r="X228" s="51">
        <v>12</v>
      </c>
      <c r="Y228" s="51">
        <v>12</v>
      </c>
      <c r="Z228" s="51">
        <v>2.6019999999999999</v>
      </c>
      <c r="AA228" s="51">
        <v>165</v>
      </c>
      <c r="AJ228" s="53" t="s">
        <v>208</v>
      </c>
      <c r="AK228" s="51">
        <v>85.22</v>
      </c>
      <c r="AL228" s="51">
        <v>76.88</v>
      </c>
      <c r="AM228" s="51">
        <v>8.3409999999999993</v>
      </c>
      <c r="AN228" s="51">
        <v>9.1519999999999992</v>
      </c>
      <c r="AO228" s="51">
        <v>12</v>
      </c>
      <c r="AP228" s="51">
        <v>12</v>
      </c>
      <c r="AQ228" s="51">
        <v>1.2889999999999999</v>
      </c>
      <c r="AR228" s="51">
        <v>165</v>
      </c>
    </row>
    <row r="229" spans="19:44" x14ac:dyDescent="0.2">
      <c r="S229" s="53" t="s">
        <v>208</v>
      </c>
      <c r="T229" s="51">
        <v>93.11</v>
      </c>
      <c r="U229" s="51">
        <v>87.43</v>
      </c>
      <c r="V229" s="51">
        <v>5.6760000000000002</v>
      </c>
      <c r="W229" s="51">
        <v>7.16</v>
      </c>
      <c r="X229" s="51">
        <v>12</v>
      </c>
      <c r="Y229" s="51">
        <v>12</v>
      </c>
      <c r="Z229" s="51">
        <v>1.121</v>
      </c>
      <c r="AA229" s="51">
        <v>165</v>
      </c>
      <c r="AJ229" s="53" t="s">
        <v>210</v>
      </c>
      <c r="AK229" s="51">
        <v>85.22</v>
      </c>
      <c r="AL229" s="51">
        <v>89.92</v>
      </c>
      <c r="AM229" s="51">
        <v>-4.6970000000000001</v>
      </c>
      <c r="AN229" s="51">
        <v>9.1519999999999992</v>
      </c>
      <c r="AO229" s="51">
        <v>12</v>
      </c>
      <c r="AP229" s="51">
        <v>12</v>
      </c>
      <c r="AQ229" s="51">
        <v>0.72570000000000001</v>
      </c>
      <c r="AR229" s="51">
        <v>165</v>
      </c>
    </row>
    <row r="230" spans="19:44" x14ac:dyDescent="0.2">
      <c r="S230" s="53" t="s">
        <v>210</v>
      </c>
      <c r="T230" s="51">
        <v>93.11</v>
      </c>
      <c r="U230" s="51">
        <v>96.55</v>
      </c>
      <c r="V230" s="51">
        <v>-3.4420000000000002</v>
      </c>
      <c r="W230" s="51">
        <v>7.16</v>
      </c>
      <c r="X230" s="51">
        <v>12</v>
      </c>
      <c r="Y230" s="51">
        <v>12</v>
      </c>
      <c r="Z230" s="51">
        <v>0.67979999999999996</v>
      </c>
      <c r="AA230" s="51">
        <v>165</v>
      </c>
      <c r="AJ230" s="53" t="s">
        <v>212</v>
      </c>
      <c r="AK230" s="51">
        <v>85.22</v>
      </c>
      <c r="AL230" s="51">
        <v>94.97</v>
      </c>
      <c r="AM230" s="51">
        <v>-9.7520000000000007</v>
      </c>
      <c r="AN230" s="51">
        <v>9.1519999999999992</v>
      </c>
      <c r="AO230" s="51">
        <v>12</v>
      </c>
      <c r="AP230" s="51">
        <v>12</v>
      </c>
      <c r="AQ230" s="51">
        <v>1.5069999999999999</v>
      </c>
      <c r="AR230" s="51">
        <v>165</v>
      </c>
    </row>
    <row r="231" spans="19:44" x14ac:dyDescent="0.2">
      <c r="S231" s="53" t="s">
        <v>212</v>
      </c>
      <c r="T231" s="51">
        <v>93.11</v>
      </c>
      <c r="U231" s="51">
        <v>93.8</v>
      </c>
      <c r="V231" s="51">
        <v>-0.69410000000000005</v>
      </c>
      <c r="W231" s="51">
        <v>7.16</v>
      </c>
      <c r="X231" s="51">
        <v>12</v>
      </c>
      <c r="Y231" s="51">
        <v>12</v>
      </c>
      <c r="Z231" s="51">
        <v>0.1371</v>
      </c>
      <c r="AA231" s="51">
        <v>165</v>
      </c>
      <c r="AJ231" s="53" t="s">
        <v>214</v>
      </c>
      <c r="AK231" s="51">
        <v>85.22</v>
      </c>
      <c r="AL231" s="51">
        <v>89.01</v>
      </c>
      <c r="AM231" s="51">
        <v>-3.7839999999999998</v>
      </c>
      <c r="AN231" s="51">
        <v>9.1519999999999992</v>
      </c>
      <c r="AO231" s="51">
        <v>12</v>
      </c>
      <c r="AP231" s="51">
        <v>12</v>
      </c>
      <c r="AQ231" s="51">
        <v>0.58479999999999999</v>
      </c>
      <c r="AR231" s="51">
        <v>165</v>
      </c>
    </row>
    <row r="232" spans="19:44" x14ac:dyDescent="0.2">
      <c r="S232" s="53" t="s">
        <v>214</v>
      </c>
      <c r="T232" s="51">
        <v>93.11</v>
      </c>
      <c r="U232" s="51">
        <v>96.96</v>
      </c>
      <c r="V232" s="51">
        <v>-3.8580000000000001</v>
      </c>
      <c r="W232" s="51">
        <v>7.16</v>
      </c>
      <c r="X232" s="51">
        <v>12</v>
      </c>
      <c r="Y232" s="51">
        <v>12</v>
      </c>
      <c r="Z232" s="51">
        <v>0.76200000000000001</v>
      </c>
      <c r="AA232" s="51">
        <v>165</v>
      </c>
      <c r="AJ232" s="53" t="s">
        <v>216</v>
      </c>
      <c r="AK232" s="51">
        <v>85.22</v>
      </c>
      <c r="AL232" s="51">
        <v>86.83</v>
      </c>
      <c r="AM232" s="51">
        <v>-1.6120000000000001</v>
      </c>
      <c r="AN232" s="51">
        <v>9.1519999999999992</v>
      </c>
      <c r="AO232" s="51">
        <v>12</v>
      </c>
      <c r="AP232" s="51">
        <v>12</v>
      </c>
      <c r="AQ232" s="51">
        <v>0.24909999999999999</v>
      </c>
      <c r="AR232" s="51">
        <v>165</v>
      </c>
    </row>
    <row r="233" spans="19:44" x14ac:dyDescent="0.2">
      <c r="S233" s="53" t="s">
        <v>216</v>
      </c>
      <c r="T233" s="51">
        <v>93.11</v>
      </c>
      <c r="U233" s="51">
        <v>94.23</v>
      </c>
      <c r="V233" s="51">
        <v>-1.1200000000000001</v>
      </c>
      <c r="W233" s="51">
        <v>7.16</v>
      </c>
      <c r="X233" s="51">
        <v>12</v>
      </c>
      <c r="Y233" s="51">
        <v>12</v>
      </c>
      <c r="Z233" s="51">
        <v>0.2213</v>
      </c>
      <c r="AA233" s="51">
        <v>165</v>
      </c>
      <c r="AJ233" s="53" t="s">
        <v>218</v>
      </c>
      <c r="AK233" s="51">
        <v>85.22</v>
      </c>
      <c r="AL233" s="51">
        <v>97.76</v>
      </c>
      <c r="AM233" s="51">
        <v>-12.54</v>
      </c>
      <c r="AN233" s="51">
        <v>9.1519999999999992</v>
      </c>
      <c r="AO233" s="51">
        <v>12</v>
      </c>
      <c r="AP233" s="51">
        <v>12</v>
      </c>
      <c r="AQ233" s="51">
        <v>1.9370000000000001</v>
      </c>
      <c r="AR233" s="51">
        <v>165</v>
      </c>
    </row>
    <row r="234" spans="19:44" x14ac:dyDescent="0.2">
      <c r="S234" s="53" t="s">
        <v>218</v>
      </c>
      <c r="T234" s="51">
        <v>93.11</v>
      </c>
      <c r="U234" s="51">
        <v>101</v>
      </c>
      <c r="V234" s="51">
        <v>-7.8550000000000004</v>
      </c>
      <c r="W234" s="51">
        <v>7.16</v>
      </c>
      <c r="X234" s="51">
        <v>12</v>
      </c>
      <c r="Y234" s="51">
        <v>12</v>
      </c>
      <c r="Z234" s="51">
        <v>1.5509999999999999</v>
      </c>
      <c r="AA234" s="51">
        <v>165</v>
      </c>
      <c r="AJ234" s="53" t="s">
        <v>220</v>
      </c>
      <c r="AK234" s="51">
        <v>85.22</v>
      </c>
      <c r="AL234" s="51">
        <v>95.91</v>
      </c>
      <c r="AM234" s="51">
        <v>-10.68</v>
      </c>
      <c r="AN234" s="51">
        <v>9.1519999999999992</v>
      </c>
      <c r="AO234" s="51">
        <v>12</v>
      </c>
      <c r="AP234" s="51">
        <v>12</v>
      </c>
      <c r="AQ234" s="51">
        <v>1.651</v>
      </c>
      <c r="AR234" s="51">
        <v>165</v>
      </c>
    </row>
    <row r="235" spans="19:44" x14ac:dyDescent="0.2">
      <c r="S235" s="53" t="s">
        <v>220</v>
      </c>
      <c r="T235" s="51">
        <v>93.11</v>
      </c>
      <c r="U235" s="51">
        <v>85.28</v>
      </c>
      <c r="V235" s="51">
        <v>7.8259999999999996</v>
      </c>
      <c r="W235" s="51">
        <v>7.16</v>
      </c>
      <c r="X235" s="51">
        <v>12</v>
      </c>
      <c r="Y235" s="51">
        <v>12</v>
      </c>
      <c r="Z235" s="51">
        <v>1.546</v>
      </c>
      <c r="AA235" s="51">
        <v>165</v>
      </c>
      <c r="AJ235" s="53" t="s">
        <v>222</v>
      </c>
      <c r="AK235" s="51">
        <v>76.88</v>
      </c>
      <c r="AL235" s="51">
        <v>89.92</v>
      </c>
      <c r="AM235" s="51">
        <v>-13.04</v>
      </c>
      <c r="AN235" s="51">
        <v>9.1519999999999992</v>
      </c>
      <c r="AO235" s="51">
        <v>12</v>
      </c>
      <c r="AP235" s="51">
        <v>12</v>
      </c>
      <c r="AQ235" s="51">
        <v>2.0150000000000001</v>
      </c>
      <c r="AR235" s="51">
        <v>165</v>
      </c>
    </row>
    <row r="236" spans="19:44" x14ac:dyDescent="0.2">
      <c r="S236" s="53" t="s">
        <v>222</v>
      </c>
      <c r="T236" s="51">
        <v>87.43</v>
      </c>
      <c r="U236" s="51">
        <v>96.55</v>
      </c>
      <c r="V236" s="51">
        <v>-9.1170000000000009</v>
      </c>
      <c r="W236" s="51">
        <v>7.16</v>
      </c>
      <c r="X236" s="51">
        <v>12</v>
      </c>
      <c r="Y236" s="51">
        <v>12</v>
      </c>
      <c r="Z236" s="51">
        <v>1.8009999999999999</v>
      </c>
      <c r="AA236" s="51">
        <v>165</v>
      </c>
      <c r="AJ236" s="53" t="s">
        <v>224</v>
      </c>
      <c r="AK236" s="51">
        <v>76.88</v>
      </c>
      <c r="AL236" s="51">
        <v>94.97</v>
      </c>
      <c r="AM236" s="51">
        <v>-18.09</v>
      </c>
      <c r="AN236" s="51">
        <v>9.1519999999999992</v>
      </c>
      <c r="AO236" s="51">
        <v>12</v>
      </c>
      <c r="AP236" s="51">
        <v>12</v>
      </c>
      <c r="AQ236" s="51">
        <v>2.7959999999999998</v>
      </c>
      <c r="AR236" s="51">
        <v>165</v>
      </c>
    </row>
    <row r="237" spans="19:44" x14ac:dyDescent="0.2">
      <c r="S237" s="53" t="s">
        <v>224</v>
      </c>
      <c r="T237" s="51">
        <v>87.43</v>
      </c>
      <c r="U237" s="51">
        <v>93.8</v>
      </c>
      <c r="V237" s="51">
        <v>-6.37</v>
      </c>
      <c r="W237" s="51">
        <v>7.16</v>
      </c>
      <c r="X237" s="51">
        <v>12</v>
      </c>
      <c r="Y237" s="51">
        <v>12</v>
      </c>
      <c r="Z237" s="51">
        <v>1.258</v>
      </c>
      <c r="AA237" s="51">
        <v>165</v>
      </c>
      <c r="AJ237" s="53" t="s">
        <v>226</v>
      </c>
      <c r="AK237" s="51">
        <v>76.88</v>
      </c>
      <c r="AL237" s="51">
        <v>89.01</v>
      </c>
      <c r="AM237" s="51">
        <v>-12.12</v>
      </c>
      <c r="AN237" s="51">
        <v>9.1519999999999992</v>
      </c>
      <c r="AO237" s="51">
        <v>12</v>
      </c>
      <c r="AP237" s="51">
        <v>12</v>
      </c>
      <c r="AQ237" s="51">
        <v>1.8740000000000001</v>
      </c>
      <c r="AR237" s="51">
        <v>165</v>
      </c>
    </row>
    <row r="238" spans="19:44" x14ac:dyDescent="0.2">
      <c r="S238" s="53" t="s">
        <v>226</v>
      </c>
      <c r="T238" s="51">
        <v>87.43</v>
      </c>
      <c r="U238" s="51">
        <v>96.96</v>
      </c>
      <c r="V238" s="51">
        <v>-9.5340000000000007</v>
      </c>
      <c r="W238" s="51">
        <v>7.16</v>
      </c>
      <c r="X238" s="51">
        <v>12</v>
      </c>
      <c r="Y238" s="51">
        <v>12</v>
      </c>
      <c r="Z238" s="51">
        <v>1.883</v>
      </c>
      <c r="AA238" s="51">
        <v>165</v>
      </c>
      <c r="AJ238" s="53" t="s">
        <v>228</v>
      </c>
      <c r="AK238" s="51">
        <v>76.88</v>
      </c>
      <c r="AL238" s="51">
        <v>86.83</v>
      </c>
      <c r="AM238" s="51">
        <v>-9.9529999999999994</v>
      </c>
      <c r="AN238" s="51">
        <v>9.1519999999999992</v>
      </c>
      <c r="AO238" s="51">
        <v>12</v>
      </c>
      <c r="AP238" s="51">
        <v>12</v>
      </c>
      <c r="AQ238" s="51">
        <v>1.538</v>
      </c>
      <c r="AR238" s="51">
        <v>165</v>
      </c>
    </row>
    <row r="239" spans="19:44" x14ac:dyDescent="0.2">
      <c r="S239" s="53" t="s">
        <v>228</v>
      </c>
      <c r="T239" s="51">
        <v>87.43</v>
      </c>
      <c r="U239" s="51">
        <v>94.23</v>
      </c>
      <c r="V239" s="51">
        <v>-6.7960000000000003</v>
      </c>
      <c r="W239" s="51">
        <v>7.16</v>
      </c>
      <c r="X239" s="51">
        <v>12</v>
      </c>
      <c r="Y239" s="51">
        <v>12</v>
      </c>
      <c r="Z239" s="51">
        <v>1.3420000000000001</v>
      </c>
      <c r="AA239" s="51">
        <v>165</v>
      </c>
      <c r="AJ239" s="53" t="s">
        <v>230</v>
      </c>
      <c r="AK239" s="51">
        <v>76.88</v>
      </c>
      <c r="AL239" s="51">
        <v>97.76</v>
      </c>
      <c r="AM239" s="51">
        <v>-20.88</v>
      </c>
      <c r="AN239" s="51">
        <v>9.1519999999999992</v>
      </c>
      <c r="AO239" s="51">
        <v>12</v>
      </c>
      <c r="AP239" s="51">
        <v>12</v>
      </c>
      <c r="AQ239" s="51">
        <v>3.226</v>
      </c>
      <c r="AR239" s="51">
        <v>165</v>
      </c>
    </row>
    <row r="240" spans="19:44" x14ac:dyDescent="0.2">
      <c r="S240" s="53" t="s">
        <v>230</v>
      </c>
      <c r="T240" s="51">
        <v>87.43</v>
      </c>
      <c r="U240" s="51">
        <v>101</v>
      </c>
      <c r="V240" s="51">
        <v>-13.53</v>
      </c>
      <c r="W240" s="51">
        <v>7.16</v>
      </c>
      <c r="X240" s="51">
        <v>12</v>
      </c>
      <c r="Y240" s="51">
        <v>12</v>
      </c>
      <c r="Z240" s="51">
        <v>2.6720000000000002</v>
      </c>
      <c r="AA240" s="51">
        <v>165</v>
      </c>
      <c r="AJ240" s="53" t="s">
        <v>232</v>
      </c>
      <c r="AK240" s="51">
        <v>76.88</v>
      </c>
      <c r="AL240" s="51">
        <v>95.91</v>
      </c>
      <c r="AM240" s="51">
        <v>-19.03</v>
      </c>
      <c r="AN240" s="51">
        <v>9.1519999999999992</v>
      </c>
      <c r="AO240" s="51">
        <v>12</v>
      </c>
      <c r="AP240" s="51">
        <v>12</v>
      </c>
      <c r="AQ240" s="51">
        <v>2.94</v>
      </c>
      <c r="AR240" s="51">
        <v>165</v>
      </c>
    </row>
    <row r="241" spans="19:44" x14ac:dyDescent="0.2">
      <c r="S241" s="53" t="s">
        <v>232</v>
      </c>
      <c r="T241" s="51">
        <v>87.43</v>
      </c>
      <c r="U241" s="51">
        <v>85.28</v>
      </c>
      <c r="V241" s="51">
        <v>2.15</v>
      </c>
      <c r="W241" s="51">
        <v>7.16</v>
      </c>
      <c r="X241" s="51">
        <v>12</v>
      </c>
      <c r="Y241" s="51">
        <v>12</v>
      </c>
      <c r="Z241" s="51">
        <v>0.42459999999999998</v>
      </c>
      <c r="AA241" s="51">
        <v>165</v>
      </c>
      <c r="AJ241" s="53" t="s">
        <v>234</v>
      </c>
      <c r="AK241" s="51">
        <v>89.92</v>
      </c>
      <c r="AL241" s="51">
        <v>94.97</v>
      </c>
      <c r="AM241" s="51">
        <v>-5.0549999999999997</v>
      </c>
      <c r="AN241" s="51">
        <v>9.1519999999999992</v>
      </c>
      <c r="AO241" s="51">
        <v>12</v>
      </c>
      <c r="AP241" s="51">
        <v>12</v>
      </c>
      <c r="AQ241" s="51">
        <v>0.78110000000000002</v>
      </c>
      <c r="AR241" s="51">
        <v>165</v>
      </c>
    </row>
    <row r="242" spans="19:44" x14ac:dyDescent="0.2">
      <c r="S242" s="53" t="s">
        <v>234</v>
      </c>
      <c r="T242" s="51">
        <v>96.55</v>
      </c>
      <c r="U242" s="51">
        <v>93.8</v>
      </c>
      <c r="V242" s="51">
        <v>2.7480000000000002</v>
      </c>
      <c r="W242" s="51">
        <v>7.16</v>
      </c>
      <c r="X242" s="51">
        <v>12</v>
      </c>
      <c r="Y242" s="51">
        <v>12</v>
      </c>
      <c r="Z242" s="51">
        <v>0.54269999999999996</v>
      </c>
      <c r="AA242" s="51">
        <v>165</v>
      </c>
      <c r="AJ242" s="53" t="s">
        <v>236</v>
      </c>
      <c r="AK242" s="51">
        <v>89.92</v>
      </c>
      <c r="AL242" s="51">
        <v>89.01</v>
      </c>
      <c r="AM242" s="51">
        <v>0.9123</v>
      </c>
      <c r="AN242" s="51">
        <v>9.1519999999999992</v>
      </c>
      <c r="AO242" s="51">
        <v>12</v>
      </c>
      <c r="AP242" s="51">
        <v>12</v>
      </c>
      <c r="AQ242" s="51">
        <v>0.14099999999999999</v>
      </c>
      <c r="AR242" s="51">
        <v>165</v>
      </c>
    </row>
    <row r="243" spans="19:44" x14ac:dyDescent="0.2">
      <c r="S243" s="53" t="s">
        <v>236</v>
      </c>
      <c r="T243" s="51">
        <v>96.55</v>
      </c>
      <c r="U243" s="51">
        <v>96.96</v>
      </c>
      <c r="V243" s="51">
        <v>-0.41599999999999998</v>
      </c>
      <c r="W243" s="51">
        <v>7.16</v>
      </c>
      <c r="X243" s="51">
        <v>12</v>
      </c>
      <c r="Y243" s="51">
        <v>12</v>
      </c>
      <c r="Z243" s="51">
        <v>8.2170000000000007E-2</v>
      </c>
      <c r="AA243" s="51">
        <v>165</v>
      </c>
      <c r="AJ243" s="53" t="s">
        <v>238</v>
      </c>
      <c r="AK243" s="51">
        <v>89.92</v>
      </c>
      <c r="AL243" s="51">
        <v>86.83</v>
      </c>
      <c r="AM243" s="51">
        <v>3.0840000000000001</v>
      </c>
      <c r="AN243" s="51">
        <v>9.1519999999999992</v>
      </c>
      <c r="AO243" s="51">
        <v>12</v>
      </c>
      <c r="AP243" s="51">
        <v>12</v>
      </c>
      <c r="AQ243" s="51">
        <v>0.47660000000000002</v>
      </c>
      <c r="AR243" s="51">
        <v>165</v>
      </c>
    </row>
    <row r="244" spans="19:44" x14ac:dyDescent="0.2">
      <c r="S244" s="53" t="s">
        <v>238</v>
      </c>
      <c r="T244" s="51">
        <v>96.55</v>
      </c>
      <c r="U244" s="51">
        <v>94.23</v>
      </c>
      <c r="V244" s="51">
        <v>2.3210000000000002</v>
      </c>
      <c r="W244" s="51">
        <v>7.16</v>
      </c>
      <c r="X244" s="51">
        <v>12</v>
      </c>
      <c r="Y244" s="51">
        <v>12</v>
      </c>
      <c r="Z244" s="51">
        <v>0.45850000000000002</v>
      </c>
      <c r="AA244" s="51">
        <v>165</v>
      </c>
      <c r="AJ244" s="53" t="s">
        <v>240</v>
      </c>
      <c r="AK244" s="51">
        <v>89.92</v>
      </c>
      <c r="AL244" s="51">
        <v>97.76</v>
      </c>
      <c r="AM244" s="51">
        <v>-7.8390000000000004</v>
      </c>
      <c r="AN244" s="51">
        <v>9.1519999999999992</v>
      </c>
      <c r="AO244" s="51">
        <v>12</v>
      </c>
      <c r="AP244" s="51">
        <v>12</v>
      </c>
      <c r="AQ244" s="51">
        <v>1.2110000000000001</v>
      </c>
      <c r="AR244" s="51">
        <v>165</v>
      </c>
    </row>
    <row r="245" spans="19:44" x14ac:dyDescent="0.2">
      <c r="S245" s="53" t="s">
        <v>240</v>
      </c>
      <c r="T245" s="51">
        <v>96.55</v>
      </c>
      <c r="U245" s="51">
        <v>101</v>
      </c>
      <c r="V245" s="51">
        <v>-4.4130000000000003</v>
      </c>
      <c r="W245" s="51">
        <v>7.16</v>
      </c>
      <c r="X245" s="51">
        <v>12</v>
      </c>
      <c r="Y245" s="51">
        <v>12</v>
      </c>
      <c r="Z245" s="51">
        <v>0.87160000000000004</v>
      </c>
      <c r="AA245" s="51">
        <v>165</v>
      </c>
      <c r="AJ245" s="53" t="s">
        <v>242</v>
      </c>
      <c r="AK245" s="51">
        <v>89.92</v>
      </c>
      <c r="AL245" s="51">
        <v>95.91</v>
      </c>
      <c r="AM245" s="51">
        <v>-5.9880000000000004</v>
      </c>
      <c r="AN245" s="51">
        <v>9.1519999999999992</v>
      </c>
      <c r="AO245" s="51">
        <v>12</v>
      </c>
      <c r="AP245" s="51">
        <v>12</v>
      </c>
      <c r="AQ245" s="51">
        <v>0.92530000000000001</v>
      </c>
      <c r="AR245" s="51">
        <v>165</v>
      </c>
    </row>
    <row r="246" spans="19:44" x14ac:dyDescent="0.2">
      <c r="S246" s="53" t="s">
        <v>242</v>
      </c>
      <c r="T246" s="51">
        <v>96.55</v>
      </c>
      <c r="U246" s="51">
        <v>85.28</v>
      </c>
      <c r="V246" s="51">
        <v>11.27</v>
      </c>
      <c r="W246" s="51">
        <v>7.16</v>
      </c>
      <c r="X246" s="51">
        <v>12</v>
      </c>
      <c r="Y246" s="51">
        <v>12</v>
      </c>
      <c r="Z246" s="51">
        <v>2.2250000000000001</v>
      </c>
      <c r="AA246" s="51">
        <v>165</v>
      </c>
      <c r="AJ246" s="53" t="s">
        <v>244</v>
      </c>
      <c r="AK246" s="51">
        <v>94.97</v>
      </c>
      <c r="AL246" s="51">
        <v>89.01</v>
      </c>
      <c r="AM246" s="51">
        <v>5.968</v>
      </c>
      <c r="AN246" s="51">
        <v>9.1519999999999992</v>
      </c>
      <c r="AO246" s="51">
        <v>12</v>
      </c>
      <c r="AP246" s="51">
        <v>12</v>
      </c>
      <c r="AQ246" s="51">
        <v>0.92210000000000003</v>
      </c>
      <c r="AR246" s="51">
        <v>165</v>
      </c>
    </row>
    <row r="247" spans="19:44" x14ac:dyDescent="0.2">
      <c r="S247" s="53" t="s">
        <v>244</v>
      </c>
      <c r="T247" s="51">
        <v>93.8</v>
      </c>
      <c r="U247" s="51">
        <v>96.96</v>
      </c>
      <c r="V247" s="51">
        <v>-3.1640000000000001</v>
      </c>
      <c r="W247" s="51">
        <v>7.16</v>
      </c>
      <c r="X247" s="51">
        <v>12</v>
      </c>
      <c r="Y247" s="51">
        <v>12</v>
      </c>
      <c r="Z247" s="51">
        <v>0.62490000000000001</v>
      </c>
      <c r="AA247" s="51">
        <v>165</v>
      </c>
      <c r="AJ247" s="53" t="s">
        <v>246</v>
      </c>
      <c r="AK247" s="51">
        <v>94.97</v>
      </c>
      <c r="AL247" s="51">
        <v>86.83</v>
      </c>
      <c r="AM247" s="51">
        <v>8.14</v>
      </c>
      <c r="AN247" s="51">
        <v>9.1519999999999992</v>
      </c>
      <c r="AO247" s="51">
        <v>12</v>
      </c>
      <c r="AP247" s="51">
        <v>12</v>
      </c>
      <c r="AQ247" s="51">
        <v>1.258</v>
      </c>
      <c r="AR247" s="51">
        <v>165</v>
      </c>
    </row>
    <row r="248" spans="19:44" x14ac:dyDescent="0.2">
      <c r="S248" s="53" t="s">
        <v>246</v>
      </c>
      <c r="T248" s="51">
        <v>93.8</v>
      </c>
      <c r="U248" s="51">
        <v>94.23</v>
      </c>
      <c r="V248" s="51">
        <v>-0.42630000000000001</v>
      </c>
      <c r="W248" s="51">
        <v>7.16</v>
      </c>
      <c r="X248" s="51">
        <v>12</v>
      </c>
      <c r="Y248" s="51">
        <v>12</v>
      </c>
      <c r="Z248" s="51">
        <v>8.4199999999999997E-2</v>
      </c>
      <c r="AA248" s="51">
        <v>165</v>
      </c>
      <c r="AJ248" s="53" t="s">
        <v>248</v>
      </c>
      <c r="AK248" s="51">
        <v>94.97</v>
      </c>
      <c r="AL248" s="51">
        <v>97.76</v>
      </c>
      <c r="AM248" s="51">
        <v>-2.7839999999999998</v>
      </c>
      <c r="AN248" s="51">
        <v>9.1519999999999992</v>
      </c>
      <c r="AO248" s="51">
        <v>12</v>
      </c>
      <c r="AP248" s="51">
        <v>12</v>
      </c>
      <c r="AQ248" s="51">
        <v>0.43020000000000003</v>
      </c>
      <c r="AR248" s="51">
        <v>165</v>
      </c>
    </row>
    <row r="249" spans="19:44" x14ac:dyDescent="0.2">
      <c r="S249" s="53" t="s">
        <v>248</v>
      </c>
      <c r="T249" s="51">
        <v>93.8</v>
      </c>
      <c r="U249" s="51">
        <v>101</v>
      </c>
      <c r="V249" s="51">
        <v>-7.16</v>
      </c>
      <c r="W249" s="51">
        <v>7.16</v>
      </c>
      <c r="X249" s="51">
        <v>12</v>
      </c>
      <c r="Y249" s="51">
        <v>12</v>
      </c>
      <c r="Z249" s="51">
        <v>1.4139999999999999</v>
      </c>
      <c r="AA249" s="51">
        <v>165</v>
      </c>
      <c r="AJ249" s="53" t="s">
        <v>250</v>
      </c>
      <c r="AK249" s="51">
        <v>94.97</v>
      </c>
      <c r="AL249" s="51">
        <v>95.91</v>
      </c>
      <c r="AM249" s="51">
        <v>-0.93310000000000004</v>
      </c>
      <c r="AN249" s="51">
        <v>9.1519999999999992</v>
      </c>
      <c r="AO249" s="51">
        <v>12</v>
      </c>
      <c r="AP249" s="51">
        <v>12</v>
      </c>
      <c r="AQ249" s="51">
        <v>0.14419999999999999</v>
      </c>
      <c r="AR249" s="51">
        <v>165</v>
      </c>
    </row>
    <row r="250" spans="19:44" x14ac:dyDescent="0.2">
      <c r="S250" s="53" t="s">
        <v>250</v>
      </c>
      <c r="T250" s="51">
        <v>93.8</v>
      </c>
      <c r="U250" s="51">
        <v>85.28</v>
      </c>
      <c r="V250" s="51">
        <v>8.52</v>
      </c>
      <c r="W250" s="51">
        <v>7.16</v>
      </c>
      <c r="X250" s="51">
        <v>12</v>
      </c>
      <c r="Y250" s="51">
        <v>12</v>
      </c>
      <c r="Z250" s="51">
        <v>1.6830000000000001</v>
      </c>
      <c r="AA250" s="51">
        <v>165</v>
      </c>
      <c r="AJ250" s="53" t="s">
        <v>252</v>
      </c>
      <c r="AK250" s="51">
        <v>89.01</v>
      </c>
      <c r="AL250" s="51">
        <v>86.83</v>
      </c>
      <c r="AM250" s="51">
        <v>2.1720000000000002</v>
      </c>
      <c r="AN250" s="51">
        <v>9.1519999999999992</v>
      </c>
      <c r="AO250" s="51">
        <v>12</v>
      </c>
      <c r="AP250" s="51">
        <v>12</v>
      </c>
      <c r="AQ250" s="51">
        <v>0.33560000000000001</v>
      </c>
      <c r="AR250" s="51">
        <v>165</v>
      </c>
    </row>
    <row r="251" spans="19:44" x14ac:dyDescent="0.2">
      <c r="S251" s="53" t="s">
        <v>252</v>
      </c>
      <c r="T251" s="51">
        <v>96.96</v>
      </c>
      <c r="U251" s="51">
        <v>94.23</v>
      </c>
      <c r="V251" s="51">
        <v>2.7370000000000001</v>
      </c>
      <c r="W251" s="51">
        <v>7.16</v>
      </c>
      <c r="X251" s="51">
        <v>12</v>
      </c>
      <c r="Y251" s="51">
        <v>12</v>
      </c>
      <c r="Z251" s="51">
        <v>0.54069999999999996</v>
      </c>
      <c r="AA251" s="51">
        <v>165</v>
      </c>
      <c r="AJ251" s="53" t="s">
        <v>254</v>
      </c>
      <c r="AK251" s="51">
        <v>89.01</v>
      </c>
      <c r="AL251" s="51">
        <v>97.76</v>
      </c>
      <c r="AM251" s="51">
        <v>-8.7520000000000007</v>
      </c>
      <c r="AN251" s="51">
        <v>9.1519999999999992</v>
      </c>
      <c r="AO251" s="51">
        <v>12</v>
      </c>
      <c r="AP251" s="51">
        <v>12</v>
      </c>
      <c r="AQ251" s="51">
        <v>1.3520000000000001</v>
      </c>
      <c r="AR251" s="51">
        <v>165</v>
      </c>
    </row>
    <row r="252" spans="19:44" x14ac:dyDescent="0.2">
      <c r="S252" s="53" t="s">
        <v>254</v>
      </c>
      <c r="T252" s="51">
        <v>96.96</v>
      </c>
      <c r="U252" s="51">
        <v>101</v>
      </c>
      <c r="V252" s="51">
        <v>-3.9969999999999999</v>
      </c>
      <c r="W252" s="51">
        <v>7.16</v>
      </c>
      <c r="X252" s="51">
        <v>12</v>
      </c>
      <c r="Y252" s="51">
        <v>12</v>
      </c>
      <c r="Z252" s="51">
        <v>0.78939999999999999</v>
      </c>
      <c r="AA252" s="51">
        <v>165</v>
      </c>
      <c r="AJ252" s="53" t="s">
        <v>256</v>
      </c>
      <c r="AK252" s="51">
        <v>89.01</v>
      </c>
      <c r="AL252" s="51">
        <v>95.91</v>
      </c>
      <c r="AM252" s="51">
        <v>-6.9009999999999998</v>
      </c>
      <c r="AN252" s="51">
        <v>9.1519999999999992</v>
      </c>
      <c r="AO252" s="51">
        <v>12</v>
      </c>
      <c r="AP252" s="51">
        <v>12</v>
      </c>
      <c r="AQ252" s="51">
        <v>1.0660000000000001</v>
      </c>
      <c r="AR252" s="51">
        <v>165</v>
      </c>
    </row>
    <row r="253" spans="19:44" x14ac:dyDescent="0.2">
      <c r="S253" s="53" t="s">
        <v>256</v>
      </c>
      <c r="T253" s="51">
        <v>96.96</v>
      </c>
      <c r="U253" s="51">
        <v>85.28</v>
      </c>
      <c r="V253" s="51">
        <v>11.68</v>
      </c>
      <c r="W253" s="51">
        <v>7.16</v>
      </c>
      <c r="X253" s="51">
        <v>12</v>
      </c>
      <c r="Y253" s="51">
        <v>12</v>
      </c>
      <c r="Z253" s="51">
        <v>2.3079999999999998</v>
      </c>
      <c r="AA253" s="51">
        <v>165</v>
      </c>
      <c r="AJ253" s="53" t="s">
        <v>258</v>
      </c>
      <c r="AK253" s="51">
        <v>86.83</v>
      </c>
      <c r="AL253" s="51">
        <v>97.76</v>
      </c>
      <c r="AM253" s="51">
        <v>-10.92</v>
      </c>
      <c r="AN253" s="51">
        <v>9.1519999999999992</v>
      </c>
      <c r="AO253" s="51">
        <v>12</v>
      </c>
      <c r="AP253" s="51">
        <v>12</v>
      </c>
      <c r="AQ253" s="51">
        <v>1.6879999999999999</v>
      </c>
      <c r="AR253" s="51">
        <v>165</v>
      </c>
    </row>
    <row r="254" spans="19:44" x14ac:dyDescent="0.2">
      <c r="S254" s="53" t="s">
        <v>258</v>
      </c>
      <c r="T254" s="51">
        <v>94.23</v>
      </c>
      <c r="U254" s="51">
        <v>101</v>
      </c>
      <c r="V254" s="51">
        <v>-6.734</v>
      </c>
      <c r="W254" s="51">
        <v>7.16</v>
      </c>
      <c r="X254" s="51">
        <v>12</v>
      </c>
      <c r="Y254" s="51">
        <v>12</v>
      </c>
      <c r="Z254" s="51">
        <v>1.33</v>
      </c>
      <c r="AA254" s="51">
        <v>165</v>
      </c>
      <c r="AJ254" s="53" t="s">
        <v>260</v>
      </c>
      <c r="AK254" s="51">
        <v>86.83</v>
      </c>
      <c r="AL254" s="51">
        <v>95.91</v>
      </c>
      <c r="AM254" s="51">
        <v>-9.0730000000000004</v>
      </c>
      <c r="AN254" s="51">
        <v>9.1519999999999992</v>
      </c>
      <c r="AO254" s="51">
        <v>12</v>
      </c>
      <c r="AP254" s="51">
        <v>12</v>
      </c>
      <c r="AQ254" s="51">
        <v>1.4019999999999999</v>
      </c>
      <c r="AR254" s="51">
        <v>165</v>
      </c>
    </row>
    <row r="255" spans="19:44" x14ac:dyDescent="0.2">
      <c r="S255" s="53" t="s">
        <v>260</v>
      </c>
      <c r="T255" s="51">
        <v>94.23</v>
      </c>
      <c r="U255" s="51">
        <v>85.28</v>
      </c>
      <c r="V255" s="51">
        <v>8.9459999999999997</v>
      </c>
      <c r="W255" s="51">
        <v>7.16</v>
      </c>
      <c r="X255" s="51">
        <v>12</v>
      </c>
      <c r="Y255" s="51">
        <v>12</v>
      </c>
      <c r="Z255" s="51">
        <v>1.7669999999999999</v>
      </c>
      <c r="AA255" s="51">
        <v>165</v>
      </c>
      <c r="AJ255" s="53" t="s">
        <v>262</v>
      </c>
      <c r="AK255" s="51">
        <v>97.76</v>
      </c>
      <c r="AL255" s="51">
        <v>95.91</v>
      </c>
      <c r="AM255" s="51">
        <v>1.851</v>
      </c>
      <c r="AN255" s="51">
        <v>9.1519999999999992</v>
      </c>
      <c r="AO255" s="51">
        <v>12</v>
      </c>
      <c r="AP255" s="51">
        <v>12</v>
      </c>
      <c r="AQ255" s="51">
        <v>0.28599999999999998</v>
      </c>
      <c r="AR255" s="51">
        <v>165</v>
      </c>
    </row>
    <row r="256" spans="19:44" x14ac:dyDescent="0.2">
      <c r="S256" s="53" t="s">
        <v>262</v>
      </c>
      <c r="T256" s="51">
        <v>101</v>
      </c>
      <c r="U256" s="51">
        <v>85.28</v>
      </c>
      <c r="V256" s="51">
        <v>15.68</v>
      </c>
      <c r="W256" s="51">
        <v>7.16</v>
      </c>
      <c r="X256" s="51">
        <v>12</v>
      </c>
      <c r="Y256" s="51">
        <v>12</v>
      </c>
      <c r="Z256" s="51">
        <v>3.097</v>
      </c>
      <c r="AA256" s="51">
        <v>165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D3A5-7992-4A43-A350-6BA3FA6C835D}">
  <dimension ref="C1:AU69"/>
  <sheetViews>
    <sheetView topLeftCell="A2" zoomScale="51" zoomScaleNormal="40" workbookViewId="0">
      <selection activeCell="AR24" sqref="AR24"/>
    </sheetView>
  </sheetViews>
  <sheetFormatPr baseColWidth="10" defaultColWidth="8.83203125" defaultRowHeight="15" x14ac:dyDescent="0.2"/>
  <cols>
    <col min="3" max="3" width="28.33203125" customWidth="1"/>
  </cols>
  <sheetData>
    <row r="1" spans="3:47" ht="16" thickBot="1" x14ac:dyDescent="0.25"/>
    <row r="2" spans="3:47" x14ac:dyDescent="0.2">
      <c r="C2" s="1"/>
      <c r="D2" s="56" t="s">
        <v>0</v>
      </c>
      <c r="E2" s="56" t="s">
        <v>406</v>
      </c>
      <c r="F2" s="56"/>
      <c r="G2" s="56"/>
      <c r="H2" s="56"/>
      <c r="I2" s="56"/>
      <c r="J2" s="56"/>
      <c r="K2" s="56"/>
      <c r="L2" s="56" t="s">
        <v>407</v>
      </c>
      <c r="M2" s="56"/>
      <c r="N2" s="56"/>
      <c r="O2" s="56"/>
      <c r="P2" s="56"/>
      <c r="Q2" s="56"/>
      <c r="R2" s="57"/>
    </row>
    <row r="3" spans="3:47" x14ac:dyDescent="0.2">
      <c r="C3" s="4" t="s">
        <v>408</v>
      </c>
      <c r="D3" s="58" t="s">
        <v>1</v>
      </c>
      <c r="E3" s="58" t="s">
        <v>8</v>
      </c>
      <c r="F3" s="58" t="s">
        <v>9</v>
      </c>
      <c r="G3" s="58" t="s">
        <v>10</v>
      </c>
      <c r="H3" s="58" t="s">
        <v>11</v>
      </c>
      <c r="I3" s="58" t="s">
        <v>12</v>
      </c>
      <c r="J3" s="58" t="s">
        <v>13</v>
      </c>
      <c r="K3" s="58" t="s">
        <v>14</v>
      </c>
      <c r="L3" s="58" t="s">
        <v>8</v>
      </c>
      <c r="M3" s="58" t="s">
        <v>9</v>
      </c>
      <c r="N3" s="58" t="s">
        <v>10</v>
      </c>
      <c r="O3" s="58" t="s">
        <v>11</v>
      </c>
      <c r="P3" s="58" t="s">
        <v>12</v>
      </c>
      <c r="Q3" s="58" t="s">
        <v>13</v>
      </c>
      <c r="R3" s="59" t="s">
        <v>14</v>
      </c>
      <c r="V3" s="77"/>
      <c r="W3" s="77" t="s">
        <v>753</v>
      </c>
      <c r="X3" s="77"/>
      <c r="Y3" s="77"/>
      <c r="Z3" s="77"/>
      <c r="AA3" s="77"/>
      <c r="AB3" s="77"/>
      <c r="AC3" s="77"/>
      <c r="AD3" s="77"/>
      <c r="AI3" s="77"/>
      <c r="AJ3" s="77" t="s">
        <v>752</v>
      </c>
      <c r="AK3" s="77"/>
    </row>
    <row r="4" spans="3:47" ht="16" thickBot="1" x14ac:dyDescent="0.25">
      <c r="C4" s="4"/>
      <c r="D4">
        <v>0.376</v>
      </c>
      <c r="E4">
        <v>0.27700000000000002</v>
      </c>
      <c r="F4">
        <v>0.23400000000000001</v>
      </c>
      <c r="G4">
        <v>0.22</v>
      </c>
      <c r="H4">
        <v>0.309</v>
      </c>
      <c r="I4">
        <v>0.29399999999999998</v>
      </c>
      <c r="J4">
        <v>0.23799999999999999</v>
      </c>
      <c r="K4">
        <v>0.23200000000000001</v>
      </c>
      <c r="L4">
        <v>0.09</v>
      </c>
      <c r="M4">
        <v>0.19600000000000001</v>
      </c>
      <c r="N4">
        <v>0.25600000000000001</v>
      </c>
      <c r="O4">
        <v>0.218</v>
      </c>
      <c r="P4">
        <v>0.249</v>
      </c>
      <c r="Q4">
        <v>0.217</v>
      </c>
      <c r="R4" s="6">
        <v>0.185</v>
      </c>
      <c r="V4" s="50"/>
      <c r="W4" t="s">
        <v>742</v>
      </c>
      <c r="Z4" s="50"/>
      <c r="AA4" t="s">
        <v>743</v>
      </c>
      <c r="AI4" s="50"/>
      <c r="AJ4" t="s">
        <v>742</v>
      </c>
      <c r="AM4" s="50"/>
      <c r="AN4" t="s">
        <v>743</v>
      </c>
    </row>
    <row r="5" spans="3:47" x14ac:dyDescent="0.2">
      <c r="C5" s="4"/>
      <c r="D5">
        <v>0.26800000000000002</v>
      </c>
      <c r="E5">
        <v>0.24399999999999999</v>
      </c>
      <c r="F5">
        <v>0.16300000000000001</v>
      </c>
      <c r="G5">
        <v>0.17799999999999999</v>
      </c>
      <c r="H5">
        <v>0.189</v>
      </c>
      <c r="I5">
        <v>0.34300000000000003</v>
      </c>
      <c r="J5">
        <v>0.24099999999999999</v>
      </c>
      <c r="K5">
        <v>0.27800000000000002</v>
      </c>
      <c r="L5">
        <v>0.255</v>
      </c>
      <c r="M5">
        <v>0.183</v>
      </c>
      <c r="N5">
        <v>0.129</v>
      </c>
      <c r="O5">
        <v>0.36799999999999999</v>
      </c>
      <c r="P5">
        <v>0.29399999999999998</v>
      </c>
      <c r="Q5">
        <v>0.21</v>
      </c>
      <c r="R5" s="6">
        <v>0.23699999999999999</v>
      </c>
      <c r="V5" s="66" t="s">
        <v>750</v>
      </c>
      <c r="W5" s="67" t="s">
        <v>11</v>
      </c>
      <c r="X5" s="67" t="s">
        <v>12</v>
      </c>
      <c r="Y5" s="67" t="s">
        <v>13</v>
      </c>
      <c r="Z5" s="68" t="s">
        <v>14</v>
      </c>
      <c r="AA5" s="67" t="s">
        <v>11</v>
      </c>
      <c r="AB5" s="67" t="s">
        <v>12</v>
      </c>
      <c r="AC5" s="67" t="s">
        <v>13</v>
      </c>
      <c r="AD5" s="68" t="s">
        <v>14</v>
      </c>
      <c r="AI5" s="69" t="s">
        <v>758</v>
      </c>
      <c r="AJ5" s="25" t="s">
        <v>11</v>
      </c>
      <c r="AK5" s="25" t="s">
        <v>12</v>
      </c>
      <c r="AL5" s="25" t="s">
        <v>13</v>
      </c>
      <c r="AM5" s="70" t="s">
        <v>14</v>
      </c>
      <c r="AN5" s="25" t="s">
        <v>11</v>
      </c>
      <c r="AO5" s="25" t="s">
        <v>12</v>
      </c>
      <c r="AP5" s="25" t="s">
        <v>13</v>
      </c>
      <c r="AQ5" s="70" t="s">
        <v>14</v>
      </c>
      <c r="AU5" s="78"/>
    </row>
    <row r="6" spans="3:47" x14ac:dyDescent="0.2">
      <c r="C6" s="4"/>
      <c r="D6">
        <v>0.247</v>
      </c>
      <c r="E6">
        <v>0.21</v>
      </c>
      <c r="F6">
        <v>0.17</v>
      </c>
      <c r="G6">
        <v>0.17599999999999999</v>
      </c>
      <c r="H6">
        <v>0.23699999999999999</v>
      </c>
      <c r="I6">
        <v>0.128</v>
      </c>
      <c r="J6">
        <v>0.246</v>
      </c>
      <c r="K6">
        <v>0.315</v>
      </c>
      <c r="L6">
        <v>0.4</v>
      </c>
      <c r="M6">
        <v>0.26400000000000001</v>
      </c>
      <c r="N6">
        <v>0.23300000000000001</v>
      </c>
      <c r="O6">
        <v>0.29099999999999998</v>
      </c>
      <c r="P6">
        <v>0.35399999999999998</v>
      </c>
      <c r="Q6">
        <v>0.312</v>
      </c>
      <c r="R6" s="6">
        <v>0.254</v>
      </c>
      <c r="V6" s="50" t="s">
        <v>744</v>
      </c>
      <c r="W6">
        <v>16.161616161616166</v>
      </c>
      <c r="X6">
        <v>-7.2390572390572459</v>
      </c>
      <c r="Y6">
        <v>19.360269360269356</v>
      </c>
      <c r="Z6" s="50">
        <v>14.141414141414117</v>
      </c>
      <c r="AA6">
        <v>54.32098765432098</v>
      </c>
      <c r="AB6">
        <v>53.535353535353551</v>
      </c>
      <c r="AC6">
        <v>71.941638608305283</v>
      </c>
      <c r="AD6">
        <v>89.898989898989896</v>
      </c>
      <c r="AI6" s="50" t="s">
        <v>744</v>
      </c>
      <c r="AJ6">
        <v>83.838383838383834</v>
      </c>
      <c r="AK6">
        <v>107.23905723905725</v>
      </c>
      <c r="AL6">
        <v>80.639730639730644</v>
      </c>
      <c r="AM6" s="50">
        <v>85.858585858585883</v>
      </c>
      <c r="AN6">
        <f>(100-AA6)</f>
        <v>45.67901234567902</v>
      </c>
      <c r="AO6">
        <f>(100-AB6)</f>
        <v>46.464646464646449</v>
      </c>
      <c r="AP6">
        <f>(100-AC6)</f>
        <v>28.058361391694717</v>
      </c>
      <c r="AQ6">
        <f>(100-AD6)</f>
        <v>10.101010101010104</v>
      </c>
    </row>
    <row r="7" spans="3:47" x14ac:dyDescent="0.2">
      <c r="C7" s="9" t="s">
        <v>2</v>
      </c>
      <c r="D7" s="11">
        <v>0.29699999999999999</v>
      </c>
      <c r="E7" s="11">
        <v>0.24366666666666667</v>
      </c>
      <c r="F7" s="11">
        <v>0.18900000000000003</v>
      </c>
      <c r="G7" s="11">
        <v>0.19133333333333336</v>
      </c>
      <c r="H7" s="11">
        <v>0.245</v>
      </c>
      <c r="I7" s="11">
        <v>0.255</v>
      </c>
      <c r="J7" s="11">
        <v>0.24166666666666667</v>
      </c>
      <c r="K7" s="11">
        <v>0.27499999999999997</v>
      </c>
      <c r="L7" s="11">
        <v>0.24833333333333332</v>
      </c>
      <c r="M7" s="11">
        <v>0.21433333333333335</v>
      </c>
      <c r="N7" s="11">
        <v>0.20599999999999999</v>
      </c>
      <c r="O7" s="11">
        <v>0.29233333333333333</v>
      </c>
      <c r="P7" s="11">
        <v>0.29899999999999999</v>
      </c>
      <c r="Q7" s="11">
        <v>0.24633333333333332</v>
      </c>
      <c r="R7" s="10">
        <v>0.2253333333333333</v>
      </c>
      <c r="V7" s="50" t="s">
        <v>745</v>
      </c>
      <c r="W7">
        <v>42.287694974003465</v>
      </c>
      <c r="X7">
        <v>54.246100519930671</v>
      </c>
      <c r="Y7">
        <v>28.509532062391685</v>
      </c>
      <c r="Z7" s="50">
        <v>52.946273830155981</v>
      </c>
      <c r="AA7">
        <v>84.402079722703633</v>
      </c>
      <c r="AB7">
        <v>77.296360485268622</v>
      </c>
      <c r="AC7">
        <v>90.294627383015595</v>
      </c>
      <c r="AD7">
        <v>125.99653379549392</v>
      </c>
      <c r="AI7" s="50" t="s">
        <v>745</v>
      </c>
      <c r="AJ7">
        <v>57.712305025996535</v>
      </c>
      <c r="AK7">
        <v>45.753899480069329</v>
      </c>
      <c r="AL7">
        <v>71.490467937608315</v>
      </c>
      <c r="AM7" s="50">
        <v>47.053726169844019</v>
      </c>
      <c r="AN7">
        <f t="shared" ref="AN7:AP8" si="0">(100-AA7)</f>
        <v>15.597920277296367</v>
      </c>
      <c r="AO7">
        <f t="shared" si="0"/>
        <v>22.703639514731378</v>
      </c>
      <c r="AP7">
        <f t="shared" si="0"/>
        <v>9.7053726169844055</v>
      </c>
      <c r="AQ7">
        <f>(100-AD7)</f>
        <v>-25.996533795493917</v>
      </c>
    </row>
    <row r="8" spans="3:47" x14ac:dyDescent="0.2">
      <c r="C8" s="9" t="s">
        <v>3</v>
      </c>
      <c r="D8" s="11">
        <v>6.9217049922688775E-2</v>
      </c>
      <c r="E8" s="11">
        <v>3.3501243758006213E-2</v>
      </c>
      <c r="F8" s="11">
        <v>3.9127995093027675E-2</v>
      </c>
      <c r="G8" s="11">
        <v>2.4846193538111828E-2</v>
      </c>
      <c r="H8" s="11">
        <v>6.0398675482165987E-2</v>
      </c>
      <c r="I8" s="11">
        <v>0.11268096556206826</v>
      </c>
      <c r="J8" s="11">
        <v>4.0414518843273836E-3</v>
      </c>
      <c r="K8" s="11">
        <v>4.1581245772584013E-2</v>
      </c>
      <c r="L8" s="11">
        <v>0.15510748961069981</v>
      </c>
      <c r="M8" s="11">
        <v>4.3500957843860509E-2</v>
      </c>
      <c r="N8" s="11">
        <v>6.7668308682868675E-2</v>
      </c>
      <c r="O8" s="11">
        <v>7.5008888362202417E-2</v>
      </c>
      <c r="P8" s="11">
        <v>5.2678268764263958E-2</v>
      </c>
      <c r="Q8" s="11">
        <v>5.6976603385366323E-2</v>
      </c>
      <c r="R8" s="10">
        <v>3.5949038002891537E-2</v>
      </c>
      <c r="V8" s="50" t="s">
        <v>746</v>
      </c>
      <c r="W8">
        <v>57.795698924731191</v>
      </c>
      <c r="X8">
        <v>56.720430107526887</v>
      </c>
      <c r="Y8">
        <v>37.903225806451616</v>
      </c>
      <c r="Z8">
        <v>56.451612903225808</v>
      </c>
      <c r="AA8">
        <v>95.161290322580655</v>
      </c>
      <c r="AB8">
        <v>94.265232974910404</v>
      </c>
      <c r="AC8">
        <v>102.68817204301077</v>
      </c>
      <c r="AD8">
        <v>146.05734767025092</v>
      </c>
      <c r="AI8" s="50" t="s">
        <v>746</v>
      </c>
      <c r="AJ8">
        <v>42.204301075268809</v>
      </c>
      <c r="AK8">
        <v>43.279569892473113</v>
      </c>
      <c r="AL8">
        <v>62.096774193548384</v>
      </c>
      <c r="AM8">
        <v>43.548387096774192</v>
      </c>
      <c r="AN8">
        <f>(100-AA8)</f>
        <v>4.8387096774193452</v>
      </c>
      <c r="AO8">
        <f t="shared" si="0"/>
        <v>5.7347670250895959</v>
      </c>
      <c r="AP8">
        <f t="shared" si="0"/>
        <v>-2.6881720430107663</v>
      </c>
      <c r="AQ8">
        <f>(100-AD8)</f>
        <v>-46.05734767025092</v>
      </c>
    </row>
    <row r="9" spans="3:47" x14ac:dyDescent="0.2">
      <c r="C9" s="9" t="s">
        <v>4</v>
      </c>
      <c r="D9" s="11">
        <v>23.305404014373327</v>
      </c>
      <c r="E9" s="11">
        <v>13.748800447882168</v>
      </c>
      <c r="F9" s="11">
        <v>20.702642906363845</v>
      </c>
      <c r="G9" s="11">
        <v>12.985815438037541</v>
      </c>
      <c r="H9" s="11">
        <v>24.652520604965709</v>
      </c>
      <c r="I9" s="11">
        <v>44.188613945909125</v>
      </c>
      <c r="J9" s="11">
        <v>1.6723249176527104</v>
      </c>
      <c r="K9" s="11">
        <v>15.120453008212371</v>
      </c>
      <c r="L9" s="11">
        <v>62.459391789543552</v>
      </c>
      <c r="M9" s="11">
        <v>20.295936785626985</v>
      </c>
      <c r="N9" s="11">
        <v>32.848693535373144</v>
      </c>
      <c r="O9" s="11">
        <v>25.658684730513944</v>
      </c>
      <c r="P9" s="11">
        <v>17.618150088382595</v>
      </c>
      <c r="Q9" s="11">
        <v>23.12987958810541</v>
      </c>
      <c r="R9" s="10">
        <v>15.953715090040625</v>
      </c>
      <c r="V9" s="65" t="s">
        <v>747</v>
      </c>
      <c r="W9" s="63">
        <f t="shared" ref="W9:AD9" si="1">(AVERAGE(W6:W8))</f>
        <v>38.74833668678361</v>
      </c>
      <c r="X9" s="63">
        <f t="shared" si="1"/>
        <v>34.575824462800107</v>
      </c>
      <c r="Y9" s="63">
        <f t="shared" si="1"/>
        <v>28.591009076370884</v>
      </c>
      <c r="Z9" s="63">
        <f t="shared" si="1"/>
        <v>41.179766958265297</v>
      </c>
      <c r="AA9" s="63">
        <f t="shared" si="1"/>
        <v>77.961452566535101</v>
      </c>
      <c r="AB9" s="63">
        <f t="shared" si="1"/>
        <v>75.032315665177521</v>
      </c>
      <c r="AC9" s="63">
        <f t="shared" si="1"/>
        <v>88.308146011443867</v>
      </c>
      <c r="AD9" s="63">
        <f t="shared" si="1"/>
        <v>120.65095712157824</v>
      </c>
      <c r="AI9" s="65" t="s">
        <v>747</v>
      </c>
      <c r="AJ9" s="63">
        <f t="shared" ref="AJ9:AQ9" si="2">(AVERAGE(AJ6:AJ8))</f>
        <v>61.25166331321639</v>
      </c>
      <c r="AK9" s="63">
        <f t="shared" si="2"/>
        <v>65.424175537199901</v>
      </c>
      <c r="AL9" s="63">
        <f t="shared" si="2"/>
        <v>71.408990923629105</v>
      </c>
      <c r="AM9" s="63">
        <f t="shared" si="2"/>
        <v>58.820233041734696</v>
      </c>
      <c r="AN9" s="63">
        <f t="shared" si="2"/>
        <v>22.038547433464913</v>
      </c>
      <c r="AO9" s="63">
        <f t="shared" si="2"/>
        <v>24.967684334822476</v>
      </c>
      <c r="AP9" s="63">
        <f t="shared" si="2"/>
        <v>11.691853988556119</v>
      </c>
      <c r="AQ9" s="63">
        <f t="shared" si="2"/>
        <v>-20.650957121578244</v>
      </c>
    </row>
    <row r="10" spans="3:47" x14ac:dyDescent="0.2">
      <c r="C10" s="4" t="s">
        <v>20</v>
      </c>
      <c r="D10">
        <v>100</v>
      </c>
      <c r="E10">
        <f>(E4/$D7)*100</f>
        <v>93.265993265993274</v>
      </c>
      <c r="F10">
        <f t="shared" ref="F10:R10" si="3">(F4/$D7)*100</f>
        <v>78.787878787878796</v>
      </c>
      <c r="G10">
        <f t="shared" si="3"/>
        <v>74.074074074074076</v>
      </c>
      <c r="H10">
        <f t="shared" si="3"/>
        <v>104.04040404040404</v>
      </c>
      <c r="I10">
        <f t="shared" si="3"/>
        <v>98.98989898989899</v>
      </c>
      <c r="J10">
        <f t="shared" si="3"/>
        <v>80.134680134680139</v>
      </c>
      <c r="K10">
        <f t="shared" si="3"/>
        <v>78.114478114478132</v>
      </c>
      <c r="L10">
        <f t="shared" si="3"/>
        <v>30.303030303030305</v>
      </c>
      <c r="M10">
        <f t="shared" si="3"/>
        <v>65.993265993266007</v>
      </c>
      <c r="N10">
        <f t="shared" si="3"/>
        <v>86.195286195286201</v>
      </c>
      <c r="O10">
        <f t="shared" si="3"/>
        <v>73.400673400673398</v>
      </c>
      <c r="P10">
        <f t="shared" si="3"/>
        <v>83.838383838383848</v>
      </c>
      <c r="Q10">
        <f t="shared" si="3"/>
        <v>73.063973063973066</v>
      </c>
      <c r="R10">
        <f t="shared" si="3"/>
        <v>62.289562289562298</v>
      </c>
      <c r="V10" s="50" t="s">
        <v>3</v>
      </c>
      <c r="W10">
        <f t="shared" ref="W10:AD10" si="4">(AVERAGE(STDEV(W6:W8)))</f>
        <v>21.041494830345627</v>
      </c>
      <c r="X10">
        <f t="shared" si="4"/>
        <v>36.233876766532404</v>
      </c>
      <c r="Y10">
        <f t="shared" si="4"/>
        <v>9.2717467242752196</v>
      </c>
      <c r="Z10">
        <f t="shared" si="4"/>
        <v>23.481402061859313</v>
      </c>
      <c r="AA10">
        <f t="shared" si="4"/>
        <v>21.168227113585669</v>
      </c>
      <c r="AB10">
        <f t="shared" si="4"/>
        <v>20.45911029347916</v>
      </c>
      <c r="AC10">
        <f t="shared" si="4"/>
        <v>15.469224632882179</v>
      </c>
      <c r="AD10">
        <f t="shared" si="4"/>
        <v>28.45824448861471</v>
      </c>
      <c r="AI10" s="50" t="s">
        <v>3</v>
      </c>
      <c r="AJ10">
        <f t="shared" ref="AJ10:AQ10" si="5">(AVERAGE(STDEV(AJ6:AJ8)))</f>
        <v>21.041494830345648</v>
      </c>
      <c r="AK10">
        <f t="shared" si="5"/>
        <v>36.233876766532411</v>
      </c>
      <c r="AL10">
        <f t="shared" si="5"/>
        <v>9.2717467242752551</v>
      </c>
      <c r="AM10">
        <f t="shared" si="5"/>
        <v>23.481402061859324</v>
      </c>
      <c r="AN10">
        <f t="shared" si="5"/>
        <v>21.168227113585733</v>
      </c>
      <c r="AO10">
        <f t="shared" si="5"/>
        <v>20.459110293479164</v>
      </c>
      <c r="AP10">
        <f t="shared" si="5"/>
        <v>15.469224632882108</v>
      </c>
      <c r="AQ10">
        <f t="shared" si="5"/>
        <v>28.458244488614753</v>
      </c>
    </row>
    <row r="11" spans="3:47" x14ac:dyDescent="0.2">
      <c r="C11" s="4"/>
      <c r="D11">
        <v>100</v>
      </c>
      <c r="E11">
        <f>(E5/$D7)*100</f>
        <v>82.154882154882159</v>
      </c>
      <c r="F11">
        <f t="shared" ref="F11:R11" si="6">(F5/$D7)*100</f>
        <v>54.882154882154886</v>
      </c>
      <c r="G11">
        <f t="shared" si="6"/>
        <v>59.932659932659938</v>
      </c>
      <c r="H11">
        <f t="shared" si="6"/>
        <v>63.636363636363633</v>
      </c>
      <c r="I11">
        <f t="shared" si="6"/>
        <v>115.4882154882155</v>
      </c>
      <c r="J11">
        <f t="shared" si="6"/>
        <v>81.144781144781149</v>
      </c>
      <c r="K11">
        <f t="shared" si="6"/>
        <v>93.60269360269362</v>
      </c>
      <c r="L11">
        <f t="shared" si="6"/>
        <v>85.858585858585869</v>
      </c>
      <c r="M11">
        <f t="shared" si="6"/>
        <v>61.616161616161612</v>
      </c>
      <c r="N11">
        <f t="shared" si="6"/>
        <v>43.43434343434344</v>
      </c>
      <c r="O11">
        <f t="shared" si="6"/>
        <v>123.90572390572392</v>
      </c>
      <c r="P11">
        <f t="shared" si="6"/>
        <v>98.98989898989899</v>
      </c>
      <c r="Q11">
        <f t="shared" si="6"/>
        <v>70.707070707070713</v>
      </c>
      <c r="R11">
        <f t="shared" si="6"/>
        <v>79.797979797979806</v>
      </c>
      <c r="V11" s="50" t="s">
        <v>69</v>
      </c>
      <c r="W11">
        <f>(W10/2)</f>
        <v>10.520747415172814</v>
      </c>
      <c r="X11">
        <f t="shared" ref="X11:AD11" si="7">(X10/2)</f>
        <v>18.116938383266202</v>
      </c>
      <c r="Y11">
        <f t="shared" si="7"/>
        <v>4.6358733621376098</v>
      </c>
      <c r="Z11">
        <f t="shared" si="7"/>
        <v>11.740701030929657</v>
      </c>
      <c r="AA11">
        <f t="shared" si="7"/>
        <v>10.584113556792834</v>
      </c>
      <c r="AB11">
        <f t="shared" si="7"/>
        <v>10.22955514673958</v>
      </c>
      <c r="AC11">
        <f t="shared" si="7"/>
        <v>7.7346123164410896</v>
      </c>
      <c r="AD11">
        <f t="shared" si="7"/>
        <v>14.229122244307355</v>
      </c>
      <c r="AF11" s="82" t="s">
        <v>760</v>
      </c>
      <c r="AG11" s="82"/>
      <c r="AI11" s="50" t="s">
        <v>69</v>
      </c>
      <c r="AJ11">
        <f>(AJ10/2)</f>
        <v>10.520747415172824</v>
      </c>
      <c r="AK11">
        <f t="shared" ref="AK11:AQ11" si="8">(AK10/2)</f>
        <v>18.116938383266206</v>
      </c>
      <c r="AL11">
        <f t="shared" si="8"/>
        <v>4.6358733621376276</v>
      </c>
      <c r="AM11">
        <f t="shared" si="8"/>
        <v>11.740701030929662</v>
      </c>
      <c r="AN11">
        <f t="shared" si="8"/>
        <v>10.584113556792866</v>
      </c>
      <c r="AO11">
        <f t="shared" si="8"/>
        <v>10.229555146739582</v>
      </c>
      <c r="AP11">
        <f t="shared" si="8"/>
        <v>7.7346123164410541</v>
      </c>
      <c r="AQ11">
        <f t="shared" si="8"/>
        <v>14.229122244307376</v>
      </c>
    </row>
    <row r="12" spans="3:47" x14ac:dyDescent="0.2">
      <c r="C12" s="4"/>
      <c r="D12">
        <v>100</v>
      </c>
      <c r="E12">
        <f>(E6/$D7)*100</f>
        <v>70.707070707070713</v>
      </c>
      <c r="F12">
        <f t="shared" ref="F12:R12" si="9">(F6/$D7)*100</f>
        <v>57.239057239057246</v>
      </c>
      <c r="G12">
        <f t="shared" si="9"/>
        <v>59.259259259259252</v>
      </c>
      <c r="H12">
        <f t="shared" si="9"/>
        <v>79.797979797979806</v>
      </c>
      <c r="I12">
        <f t="shared" si="9"/>
        <v>43.0976430976431</v>
      </c>
      <c r="J12">
        <f t="shared" si="9"/>
        <v>82.828282828282823</v>
      </c>
      <c r="K12">
        <f t="shared" si="9"/>
        <v>106.06060606060606</v>
      </c>
      <c r="L12">
        <f t="shared" si="9"/>
        <v>134.6801346801347</v>
      </c>
      <c r="M12">
        <f t="shared" si="9"/>
        <v>88.8888888888889</v>
      </c>
      <c r="N12">
        <f t="shared" si="9"/>
        <v>78.451178451178464</v>
      </c>
      <c r="O12">
        <f t="shared" si="9"/>
        <v>97.979797979797979</v>
      </c>
      <c r="P12">
        <f t="shared" si="9"/>
        <v>119.19191919191918</v>
      </c>
      <c r="Q12">
        <f t="shared" si="9"/>
        <v>105.05050505050507</v>
      </c>
      <c r="R12">
        <f t="shared" si="9"/>
        <v>85.521885521885537</v>
      </c>
    </row>
    <row r="13" spans="3:47" x14ac:dyDescent="0.2">
      <c r="C13" s="9" t="s">
        <v>2</v>
      </c>
      <c r="D13" s="11">
        <v>100</v>
      </c>
      <c r="E13" s="11">
        <v>82.042648709315372</v>
      </c>
      <c r="F13" s="11">
        <v>63.636363636363647</v>
      </c>
      <c r="G13" s="11">
        <v>64.421997755331077</v>
      </c>
      <c r="H13" s="11">
        <v>83.838383838383834</v>
      </c>
      <c r="I13" s="11">
        <v>107.23905723905725</v>
      </c>
      <c r="J13" s="11">
        <v>80.639730639730644</v>
      </c>
      <c r="K13" s="11">
        <v>85.858585858585883</v>
      </c>
      <c r="L13" s="11">
        <v>58.080808080808083</v>
      </c>
      <c r="M13" s="11">
        <v>63.804713804713813</v>
      </c>
      <c r="N13" s="11">
        <v>64.814814814814824</v>
      </c>
      <c r="O13" s="11">
        <v>98.653198653198658</v>
      </c>
      <c r="P13" s="11">
        <v>91.414141414141426</v>
      </c>
      <c r="Q13" s="11">
        <v>71.885521885521882</v>
      </c>
      <c r="R13" s="10">
        <v>71.043771043771045</v>
      </c>
    </row>
    <row r="14" spans="3:47" x14ac:dyDescent="0.2">
      <c r="C14" s="9" t="s">
        <v>3</v>
      </c>
      <c r="D14" s="11">
        <v>0</v>
      </c>
      <c r="E14" s="11">
        <v>11.279880053200763</v>
      </c>
      <c r="F14" s="11">
        <v>13.174409122231515</v>
      </c>
      <c r="G14" s="11">
        <v>8.3657217300042319</v>
      </c>
      <c r="H14" s="11">
        <v>28.56997095703225</v>
      </c>
      <c r="I14" s="11">
        <v>11.666071474121502</v>
      </c>
      <c r="J14" s="11">
        <v>0.71424927392580584</v>
      </c>
      <c r="K14" s="11">
        <v>10.951822200195686</v>
      </c>
      <c r="L14" s="11">
        <v>39.283710065919323</v>
      </c>
      <c r="M14" s="11">
        <v>3.095080187011837</v>
      </c>
      <c r="N14" s="11">
        <v>30.236552596192396</v>
      </c>
      <c r="O14" s="11">
        <v>35.712463696290264</v>
      </c>
      <c r="P14" s="11">
        <v>10.713739108887077</v>
      </c>
      <c r="Q14" s="11">
        <v>1.66658163916021</v>
      </c>
      <c r="R14" s="10">
        <v>12.380320748047412</v>
      </c>
    </row>
    <row r="15" spans="3:47" ht="16" thickBot="1" x14ac:dyDescent="0.25">
      <c r="C15" s="13" t="s">
        <v>4</v>
      </c>
      <c r="D15" s="15">
        <v>0</v>
      </c>
      <c r="E15" s="15">
        <v>13.748800447882189</v>
      </c>
      <c r="F15" s="15">
        <v>20.702642906363806</v>
      </c>
      <c r="G15" s="15">
        <v>12.985815438037932</v>
      </c>
      <c r="H15" s="15">
        <v>34.077435237905938</v>
      </c>
      <c r="I15" s="15">
        <v>10.878565864408433</v>
      </c>
      <c r="J15" s="15">
        <v>0.88572874470131246</v>
      </c>
      <c r="K15" s="15">
        <v>12.755651739051444</v>
      </c>
      <c r="L15" s="15">
        <v>67.636300809148054</v>
      </c>
      <c r="M15" s="15">
        <v>4.8508644619657808</v>
      </c>
      <c r="N15" s="15">
        <v>46.650681148411124</v>
      </c>
      <c r="O15" s="15">
        <v>36.200005862792516</v>
      </c>
      <c r="P15" s="15">
        <v>11.720001898119564</v>
      </c>
      <c r="Q15" s="15">
        <v>2.3183828891362173</v>
      </c>
      <c r="R15" s="14">
        <v>17.42632825673024</v>
      </c>
      <c r="AJ15" t="s">
        <v>742</v>
      </c>
      <c r="AM15" s="50"/>
      <c r="AN15" t="s">
        <v>743</v>
      </c>
    </row>
    <row r="16" spans="3:47" x14ac:dyDescent="0.2">
      <c r="C16" t="s">
        <v>751</v>
      </c>
      <c r="D16">
        <f>(100-D13)</f>
        <v>0</v>
      </c>
      <c r="E16">
        <f t="shared" ref="E16:R16" si="10">(100-E13)</f>
        <v>17.957351290684628</v>
      </c>
      <c r="F16">
        <f t="shared" si="10"/>
        <v>36.363636363636353</v>
      </c>
      <c r="G16">
        <f t="shared" si="10"/>
        <v>35.578002244668923</v>
      </c>
      <c r="H16">
        <f t="shared" si="10"/>
        <v>16.161616161616166</v>
      </c>
      <c r="I16">
        <f>(100-I13)</f>
        <v>-7.2390572390572459</v>
      </c>
      <c r="J16">
        <f t="shared" si="10"/>
        <v>19.360269360269356</v>
      </c>
      <c r="K16">
        <f t="shared" si="10"/>
        <v>14.141414141414117</v>
      </c>
      <c r="L16">
        <f t="shared" si="10"/>
        <v>41.919191919191917</v>
      </c>
      <c r="M16">
        <f t="shared" si="10"/>
        <v>36.195286195286187</v>
      </c>
      <c r="N16">
        <f t="shared" si="10"/>
        <v>35.185185185185176</v>
      </c>
      <c r="O16">
        <f t="shared" si="10"/>
        <v>1.3468013468013424</v>
      </c>
      <c r="P16">
        <f t="shared" si="10"/>
        <v>8.5858585858585741</v>
      </c>
      <c r="Q16">
        <f t="shared" si="10"/>
        <v>28.114478114478118</v>
      </c>
      <c r="R16">
        <f t="shared" si="10"/>
        <v>28.956228956228955</v>
      </c>
      <c r="AI16" s="71" t="s">
        <v>759</v>
      </c>
      <c r="AJ16" s="25" t="s">
        <v>11</v>
      </c>
      <c r="AK16" s="25" t="s">
        <v>12</v>
      </c>
      <c r="AL16" s="25" t="s">
        <v>13</v>
      </c>
      <c r="AM16" s="70" t="s">
        <v>14</v>
      </c>
      <c r="AN16" s="25" t="s">
        <v>11</v>
      </c>
      <c r="AO16" s="25" t="s">
        <v>12</v>
      </c>
      <c r="AP16" s="25" t="s">
        <v>13</v>
      </c>
      <c r="AQ16" s="70" t="s">
        <v>14</v>
      </c>
    </row>
    <row r="17" spans="3:43" x14ac:dyDescent="0.2">
      <c r="C17" t="s">
        <v>755</v>
      </c>
      <c r="H17">
        <f>(E16+F16)</f>
        <v>54.32098765432098</v>
      </c>
      <c r="I17">
        <f>(E16+G16)</f>
        <v>53.535353535353551</v>
      </c>
      <c r="J17">
        <f>(F16+G16)</f>
        <v>71.941638608305283</v>
      </c>
      <c r="K17">
        <f>(E16+F16+G16)</f>
        <v>89.898989898989896</v>
      </c>
      <c r="O17">
        <f>(L16+M16)</f>
        <v>78.114478114478104</v>
      </c>
      <c r="P17">
        <f>(L16+N16)</f>
        <v>77.104377104377093</v>
      </c>
      <c r="Q17">
        <f>(M16+N16)</f>
        <v>71.380471380471363</v>
      </c>
      <c r="R17">
        <f>(L16+M16+N16)</f>
        <v>113.29966329966328</v>
      </c>
      <c r="AI17" t="s">
        <v>744</v>
      </c>
      <c r="AJ17">
        <v>98.653198653198658</v>
      </c>
      <c r="AK17">
        <v>91.414141414141426</v>
      </c>
      <c r="AL17">
        <v>71.885521885521882</v>
      </c>
      <c r="AM17">
        <v>71.043771043771045</v>
      </c>
      <c r="AN17">
        <f t="shared" ref="AN17:AQ19" si="11">(100-AA23)</f>
        <v>21.885521885521896</v>
      </c>
      <c r="AO17">
        <f t="shared" si="11"/>
        <v>22.895622895622907</v>
      </c>
      <c r="AP17">
        <f t="shared" si="11"/>
        <v>28.619528619528637</v>
      </c>
      <c r="AQ17">
        <f t="shared" si="11"/>
        <v>-13.29966329966328</v>
      </c>
    </row>
    <row r="18" spans="3:43" x14ac:dyDescent="0.2">
      <c r="AI18" t="s">
        <v>745</v>
      </c>
      <c r="AJ18">
        <v>55.892547660311962</v>
      </c>
      <c r="AK18">
        <v>45.493934142114384</v>
      </c>
      <c r="AL18">
        <v>55.632582322357024</v>
      </c>
      <c r="AM18">
        <v>49.393414211438476</v>
      </c>
      <c r="AN18">
        <f t="shared" si="11"/>
        <v>42.980935875216637</v>
      </c>
      <c r="AO18">
        <f t="shared" si="11"/>
        <v>20.883882149046798</v>
      </c>
      <c r="AP18">
        <f t="shared" si="11"/>
        <v>38.041594454072793</v>
      </c>
      <c r="AQ18">
        <f t="shared" si="11"/>
        <v>0.95320623916811087</v>
      </c>
    </row>
    <row r="19" spans="3:43" ht="16" thickBot="1" x14ac:dyDescent="0.25">
      <c r="AI19" t="s">
        <v>746</v>
      </c>
      <c r="AJ19">
        <v>56.182795698924721</v>
      </c>
      <c r="AK19">
        <v>46.236559139784944</v>
      </c>
      <c r="AL19">
        <v>60.752688172043008</v>
      </c>
      <c r="AM19">
        <v>43.010752688172033</v>
      </c>
      <c r="AN19">
        <f t="shared" si="11"/>
        <v>42.741935483870947</v>
      </c>
      <c r="AO19">
        <f t="shared" si="11"/>
        <v>28.225806451612897</v>
      </c>
      <c r="AP19">
        <f t="shared" si="11"/>
        <v>32.258064516129025</v>
      </c>
      <c r="AQ19">
        <f t="shared" si="11"/>
        <v>1.6129032258064342</v>
      </c>
    </row>
    <row r="20" spans="3:43" x14ac:dyDescent="0.2">
      <c r="C20" s="1"/>
      <c r="D20" s="18" t="s">
        <v>0</v>
      </c>
      <c r="E20" s="18" t="s">
        <v>406</v>
      </c>
      <c r="F20" s="18"/>
      <c r="G20" s="18"/>
      <c r="H20" s="18"/>
      <c r="I20" s="18"/>
      <c r="J20" s="18"/>
      <c r="K20" s="18"/>
      <c r="L20" s="18" t="s">
        <v>407</v>
      </c>
      <c r="M20" s="18"/>
      <c r="N20" s="18"/>
      <c r="O20" s="18"/>
      <c r="P20" s="18"/>
      <c r="Q20" s="18"/>
      <c r="R20" s="17"/>
      <c r="W20" s="41" t="s">
        <v>753</v>
      </c>
      <c r="AI20" s="65" t="s">
        <v>747</v>
      </c>
      <c r="AJ20" s="63">
        <f t="shared" ref="AJ20:AQ20" si="12">(AVERAGE(AJ17:AJ19))</f>
        <v>70.242847337478452</v>
      </c>
      <c r="AK20" s="63">
        <f t="shared" si="12"/>
        <v>61.048211565346925</v>
      </c>
      <c r="AL20" s="63">
        <f t="shared" si="12"/>
        <v>62.756930793307305</v>
      </c>
      <c r="AM20" s="63">
        <f t="shared" si="12"/>
        <v>54.482645981127185</v>
      </c>
      <c r="AN20" s="63">
        <f t="shared" si="12"/>
        <v>35.869464414869832</v>
      </c>
      <c r="AO20" s="63">
        <f t="shared" si="12"/>
        <v>24.001770498760866</v>
      </c>
      <c r="AP20" s="63">
        <f t="shared" si="12"/>
        <v>32.973062529910152</v>
      </c>
      <c r="AQ20" s="63">
        <f t="shared" si="12"/>
        <v>-3.5778512782295784</v>
      </c>
    </row>
    <row r="21" spans="3:43" ht="16" thickBot="1" x14ac:dyDescent="0.25">
      <c r="C21" s="4" t="s">
        <v>5</v>
      </c>
      <c r="D21" s="27" t="s">
        <v>1</v>
      </c>
      <c r="E21" s="27" t="s">
        <v>8</v>
      </c>
      <c r="F21" s="27" t="s">
        <v>9</v>
      </c>
      <c r="G21" s="27" t="s">
        <v>10</v>
      </c>
      <c r="H21" s="27" t="s">
        <v>11</v>
      </c>
      <c r="I21" s="27" t="s">
        <v>12</v>
      </c>
      <c r="J21" s="27" t="s">
        <v>13</v>
      </c>
      <c r="K21" s="27" t="s">
        <v>14</v>
      </c>
      <c r="L21" s="27" t="s">
        <v>8</v>
      </c>
      <c r="M21" s="27" t="s">
        <v>9</v>
      </c>
      <c r="N21" s="27" t="s">
        <v>10</v>
      </c>
      <c r="O21" s="27" t="s">
        <v>11</v>
      </c>
      <c r="P21" s="27" t="s">
        <v>12</v>
      </c>
      <c r="Q21" s="27" t="s">
        <v>13</v>
      </c>
      <c r="R21" s="20" t="s">
        <v>14</v>
      </c>
      <c r="V21" s="50"/>
      <c r="W21" t="s">
        <v>742</v>
      </c>
      <c r="Z21" s="50"/>
      <c r="AA21" t="s">
        <v>743</v>
      </c>
      <c r="AI21" s="50" t="s">
        <v>3</v>
      </c>
      <c r="AJ21" s="41">
        <f t="shared" ref="AJ21:AQ21" si="13">(STDEV(AJ17:AJ19))</f>
        <v>24.604513963762077</v>
      </c>
      <c r="AK21" s="41">
        <f t="shared" si="13"/>
        <v>26.300287919682965</v>
      </c>
      <c r="AL21" s="41">
        <f t="shared" si="13"/>
        <v>8.3097684970545487</v>
      </c>
      <c r="AM21" s="41">
        <f t="shared" si="13"/>
        <v>14.693118781781655</v>
      </c>
      <c r="AN21" s="41">
        <f t="shared" si="13"/>
        <v>12.111039046871456</v>
      </c>
      <c r="AO21" s="41">
        <f t="shared" si="13"/>
        <v>3.7938944379223996</v>
      </c>
      <c r="AP21" s="41">
        <f t="shared" si="13"/>
        <v>4.7515521429743419</v>
      </c>
      <c r="AQ21" s="41">
        <f t="shared" si="13"/>
        <v>8.4257950226441274</v>
      </c>
    </row>
    <row r="22" spans="3:43" x14ac:dyDescent="0.2">
      <c r="C22" s="4"/>
      <c r="D22">
        <v>0.19400000000000001</v>
      </c>
      <c r="E22">
        <v>0.17</v>
      </c>
      <c r="F22">
        <v>0.127</v>
      </c>
      <c r="G22">
        <v>8.5999999999999993E-2</v>
      </c>
      <c r="H22">
        <v>0.13</v>
      </c>
      <c r="I22">
        <v>7.5999999999999998E-2</v>
      </c>
      <c r="J22">
        <v>0.11799999999999999</v>
      </c>
      <c r="K22">
        <v>8.6999999999999994E-2</v>
      </c>
      <c r="L22">
        <v>0.151</v>
      </c>
      <c r="M22">
        <v>0.16300000000000001</v>
      </c>
      <c r="N22">
        <v>0.112</v>
      </c>
      <c r="O22">
        <v>7.6999999999999999E-2</v>
      </c>
      <c r="P22">
        <v>0.09</v>
      </c>
      <c r="Q22">
        <v>0.108</v>
      </c>
      <c r="R22" s="6">
        <v>9.1999999999999998E-2</v>
      </c>
      <c r="V22" s="66" t="s">
        <v>754</v>
      </c>
      <c r="W22" s="67" t="s">
        <v>11</v>
      </c>
      <c r="X22" s="67" t="s">
        <v>12</v>
      </c>
      <c r="Y22" s="67" t="s">
        <v>13</v>
      </c>
      <c r="Z22" s="68" t="s">
        <v>14</v>
      </c>
      <c r="AA22" s="67" t="s">
        <v>11</v>
      </c>
      <c r="AB22" s="67" t="s">
        <v>12</v>
      </c>
      <c r="AC22" s="67" t="s">
        <v>13</v>
      </c>
      <c r="AD22" s="68" t="s">
        <v>14</v>
      </c>
      <c r="AI22" s="50" t="s">
        <v>69</v>
      </c>
      <c r="AJ22">
        <f>(AJ21/2)</f>
        <v>12.302256981881039</v>
      </c>
      <c r="AK22">
        <f t="shared" ref="AK22:AQ22" si="14">(AK21/2)</f>
        <v>13.150143959841483</v>
      </c>
      <c r="AL22">
        <f t="shared" si="14"/>
        <v>4.1548842485272743</v>
      </c>
      <c r="AM22">
        <f t="shared" si="14"/>
        <v>7.3465593908908273</v>
      </c>
      <c r="AN22">
        <f t="shared" si="14"/>
        <v>6.055519523435728</v>
      </c>
      <c r="AO22">
        <f t="shared" si="14"/>
        <v>1.8969472189611998</v>
      </c>
      <c r="AP22">
        <f t="shared" si="14"/>
        <v>2.375776071487171</v>
      </c>
      <c r="AQ22">
        <f t="shared" si="14"/>
        <v>4.2128975113220637</v>
      </c>
    </row>
    <row r="23" spans="3:43" x14ac:dyDescent="0.2">
      <c r="C23" s="4"/>
      <c r="D23">
        <v>0.187</v>
      </c>
      <c r="E23">
        <v>0.08</v>
      </c>
      <c r="F23">
        <v>8.3000000000000004E-2</v>
      </c>
      <c r="G23">
        <v>0.14599999999999999</v>
      </c>
      <c r="H23">
        <v>9.1999999999999998E-2</v>
      </c>
      <c r="I23">
        <v>0.1</v>
      </c>
      <c r="J23">
        <v>0.157</v>
      </c>
      <c r="K23">
        <v>9.4E-2</v>
      </c>
      <c r="L23">
        <v>9.0999999999999998E-2</v>
      </c>
      <c r="M23">
        <v>0.14499999999999999</v>
      </c>
      <c r="N23">
        <v>0.111</v>
      </c>
      <c r="O23">
        <v>0.13800000000000001</v>
      </c>
      <c r="P23">
        <v>8.5000000000000006E-2</v>
      </c>
      <c r="Q23">
        <v>0.106</v>
      </c>
      <c r="R23" s="6">
        <v>9.8000000000000004E-2</v>
      </c>
      <c r="V23" s="50" t="s">
        <v>744</v>
      </c>
      <c r="W23" s="63">
        <v>1.3468013468013424</v>
      </c>
      <c r="X23" s="63">
        <v>8.5858585858585741</v>
      </c>
      <c r="Y23" s="63">
        <v>28.114478114478118</v>
      </c>
      <c r="Z23" s="63">
        <v>28.956228956228955</v>
      </c>
      <c r="AA23">
        <v>78.114478114478104</v>
      </c>
      <c r="AB23">
        <v>77.104377104377093</v>
      </c>
      <c r="AC23">
        <v>71.380471380471363</v>
      </c>
      <c r="AD23">
        <v>113.29966329966328</v>
      </c>
    </row>
    <row r="24" spans="3:43" ht="16" thickBot="1" x14ac:dyDescent="0.25">
      <c r="C24" s="4"/>
      <c r="D24">
        <v>0.19600000000000001</v>
      </c>
      <c r="E24">
        <v>0.121</v>
      </c>
      <c r="F24">
        <v>8.5999999999999993E-2</v>
      </c>
      <c r="G24">
        <v>0.105</v>
      </c>
      <c r="H24">
        <v>0.16600000000000001</v>
      </c>
      <c r="I24">
        <v>8.2000000000000003E-2</v>
      </c>
      <c r="J24">
        <v>0.111</v>
      </c>
      <c r="K24">
        <v>8.6999999999999994E-2</v>
      </c>
      <c r="L24">
        <v>0.215</v>
      </c>
      <c r="M24">
        <v>0.193</v>
      </c>
      <c r="N24">
        <v>0.16</v>
      </c>
      <c r="O24">
        <v>9.2999999999999999E-2</v>
      </c>
      <c r="P24">
        <v>0.111</v>
      </c>
      <c r="Q24">
        <v>0.19500000000000001</v>
      </c>
      <c r="R24" s="6">
        <v>0.121</v>
      </c>
      <c r="V24" s="50" t="s">
        <v>745</v>
      </c>
      <c r="W24">
        <v>44.107452339688038</v>
      </c>
      <c r="X24">
        <v>54.506065857885616</v>
      </c>
      <c r="Y24">
        <v>44.367417677642976</v>
      </c>
      <c r="Z24" s="50">
        <v>50.606585788561524</v>
      </c>
      <c r="AA24">
        <v>57.019064124783363</v>
      </c>
      <c r="AB24">
        <v>79.116117850953202</v>
      </c>
      <c r="AC24">
        <v>61.958405545927207</v>
      </c>
      <c r="AD24">
        <v>99.046793760831889</v>
      </c>
    </row>
    <row r="25" spans="3:43" x14ac:dyDescent="0.2">
      <c r="C25" s="9" t="s">
        <v>2</v>
      </c>
      <c r="D25" s="11">
        <v>0.19233333333333333</v>
      </c>
      <c r="E25" s="11">
        <v>0.12366666666666666</v>
      </c>
      <c r="F25" s="11">
        <v>9.866666666666668E-2</v>
      </c>
      <c r="G25" s="11">
        <v>0.11233333333333333</v>
      </c>
      <c r="H25" s="11">
        <v>0.12933333333333333</v>
      </c>
      <c r="I25" s="11">
        <v>8.6000000000000007E-2</v>
      </c>
      <c r="J25" s="11">
        <v>0.12866666666666668</v>
      </c>
      <c r="K25" s="11">
        <v>8.9333333333333334E-2</v>
      </c>
      <c r="L25" s="11">
        <v>0.15233333333333332</v>
      </c>
      <c r="M25" s="11">
        <v>0.16700000000000001</v>
      </c>
      <c r="N25" s="11">
        <v>0.12766666666666668</v>
      </c>
      <c r="O25" s="11">
        <v>0.10266666666666668</v>
      </c>
      <c r="P25" s="11">
        <v>9.5333333333333325E-2</v>
      </c>
      <c r="Q25" s="11">
        <v>0.13633333333333333</v>
      </c>
      <c r="R25" s="10">
        <v>0.10366666666666667</v>
      </c>
      <c r="V25" s="50" t="s">
        <v>746</v>
      </c>
      <c r="W25">
        <v>43.817204301075279</v>
      </c>
      <c r="X25">
        <v>53.763440860215056</v>
      </c>
      <c r="Y25">
        <v>39.247311827956992</v>
      </c>
      <c r="Z25">
        <v>56.989247311827967</v>
      </c>
      <c r="AA25">
        <v>57.258064516129053</v>
      </c>
      <c r="AB25">
        <v>71.774193548387103</v>
      </c>
      <c r="AC25">
        <v>67.741935483870975</v>
      </c>
      <c r="AD25">
        <v>98.387096774193566</v>
      </c>
      <c r="AJ25" s="69" t="s">
        <v>758</v>
      </c>
      <c r="AK25" s="25"/>
      <c r="AL25" s="25"/>
      <c r="AM25" s="70"/>
      <c r="AN25" s="71" t="s">
        <v>759</v>
      </c>
    </row>
    <row r="26" spans="3:43" x14ac:dyDescent="0.2">
      <c r="C26" s="9" t="s">
        <v>3</v>
      </c>
      <c r="D26" s="11">
        <v>4.7258156262526127E-3</v>
      </c>
      <c r="E26" s="11">
        <v>4.5059220292114899E-2</v>
      </c>
      <c r="F26" s="11">
        <v>2.4583192089989655E-2</v>
      </c>
      <c r="G26" s="11">
        <v>3.0664855018951821E-2</v>
      </c>
      <c r="H26" s="11">
        <v>3.7004504230341163E-2</v>
      </c>
      <c r="I26" s="11">
        <v>1.2489995996796861E-2</v>
      </c>
      <c r="J26" s="11">
        <v>2.4785748593361627E-2</v>
      </c>
      <c r="K26" s="11">
        <v>4.0414518843273836E-3</v>
      </c>
      <c r="L26" s="11">
        <v>6.2010751755911912E-2</v>
      </c>
      <c r="M26" s="11">
        <v>2.4248711305964388E-2</v>
      </c>
      <c r="N26" s="11">
        <v>2.8005951748393258E-2</v>
      </c>
      <c r="O26" s="11">
        <v>3.1628046625318623E-2</v>
      </c>
      <c r="P26" s="11">
        <v>1.3796134724383464E-2</v>
      </c>
      <c r="Q26" s="11">
        <v>5.0816663933530036E-2</v>
      </c>
      <c r="R26" s="10">
        <v>1.5307950004273365E-2</v>
      </c>
      <c r="V26" s="65" t="s">
        <v>747</v>
      </c>
      <c r="W26" s="64">
        <f t="shared" ref="W26:AD26" si="15">(AVERAGE(W23:W25))</f>
        <v>29.757152662521552</v>
      </c>
      <c r="X26" s="64">
        <f t="shared" si="15"/>
        <v>38.951788434653082</v>
      </c>
      <c r="Y26" s="64">
        <f t="shared" si="15"/>
        <v>37.243069206692695</v>
      </c>
      <c r="Z26" s="64">
        <f t="shared" si="15"/>
        <v>45.517354018872815</v>
      </c>
      <c r="AA26" s="64">
        <f t="shared" si="15"/>
        <v>64.130535585130175</v>
      </c>
      <c r="AB26" s="64">
        <f t="shared" si="15"/>
        <v>75.998229501239138</v>
      </c>
      <c r="AC26" s="64">
        <f t="shared" si="15"/>
        <v>67.026937470089848</v>
      </c>
      <c r="AD26" s="64">
        <f t="shared" si="15"/>
        <v>103.57785127822957</v>
      </c>
      <c r="AJ26" s="25" t="s">
        <v>11</v>
      </c>
      <c r="AK26" s="25" t="s">
        <v>12</v>
      </c>
      <c r="AL26" s="25" t="s">
        <v>13</v>
      </c>
      <c r="AM26" s="70" t="s">
        <v>14</v>
      </c>
      <c r="AN26" s="25" t="s">
        <v>11</v>
      </c>
      <c r="AO26" s="25" t="s">
        <v>12</v>
      </c>
      <c r="AP26" s="25" t="s">
        <v>13</v>
      </c>
      <c r="AQ26" s="70" t="s">
        <v>14</v>
      </c>
    </row>
    <row r="27" spans="3:43" x14ac:dyDescent="0.2">
      <c r="C27" s="9" t="s">
        <v>4</v>
      </c>
      <c r="D27" s="11">
        <v>2.4570965127829876</v>
      </c>
      <c r="E27" s="11">
        <v>36.43602719038941</v>
      </c>
      <c r="F27" s="11">
        <v>24.915397388503024</v>
      </c>
      <c r="G27" s="11">
        <v>27.298090521322099</v>
      </c>
      <c r="H27" s="11">
        <v>28.611730075006054</v>
      </c>
      <c r="I27" s="11">
        <v>14.523251159066117</v>
      </c>
      <c r="J27" s="11">
        <v>19.263535176187791</v>
      </c>
      <c r="K27" s="11">
        <v>4.5240133033515493</v>
      </c>
      <c r="L27" s="11">
        <v>40.707276863837144</v>
      </c>
      <c r="M27" s="11">
        <v>14.52018641075712</v>
      </c>
      <c r="N27" s="11">
        <v>21.936776826417695</v>
      </c>
      <c r="O27" s="11">
        <v>30.806538920764886</v>
      </c>
      <c r="P27" s="11">
        <v>14.471469990612027</v>
      </c>
      <c r="Q27" s="11">
        <v>37.273836626061154</v>
      </c>
      <c r="R27" s="10">
        <v>14.766511258141509</v>
      </c>
      <c r="V27" s="50" t="s">
        <v>3</v>
      </c>
      <c r="W27">
        <f t="shared" ref="W27:AD27" si="16">(STDEV(W23:W25))</f>
        <v>24.604513963762091</v>
      </c>
      <c r="X27">
        <f t="shared" si="16"/>
        <v>26.300287919682994</v>
      </c>
      <c r="Y27">
        <f t="shared" si="16"/>
        <v>8.3097684970546322</v>
      </c>
      <c r="Z27">
        <f t="shared" si="16"/>
        <v>14.693118781781655</v>
      </c>
      <c r="AA27">
        <f t="shared" si="16"/>
        <v>12.111039046871467</v>
      </c>
      <c r="AB27">
        <f t="shared" si="16"/>
        <v>3.7938944379224053</v>
      </c>
      <c r="AC27">
        <f t="shared" si="16"/>
        <v>4.751552142974365</v>
      </c>
      <c r="AD27">
        <f t="shared" si="16"/>
        <v>8.4257950226441274</v>
      </c>
      <c r="AI27" s="50" t="s">
        <v>748</v>
      </c>
      <c r="AJ27" s="63">
        <v>61.25166331321639</v>
      </c>
      <c r="AK27" s="64">
        <v>65.424175537199901</v>
      </c>
      <c r="AL27" s="64">
        <v>71.408990923629105</v>
      </c>
      <c r="AM27" s="65">
        <v>58.820233041734696</v>
      </c>
      <c r="AN27" s="64">
        <v>70.242847337478452</v>
      </c>
      <c r="AO27" s="64">
        <v>61.048211565346925</v>
      </c>
      <c r="AP27" s="64">
        <v>62.756930793307305</v>
      </c>
      <c r="AQ27" s="64">
        <v>54.482645981127185</v>
      </c>
    </row>
    <row r="28" spans="3:43" x14ac:dyDescent="0.2">
      <c r="C28" s="4" t="s">
        <v>20</v>
      </c>
      <c r="D28">
        <v>100</v>
      </c>
      <c r="E28">
        <f>(E22/$D25)*100</f>
        <v>88.388214904679387</v>
      </c>
      <c r="F28">
        <f t="shared" ref="F28:R28" si="17">(F22/$D25)*100</f>
        <v>66.031195840554588</v>
      </c>
      <c r="G28">
        <f t="shared" si="17"/>
        <v>44.71403812824957</v>
      </c>
      <c r="H28">
        <f t="shared" si="17"/>
        <v>67.59098786828423</v>
      </c>
      <c r="I28">
        <f t="shared" si="17"/>
        <v>39.51473136915078</v>
      </c>
      <c r="J28">
        <f t="shared" si="17"/>
        <v>61.351819757365675</v>
      </c>
      <c r="K28">
        <f t="shared" si="17"/>
        <v>45.233968804159439</v>
      </c>
      <c r="L28">
        <f t="shared" si="17"/>
        <v>78.509532062391685</v>
      </c>
      <c r="M28">
        <f t="shared" si="17"/>
        <v>84.748700173310226</v>
      </c>
      <c r="N28">
        <f t="shared" si="17"/>
        <v>58.232235701906419</v>
      </c>
      <c r="O28">
        <f t="shared" si="17"/>
        <v>40.034662045060657</v>
      </c>
      <c r="P28">
        <f t="shared" si="17"/>
        <v>46.793760831889081</v>
      </c>
      <c r="Q28">
        <f t="shared" si="17"/>
        <v>56.1525129982669</v>
      </c>
      <c r="R28">
        <f t="shared" si="17"/>
        <v>47.83362218370884</v>
      </c>
      <c r="V28" s="76" t="s">
        <v>69</v>
      </c>
      <c r="W28" s="49">
        <f>(W27/2)</f>
        <v>12.302256981881046</v>
      </c>
      <c r="X28" s="49">
        <f t="shared" ref="X28:AD28" si="18">(X27/2)</f>
        <v>13.150143959841497</v>
      </c>
      <c r="Y28" s="49">
        <f t="shared" si="18"/>
        <v>4.1548842485273161</v>
      </c>
      <c r="Z28" s="49">
        <f t="shared" si="18"/>
        <v>7.3465593908908273</v>
      </c>
      <c r="AA28" s="49">
        <f t="shared" si="18"/>
        <v>6.0555195234357333</v>
      </c>
      <c r="AB28" s="49">
        <f t="shared" si="18"/>
        <v>1.8969472189612027</v>
      </c>
      <c r="AC28" s="49">
        <f t="shared" si="18"/>
        <v>2.3757760714871825</v>
      </c>
      <c r="AD28" s="49">
        <f t="shared" si="18"/>
        <v>4.2128975113220637</v>
      </c>
      <c r="AI28" s="50" t="s">
        <v>743</v>
      </c>
      <c r="AJ28">
        <v>22.038547433464913</v>
      </c>
      <c r="AK28">
        <v>24.967684334822476</v>
      </c>
      <c r="AL28">
        <v>11.691853988556119</v>
      </c>
      <c r="AM28" s="50">
        <v>-20.650957121578244</v>
      </c>
      <c r="AN28">
        <v>35.869464414869832</v>
      </c>
      <c r="AO28">
        <v>24.001770498760866</v>
      </c>
      <c r="AP28">
        <v>32.973062529910152</v>
      </c>
      <c r="AQ28">
        <v>-3.5778512782295784</v>
      </c>
    </row>
    <row r="29" spans="3:43" x14ac:dyDescent="0.2">
      <c r="C29" s="4"/>
      <c r="D29">
        <v>100</v>
      </c>
      <c r="E29">
        <f>(E23/$D25)*100</f>
        <v>41.594454072790299</v>
      </c>
      <c r="F29">
        <f t="shared" ref="F29:R29" si="19">(F23/$D25)*100</f>
        <v>43.154246100519934</v>
      </c>
      <c r="G29">
        <f t="shared" si="19"/>
        <v>75.909878682842276</v>
      </c>
      <c r="H29">
        <f t="shared" si="19"/>
        <v>47.83362218370884</v>
      </c>
      <c r="I29">
        <f t="shared" si="19"/>
        <v>51.993067590987877</v>
      </c>
      <c r="J29">
        <f t="shared" si="19"/>
        <v>81.629116117850955</v>
      </c>
      <c r="K29">
        <f t="shared" si="19"/>
        <v>48.873483535528599</v>
      </c>
      <c r="L29">
        <f t="shared" si="19"/>
        <v>47.313691507798964</v>
      </c>
      <c r="M29">
        <f t="shared" si="19"/>
        <v>75.3899480069324</v>
      </c>
      <c r="N29">
        <f t="shared" si="19"/>
        <v>57.712305025996535</v>
      </c>
      <c r="O29">
        <f t="shared" si="19"/>
        <v>71.750433275563267</v>
      </c>
      <c r="P29">
        <f t="shared" si="19"/>
        <v>44.194107452339694</v>
      </c>
      <c r="Q29">
        <f t="shared" si="19"/>
        <v>55.112651646447141</v>
      </c>
      <c r="R29">
        <f t="shared" si="19"/>
        <v>50.953206239168111</v>
      </c>
    </row>
    <row r="30" spans="3:43" x14ac:dyDescent="0.2">
      <c r="C30" s="4"/>
      <c r="D30">
        <v>100</v>
      </c>
      <c r="E30">
        <f>(E24/$D25)*100</f>
        <v>62.911611785095324</v>
      </c>
      <c r="F30">
        <f t="shared" ref="F30:R30" si="20">(F24/$D25)*100</f>
        <v>44.71403812824957</v>
      </c>
      <c r="G30">
        <f t="shared" si="20"/>
        <v>54.592720970537258</v>
      </c>
      <c r="H30">
        <f t="shared" si="20"/>
        <v>86.308492201039869</v>
      </c>
      <c r="I30">
        <f t="shared" si="20"/>
        <v>42.634315424610051</v>
      </c>
      <c r="J30">
        <f t="shared" si="20"/>
        <v>57.712305025996535</v>
      </c>
      <c r="K30">
        <f t="shared" si="20"/>
        <v>45.233968804159439</v>
      </c>
      <c r="L30">
        <f t="shared" si="20"/>
        <v>111.78509532062392</v>
      </c>
      <c r="M30">
        <f t="shared" si="20"/>
        <v>100.34662045060658</v>
      </c>
      <c r="N30">
        <f t="shared" si="20"/>
        <v>83.188908145580598</v>
      </c>
      <c r="O30">
        <f t="shared" si="20"/>
        <v>48.353552859618723</v>
      </c>
      <c r="P30">
        <f t="shared" si="20"/>
        <v>57.712305025996535</v>
      </c>
      <c r="Q30">
        <f t="shared" si="20"/>
        <v>101.38648180242636</v>
      </c>
      <c r="R30">
        <f t="shared" si="20"/>
        <v>62.911611785095324</v>
      </c>
    </row>
    <row r="31" spans="3:43" x14ac:dyDescent="0.2">
      <c r="C31" s="9" t="s">
        <v>2</v>
      </c>
      <c r="D31" s="11">
        <v>100</v>
      </c>
      <c r="E31" s="11">
        <v>64.298093587521677</v>
      </c>
      <c r="F31" s="11">
        <v>51.299826689774697</v>
      </c>
      <c r="G31" s="11">
        <v>58.405545927209708</v>
      </c>
      <c r="H31" s="11">
        <v>57.712305025996535</v>
      </c>
      <c r="I31" s="11">
        <v>45.753899480069329</v>
      </c>
      <c r="J31" s="11">
        <v>71.490467937608315</v>
      </c>
      <c r="K31" s="11">
        <v>47.053726169844019</v>
      </c>
      <c r="L31" s="11">
        <v>62.911611785095324</v>
      </c>
      <c r="M31" s="11">
        <v>80.069324090121313</v>
      </c>
      <c r="N31" s="11">
        <v>57.97227036395148</v>
      </c>
      <c r="O31" s="11">
        <v>55.892547660311962</v>
      </c>
      <c r="P31" s="11">
        <v>45.493934142114384</v>
      </c>
      <c r="Q31" s="11">
        <v>55.632582322357024</v>
      </c>
      <c r="R31" s="10">
        <v>49.393414211438476</v>
      </c>
    </row>
    <row r="32" spans="3:43" x14ac:dyDescent="0.2">
      <c r="C32" s="9" t="s">
        <v>3</v>
      </c>
      <c r="D32" s="11">
        <v>0</v>
      </c>
      <c r="E32" s="11">
        <v>23.427670862451372</v>
      </c>
      <c r="F32" s="11">
        <v>12.781555679370708</v>
      </c>
      <c r="G32" s="11">
        <v>15.943598796681997</v>
      </c>
      <c r="H32" s="11">
        <v>13.970567253945674</v>
      </c>
      <c r="I32" s="11">
        <v>8.823516160386724</v>
      </c>
      <c r="J32" s="11">
        <v>14.338213760628451</v>
      </c>
      <c r="K32" s="11">
        <v>2.5735255467794693</v>
      </c>
      <c r="L32" s="11">
        <v>22.058790400966824</v>
      </c>
      <c r="M32" s="11">
        <v>6.6176371202900528</v>
      </c>
      <c r="N32" s="11">
        <v>0.36764650668278354</v>
      </c>
      <c r="O32" s="11">
        <v>22.426436907649592</v>
      </c>
      <c r="P32" s="11">
        <v>1.8382325334138976</v>
      </c>
      <c r="Q32" s="11">
        <v>0.73529301336556196</v>
      </c>
      <c r="R32" s="10">
        <v>2.205879040096681</v>
      </c>
    </row>
    <row r="33" spans="3:18" ht="16" thickBot="1" x14ac:dyDescent="0.25">
      <c r="C33" s="13" t="s">
        <v>4</v>
      </c>
      <c r="D33" s="15">
        <v>0</v>
      </c>
      <c r="E33" s="15">
        <v>36.436027190389325</v>
      </c>
      <c r="F33" s="15">
        <v>24.915397388503035</v>
      </c>
      <c r="G33" s="15">
        <v>27.298090521321996</v>
      </c>
      <c r="H33" s="15">
        <v>24.207259175755716</v>
      </c>
      <c r="I33" s="15">
        <v>19.284730395996739</v>
      </c>
      <c r="J33" s="15">
        <v>20.056119611836646</v>
      </c>
      <c r="K33" s="15">
        <v>5.4693342191224819</v>
      </c>
      <c r="L33" s="15">
        <v>35.063146174539547</v>
      </c>
      <c r="M33" s="15">
        <v>8.2648844554271879</v>
      </c>
      <c r="N33" s="15">
        <v>0.63417648536910642</v>
      </c>
      <c r="O33" s="15">
        <v>40.124198746399422</v>
      </c>
      <c r="P33" s="15">
        <v>4.0406101782088335</v>
      </c>
      <c r="Q33" s="15">
        <v>1.3216949181056985</v>
      </c>
      <c r="R33" s="14">
        <v>4.4659375653887192</v>
      </c>
    </row>
    <row r="34" spans="3:18" x14ac:dyDescent="0.2">
      <c r="C34" t="s">
        <v>751</v>
      </c>
      <c r="D34">
        <f>(100-D31)</f>
        <v>0</v>
      </c>
      <c r="E34">
        <f t="shared" ref="E34:R34" si="21">(100-E31)</f>
        <v>35.701906412478323</v>
      </c>
      <c r="F34">
        <f t="shared" si="21"/>
        <v>48.700173310225303</v>
      </c>
      <c r="G34">
        <f t="shared" si="21"/>
        <v>41.594454072790292</v>
      </c>
      <c r="H34">
        <f t="shared" si="21"/>
        <v>42.287694974003465</v>
      </c>
      <c r="I34">
        <f t="shared" si="21"/>
        <v>54.246100519930671</v>
      </c>
      <c r="J34">
        <f t="shared" si="21"/>
        <v>28.509532062391685</v>
      </c>
      <c r="K34">
        <f t="shared" si="21"/>
        <v>52.946273830155981</v>
      </c>
      <c r="L34">
        <f t="shared" si="21"/>
        <v>37.088388214904676</v>
      </c>
      <c r="M34">
        <f t="shared" si="21"/>
        <v>19.930675909878687</v>
      </c>
      <c r="N34">
        <f t="shared" si="21"/>
        <v>42.02772963604852</v>
      </c>
      <c r="O34">
        <f t="shared" si="21"/>
        <v>44.107452339688038</v>
      </c>
      <c r="P34">
        <f t="shared" si="21"/>
        <v>54.506065857885616</v>
      </c>
      <c r="Q34">
        <f t="shared" si="21"/>
        <v>44.367417677642976</v>
      </c>
      <c r="R34">
        <f t="shared" si="21"/>
        <v>50.606585788561524</v>
      </c>
    </row>
    <row r="35" spans="3:18" x14ac:dyDescent="0.2">
      <c r="C35" t="s">
        <v>755</v>
      </c>
      <c r="H35">
        <f>(E34+F34)</f>
        <v>84.402079722703633</v>
      </c>
      <c r="I35">
        <f>(E34+G34)</f>
        <v>77.296360485268622</v>
      </c>
      <c r="J35">
        <f>(F34+G34)</f>
        <v>90.294627383015595</v>
      </c>
      <c r="K35">
        <f>(E34+F34+G34)</f>
        <v>125.99653379549392</v>
      </c>
      <c r="O35">
        <f>(L34+M34)</f>
        <v>57.019064124783363</v>
      </c>
      <c r="P35">
        <f>(L34+N34)</f>
        <v>79.116117850953202</v>
      </c>
      <c r="Q35">
        <f>(M34+N34)</f>
        <v>61.958405545927207</v>
      </c>
      <c r="R35">
        <f>(L34+M34+N34)</f>
        <v>99.046793760831889</v>
      </c>
    </row>
    <row r="37" spans="3:18" ht="16" thickBot="1" x14ac:dyDescent="0.25"/>
    <row r="38" spans="3:18" x14ac:dyDescent="0.2">
      <c r="C38" s="1"/>
      <c r="D38" s="35" t="s">
        <v>0</v>
      </c>
      <c r="E38" s="35" t="s">
        <v>406</v>
      </c>
      <c r="F38" s="35"/>
      <c r="G38" s="35"/>
      <c r="H38" s="35"/>
      <c r="I38" s="35"/>
      <c r="J38" s="35"/>
      <c r="K38" s="35"/>
      <c r="L38" s="35" t="s">
        <v>407</v>
      </c>
      <c r="M38" s="35"/>
      <c r="N38" s="35"/>
      <c r="O38" s="35"/>
      <c r="P38" s="35"/>
      <c r="Q38" s="35"/>
      <c r="R38" s="36"/>
    </row>
    <row r="39" spans="3:18" x14ac:dyDescent="0.2">
      <c r="C39" s="4" t="s">
        <v>15</v>
      </c>
      <c r="D39" s="37" t="s">
        <v>1</v>
      </c>
      <c r="E39" s="37" t="s">
        <v>8</v>
      </c>
      <c r="F39" s="37" t="s">
        <v>9</v>
      </c>
      <c r="G39" s="37" t="s">
        <v>10</v>
      </c>
      <c r="H39" s="37" t="s">
        <v>11</v>
      </c>
      <c r="I39" s="37" t="s">
        <v>12</v>
      </c>
      <c r="J39" s="37" t="s">
        <v>13</v>
      </c>
      <c r="K39" s="37" t="s">
        <v>14</v>
      </c>
      <c r="L39" s="37" t="s">
        <v>8</v>
      </c>
      <c r="M39" s="37" t="s">
        <v>9</v>
      </c>
      <c r="N39" s="37" t="s">
        <v>10</v>
      </c>
      <c r="O39" s="37" t="s">
        <v>11</v>
      </c>
      <c r="P39" s="37" t="s">
        <v>12</v>
      </c>
      <c r="Q39" s="37" t="s">
        <v>13</v>
      </c>
      <c r="R39" s="38" t="s">
        <v>14</v>
      </c>
    </row>
    <row r="40" spans="3:18" x14ac:dyDescent="0.2">
      <c r="C40" s="4"/>
      <c r="D40">
        <v>0.17699999999999999</v>
      </c>
      <c r="E40">
        <v>9.1999999999999998E-2</v>
      </c>
      <c r="F40">
        <v>0.107</v>
      </c>
      <c r="G40">
        <v>8.7999999999999995E-2</v>
      </c>
      <c r="H40">
        <v>7.5999999999999998E-2</v>
      </c>
      <c r="I40">
        <v>8.5000000000000006E-2</v>
      </c>
      <c r="J40">
        <v>0.106</v>
      </c>
      <c r="K40">
        <v>8.4000000000000005E-2</v>
      </c>
      <c r="L40">
        <v>0.109</v>
      </c>
      <c r="M40">
        <v>0.152</v>
      </c>
      <c r="N40">
        <v>8.4000000000000005E-2</v>
      </c>
      <c r="O40">
        <v>0.12</v>
      </c>
      <c r="P40">
        <v>8.4000000000000005E-2</v>
      </c>
      <c r="Q40">
        <v>8.5999999999999993E-2</v>
      </c>
      <c r="R40" s="6">
        <v>7.9000000000000001E-2</v>
      </c>
    </row>
    <row r="41" spans="3:18" x14ac:dyDescent="0.2">
      <c r="C41" s="4"/>
      <c r="D41">
        <v>0.187</v>
      </c>
      <c r="E41">
        <v>0.128</v>
      </c>
      <c r="F41">
        <v>8.1000000000000003E-2</v>
      </c>
      <c r="G41">
        <v>9.2999999999999999E-2</v>
      </c>
      <c r="H41">
        <v>8.1000000000000003E-2</v>
      </c>
      <c r="I41">
        <v>7.5999999999999998E-2</v>
      </c>
      <c r="J41">
        <v>0.125</v>
      </c>
      <c r="K41">
        <v>7.8E-2</v>
      </c>
      <c r="L41">
        <v>0.14899999999999999</v>
      </c>
      <c r="M41">
        <v>0.121</v>
      </c>
      <c r="N41">
        <v>0.13500000000000001</v>
      </c>
      <c r="O41">
        <v>8.8999999999999996E-2</v>
      </c>
      <c r="P41">
        <v>8.7999999999999995E-2</v>
      </c>
      <c r="Q41">
        <v>0.14000000000000001</v>
      </c>
      <c r="R41" s="6">
        <v>8.1000000000000003E-2</v>
      </c>
    </row>
    <row r="42" spans="3:18" x14ac:dyDescent="0.2">
      <c r="C42" s="4"/>
      <c r="D42">
        <v>0.19400000000000001</v>
      </c>
      <c r="E42">
        <v>9.6000000000000002E-2</v>
      </c>
      <c r="F42">
        <v>8.1000000000000003E-2</v>
      </c>
      <c r="G42">
        <v>9.2999999999999999E-2</v>
      </c>
      <c r="H42">
        <v>7.1999999999999995E-2</v>
      </c>
      <c r="I42">
        <v>8.3000000000000004E-2</v>
      </c>
      <c r="J42">
        <v>9.0999999999999998E-2</v>
      </c>
      <c r="K42">
        <v>7.5999999999999998E-2</v>
      </c>
      <c r="L42">
        <v>0.17699999999999999</v>
      </c>
      <c r="M42">
        <v>0.125</v>
      </c>
      <c r="N42">
        <v>0.11600000000000001</v>
      </c>
      <c r="O42">
        <v>0.106</v>
      </c>
      <c r="P42">
        <v>0.17299999999999999</v>
      </c>
      <c r="Q42">
        <v>0.13900000000000001</v>
      </c>
      <c r="R42" s="6">
        <v>9.6000000000000002E-2</v>
      </c>
    </row>
    <row r="43" spans="3:18" x14ac:dyDescent="0.2">
      <c r="C43" s="9" t="s">
        <v>2</v>
      </c>
      <c r="D43" s="11">
        <v>0.18600000000000003</v>
      </c>
      <c r="E43" s="11">
        <v>0.10533333333333333</v>
      </c>
      <c r="F43" s="11">
        <v>8.9666666666666672E-2</v>
      </c>
      <c r="G43" s="11">
        <v>9.1333333333333336E-2</v>
      </c>
      <c r="H43" s="11">
        <v>7.6333333333333322E-2</v>
      </c>
      <c r="I43" s="11">
        <v>8.1333333333333327E-2</v>
      </c>
      <c r="J43" s="11">
        <v>0.10733333333333332</v>
      </c>
      <c r="K43" s="11">
        <v>7.9333333333333325E-2</v>
      </c>
      <c r="L43" s="11">
        <v>0.14499999999999999</v>
      </c>
      <c r="M43" s="11">
        <v>0.13266666666666668</v>
      </c>
      <c r="N43" s="11">
        <v>0.11166666666666668</v>
      </c>
      <c r="O43" s="11">
        <v>0.105</v>
      </c>
      <c r="P43" s="11">
        <v>0.11499999999999999</v>
      </c>
      <c r="Q43" s="11">
        <v>0.12166666666666666</v>
      </c>
      <c r="R43" s="10">
        <v>8.533333333333333E-2</v>
      </c>
    </row>
    <row r="44" spans="3:18" x14ac:dyDescent="0.2">
      <c r="C44" s="9" t="s">
        <v>3</v>
      </c>
      <c r="D44" s="11">
        <v>8.5440037453175383E-3</v>
      </c>
      <c r="E44" s="11">
        <v>1.9731531449264952E-2</v>
      </c>
      <c r="F44" s="11">
        <v>1.5011106998930188E-2</v>
      </c>
      <c r="G44" s="11">
        <v>2.8867513459481316E-3</v>
      </c>
      <c r="H44" s="11">
        <v>4.5092497528228985E-3</v>
      </c>
      <c r="I44" s="11">
        <v>4.7258156262526127E-3</v>
      </c>
      <c r="J44" s="11">
        <v>1.7039170558842846E-2</v>
      </c>
      <c r="K44" s="11">
        <v>4.1633319989322695E-3</v>
      </c>
      <c r="L44" s="11">
        <v>3.4176014981270056E-2</v>
      </c>
      <c r="M44" s="11">
        <v>1.686218649325558E-2</v>
      </c>
      <c r="N44" s="11">
        <v>2.5774664562964331E-2</v>
      </c>
      <c r="O44" s="11">
        <v>1.5524174696260076E-2</v>
      </c>
      <c r="P44" s="11">
        <v>5.0269274910227237E-2</v>
      </c>
      <c r="Q44" s="11">
        <v>3.0892285984260564E-2</v>
      </c>
      <c r="R44" s="10">
        <v>9.2915732431775692E-3</v>
      </c>
    </row>
    <row r="45" spans="3:18" x14ac:dyDescent="0.2">
      <c r="C45" s="9" t="s">
        <v>4</v>
      </c>
      <c r="D45" s="11">
        <v>4.5935504007083532</v>
      </c>
      <c r="E45" s="11">
        <v>18.732466565757868</v>
      </c>
      <c r="F45" s="11">
        <v>16.741011522970471</v>
      </c>
      <c r="G45" s="11">
        <v>3.1606766561475896</v>
      </c>
      <c r="H45" s="11">
        <v>5.9073140866675535</v>
      </c>
      <c r="I45" s="11">
        <v>5.8104290486712458</v>
      </c>
      <c r="J45" s="11">
        <v>15.8750036262511</v>
      </c>
      <c r="K45" s="11">
        <v>5.2478974776457177</v>
      </c>
      <c r="L45" s="11">
        <v>23.569665504324178</v>
      </c>
      <c r="M45" s="11">
        <v>12.710190824061993</v>
      </c>
      <c r="N45" s="11">
        <v>23.081789160863579</v>
      </c>
      <c r="O45" s="11">
        <v>14.784928282152453</v>
      </c>
      <c r="P45" s="11">
        <v>43.712412965414991</v>
      </c>
      <c r="Q45" s="11">
        <v>25.390919987063477</v>
      </c>
      <c r="R45" s="10">
        <v>10.888562394348714</v>
      </c>
    </row>
    <row r="46" spans="3:18" x14ac:dyDescent="0.2">
      <c r="C46" s="4" t="s">
        <v>20</v>
      </c>
      <c r="D46">
        <v>100</v>
      </c>
      <c r="E46">
        <v>49.462365591397841</v>
      </c>
      <c r="F46">
        <v>57.526881720430097</v>
      </c>
      <c r="G46">
        <v>47.311827956989241</v>
      </c>
      <c r="H46">
        <v>40.860215053763433</v>
      </c>
      <c r="I46">
        <v>45.698924731182792</v>
      </c>
      <c r="J46">
        <v>56.989247311827953</v>
      </c>
      <c r="K46">
        <v>45.161290322580641</v>
      </c>
      <c r="L46">
        <v>58.602150537634401</v>
      </c>
      <c r="M46">
        <v>81.720430107526866</v>
      </c>
      <c r="N46">
        <v>45.161290322580641</v>
      </c>
      <c r="O46">
        <v>64.51612903225805</v>
      </c>
      <c r="P46">
        <v>45.161290322580641</v>
      </c>
      <c r="Q46">
        <v>46.236559139784937</v>
      </c>
      <c r="R46" s="6">
        <v>42.473118279569889</v>
      </c>
    </row>
    <row r="47" spans="3:18" x14ac:dyDescent="0.2">
      <c r="C47" s="4"/>
      <c r="D47">
        <v>100</v>
      </c>
      <c r="E47">
        <v>68.817204301075265</v>
      </c>
      <c r="F47">
        <v>43.548387096774185</v>
      </c>
      <c r="G47">
        <v>49.999999999999993</v>
      </c>
      <c r="H47">
        <v>43.548387096774185</v>
      </c>
      <c r="I47">
        <v>40.860215053763433</v>
      </c>
      <c r="J47">
        <v>67.204301075268816</v>
      </c>
      <c r="K47">
        <v>41.935483870967737</v>
      </c>
      <c r="L47">
        <v>80.107526881720418</v>
      </c>
      <c r="M47">
        <v>65.053763440860195</v>
      </c>
      <c r="N47">
        <v>72.58064516129032</v>
      </c>
      <c r="O47">
        <v>47.849462365591386</v>
      </c>
      <c r="P47">
        <v>47.311827956989241</v>
      </c>
      <c r="Q47">
        <v>75.268817204301072</v>
      </c>
      <c r="R47" s="6">
        <v>43.548387096774185</v>
      </c>
    </row>
    <row r="48" spans="3:18" x14ac:dyDescent="0.2">
      <c r="C48" s="4"/>
      <c r="D48">
        <v>100</v>
      </c>
      <c r="E48">
        <v>51.612903225806448</v>
      </c>
      <c r="F48">
        <v>43.548387096774185</v>
      </c>
      <c r="G48">
        <v>49.999999999999993</v>
      </c>
      <c r="H48">
        <v>38.709677419354833</v>
      </c>
      <c r="I48">
        <v>44.623655913978489</v>
      </c>
      <c r="J48">
        <v>48.924731182795689</v>
      </c>
      <c r="K48">
        <v>40.860215053763433</v>
      </c>
      <c r="L48">
        <v>95.161290322580626</v>
      </c>
      <c r="M48">
        <v>67.204301075268816</v>
      </c>
      <c r="N48">
        <v>62.36559139784945</v>
      </c>
      <c r="O48">
        <v>56.989247311827953</v>
      </c>
      <c r="P48">
        <v>93.010752688172033</v>
      </c>
      <c r="Q48">
        <v>74.731182795698928</v>
      </c>
      <c r="R48" s="6">
        <v>51.612903225806448</v>
      </c>
    </row>
    <row r="49" spans="3:18" x14ac:dyDescent="0.2">
      <c r="C49" s="9" t="s">
        <v>2</v>
      </c>
      <c r="D49" s="11">
        <v>100</v>
      </c>
      <c r="E49" s="11">
        <v>56.630824372759854</v>
      </c>
      <c r="F49" s="11">
        <v>48.207885304659492</v>
      </c>
      <c r="G49" s="11">
        <v>49.103942652329742</v>
      </c>
      <c r="H49" s="11">
        <v>42.204301075268809</v>
      </c>
      <c r="I49" s="11">
        <v>43.279569892473113</v>
      </c>
      <c r="J49" s="11">
        <v>62.096774193548384</v>
      </c>
      <c r="K49" s="11">
        <v>43.548387096774192</v>
      </c>
      <c r="L49" s="11">
        <v>69.354838709677409</v>
      </c>
      <c r="M49" s="11">
        <v>73.387096774193537</v>
      </c>
      <c r="N49" s="11">
        <v>58.87096774193548</v>
      </c>
      <c r="O49" s="11">
        <v>56.182795698924721</v>
      </c>
      <c r="P49" s="11">
        <v>46.236559139784944</v>
      </c>
      <c r="Q49" s="11">
        <v>60.752688172043008</v>
      </c>
      <c r="R49" s="10">
        <v>43.010752688172033</v>
      </c>
    </row>
    <row r="50" spans="3:18" x14ac:dyDescent="0.2">
      <c r="C50" s="9" t="s">
        <v>3</v>
      </c>
      <c r="D50" s="11">
        <v>0</v>
      </c>
      <c r="E50" s="11">
        <v>10.608350241540302</v>
      </c>
      <c r="F50" s="11">
        <v>8.070487633833455</v>
      </c>
      <c r="G50" s="11">
        <v>1.552016852660284</v>
      </c>
      <c r="H50" s="11">
        <v>1.9008246806089983</v>
      </c>
      <c r="I50" s="11">
        <v>3.4214844250962009</v>
      </c>
      <c r="J50" s="11">
        <v>7.2231337863141976</v>
      </c>
      <c r="K50" s="11">
        <v>2.2809896167307988</v>
      </c>
      <c r="L50" s="11">
        <v>15.206597444871996</v>
      </c>
      <c r="M50" s="11">
        <v>11.785113019775705</v>
      </c>
      <c r="N50" s="11">
        <v>19.388411742211769</v>
      </c>
      <c r="O50" s="11">
        <v>11.785113019775745</v>
      </c>
      <c r="P50" s="11">
        <v>1.5206597444871977</v>
      </c>
      <c r="Q50" s="11">
        <v>20.528906550577172</v>
      </c>
      <c r="R50" s="10">
        <v>0.76032987224359627</v>
      </c>
    </row>
    <row r="51" spans="3:18" ht="16" thickBot="1" x14ac:dyDescent="0.25">
      <c r="C51" s="13" t="s">
        <v>4</v>
      </c>
      <c r="D51" s="15">
        <v>0</v>
      </c>
      <c r="E51" s="15">
        <v>18.732466565757878</v>
      </c>
      <c r="F51" s="15">
        <v>16.741011522970513</v>
      </c>
      <c r="G51" s="15">
        <v>3.1606766561475861</v>
      </c>
      <c r="H51" s="15">
        <v>4.5038648483219585</v>
      </c>
      <c r="I51" s="15">
        <v>7.9055416530173099</v>
      </c>
      <c r="J51" s="15">
        <v>11.632059603934552</v>
      </c>
      <c r="K51" s="15">
        <v>5.2378280087892426</v>
      </c>
      <c r="L51" s="15">
        <v>21.925791664699158</v>
      </c>
      <c r="M51" s="15">
        <v>16.058835323650413</v>
      </c>
      <c r="N51" s="15">
        <v>32.933740493619993</v>
      </c>
      <c r="O51" s="15">
        <v>20.976373413189368</v>
      </c>
      <c r="P51" s="15">
        <v>3.2888687497048692</v>
      </c>
      <c r="Q51" s="15">
        <v>33.7909435257288</v>
      </c>
      <c r="R51" s="14">
        <v>1.7677669529663618</v>
      </c>
    </row>
    <row r="52" spans="3:18" x14ac:dyDescent="0.2">
      <c r="C52" t="s">
        <v>751</v>
      </c>
      <c r="D52">
        <f>(100-D49)</f>
        <v>0</v>
      </c>
      <c r="E52">
        <f t="shared" ref="E52:R52" si="22">(100-E49)</f>
        <v>43.369175627240146</v>
      </c>
      <c r="F52">
        <f t="shared" si="22"/>
        <v>51.792114695340508</v>
      </c>
      <c r="G52">
        <f t="shared" si="22"/>
        <v>50.896057347670258</v>
      </c>
      <c r="H52">
        <f t="shared" si="22"/>
        <v>57.795698924731191</v>
      </c>
      <c r="I52">
        <f t="shared" si="22"/>
        <v>56.720430107526887</v>
      </c>
      <c r="J52">
        <f t="shared" si="22"/>
        <v>37.903225806451616</v>
      </c>
      <c r="K52">
        <f t="shared" si="22"/>
        <v>56.451612903225808</v>
      </c>
      <c r="L52">
        <f t="shared" si="22"/>
        <v>30.645161290322591</v>
      </c>
      <c r="M52">
        <f t="shared" si="22"/>
        <v>26.612903225806463</v>
      </c>
      <c r="N52">
        <f t="shared" si="22"/>
        <v>41.12903225806452</v>
      </c>
      <c r="O52">
        <f t="shared" si="22"/>
        <v>43.817204301075279</v>
      </c>
      <c r="P52">
        <f t="shared" si="22"/>
        <v>53.763440860215056</v>
      </c>
      <c r="Q52">
        <f t="shared" si="22"/>
        <v>39.247311827956992</v>
      </c>
      <c r="R52">
        <f t="shared" si="22"/>
        <v>56.989247311827967</v>
      </c>
    </row>
    <row r="53" spans="3:18" x14ac:dyDescent="0.2">
      <c r="C53" t="s">
        <v>755</v>
      </c>
      <c r="H53">
        <f>(E52+F52)</f>
        <v>95.161290322580655</v>
      </c>
      <c r="I53">
        <f>(E52+G52)</f>
        <v>94.265232974910404</v>
      </c>
      <c r="J53">
        <f>(F52+G52)</f>
        <v>102.68817204301077</v>
      </c>
      <c r="K53">
        <f>(E52+F52+G52)</f>
        <v>146.05734767025092</v>
      </c>
      <c r="O53">
        <f>(L52+M52)</f>
        <v>57.258064516129053</v>
      </c>
      <c r="P53">
        <f>(L52+N52)</f>
        <v>71.774193548387103</v>
      </c>
      <c r="Q53">
        <f>(M52+N52)</f>
        <v>67.741935483870975</v>
      </c>
      <c r="R53">
        <f>(L52+M52+N52)</f>
        <v>98.387096774193566</v>
      </c>
    </row>
    <row r="55" spans="3:18" ht="16" thickBot="1" x14ac:dyDescent="0.25"/>
    <row r="56" spans="3:18" x14ac:dyDescent="0.2">
      <c r="C56" s="1"/>
      <c r="D56" s="28" t="s">
        <v>0</v>
      </c>
      <c r="E56" s="28" t="s">
        <v>406</v>
      </c>
      <c r="F56" s="28"/>
      <c r="G56" s="28"/>
      <c r="H56" s="28"/>
      <c r="I56" s="28"/>
      <c r="J56" s="28"/>
      <c r="K56" s="28"/>
      <c r="L56" s="28" t="s">
        <v>407</v>
      </c>
      <c r="M56" s="28"/>
      <c r="N56" s="28"/>
      <c r="O56" s="28"/>
      <c r="P56" s="28"/>
      <c r="Q56" s="28"/>
      <c r="R56" s="29"/>
    </row>
    <row r="57" spans="3:18" x14ac:dyDescent="0.2">
      <c r="C57" s="4" t="s">
        <v>16</v>
      </c>
      <c r="D57" s="30" t="s">
        <v>1</v>
      </c>
      <c r="E57" s="30" t="s">
        <v>8</v>
      </c>
      <c r="F57" s="30" t="s">
        <v>9</v>
      </c>
      <c r="G57" s="30" t="s">
        <v>10</v>
      </c>
      <c r="H57" s="30" t="s">
        <v>11</v>
      </c>
      <c r="I57" s="30" t="s">
        <v>12</v>
      </c>
      <c r="J57" s="30" t="s">
        <v>13</v>
      </c>
      <c r="K57" s="30" t="s">
        <v>14</v>
      </c>
      <c r="L57" s="30" t="s">
        <v>8</v>
      </c>
      <c r="M57" s="30" t="s">
        <v>9</v>
      </c>
      <c r="N57" s="30" t="s">
        <v>10</v>
      </c>
      <c r="O57" s="30" t="s">
        <v>11</v>
      </c>
      <c r="P57" s="30" t="s">
        <v>12</v>
      </c>
      <c r="Q57" s="30" t="s">
        <v>13</v>
      </c>
      <c r="R57" s="31" t="s">
        <v>14</v>
      </c>
    </row>
    <row r="58" spans="3:18" x14ac:dyDescent="0.2">
      <c r="C58" s="4"/>
      <c r="R58" s="6"/>
    </row>
    <row r="59" spans="3:18" x14ac:dyDescent="0.2">
      <c r="C59" s="4"/>
      <c r="R59" s="6"/>
    </row>
    <row r="60" spans="3:18" x14ac:dyDescent="0.2">
      <c r="C60" s="4"/>
      <c r="R60" s="6"/>
    </row>
    <row r="61" spans="3:18" x14ac:dyDescent="0.2">
      <c r="C61" s="4" t="s">
        <v>2</v>
      </c>
      <c r="D61" t="e">
        <v>#DIV/0!</v>
      </c>
      <c r="E61" t="e">
        <v>#DIV/0!</v>
      </c>
      <c r="F61" t="e">
        <v>#DIV/0!</v>
      </c>
      <c r="G61" t="e">
        <v>#DIV/0!</v>
      </c>
      <c r="H61" t="e">
        <v>#DIV/0!</v>
      </c>
      <c r="I61" t="e">
        <v>#DIV/0!</v>
      </c>
      <c r="J61" t="e">
        <v>#DIV/0!</v>
      </c>
      <c r="K61" t="e">
        <v>#DIV/0!</v>
      </c>
      <c r="L61" t="e">
        <v>#DIV/0!</v>
      </c>
      <c r="M61" t="e">
        <v>#DIV/0!</v>
      </c>
      <c r="N61" t="e">
        <v>#DIV/0!</v>
      </c>
      <c r="O61" t="e">
        <v>#DIV/0!</v>
      </c>
      <c r="P61" t="e">
        <v>#DIV/0!</v>
      </c>
      <c r="Q61" t="e">
        <v>#DIV/0!</v>
      </c>
      <c r="R61" s="6" t="e">
        <v>#DIV/0!</v>
      </c>
    </row>
    <row r="62" spans="3:18" x14ac:dyDescent="0.2">
      <c r="C62" s="4" t="s">
        <v>3</v>
      </c>
      <c r="D62" t="e">
        <v>#DIV/0!</v>
      </c>
      <c r="E62" t="e">
        <v>#DIV/0!</v>
      </c>
      <c r="F62" t="e">
        <v>#DIV/0!</v>
      </c>
      <c r="G62" t="e">
        <v>#DIV/0!</v>
      </c>
      <c r="H62" t="e">
        <v>#DIV/0!</v>
      </c>
      <c r="I62" t="e">
        <v>#DIV/0!</v>
      </c>
      <c r="J62" t="e">
        <v>#DIV/0!</v>
      </c>
      <c r="K62" t="e">
        <v>#DIV/0!</v>
      </c>
      <c r="L62" t="e">
        <v>#DIV/0!</v>
      </c>
      <c r="M62" t="e">
        <v>#DIV/0!</v>
      </c>
      <c r="N62" t="e">
        <v>#DIV/0!</v>
      </c>
      <c r="O62" t="e">
        <v>#DIV/0!</v>
      </c>
      <c r="P62" t="e">
        <v>#DIV/0!</v>
      </c>
      <c r="Q62" t="e">
        <v>#DIV/0!</v>
      </c>
      <c r="R62" s="6" t="e">
        <v>#DIV/0!</v>
      </c>
    </row>
    <row r="63" spans="3:18" x14ac:dyDescent="0.2">
      <c r="C63" s="4" t="s">
        <v>4</v>
      </c>
      <c r="D63" t="e">
        <v>#DIV/0!</v>
      </c>
      <c r="E63" t="e">
        <v>#DIV/0!</v>
      </c>
      <c r="F63" t="e">
        <v>#DIV/0!</v>
      </c>
      <c r="G63" t="e">
        <v>#DIV/0!</v>
      </c>
      <c r="H63" t="e">
        <v>#DIV/0!</v>
      </c>
      <c r="I63" t="e">
        <v>#DIV/0!</v>
      </c>
      <c r="J63" t="e">
        <v>#DIV/0!</v>
      </c>
      <c r="K63" t="e">
        <v>#DIV/0!</v>
      </c>
      <c r="L63" t="e">
        <v>#DIV/0!</v>
      </c>
      <c r="M63" t="e">
        <v>#DIV/0!</v>
      </c>
      <c r="N63" t="e">
        <v>#DIV/0!</v>
      </c>
      <c r="O63" t="e">
        <v>#DIV/0!</v>
      </c>
      <c r="P63" t="e">
        <v>#DIV/0!</v>
      </c>
      <c r="Q63" t="e">
        <v>#DIV/0!</v>
      </c>
      <c r="R63" s="6" t="e">
        <v>#DIV/0!</v>
      </c>
    </row>
    <row r="64" spans="3:18" x14ac:dyDescent="0.2">
      <c r="C64" s="4" t="s">
        <v>20</v>
      </c>
      <c r="D64" t="e">
        <v>#DIV/0!</v>
      </c>
      <c r="E64" t="e">
        <v>#DIV/0!</v>
      </c>
      <c r="F64" t="e">
        <v>#DIV/0!</v>
      </c>
      <c r="G64" t="e">
        <v>#DIV/0!</v>
      </c>
      <c r="H64" t="e">
        <v>#DIV/0!</v>
      </c>
      <c r="I64" t="e">
        <v>#DIV/0!</v>
      </c>
      <c r="J64" t="e">
        <v>#DIV/0!</v>
      </c>
      <c r="K64" t="e">
        <v>#DIV/0!</v>
      </c>
      <c r="L64" t="e">
        <v>#DIV/0!</v>
      </c>
      <c r="M64" t="e">
        <v>#DIV/0!</v>
      </c>
      <c r="N64" t="e">
        <v>#DIV/0!</v>
      </c>
      <c r="O64" t="e">
        <v>#DIV/0!</v>
      </c>
      <c r="P64" t="e">
        <v>#DIV/0!</v>
      </c>
      <c r="Q64" t="e">
        <v>#DIV/0!</v>
      </c>
      <c r="R64" s="6" t="e">
        <v>#DIV/0!</v>
      </c>
    </row>
    <row r="65" spans="3:18" x14ac:dyDescent="0.2">
      <c r="C65" s="4"/>
      <c r="D65" t="e">
        <v>#DIV/0!</v>
      </c>
      <c r="E65" t="e">
        <v>#DIV/0!</v>
      </c>
      <c r="F65" t="e">
        <v>#DIV/0!</v>
      </c>
      <c r="G65" t="e">
        <v>#DIV/0!</v>
      </c>
      <c r="H65" t="e">
        <v>#DIV/0!</v>
      </c>
      <c r="I65" t="e">
        <v>#DIV/0!</v>
      </c>
      <c r="J65" t="e">
        <v>#DIV/0!</v>
      </c>
      <c r="K65" t="e">
        <v>#DIV/0!</v>
      </c>
      <c r="L65" t="e">
        <v>#DIV/0!</v>
      </c>
      <c r="M65" t="e">
        <v>#DIV/0!</v>
      </c>
      <c r="N65" t="e">
        <v>#DIV/0!</v>
      </c>
      <c r="O65" t="e">
        <v>#DIV/0!</v>
      </c>
      <c r="P65" t="e">
        <v>#DIV/0!</v>
      </c>
      <c r="Q65" t="e">
        <v>#DIV/0!</v>
      </c>
      <c r="R65" s="6" t="e">
        <v>#DIV/0!</v>
      </c>
    </row>
    <row r="66" spans="3:18" x14ac:dyDescent="0.2">
      <c r="C66" s="4"/>
      <c r="D66" t="e">
        <v>#DIV/0!</v>
      </c>
      <c r="E66" t="e">
        <v>#DIV/0!</v>
      </c>
      <c r="F66" t="e">
        <v>#DIV/0!</v>
      </c>
      <c r="G66" t="e">
        <v>#DIV/0!</v>
      </c>
      <c r="H66" t="e">
        <v>#DIV/0!</v>
      </c>
      <c r="I66" t="e">
        <v>#DIV/0!</v>
      </c>
      <c r="J66" t="e">
        <v>#DIV/0!</v>
      </c>
      <c r="K66" t="e">
        <v>#DIV/0!</v>
      </c>
      <c r="L66" t="e">
        <v>#DIV/0!</v>
      </c>
      <c r="M66" t="e">
        <v>#DIV/0!</v>
      </c>
      <c r="N66" t="e">
        <v>#DIV/0!</v>
      </c>
      <c r="O66" t="e">
        <v>#DIV/0!</v>
      </c>
      <c r="P66" t="e">
        <v>#DIV/0!</v>
      </c>
      <c r="Q66" t="e">
        <v>#DIV/0!</v>
      </c>
      <c r="R66" s="6" t="e">
        <v>#DIV/0!</v>
      </c>
    </row>
    <row r="67" spans="3:18" x14ac:dyDescent="0.2">
      <c r="C67" s="4" t="s">
        <v>2</v>
      </c>
      <c r="D67" t="e">
        <v>#DIV/0!</v>
      </c>
      <c r="E67" t="e">
        <v>#DIV/0!</v>
      </c>
      <c r="F67" t="e">
        <v>#DIV/0!</v>
      </c>
      <c r="G67" t="e">
        <v>#DIV/0!</v>
      </c>
      <c r="H67" t="e">
        <v>#DIV/0!</v>
      </c>
      <c r="I67" t="e">
        <v>#DIV/0!</v>
      </c>
      <c r="J67" t="e">
        <v>#DIV/0!</v>
      </c>
      <c r="K67" t="e">
        <v>#DIV/0!</v>
      </c>
      <c r="L67" t="e">
        <v>#DIV/0!</v>
      </c>
      <c r="M67" t="e">
        <v>#DIV/0!</v>
      </c>
      <c r="N67" t="e">
        <v>#DIV/0!</v>
      </c>
      <c r="O67" t="e">
        <v>#DIV/0!</v>
      </c>
      <c r="P67" t="e">
        <v>#DIV/0!</v>
      </c>
      <c r="Q67" t="e">
        <v>#DIV/0!</v>
      </c>
      <c r="R67" s="6" t="e">
        <v>#DIV/0!</v>
      </c>
    </row>
    <row r="68" spans="3:18" x14ac:dyDescent="0.2">
      <c r="C68" s="4" t="s">
        <v>3</v>
      </c>
      <c r="D68" t="e">
        <v>#DIV/0!</v>
      </c>
      <c r="E68" t="e">
        <v>#DIV/0!</v>
      </c>
      <c r="F68" t="e">
        <v>#DIV/0!</v>
      </c>
      <c r="G68" t="e">
        <v>#DIV/0!</v>
      </c>
      <c r="H68" t="e">
        <v>#DIV/0!</v>
      </c>
      <c r="I68" t="e">
        <v>#DIV/0!</v>
      </c>
      <c r="J68" t="e">
        <v>#DIV/0!</v>
      </c>
      <c r="K68" t="e">
        <v>#DIV/0!</v>
      </c>
      <c r="L68" t="e">
        <v>#DIV/0!</v>
      </c>
      <c r="M68" t="e">
        <v>#DIV/0!</v>
      </c>
      <c r="N68" t="e">
        <v>#DIV/0!</v>
      </c>
      <c r="O68" t="e">
        <v>#DIV/0!</v>
      </c>
      <c r="P68" t="e">
        <v>#DIV/0!</v>
      </c>
      <c r="Q68" t="e">
        <v>#DIV/0!</v>
      </c>
      <c r="R68" s="6" t="e">
        <v>#DIV/0!</v>
      </c>
    </row>
    <row r="69" spans="3:18" ht="16" thickBot="1" x14ac:dyDescent="0.25">
      <c r="C69" s="54" t="s">
        <v>4</v>
      </c>
      <c r="D69" s="48" t="e">
        <v>#DIV/0!</v>
      </c>
      <c r="E69" s="48" t="e">
        <v>#DIV/0!</v>
      </c>
      <c r="F69" s="48" t="e">
        <v>#DIV/0!</v>
      </c>
      <c r="G69" s="48" t="e">
        <v>#DIV/0!</v>
      </c>
      <c r="H69" s="48" t="e">
        <v>#DIV/0!</v>
      </c>
      <c r="I69" s="48" t="e">
        <v>#DIV/0!</v>
      </c>
      <c r="J69" s="48" t="e">
        <v>#DIV/0!</v>
      </c>
      <c r="K69" s="48" t="e">
        <v>#DIV/0!</v>
      </c>
      <c r="L69" s="48" t="e">
        <v>#DIV/0!</v>
      </c>
      <c r="M69" s="48" t="e">
        <v>#DIV/0!</v>
      </c>
      <c r="N69" s="48" t="e">
        <v>#DIV/0!</v>
      </c>
      <c r="O69" s="48" t="e">
        <v>#DIV/0!</v>
      </c>
      <c r="P69" s="48" t="e">
        <v>#DIV/0!</v>
      </c>
      <c r="Q69" s="48" t="e">
        <v>#DIV/0!</v>
      </c>
      <c r="R69" s="55" t="e">
        <v>#DIV/0!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7E1D-6646-4DE8-979D-E4598E5D90A9}">
  <dimension ref="C1:AS67"/>
  <sheetViews>
    <sheetView zoomScale="47" workbookViewId="0">
      <selection activeCell="AI23" sqref="AI23"/>
    </sheetView>
  </sheetViews>
  <sheetFormatPr baseColWidth="10" defaultColWidth="8.83203125" defaultRowHeight="15" x14ac:dyDescent="0.2"/>
  <cols>
    <col min="3" max="3" width="23.6640625" customWidth="1"/>
  </cols>
  <sheetData>
    <row r="1" spans="3:45" ht="16" thickBot="1" x14ac:dyDescent="0.25"/>
    <row r="2" spans="3:45" x14ac:dyDescent="0.2">
      <c r="C2" s="1"/>
      <c r="D2" s="56" t="s">
        <v>0</v>
      </c>
      <c r="E2" s="56" t="s">
        <v>406</v>
      </c>
      <c r="F2" s="56"/>
      <c r="G2" s="56"/>
      <c r="H2" s="56"/>
      <c r="I2" s="56"/>
      <c r="J2" s="56"/>
      <c r="K2" s="56"/>
      <c r="L2" s="56" t="s">
        <v>407</v>
      </c>
      <c r="M2" s="56"/>
      <c r="N2" s="56"/>
      <c r="O2" s="56"/>
      <c r="P2" s="56"/>
      <c r="Q2" s="56"/>
      <c r="R2" s="57"/>
      <c r="X2" s="77"/>
      <c r="Y2" s="77" t="s">
        <v>753</v>
      </c>
      <c r="Z2" s="77"/>
      <c r="AA2" s="77"/>
      <c r="AB2" s="77"/>
      <c r="AC2" s="77"/>
      <c r="AD2" s="77"/>
      <c r="AE2" s="77"/>
      <c r="AF2" s="77"/>
      <c r="AK2" s="77"/>
      <c r="AL2" s="77" t="s">
        <v>752</v>
      </c>
      <c r="AM2" s="77"/>
    </row>
    <row r="3" spans="3:45" ht="16" thickBot="1" x14ac:dyDescent="0.25">
      <c r="C3" s="4" t="s">
        <v>409</v>
      </c>
      <c r="D3" s="58" t="s">
        <v>1</v>
      </c>
      <c r="E3" s="58" t="s">
        <v>8</v>
      </c>
      <c r="F3" s="58" t="s">
        <v>9</v>
      </c>
      <c r="G3" s="58" t="s">
        <v>10</v>
      </c>
      <c r="H3" s="58" t="s">
        <v>11</v>
      </c>
      <c r="I3" s="58" t="s">
        <v>12</v>
      </c>
      <c r="J3" s="58" t="s">
        <v>13</v>
      </c>
      <c r="K3" s="58" t="s">
        <v>14</v>
      </c>
      <c r="L3" s="58" t="s">
        <v>8</v>
      </c>
      <c r="M3" s="58" t="s">
        <v>9</v>
      </c>
      <c r="N3" s="58" t="s">
        <v>10</v>
      </c>
      <c r="O3" s="58" t="s">
        <v>11</v>
      </c>
      <c r="P3" s="58" t="s">
        <v>12</v>
      </c>
      <c r="Q3" s="58" t="s">
        <v>13</v>
      </c>
      <c r="R3" s="59" t="s">
        <v>14</v>
      </c>
      <c r="X3" s="50"/>
      <c r="Y3" t="s">
        <v>742</v>
      </c>
      <c r="AB3" s="50"/>
      <c r="AC3" t="s">
        <v>743</v>
      </c>
      <c r="AK3" s="50"/>
      <c r="AL3" t="s">
        <v>742</v>
      </c>
      <c r="AO3" s="50"/>
      <c r="AP3" t="s">
        <v>743</v>
      </c>
    </row>
    <row r="4" spans="3:45" x14ac:dyDescent="0.2">
      <c r="C4" s="4"/>
      <c r="D4">
        <v>0.32500000000000001</v>
      </c>
      <c r="E4">
        <v>0.33600000000000002</v>
      </c>
      <c r="F4">
        <v>0.28000000000000003</v>
      </c>
      <c r="G4">
        <v>0.28699999999999998</v>
      </c>
      <c r="H4">
        <v>0.28599999999999998</v>
      </c>
      <c r="I4">
        <v>0.28899999999999998</v>
      </c>
      <c r="J4">
        <v>0.27200000000000002</v>
      </c>
      <c r="K4">
        <v>0.312</v>
      </c>
      <c r="L4">
        <v>0.308</v>
      </c>
      <c r="M4">
        <v>0.219</v>
      </c>
      <c r="N4">
        <v>0.28699999999999998</v>
      </c>
      <c r="O4">
        <v>0.191</v>
      </c>
      <c r="P4">
        <v>0.25700000000000001</v>
      </c>
      <c r="Q4">
        <v>0.26800000000000002</v>
      </c>
      <c r="R4" s="6">
        <v>0.27800000000000002</v>
      </c>
      <c r="X4" s="66" t="s">
        <v>750</v>
      </c>
      <c r="Y4" s="67" t="s">
        <v>11</v>
      </c>
      <c r="Z4" s="67" t="s">
        <v>12</v>
      </c>
      <c r="AA4" s="67" t="s">
        <v>13</v>
      </c>
      <c r="AB4" s="68" t="s">
        <v>14</v>
      </c>
      <c r="AC4" s="67" t="s">
        <v>11</v>
      </c>
      <c r="AD4" s="67" t="s">
        <v>12</v>
      </c>
      <c r="AE4" s="67" t="s">
        <v>13</v>
      </c>
      <c r="AF4" s="68" t="s">
        <v>14</v>
      </c>
      <c r="AK4" s="69" t="s">
        <v>758</v>
      </c>
      <c r="AL4" s="25" t="s">
        <v>11</v>
      </c>
      <c r="AM4" s="25" t="s">
        <v>12</v>
      </c>
      <c r="AN4" s="25" t="s">
        <v>13</v>
      </c>
      <c r="AO4" s="70" t="s">
        <v>14</v>
      </c>
      <c r="AP4" s="25" t="s">
        <v>11</v>
      </c>
      <c r="AQ4" s="25" t="s">
        <v>12</v>
      </c>
      <c r="AR4" s="25" t="s">
        <v>13</v>
      </c>
      <c r="AS4" s="70" t="s">
        <v>14</v>
      </c>
    </row>
    <row r="5" spans="3:45" x14ac:dyDescent="0.2">
      <c r="C5" s="4"/>
      <c r="D5">
        <v>0.28100000000000003</v>
      </c>
      <c r="E5">
        <v>0.26900000000000002</v>
      </c>
      <c r="F5">
        <v>0.29499999999999998</v>
      </c>
      <c r="G5">
        <v>0.28399999999999997</v>
      </c>
      <c r="H5">
        <v>0.26600000000000001</v>
      </c>
      <c r="I5">
        <v>0.29499999999999998</v>
      </c>
      <c r="J5">
        <v>0.246</v>
      </c>
      <c r="K5">
        <v>0.26500000000000001</v>
      </c>
      <c r="L5">
        <v>0.307</v>
      </c>
      <c r="M5">
        <v>0.27900000000000003</v>
      </c>
      <c r="N5">
        <v>0.255</v>
      </c>
      <c r="O5">
        <v>0.25700000000000001</v>
      </c>
      <c r="P5">
        <v>0.27900000000000003</v>
      </c>
      <c r="Q5">
        <v>0.23400000000000001</v>
      </c>
      <c r="R5" s="6">
        <v>0.23400000000000001</v>
      </c>
      <c r="X5" s="50" t="s">
        <v>744</v>
      </c>
      <c r="Y5">
        <v>16.109422492401222</v>
      </c>
      <c r="Z5">
        <v>11.24620060790275</v>
      </c>
      <c r="AA5">
        <v>21.276595744680861</v>
      </c>
      <c r="AB5" s="50">
        <v>12.310030395136778</v>
      </c>
      <c r="AC5">
        <v>26.545086119554185</v>
      </c>
      <c r="AD5">
        <v>26.139817629179305</v>
      </c>
      <c r="AE5">
        <v>29.179331306990889</v>
      </c>
      <c r="AF5">
        <v>40.932117527862189</v>
      </c>
      <c r="AK5" s="50" t="s">
        <v>744</v>
      </c>
      <c r="AL5">
        <v>83.890577507598778</v>
      </c>
      <c r="AM5">
        <v>88.75379939209725</v>
      </c>
      <c r="AN5">
        <v>78.723404255319139</v>
      </c>
      <c r="AO5" s="50">
        <v>87.689969604863222</v>
      </c>
      <c r="AP5">
        <f>(100-AC5)</f>
        <v>73.454913880445815</v>
      </c>
      <c r="AQ5">
        <f t="shared" ref="AQ5:AS7" si="0">(100-AD5)</f>
        <v>73.860182370820695</v>
      </c>
      <c r="AR5">
        <f t="shared" si="0"/>
        <v>70.820668693009111</v>
      </c>
      <c r="AS5">
        <f t="shared" si="0"/>
        <v>59.067882472137811</v>
      </c>
    </row>
    <row r="6" spans="3:45" x14ac:dyDescent="0.2">
      <c r="C6" s="4"/>
      <c r="D6">
        <v>0.38100000000000001</v>
      </c>
      <c r="E6">
        <v>0.26600000000000001</v>
      </c>
      <c r="F6">
        <v>0.26600000000000001</v>
      </c>
      <c r="G6">
        <v>0.27400000000000002</v>
      </c>
      <c r="H6">
        <v>0.25700000000000001</v>
      </c>
      <c r="I6">
        <v>0.22700000000000001</v>
      </c>
      <c r="J6">
        <v>0.311</v>
      </c>
      <c r="K6">
        <v>0.246</v>
      </c>
      <c r="L6">
        <v>0.27</v>
      </c>
      <c r="M6">
        <v>0.224</v>
      </c>
      <c r="N6">
        <v>0.23799999999999999</v>
      </c>
      <c r="O6">
        <v>0.221</v>
      </c>
      <c r="P6">
        <v>0.252</v>
      </c>
      <c r="Q6">
        <v>0.28799999999999998</v>
      </c>
      <c r="R6" s="6">
        <v>0.29499999999999998</v>
      </c>
      <c r="X6" s="50" t="s">
        <v>745</v>
      </c>
      <c r="Y6">
        <v>26.284246575342479</v>
      </c>
      <c r="Z6">
        <v>30.650684931506859</v>
      </c>
      <c r="AA6">
        <v>41.695205479452056</v>
      </c>
      <c r="AB6" s="50">
        <v>18.065068493150704</v>
      </c>
      <c r="AC6">
        <v>40.924657534246592</v>
      </c>
      <c r="AD6">
        <v>48.287671232876733</v>
      </c>
      <c r="AE6">
        <v>40.239726027397268</v>
      </c>
      <c r="AF6">
        <v>64.726027397260296</v>
      </c>
      <c r="AK6" s="50" t="s">
        <v>745</v>
      </c>
      <c r="AL6">
        <v>73.715753424657521</v>
      </c>
      <c r="AM6">
        <v>69.349315068493141</v>
      </c>
      <c r="AN6">
        <v>58.304794520547944</v>
      </c>
      <c r="AO6" s="50">
        <v>81.934931506849296</v>
      </c>
      <c r="AP6">
        <f>(100-AC6)</f>
        <v>59.075342465753408</v>
      </c>
      <c r="AQ6">
        <f t="shared" si="0"/>
        <v>51.712328767123267</v>
      </c>
      <c r="AR6">
        <f t="shared" si="0"/>
        <v>59.760273972602732</v>
      </c>
      <c r="AS6">
        <f t="shared" si="0"/>
        <v>35.273972602739704</v>
      </c>
    </row>
    <row r="7" spans="3:45" x14ac:dyDescent="0.2">
      <c r="C7" s="9" t="s">
        <v>2</v>
      </c>
      <c r="D7" s="11">
        <v>0.32900000000000001</v>
      </c>
      <c r="E7" s="11">
        <v>0.29033333333333333</v>
      </c>
      <c r="F7" s="11">
        <v>0.28033333333333332</v>
      </c>
      <c r="G7" s="11">
        <v>0.28166666666666668</v>
      </c>
      <c r="H7" s="11">
        <v>0.26966666666666667</v>
      </c>
      <c r="I7" s="11">
        <v>0.27033333333333331</v>
      </c>
      <c r="J7" s="11">
        <v>0.27633333333333332</v>
      </c>
      <c r="K7" s="11">
        <v>0.27433333333333332</v>
      </c>
      <c r="L7" s="11">
        <v>0.29499999999999998</v>
      </c>
      <c r="M7" s="11">
        <v>0.24066666666666667</v>
      </c>
      <c r="N7" s="11">
        <v>0.26</v>
      </c>
      <c r="O7" s="11">
        <v>0.223</v>
      </c>
      <c r="P7" s="11">
        <v>0.26266666666666666</v>
      </c>
      <c r="Q7" s="11">
        <v>0.26333333333333336</v>
      </c>
      <c r="R7" s="10">
        <v>0.26899999999999996</v>
      </c>
      <c r="X7" s="50" t="s">
        <v>746</v>
      </c>
      <c r="Y7">
        <v>19.032761310452415</v>
      </c>
      <c r="Z7">
        <v>3.8221528861154468</v>
      </c>
      <c r="AA7">
        <v>56.708268330733233</v>
      </c>
      <c r="AB7">
        <v>35.413416536661458</v>
      </c>
      <c r="AC7">
        <v>56.318252730109208</v>
      </c>
      <c r="AD7">
        <v>52.262090483619332</v>
      </c>
      <c r="AE7">
        <v>64.586583463338528</v>
      </c>
      <c r="AF7">
        <v>86.583463338533534</v>
      </c>
      <c r="AK7" s="50" t="s">
        <v>746</v>
      </c>
      <c r="AL7">
        <v>80.967238689547585</v>
      </c>
      <c r="AM7">
        <v>96.177847113884553</v>
      </c>
      <c r="AN7">
        <v>43.291731669266767</v>
      </c>
      <c r="AO7">
        <v>64.586583463338542</v>
      </c>
      <c r="AP7">
        <f>(100-AC7)</f>
        <v>43.681747269890792</v>
      </c>
      <c r="AQ7">
        <f t="shared" si="0"/>
        <v>47.737909516380668</v>
      </c>
      <c r="AR7">
        <f t="shared" si="0"/>
        <v>35.413416536661472</v>
      </c>
      <c r="AS7">
        <f t="shared" si="0"/>
        <v>13.416536661466466</v>
      </c>
    </row>
    <row r="8" spans="3:45" x14ac:dyDescent="0.2">
      <c r="C8" s="9" t="s">
        <v>3</v>
      </c>
      <c r="D8" s="11">
        <v>5.0119856344566539E-2</v>
      </c>
      <c r="E8" s="11">
        <v>3.9576929306521041E-2</v>
      </c>
      <c r="F8" s="11">
        <v>1.4502873278538046E-2</v>
      </c>
      <c r="G8" s="11">
        <v>6.8068592855540198E-3</v>
      </c>
      <c r="H8" s="11">
        <v>1.4843629385474861E-2</v>
      </c>
      <c r="I8" s="11">
        <v>3.7647487742654751E-2</v>
      </c>
      <c r="J8" s="11">
        <v>3.2715949219506581E-2</v>
      </c>
      <c r="K8" s="11">
        <v>3.3975481355432692E-2</v>
      </c>
      <c r="L8" s="11">
        <v>2.1656407827707704E-2</v>
      </c>
      <c r="M8" s="11">
        <v>3.3291640592397219E-2</v>
      </c>
      <c r="N8" s="11">
        <v>2.4879710609249449E-2</v>
      </c>
      <c r="O8" s="11">
        <v>3.3045423283716548E-2</v>
      </c>
      <c r="P8" s="11">
        <v>1.4364307617610175E-2</v>
      </c>
      <c r="Q8" s="11">
        <v>2.7300793639257678E-2</v>
      </c>
      <c r="R8" s="10">
        <v>3.1480152477394378E-2</v>
      </c>
      <c r="X8" s="65" t="s">
        <v>747</v>
      </c>
      <c r="Y8" s="63">
        <f>(AVERAGE(Y5:Y7))</f>
        <v>20.475476792732039</v>
      </c>
      <c r="Z8" s="63">
        <f t="shared" ref="Z8:AF8" si="1">(AVERAGE(Z5:Z7))</f>
        <v>15.239679475175018</v>
      </c>
      <c r="AA8" s="63">
        <f t="shared" si="1"/>
        <v>39.893356518288719</v>
      </c>
      <c r="AB8" s="63">
        <f t="shared" si="1"/>
        <v>21.929505141649646</v>
      </c>
      <c r="AC8" s="63">
        <f t="shared" si="1"/>
        <v>41.262665461303328</v>
      </c>
      <c r="AD8" s="63">
        <f t="shared" si="1"/>
        <v>42.22985978189179</v>
      </c>
      <c r="AE8" s="63">
        <f t="shared" si="1"/>
        <v>44.668546932575566</v>
      </c>
      <c r="AF8" s="63">
        <f t="shared" si="1"/>
        <v>64.080536087885335</v>
      </c>
      <c r="AK8" s="65" t="s">
        <v>747</v>
      </c>
      <c r="AL8" s="63">
        <f t="shared" ref="AL8:AS8" si="2">(AVERAGE(AL5:AL7))</f>
        <v>79.524523207267961</v>
      </c>
      <c r="AM8" s="63">
        <f t="shared" si="2"/>
        <v>84.760320524824991</v>
      </c>
      <c r="AN8" s="63">
        <f t="shared" si="2"/>
        <v>60.106643481711281</v>
      </c>
      <c r="AO8" s="63">
        <f t="shared" si="2"/>
        <v>78.070494858350358</v>
      </c>
      <c r="AP8" s="63">
        <f t="shared" si="2"/>
        <v>58.737334538696672</v>
      </c>
      <c r="AQ8" s="63">
        <f t="shared" si="2"/>
        <v>57.770140218108203</v>
      </c>
      <c r="AR8" s="63">
        <f t="shared" si="2"/>
        <v>55.331453067424434</v>
      </c>
      <c r="AS8" s="63">
        <f t="shared" si="2"/>
        <v>35.919463912114658</v>
      </c>
    </row>
    <row r="9" spans="3:45" x14ac:dyDescent="0.2">
      <c r="C9" s="9" t="s">
        <v>4</v>
      </c>
      <c r="D9" s="11">
        <v>15.233998888925997</v>
      </c>
      <c r="E9" s="11">
        <v>13.631548555632966</v>
      </c>
      <c r="F9" s="11">
        <v>5.1734387438304568</v>
      </c>
      <c r="G9" s="11">
        <v>2.4166364327410719</v>
      </c>
      <c r="H9" s="11">
        <v>5.5044361132786879</v>
      </c>
      <c r="I9" s="11">
        <v>13.926320989884619</v>
      </c>
      <c r="J9" s="11">
        <v>11.839306110798523</v>
      </c>
      <c r="K9" s="11">
        <v>12.384744114981542</v>
      </c>
      <c r="L9" s="11">
        <v>7.34115519583312</v>
      </c>
      <c r="M9" s="11">
        <v>13.833091658890812</v>
      </c>
      <c r="N9" s="11">
        <v>9.569119465095941</v>
      </c>
      <c r="O9" s="11">
        <v>14.818575463550021</v>
      </c>
      <c r="P9" s="11">
        <v>5.4686450320850923</v>
      </c>
      <c r="Q9" s="11">
        <v>10.367389989591521</v>
      </c>
      <c r="R9" s="10">
        <v>11.702658913529511</v>
      </c>
      <c r="X9" s="50" t="s">
        <v>3</v>
      </c>
      <c r="Y9">
        <f t="shared" ref="Y9:AF9" si="3">(AVERAGE(STDEV(Y5:Y7)))</f>
        <v>5.238590674199247</v>
      </c>
      <c r="Z9">
        <f t="shared" si="3"/>
        <v>13.85292164220823</v>
      </c>
      <c r="AA9">
        <f t="shared" si="3"/>
        <v>17.784427185614877</v>
      </c>
      <c r="AB9">
        <f t="shared" si="3"/>
        <v>12.026720906331658</v>
      </c>
      <c r="AC9">
        <f t="shared" si="3"/>
        <v>14.889461021945433</v>
      </c>
      <c r="AD9">
        <f t="shared" si="3"/>
        <v>14.075371911683778</v>
      </c>
      <c r="AE9">
        <f t="shared" si="3"/>
        <v>18.114337340167975</v>
      </c>
      <c r="AF9">
        <f t="shared" si="3"/>
        <v>22.832517116039433</v>
      </c>
      <c r="AK9" s="50" t="s">
        <v>3</v>
      </c>
      <c r="AL9">
        <f t="shared" ref="AL9:AS9" si="4">(AVERAGE(STDEV(AL5:AL7)))</f>
        <v>5.2385906741992487</v>
      </c>
      <c r="AM9">
        <f t="shared" si="4"/>
        <v>13.852921642208175</v>
      </c>
      <c r="AN9">
        <f t="shared" si="4"/>
        <v>17.784427185614888</v>
      </c>
      <c r="AO9">
        <f t="shared" si="4"/>
        <v>12.026720906331715</v>
      </c>
      <c r="AP9">
        <f t="shared" si="4"/>
        <v>14.889461021945417</v>
      </c>
      <c r="AQ9">
        <f t="shared" si="4"/>
        <v>14.075371911683794</v>
      </c>
      <c r="AR9">
        <f t="shared" si="4"/>
        <v>18.114337340167975</v>
      </c>
      <c r="AS9">
        <f t="shared" si="4"/>
        <v>22.832517116039433</v>
      </c>
    </row>
    <row r="10" spans="3:45" x14ac:dyDescent="0.2">
      <c r="C10" s="4" t="s">
        <v>20</v>
      </c>
      <c r="D10">
        <v>100</v>
      </c>
      <c r="E10">
        <v>102.12765957446808</v>
      </c>
      <c r="F10">
        <v>85.106382978723403</v>
      </c>
      <c r="G10">
        <v>87.234042553191486</v>
      </c>
      <c r="H10">
        <v>86.930091185410319</v>
      </c>
      <c r="I10">
        <v>87.841945288753791</v>
      </c>
      <c r="J10">
        <v>82.674772036474167</v>
      </c>
      <c r="K10">
        <v>94.832826747720361</v>
      </c>
      <c r="L10">
        <v>93.617021276595736</v>
      </c>
      <c r="M10">
        <v>66.565349544072944</v>
      </c>
      <c r="N10">
        <v>87.234042553191486</v>
      </c>
      <c r="O10">
        <v>58.054711246200611</v>
      </c>
      <c r="P10">
        <v>78.115501519756833</v>
      </c>
      <c r="Q10">
        <v>81.458966565349542</v>
      </c>
      <c r="R10" s="6">
        <v>84.498480243161097</v>
      </c>
      <c r="X10" s="50" t="s">
        <v>69</v>
      </c>
      <c r="Y10">
        <f>(Y9/2)</f>
        <v>2.6192953370996235</v>
      </c>
      <c r="Z10">
        <f t="shared" ref="Z10:AF10" si="5">(Z9/2)</f>
        <v>6.926460821104115</v>
      </c>
      <c r="AA10">
        <f t="shared" si="5"/>
        <v>8.8922135928074386</v>
      </c>
      <c r="AB10">
        <f t="shared" si="5"/>
        <v>6.0133604531658289</v>
      </c>
      <c r="AC10">
        <f t="shared" si="5"/>
        <v>7.4447305109727164</v>
      </c>
      <c r="AD10">
        <f t="shared" si="5"/>
        <v>7.0376859558418889</v>
      </c>
      <c r="AE10">
        <f t="shared" si="5"/>
        <v>9.0571686700839873</v>
      </c>
      <c r="AF10">
        <f t="shared" si="5"/>
        <v>11.416258558019717</v>
      </c>
      <c r="AK10" s="50" t="s">
        <v>69</v>
      </c>
      <c r="AL10">
        <f t="shared" ref="AL10:AS10" si="6">(AL9/2)</f>
        <v>2.6192953370996244</v>
      </c>
      <c r="AM10">
        <f t="shared" si="6"/>
        <v>6.9264608211040875</v>
      </c>
      <c r="AN10">
        <f t="shared" si="6"/>
        <v>8.8922135928074439</v>
      </c>
      <c r="AO10">
        <f t="shared" si="6"/>
        <v>6.0133604531658573</v>
      </c>
      <c r="AP10">
        <f t="shared" si="6"/>
        <v>7.4447305109727084</v>
      </c>
      <c r="AQ10">
        <f t="shared" si="6"/>
        <v>7.0376859558418969</v>
      </c>
      <c r="AR10">
        <f t="shared" si="6"/>
        <v>9.0571686700839873</v>
      </c>
      <c r="AS10">
        <f t="shared" si="6"/>
        <v>11.416258558019717</v>
      </c>
    </row>
    <row r="11" spans="3:45" x14ac:dyDescent="0.2">
      <c r="C11" s="4"/>
      <c r="D11">
        <v>100</v>
      </c>
      <c r="E11">
        <v>81.762917933130694</v>
      </c>
      <c r="F11">
        <v>89.665653495440722</v>
      </c>
      <c r="G11">
        <v>86.322188449848014</v>
      </c>
      <c r="H11">
        <v>80.851063829787236</v>
      </c>
      <c r="I11">
        <v>89.665653495440694</v>
      </c>
      <c r="J11">
        <v>74.772036474164125</v>
      </c>
      <c r="K11">
        <v>80.547112462006083</v>
      </c>
      <c r="L11">
        <v>93.313069908814583</v>
      </c>
      <c r="M11">
        <v>84.80243161094225</v>
      </c>
      <c r="N11">
        <v>77.507598784194528</v>
      </c>
      <c r="O11">
        <v>78.115501519756833</v>
      </c>
      <c r="P11">
        <v>84.80243161094225</v>
      </c>
      <c r="Q11">
        <v>71.124620060790278</v>
      </c>
      <c r="R11" s="6">
        <v>71.124620060790278</v>
      </c>
    </row>
    <row r="12" spans="3:45" x14ac:dyDescent="0.2">
      <c r="C12" s="4"/>
      <c r="D12">
        <v>100</v>
      </c>
      <c r="E12">
        <v>80.851063829787236</v>
      </c>
      <c r="F12">
        <v>80.851063829787236</v>
      </c>
      <c r="G12">
        <v>83.282674772036486</v>
      </c>
      <c r="H12">
        <v>78.115501519756833</v>
      </c>
      <c r="I12">
        <v>68.996960486322195</v>
      </c>
      <c r="J12">
        <v>94.528875379939208</v>
      </c>
      <c r="K12">
        <v>74.772036474164125</v>
      </c>
      <c r="L12">
        <v>82.066869300911861</v>
      </c>
      <c r="M12">
        <v>68.085106382978722</v>
      </c>
      <c r="N12">
        <v>72.340425531914889</v>
      </c>
      <c r="O12">
        <v>67.17325227963525</v>
      </c>
      <c r="P12">
        <v>76.59574468085107</v>
      </c>
      <c r="Q12">
        <v>87.537993920972639</v>
      </c>
      <c r="R12" s="6">
        <v>89.665653495440722</v>
      </c>
    </row>
    <row r="13" spans="3:45" x14ac:dyDescent="0.2">
      <c r="C13" s="9" t="s">
        <v>2</v>
      </c>
      <c r="D13" s="11">
        <v>100</v>
      </c>
      <c r="E13" s="11">
        <v>88.2472137791287</v>
      </c>
      <c r="F13" s="11">
        <v>85.207700101317116</v>
      </c>
      <c r="G13" s="11">
        <v>85.612968591691995</v>
      </c>
      <c r="H13" s="11">
        <v>83.890577507598778</v>
      </c>
      <c r="I13" s="11">
        <v>88.75379939209725</v>
      </c>
      <c r="J13" s="11">
        <v>78.723404255319139</v>
      </c>
      <c r="K13" s="11">
        <v>87.689969604863222</v>
      </c>
      <c r="L13" s="11">
        <v>93.465045592705167</v>
      </c>
      <c r="M13" s="11">
        <v>75.683890577507597</v>
      </c>
      <c r="N13" s="11">
        <v>82.370820668693</v>
      </c>
      <c r="O13" s="11">
        <v>68.085106382978722</v>
      </c>
      <c r="P13" s="11">
        <v>81.458966565349542</v>
      </c>
      <c r="Q13" s="11">
        <v>76.291793313069917</v>
      </c>
      <c r="R13" s="10">
        <v>77.811550151975695</v>
      </c>
    </row>
    <row r="14" spans="3:45" ht="16" thickBot="1" x14ac:dyDescent="0.25">
      <c r="C14" s="9" t="s">
        <v>3</v>
      </c>
      <c r="D14" s="11">
        <v>0</v>
      </c>
      <c r="E14" s="11">
        <v>12.029461795295052</v>
      </c>
      <c r="F14" s="11">
        <v>4.4081681697684028</v>
      </c>
      <c r="G14" s="11">
        <v>2.068954190137998</v>
      </c>
      <c r="H14" s="11">
        <v>4.2985214661796078</v>
      </c>
      <c r="I14" s="11">
        <v>1.2895564398538863</v>
      </c>
      <c r="J14" s="11">
        <v>5.5880779060335142</v>
      </c>
      <c r="K14" s="11">
        <v>10.101525445522102</v>
      </c>
      <c r="L14" s="11">
        <v>0.21492607330897939</v>
      </c>
      <c r="M14" s="11">
        <v>12.895564398538921</v>
      </c>
      <c r="N14" s="11">
        <v>6.8776343458873903</v>
      </c>
      <c r="O14" s="11">
        <v>14.18512083839277</v>
      </c>
      <c r="P14" s="11">
        <v>4.7283736127975873</v>
      </c>
      <c r="Q14" s="11">
        <v>7.3074864925053493</v>
      </c>
      <c r="R14" s="10">
        <v>9.4567472255951639</v>
      </c>
      <c r="AL14" t="s">
        <v>742</v>
      </c>
      <c r="AO14" s="50"/>
      <c r="AP14" t="s">
        <v>743</v>
      </c>
    </row>
    <row r="15" spans="3:45" ht="16" thickBot="1" x14ac:dyDescent="0.25">
      <c r="C15" s="13" t="s">
        <v>4</v>
      </c>
      <c r="D15" s="15">
        <v>0</v>
      </c>
      <c r="E15" s="15">
        <v>13.631548555632856</v>
      </c>
      <c r="F15" s="15">
        <v>5.1734387438304568</v>
      </c>
      <c r="G15" s="15">
        <v>2.4166364327410697</v>
      </c>
      <c r="H15" s="15">
        <v>5.1239621825111996</v>
      </c>
      <c r="I15" s="15">
        <v>1.4529591394244135</v>
      </c>
      <c r="J15" s="15">
        <v>7.098369231988519</v>
      </c>
      <c r="K15" s="15">
        <v>11.51959054272711</v>
      </c>
      <c r="L15" s="15">
        <v>0.2299534247761113</v>
      </c>
      <c r="M15" s="15">
        <v>17.038717618953033</v>
      </c>
      <c r="N15" s="15">
        <v>8.3496003682544337</v>
      </c>
      <c r="O15" s="15">
        <v>20.83439623138938</v>
      </c>
      <c r="P15" s="15">
        <v>5.80460790526271</v>
      </c>
      <c r="Q15" s="15">
        <v>9.5783388686623887</v>
      </c>
      <c r="R15" s="14">
        <v>12.153397801643784</v>
      </c>
      <c r="AK15" s="71" t="s">
        <v>759</v>
      </c>
      <c r="AL15" s="25" t="s">
        <v>11</v>
      </c>
      <c r="AM15" s="25" t="s">
        <v>12</v>
      </c>
      <c r="AN15" s="25" t="s">
        <v>13</v>
      </c>
      <c r="AO15" s="70" t="s">
        <v>14</v>
      </c>
      <c r="AP15" s="25" t="s">
        <v>11</v>
      </c>
      <c r="AQ15" s="25" t="s">
        <v>12</v>
      </c>
      <c r="AR15" s="25" t="s">
        <v>13</v>
      </c>
      <c r="AS15" s="70" t="s">
        <v>14</v>
      </c>
    </row>
    <row r="16" spans="3:45" x14ac:dyDescent="0.2">
      <c r="C16" t="s">
        <v>751</v>
      </c>
      <c r="D16">
        <f>(100-D13)</f>
        <v>0</v>
      </c>
      <c r="E16">
        <f t="shared" ref="E16:R16" si="7">(100-E13)</f>
        <v>11.7527862208713</v>
      </c>
      <c r="F16">
        <f t="shared" si="7"/>
        <v>14.792299898682884</v>
      </c>
      <c r="G16">
        <f t="shared" si="7"/>
        <v>14.387031408308005</v>
      </c>
      <c r="H16">
        <f t="shared" si="7"/>
        <v>16.109422492401222</v>
      </c>
      <c r="I16">
        <f t="shared" si="7"/>
        <v>11.24620060790275</v>
      </c>
      <c r="J16">
        <f t="shared" si="7"/>
        <v>21.276595744680861</v>
      </c>
      <c r="K16">
        <f t="shared" si="7"/>
        <v>12.310030395136778</v>
      </c>
      <c r="L16">
        <f t="shared" si="7"/>
        <v>6.5349544072948333</v>
      </c>
      <c r="M16">
        <f t="shared" si="7"/>
        <v>24.316109422492403</v>
      </c>
      <c r="N16">
        <f t="shared" si="7"/>
        <v>17.629179331307</v>
      </c>
      <c r="O16">
        <f t="shared" si="7"/>
        <v>31.914893617021278</v>
      </c>
      <c r="P16">
        <f t="shared" si="7"/>
        <v>18.541033434650458</v>
      </c>
      <c r="Q16">
        <f t="shared" si="7"/>
        <v>23.708206686930083</v>
      </c>
      <c r="R16">
        <f t="shared" si="7"/>
        <v>22.188449848024305</v>
      </c>
      <c r="AK16" t="s">
        <v>744</v>
      </c>
      <c r="AL16">
        <v>68.085106382978722</v>
      </c>
      <c r="AM16">
        <v>81.458966565349542</v>
      </c>
      <c r="AN16">
        <v>76.291793313069917</v>
      </c>
      <c r="AO16">
        <v>77.811550151975695</v>
      </c>
      <c r="AP16">
        <f t="shared" ref="AP16:AS18" si="8">(100-AC24)</f>
        <v>69.148936170212764</v>
      </c>
      <c r="AQ16">
        <f t="shared" si="8"/>
        <v>75.835866261398166</v>
      </c>
      <c r="AR16">
        <f t="shared" si="8"/>
        <v>58.054711246200597</v>
      </c>
      <c r="AS16">
        <f t="shared" si="8"/>
        <v>51.519756838905764</v>
      </c>
    </row>
    <row r="17" spans="3:45" x14ac:dyDescent="0.2">
      <c r="C17" t="s">
        <v>755</v>
      </c>
      <c r="H17">
        <f>(E16+F16)</f>
        <v>26.545086119554185</v>
      </c>
      <c r="I17">
        <f>(E16+G16)</f>
        <v>26.139817629179305</v>
      </c>
      <c r="J17">
        <f>(F16+G16)</f>
        <v>29.179331306990889</v>
      </c>
      <c r="K17">
        <f>(E16+F16+G16)</f>
        <v>40.932117527862189</v>
      </c>
      <c r="O17">
        <f>(L16+M16)</f>
        <v>30.851063829787236</v>
      </c>
      <c r="P17">
        <f>(L16+N16)</f>
        <v>24.164133738601834</v>
      </c>
      <c r="Q17">
        <f>(M16+N16)</f>
        <v>41.945288753799403</v>
      </c>
      <c r="R17">
        <f>(L16+M16+N16)</f>
        <v>48.480243161094236</v>
      </c>
      <c r="AK17" t="s">
        <v>745</v>
      </c>
      <c r="AL17">
        <v>61.900684931506852</v>
      </c>
      <c r="AM17">
        <v>118.92123287671232</v>
      </c>
      <c r="AN17">
        <v>94.263698630136972</v>
      </c>
      <c r="AO17">
        <v>65.496575342465746</v>
      </c>
      <c r="AP17">
        <f t="shared" si="8"/>
        <v>61.044520547945183</v>
      </c>
      <c r="AQ17">
        <f t="shared" si="8"/>
        <v>67.722602739726028</v>
      </c>
      <c r="AR17">
        <f t="shared" si="8"/>
        <v>50</v>
      </c>
      <c r="AS17">
        <f t="shared" si="8"/>
        <v>39.383561643835606</v>
      </c>
    </row>
    <row r="18" spans="3:45" x14ac:dyDescent="0.2">
      <c r="AK18" t="s">
        <v>746</v>
      </c>
      <c r="AL18">
        <v>81.669266770670816</v>
      </c>
      <c r="AM18">
        <v>66.692667706708264</v>
      </c>
      <c r="AN18">
        <v>58.034321372854919</v>
      </c>
      <c r="AO18">
        <v>63.416536661466459</v>
      </c>
      <c r="AP18">
        <f t="shared" si="8"/>
        <v>67.78471138845552</v>
      </c>
      <c r="AQ18">
        <f t="shared" si="8"/>
        <v>50.234009360374401</v>
      </c>
      <c r="AR18">
        <f t="shared" si="8"/>
        <v>51.872074882995307</v>
      </c>
      <c r="AS18">
        <f t="shared" si="8"/>
        <v>34.945397815912614</v>
      </c>
    </row>
    <row r="19" spans="3:45" ht="16" thickBot="1" x14ac:dyDescent="0.25">
      <c r="AK19" s="65" t="s">
        <v>747</v>
      </c>
      <c r="AL19" s="63">
        <f t="shared" ref="AL19:AS19" si="9">(AVERAGE(AL16:AL18))</f>
        <v>70.551686028385461</v>
      </c>
      <c r="AM19" s="63">
        <f t="shared" si="9"/>
        <v>89.024289049590038</v>
      </c>
      <c r="AN19" s="63">
        <f t="shared" si="9"/>
        <v>76.196604438687274</v>
      </c>
      <c r="AO19" s="63">
        <f t="shared" si="9"/>
        <v>68.908220718635974</v>
      </c>
      <c r="AP19" s="63">
        <f t="shared" si="9"/>
        <v>65.992722702204489</v>
      </c>
      <c r="AQ19" s="63">
        <f t="shared" si="9"/>
        <v>64.597492787166189</v>
      </c>
      <c r="AR19" s="63">
        <f t="shared" si="9"/>
        <v>53.308928709731966</v>
      </c>
      <c r="AS19" s="63">
        <f t="shared" si="9"/>
        <v>41.949572099551325</v>
      </c>
    </row>
    <row r="20" spans="3:45" x14ac:dyDescent="0.2">
      <c r="C20" s="1"/>
      <c r="D20" s="18" t="s">
        <v>0</v>
      </c>
      <c r="E20" s="18" t="s">
        <v>406</v>
      </c>
      <c r="F20" s="18"/>
      <c r="G20" s="18"/>
      <c r="H20" s="18"/>
      <c r="I20" s="18"/>
      <c r="J20" s="18"/>
      <c r="K20" s="18"/>
      <c r="L20" s="18" t="s">
        <v>407</v>
      </c>
      <c r="M20" s="18"/>
      <c r="N20" s="18"/>
      <c r="O20" s="18"/>
      <c r="P20" s="18"/>
      <c r="Q20" s="18"/>
      <c r="R20" s="17"/>
      <c r="AK20" s="50" t="s">
        <v>3</v>
      </c>
      <c r="AL20" s="41">
        <f t="shared" ref="AL20:AS20" si="10">(STDEV(AL16:AL18))</f>
        <v>10.112478348223162</v>
      </c>
      <c r="AM20" s="41">
        <f t="shared" si="10"/>
        <v>26.923620357360143</v>
      </c>
      <c r="AN20" s="41">
        <f t="shared" si="10"/>
        <v>18.114876201729061</v>
      </c>
      <c r="AO20" s="41">
        <f t="shared" si="10"/>
        <v>7.7803339566848582</v>
      </c>
      <c r="AP20" s="41">
        <f t="shared" si="10"/>
        <v>4.3392171797862895</v>
      </c>
      <c r="AQ20" s="41">
        <f t="shared" si="10"/>
        <v>13.083902451364306</v>
      </c>
      <c r="AR20" s="41">
        <f t="shared" si="10"/>
        <v>4.2152111458945249</v>
      </c>
      <c r="AS20" s="41">
        <f t="shared" si="10"/>
        <v>8.579956381002189</v>
      </c>
    </row>
    <row r="21" spans="3:45" x14ac:dyDescent="0.2">
      <c r="C21" s="4" t="s">
        <v>17</v>
      </c>
      <c r="D21" s="27" t="s">
        <v>1</v>
      </c>
      <c r="E21" s="27" t="s">
        <v>8</v>
      </c>
      <c r="F21" s="27" t="s">
        <v>9</v>
      </c>
      <c r="G21" s="27" t="s">
        <v>10</v>
      </c>
      <c r="H21" s="27" t="s">
        <v>11</v>
      </c>
      <c r="I21" s="27" t="s">
        <v>12</v>
      </c>
      <c r="J21" s="27" t="s">
        <v>13</v>
      </c>
      <c r="K21" s="27" t="s">
        <v>14</v>
      </c>
      <c r="L21" s="27" t="s">
        <v>8</v>
      </c>
      <c r="M21" s="27" t="s">
        <v>9</v>
      </c>
      <c r="N21" s="27" t="s">
        <v>10</v>
      </c>
      <c r="O21" s="27" t="s">
        <v>11</v>
      </c>
      <c r="P21" s="27" t="s">
        <v>12</v>
      </c>
      <c r="Q21" s="27" t="s">
        <v>13</v>
      </c>
      <c r="R21" s="20" t="s">
        <v>14</v>
      </c>
      <c r="Y21" s="41" t="s">
        <v>753</v>
      </c>
      <c r="AK21" s="50" t="s">
        <v>69</v>
      </c>
      <c r="AL21">
        <f>(AL20/2)</f>
        <v>5.0562391741115809</v>
      </c>
      <c r="AM21">
        <f t="shared" ref="AM21:AS21" si="11">(AM20/2)</f>
        <v>13.461810178680071</v>
      </c>
      <c r="AN21">
        <f t="shared" si="11"/>
        <v>9.0574381008645304</v>
      </c>
      <c r="AO21">
        <f t="shared" si="11"/>
        <v>3.8901669783424291</v>
      </c>
      <c r="AP21">
        <f t="shared" si="11"/>
        <v>2.1696085898931448</v>
      </c>
      <c r="AQ21">
        <f t="shared" si="11"/>
        <v>6.541951225682153</v>
      </c>
      <c r="AR21">
        <f t="shared" si="11"/>
        <v>2.1076055729472625</v>
      </c>
      <c r="AS21">
        <f t="shared" si="11"/>
        <v>4.2899781905010945</v>
      </c>
    </row>
    <row r="22" spans="3:45" ht="16" thickBot="1" x14ac:dyDescent="0.25">
      <c r="C22" s="4"/>
      <c r="D22">
        <v>0.22800000000000001</v>
      </c>
      <c r="E22">
        <v>0.14499999999999999</v>
      </c>
      <c r="F22">
        <v>0.17899999999999999</v>
      </c>
      <c r="G22">
        <v>0.14599999999999999</v>
      </c>
      <c r="H22">
        <v>0.126</v>
      </c>
      <c r="I22">
        <v>0.14299999999999999</v>
      </c>
      <c r="J22">
        <v>7.3999999999999996E-2</v>
      </c>
      <c r="K22">
        <v>0.16700000000000001</v>
      </c>
      <c r="L22">
        <v>0.112</v>
      </c>
      <c r="M22">
        <v>0.13600000000000001</v>
      </c>
      <c r="N22">
        <v>0.16500000000000001</v>
      </c>
      <c r="O22">
        <v>0.11700000000000001</v>
      </c>
      <c r="P22">
        <v>0.21</v>
      </c>
      <c r="Q22">
        <v>0.217</v>
      </c>
      <c r="R22" s="6">
        <v>0.155</v>
      </c>
      <c r="X22" s="50"/>
      <c r="Y22" t="s">
        <v>742</v>
      </c>
      <c r="AB22" s="50"/>
      <c r="AC22" t="s">
        <v>743</v>
      </c>
    </row>
    <row r="23" spans="3:45" ht="16" thickBot="1" x14ac:dyDescent="0.25">
      <c r="C23" s="4"/>
      <c r="D23">
        <v>0.17100000000000001</v>
      </c>
      <c r="E23">
        <v>0.158</v>
      </c>
      <c r="F23">
        <v>0.14699999999999999</v>
      </c>
      <c r="G23">
        <v>0.17499999999999999</v>
      </c>
      <c r="H23">
        <v>0.161</v>
      </c>
      <c r="I23">
        <v>0.127</v>
      </c>
      <c r="J23">
        <v>0.153</v>
      </c>
      <c r="K23">
        <v>0.152</v>
      </c>
      <c r="L23">
        <v>0.23599999999999999</v>
      </c>
      <c r="M23">
        <v>0.14299999999999999</v>
      </c>
      <c r="N23">
        <v>0.14000000000000001</v>
      </c>
      <c r="O23">
        <v>0.124</v>
      </c>
      <c r="P23" s="37">
        <v>0.253</v>
      </c>
      <c r="Q23">
        <v>0.15</v>
      </c>
      <c r="R23" s="6">
        <v>0.1</v>
      </c>
      <c r="X23" s="66" t="s">
        <v>754</v>
      </c>
      <c r="Y23" s="67" t="s">
        <v>11</v>
      </c>
      <c r="Z23" s="67" t="s">
        <v>12</v>
      </c>
      <c r="AA23" s="67" t="s">
        <v>13</v>
      </c>
      <c r="AB23" s="68" t="s">
        <v>14</v>
      </c>
      <c r="AC23" s="67" t="s">
        <v>11</v>
      </c>
      <c r="AD23" s="67" t="s">
        <v>12</v>
      </c>
      <c r="AE23" s="67" t="s">
        <v>13</v>
      </c>
      <c r="AF23" s="68" t="s">
        <v>14</v>
      </c>
    </row>
    <row r="24" spans="3:45" x14ac:dyDescent="0.2">
      <c r="C24" s="4"/>
      <c r="D24">
        <v>0.185</v>
      </c>
      <c r="E24">
        <v>0.13800000000000001</v>
      </c>
      <c r="F24">
        <v>0.16200000000000001</v>
      </c>
      <c r="G24">
        <v>0.124</v>
      </c>
      <c r="H24">
        <v>0.10299999999999999</v>
      </c>
      <c r="I24">
        <v>0.13300000000000001</v>
      </c>
      <c r="J24">
        <v>0.14899999999999999</v>
      </c>
      <c r="K24">
        <v>0.13700000000000001</v>
      </c>
      <c r="L24">
        <v>0.16600000000000001</v>
      </c>
      <c r="M24">
        <v>0.14799999999999999</v>
      </c>
      <c r="N24">
        <v>0.17699999999999999</v>
      </c>
      <c r="O24">
        <v>0.158</v>
      </c>
      <c r="P24">
        <v>0.16300000000000001</v>
      </c>
      <c r="Q24">
        <v>0.20799999999999999</v>
      </c>
      <c r="R24" s="6">
        <v>0.156</v>
      </c>
      <c r="X24" s="50" t="s">
        <v>744</v>
      </c>
      <c r="Y24" s="63">
        <v>31.914893617021278</v>
      </c>
      <c r="Z24" s="63">
        <v>18.541033434650458</v>
      </c>
      <c r="AA24" s="63">
        <v>23.708206686930083</v>
      </c>
      <c r="AB24" s="63">
        <v>22.188449848024305</v>
      </c>
      <c r="AC24">
        <v>30.851063829787236</v>
      </c>
      <c r="AD24">
        <v>24.164133738601834</v>
      </c>
      <c r="AE24">
        <v>41.945288753799403</v>
      </c>
      <c r="AF24">
        <v>48.480243161094236</v>
      </c>
      <c r="AL24" s="69" t="s">
        <v>758</v>
      </c>
      <c r="AM24" s="25"/>
      <c r="AN24" s="25"/>
      <c r="AO24" s="70"/>
      <c r="AP24" s="71" t="s">
        <v>759</v>
      </c>
    </row>
    <row r="25" spans="3:45" x14ac:dyDescent="0.2">
      <c r="C25" s="9" t="s">
        <v>2</v>
      </c>
      <c r="D25" s="11">
        <v>0.19466666666666668</v>
      </c>
      <c r="E25" s="11">
        <v>0.14699999999999999</v>
      </c>
      <c r="F25" s="11">
        <v>0.16266666666666665</v>
      </c>
      <c r="G25" s="11">
        <v>0.14833333333333332</v>
      </c>
      <c r="H25" s="11">
        <v>0.13</v>
      </c>
      <c r="I25" s="11">
        <v>0.13433333333333333</v>
      </c>
      <c r="J25" s="11">
        <v>0.12533333333333332</v>
      </c>
      <c r="K25" s="11">
        <v>0.152</v>
      </c>
      <c r="L25" s="11">
        <v>0.17133333333333334</v>
      </c>
      <c r="M25" s="11">
        <v>0.14233333333333334</v>
      </c>
      <c r="N25" s="11">
        <v>0.16066666666666668</v>
      </c>
      <c r="O25" s="11">
        <v>0.13300000000000001</v>
      </c>
      <c r="P25" s="11">
        <v>0.20866666666666667</v>
      </c>
      <c r="Q25" s="11">
        <v>0.19166666666666665</v>
      </c>
      <c r="R25" s="10">
        <v>0.13700000000000001</v>
      </c>
      <c r="X25" s="50" t="s">
        <v>745</v>
      </c>
      <c r="Y25">
        <v>38.099315068493148</v>
      </c>
      <c r="Z25">
        <v>-18.921232876712324</v>
      </c>
      <c r="AA25">
        <v>5.7363013698630283</v>
      </c>
      <c r="AB25" s="50">
        <v>34.503424657534254</v>
      </c>
      <c r="AC25">
        <v>38.955479452054817</v>
      </c>
      <c r="AD25">
        <v>32.277397260273972</v>
      </c>
      <c r="AE25">
        <v>50</v>
      </c>
      <c r="AF25">
        <v>60.616438356164394</v>
      </c>
      <c r="AL25" s="25" t="s">
        <v>11</v>
      </c>
      <c r="AM25" s="25" t="s">
        <v>12</v>
      </c>
      <c r="AN25" s="25" t="s">
        <v>13</v>
      </c>
      <c r="AO25" s="70" t="s">
        <v>14</v>
      </c>
      <c r="AP25" s="25" t="s">
        <v>11</v>
      </c>
      <c r="AQ25" s="25" t="s">
        <v>12</v>
      </c>
      <c r="AR25" s="25" t="s">
        <v>13</v>
      </c>
      <c r="AS25" s="70" t="s">
        <v>14</v>
      </c>
    </row>
    <row r="26" spans="3:45" x14ac:dyDescent="0.2">
      <c r="C26" s="9" t="s">
        <v>3</v>
      </c>
      <c r="D26" s="11">
        <v>2.9704096238285356E-2</v>
      </c>
      <c r="E26" s="11">
        <v>1.0148891565092216E-2</v>
      </c>
      <c r="F26" s="11">
        <v>1.6010413278030437E-2</v>
      </c>
      <c r="G26" s="11">
        <v>2.5579940057266225E-2</v>
      </c>
      <c r="H26" s="11">
        <v>2.9206163733020461E-2</v>
      </c>
      <c r="I26" s="11">
        <v>8.0829037686547534E-3</v>
      </c>
      <c r="J26" s="11">
        <v>4.4500936319737484E-2</v>
      </c>
      <c r="K26" s="11">
        <v>1.4999999999999999E-2</v>
      </c>
      <c r="L26" s="11">
        <v>6.2171804970849377E-2</v>
      </c>
      <c r="M26" s="11">
        <v>6.0277137733416985E-3</v>
      </c>
      <c r="N26" s="11">
        <v>1.8876793513023682E-2</v>
      </c>
      <c r="O26" s="11">
        <v>2.193171219946128E-2</v>
      </c>
      <c r="P26" s="11">
        <v>4.5014812376964593E-2</v>
      </c>
      <c r="Q26" s="11">
        <v>3.6363901514184942E-2</v>
      </c>
      <c r="R26" s="10">
        <v>3.2046840717924081E-2</v>
      </c>
      <c r="X26" s="50" t="s">
        <v>746</v>
      </c>
      <c r="Y26">
        <v>18.330733229329184</v>
      </c>
      <c r="Z26">
        <v>33.307332293291736</v>
      </c>
      <c r="AA26">
        <v>41.965678627145081</v>
      </c>
      <c r="AB26">
        <v>36.583463338533541</v>
      </c>
      <c r="AC26">
        <v>32.21528861154448</v>
      </c>
      <c r="AD26">
        <v>49.765990639625599</v>
      </c>
      <c r="AE26">
        <v>48.127925117004693</v>
      </c>
      <c r="AF26">
        <v>65.054602184087386</v>
      </c>
      <c r="AK26" s="50" t="s">
        <v>748</v>
      </c>
      <c r="AL26" s="63">
        <v>79.524523207267961</v>
      </c>
      <c r="AM26" s="64">
        <v>84.760320524824991</v>
      </c>
      <c r="AN26" s="64">
        <v>60.106643481711281</v>
      </c>
      <c r="AO26" s="65">
        <v>78.070494858350358</v>
      </c>
      <c r="AP26" s="64">
        <v>70.551686028385461</v>
      </c>
      <c r="AQ26" s="64">
        <v>89.024289049590038</v>
      </c>
      <c r="AR26" s="64">
        <v>76.196604438687274</v>
      </c>
      <c r="AS26" s="64">
        <v>68.908220718635974</v>
      </c>
    </row>
    <row r="27" spans="3:45" x14ac:dyDescent="0.2">
      <c r="C27" s="9" t="s">
        <v>4</v>
      </c>
      <c r="D27" s="11">
        <v>15.258953547064394</v>
      </c>
      <c r="E27" s="11">
        <v>6.9040078674096712</v>
      </c>
      <c r="F27" s="11">
        <v>9.8424671791170724</v>
      </c>
      <c r="G27" s="11">
        <v>17.244903409392961</v>
      </c>
      <c r="H27" s="11">
        <v>22.466279794631124</v>
      </c>
      <c r="I27" s="11">
        <v>6.0170499518521732</v>
      </c>
      <c r="J27" s="11">
        <v>35.506066212556512</v>
      </c>
      <c r="K27" s="11">
        <v>9.8684210526315788</v>
      </c>
      <c r="L27" s="11">
        <v>36.287045702830376</v>
      </c>
      <c r="M27" s="11">
        <v>4.2349277096077502</v>
      </c>
      <c r="N27" s="11">
        <v>11.7490416056164</v>
      </c>
      <c r="O27" s="11">
        <v>16.49000917252728</v>
      </c>
      <c r="P27" s="11">
        <v>21.572593790877601</v>
      </c>
      <c r="Q27" s="11">
        <v>18.972470355226928</v>
      </c>
      <c r="R27" s="10">
        <v>23.391854538630717</v>
      </c>
      <c r="X27" s="65" t="s">
        <v>747</v>
      </c>
      <c r="Y27" s="64">
        <f>(AVERAGE(Y24:Y26))</f>
        <v>29.448313971614539</v>
      </c>
      <c r="Z27" s="64">
        <f t="shared" ref="Z27:AF27" si="12">(AVERAGE(Z24:Z26))</f>
        <v>10.975710950409956</v>
      </c>
      <c r="AA27" s="64">
        <f t="shared" si="12"/>
        <v>23.80339556131273</v>
      </c>
      <c r="AB27" s="64">
        <f t="shared" si="12"/>
        <v>31.09177928136403</v>
      </c>
      <c r="AC27" s="64">
        <f t="shared" si="12"/>
        <v>34.007277297795511</v>
      </c>
      <c r="AD27" s="64">
        <f t="shared" si="12"/>
        <v>35.402507212833804</v>
      </c>
      <c r="AE27" s="64">
        <f t="shared" si="12"/>
        <v>46.691071290268034</v>
      </c>
      <c r="AF27" s="64">
        <f t="shared" si="12"/>
        <v>58.050427900448675</v>
      </c>
      <c r="AK27" s="50" t="s">
        <v>743</v>
      </c>
      <c r="AL27">
        <v>58.737334538696672</v>
      </c>
      <c r="AM27">
        <v>57.770140218108203</v>
      </c>
      <c r="AN27">
        <v>55.331453067424434</v>
      </c>
      <c r="AO27" s="50">
        <v>35.919463912114658</v>
      </c>
      <c r="AP27">
        <v>65.992722702204489</v>
      </c>
      <c r="AQ27">
        <v>64.597492787166189</v>
      </c>
      <c r="AR27">
        <v>53.308928709731966</v>
      </c>
      <c r="AS27">
        <v>41.949572099551325</v>
      </c>
    </row>
    <row r="28" spans="3:45" x14ac:dyDescent="0.2">
      <c r="C28" s="4" t="s">
        <v>20</v>
      </c>
      <c r="D28">
        <v>100</v>
      </c>
      <c r="E28">
        <v>74.486301369863</v>
      </c>
      <c r="F28">
        <v>91.952054794520535</v>
      </c>
      <c r="G28">
        <v>74.999999999999986</v>
      </c>
      <c r="H28">
        <v>64.726027397260268</v>
      </c>
      <c r="I28">
        <v>73.458904109589028</v>
      </c>
      <c r="J28">
        <v>38.013698630136986</v>
      </c>
      <c r="K28">
        <v>85.787671232876704</v>
      </c>
      <c r="L28">
        <v>57.534246575342465</v>
      </c>
      <c r="M28">
        <v>69.863013698630141</v>
      </c>
      <c r="N28">
        <v>84.760273972602747</v>
      </c>
      <c r="O28">
        <v>60.102739726027401</v>
      </c>
      <c r="P28">
        <v>107.87671232876713</v>
      </c>
      <c r="Q28">
        <v>111.47260273972601</v>
      </c>
      <c r="R28" s="6">
        <v>79.623287671232873</v>
      </c>
      <c r="X28" s="50" t="s">
        <v>3</v>
      </c>
      <c r="Y28">
        <f t="shared" ref="Y28:AF28" si="13">(STDEV(Y24:Y26))</f>
        <v>10.11247834822314</v>
      </c>
      <c r="Z28">
        <f t="shared" si="13"/>
        <v>26.923620357360122</v>
      </c>
      <c r="AA28">
        <f t="shared" si="13"/>
        <v>18.114876201729096</v>
      </c>
      <c r="AB28">
        <f t="shared" si="13"/>
        <v>7.7803339566848813</v>
      </c>
      <c r="AC28">
        <f t="shared" si="13"/>
        <v>4.3392171797862931</v>
      </c>
      <c r="AD28">
        <f t="shared" si="13"/>
        <v>13.083902451364263</v>
      </c>
      <c r="AE28">
        <f t="shared" si="13"/>
        <v>4.2152111458945249</v>
      </c>
      <c r="AF28">
        <f t="shared" si="13"/>
        <v>8.5799563810022423</v>
      </c>
    </row>
    <row r="29" spans="3:45" x14ac:dyDescent="0.2">
      <c r="C29" s="4"/>
      <c r="D29">
        <v>100</v>
      </c>
      <c r="E29">
        <v>81.164383561643831</v>
      </c>
      <c r="F29">
        <v>75.513698630136972</v>
      </c>
      <c r="G29">
        <v>89.897260273972591</v>
      </c>
      <c r="H29">
        <v>82.705479452054789</v>
      </c>
      <c r="I29">
        <v>65.239726027397253</v>
      </c>
      <c r="J29">
        <v>78.595890410958901</v>
      </c>
      <c r="K29">
        <v>78.082191780821901</v>
      </c>
      <c r="L29">
        <v>121.23287671232875</v>
      </c>
      <c r="M29">
        <v>73.458904109589028</v>
      </c>
      <c r="N29">
        <v>71.917808219178085</v>
      </c>
      <c r="O29">
        <v>63.698630136986303</v>
      </c>
      <c r="P29">
        <v>129.96575342465752</v>
      </c>
      <c r="Q29">
        <v>77.054794520547929</v>
      </c>
      <c r="R29" s="6">
        <v>51.369863013698627</v>
      </c>
      <c r="X29" s="76" t="s">
        <v>69</v>
      </c>
      <c r="Y29" s="49">
        <f>(Y28/2)</f>
        <v>5.0562391741115702</v>
      </c>
      <c r="Z29" s="49">
        <f t="shared" ref="Z29:AF29" si="14">(Z28/2)</f>
        <v>13.461810178680061</v>
      </c>
      <c r="AA29" s="49">
        <f t="shared" si="14"/>
        <v>9.0574381008645481</v>
      </c>
      <c r="AB29" s="49">
        <f t="shared" si="14"/>
        <v>3.8901669783424406</v>
      </c>
      <c r="AC29" s="49">
        <f t="shared" si="14"/>
        <v>2.1696085898931465</v>
      </c>
      <c r="AD29" s="49">
        <f t="shared" si="14"/>
        <v>6.5419512256821317</v>
      </c>
      <c r="AE29" s="49">
        <f t="shared" si="14"/>
        <v>2.1076055729472625</v>
      </c>
      <c r="AF29" s="49">
        <f t="shared" si="14"/>
        <v>4.2899781905011212</v>
      </c>
    </row>
    <row r="30" spans="3:45" x14ac:dyDescent="0.2">
      <c r="C30" s="4"/>
      <c r="D30">
        <v>100</v>
      </c>
      <c r="E30">
        <v>70.890410958904113</v>
      </c>
      <c r="F30">
        <v>83.219178082191775</v>
      </c>
      <c r="G30">
        <v>63.698630136986303</v>
      </c>
      <c r="H30">
        <v>52.910958904109584</v>
      </c>
      <c r="I30">
        <v>68.321917808219183</v>
      </c>
      <c r="J30">
        <v>76.541095890410944</v>
      </c>
      <c r="K30">
        <v>70.376712328767127</v>
      </c>
      <c r="L30">
        <v>85.273972602739718</v>
      </c>
      <c r="M30">
        <v>76.027397260273972</v>
      </c>
      <c r="N30">
        <v>90.924657534246563</v>
      </c>
      <c r="O30">
        <v>81.164383561643831</v>
      </c>
      <c r="P30">
        <v>83.732876712328761</v>
      </c>
      <c r="Q30">
        <v>106.84931506849313</v>
      </c>
      <c r="R30" s="6">
        <v>80.136986301369859</v>
      </c>
    </row>
    <row r="31" spans="3:45" x14ac:dyDescent="0.2">
      <c r="C31" s="9" t="s">
        <v>2</v>
      </c>
      <c r="D31" s="11">
        <v>100</v>
      </c>
      <c r="E31" s="11">
        <v>75.513698630136972</v>
      </c>
      <c r="F31" s="11">
        <v>83.561643835616437</v>
      </c>
      <c r="G31" s="11">
        <v>76.198630136986296</v>
      </c>
      <c r="H31" s="11">
        <v>73.715753424657521</v>
      </c>
      <c r="I31" s="11">
        <v>69.349315068493141</v>
      </c>
      <c r="J31" s="11">
        <v>58.304794520547944</v>
      </c>
      <c r="K31" s="11">
        <v>81.934931506849296</v>
      </c>
      <c r="L31" s="11">
        <v>89.383561643835606</v>
      </c>
      <c r="M31" s="11">
        <v>71.660958904109577</v>
      </c>
      <c r="N31" s="11">
        <v>78.339041095890423</v>
      </c>
      <c r="O31" s="11">
        <v>61.900684931506852</v>
      </c>
      <c r="P31" s="11">
        <v>118.92123287671232</v>
      </c>
      <c r="Q31" s="11">
        <v>94.263698630136972</v>
      </c>
      <c r="R31" s="10">
        <v>65.496575342465746</v>
      </c>
    </row>
    <row r="32" spans="3:45" x14ac:dyDescent="0.2">
      <c r="C32" s="9" t="s">
        <v>3</v>
      </c>
      <c r="D32" s="11">
        <v>0</v>
      </c>
      <c r="E32" s="11">
        <v>5.2134716943966852</v>
      </c>
      <c r="F32" s="11">
        <v>8.2245273688512537</v>
      </c>
      <c r="G32" s="11">
        <v>13.140380166403919</v>
      </c>
      <c r="H32" s="11">
        <v>12.713392469963718</v>
      </c>
      <c r="I32" s="11">
        <v>5.8118365576976458</v>
      </c>
      <c r="J32" s="11">
        <v>28.695943003632156</v>
      </c>
      <c r="K32" s="11">
        <v>5.4485967728415536</v>
      </c>
      <c r="L32" s="11">
        <v>45.04173332215678</v>
      </c>
      <c r="M32" s="11">
        <v>2.5426784939927103</v>
      </c>
      <c r="N32" s="11">
        <v>9.0809946214025832</v>
      </c>
      <c r="O32" s="11">
        <v>2.5426784939927205</v>
      </c>
      <c r="P32" s="11">
        <v>15.619310748812426</v>
      </c>
      <c r="Q32" s="11">
        <v>24.337065585358967</v>
      </c>
      <c r="R32" s="10">
        <v>19.978188167085715</v>
      </c>
    </row>
    <row r="33" spans="3:18" ht="16" thickBot="1" x14ac:dyDescent="0.25">
      <c r="C33" s="13" t="s">
        <v>4</v>
      </c>
      <c r="D33" s="15">
        <v>0</v>
      </c>
      <c r="E33" s="15">
        <v>6.9040078674096703</v>
      </c>
      <c r="F33" s="15">
        <v>9.8424671791170741</v>
      </c>
      <c r="G33" s="15">
        <v>17.244903409393007</v>
      </c>
      <c r="H33" s="15">
        <v>17.246506858208623</v>
      </c>
      <c r="I33" s="15">
        <v>8.3805248140627793</v>
      </c>
      <c r="J33" s="15">
        <v>49.217123976861025</v>
      </c>
      <c r="K33" s="15">
        <v>6.6499070331023367</v>
      </c>
      <c r="L33" s="15">
        <v>50.391517739730965</v>
      </c>
      <c r="M33" s="15">
        <v>3.5482060704701146</v>
      </c>
      <c r="N33" s="15">
        <v>11.591914445681111</v>
      </c>
      <c r="O33" s="15">
        <v>4.1076742475567043</v>
      </c>
      <c r="P33" s="15">
        <v>13.134164834134568</v>
      </c>
      <c r="Q33" s="15">
        <v>25.818067759944846</v>
      </c>
      <c r="R33" s="14">
        <v>30.502645462949175</v>
      </c>
    </row>
    <row r="34" spans="3:18" x14ac:dyDescent="0.2">
      <c r="C34" t="s">
        <v>751</v>
      </c>
      <c r="D34">
        <f>(100-D31)</f>
        <v>0</v>
      </c>
      <c r="E34">
        <f t="shared" ref="E34:R34" si="15">(100-E31)</f>
        <v>24.486301369863028</v>
      </c>
      <c r="F34">
        <f t="shared" si="15"/>
        <v>16.438356164383563</v>
      </c>
      <c r="G34">
        <f t="shared" si="15"/>
        <v>23.801369863013704</v>
      </c>
      <c r="H34">
        <f t="shared" si="15"/>
        <v>26.284246575342479</v>
      </c>
      <c r="I34">
        <f t="shared" si="15"/>
        <v>30.650684931506859</v>
      </c>
      <c r="J34">
        <f t="shared" si="15"/>
        <v>41.695205479452056</v>
      </c>
      <c r="K34">
        <f t="shared" si="15"/>
        <v>18.065068493150704</v>
      </c>
      <c r="L34">
        <f t="shared" si="15"/>
        <v>10.616438356164394</v>
      </c>
      <c r="M34">
        <f t="shared" si="15"/>
        <v>28.339041095890423</v>
      </c>
      <c r="N34">
        <f t="shared" si="15"/>
        <v>21.660958904109577</v>
      </c>
      <c r="O34">
        <f t="shared" si="15"/>
        <v>38.099315068493148</v>
      </c>
      <c r="P34">
        <f t="shared" si="15"/>
        <v>-18.921232876712324</v>
      </c>
      <c r="Q34">
        <f t="shared" si="15"/>
        <v>5.7363013698630283</v>
      </c>
      <c r="R34">
        <f t="shared" si="15"/>
        <v>34.503424657534254</v>
      </c>
    </row>
    <row r="35" spans="3:18" x14ac:dyDescent="0.2">
      <c r="C35" t="s">
        <v>755</v>
      </c>
      <c r="H35">
        <f>(E34+F34)</f>
        <v>40.924657534246592</v>
      </c>
      <c r="I35">
        <f>(E34+G34)</f>
        <v>48.287671232876733</v>
      </c>
      <c r="J35">
        <f>(F34+G34)</f>
        <v>40.239726027397268</v>
      </c>
      <c r="K35">
        <f>(E34+F34+G34)</f>
        <v>64.726027397260296</v>
      </c>
      <c r="O35">
        <f>(L34+M34)</f>
        <v>38.955479452054817</v>
      </c>
      <c r="P35">
        <f>(L34+N34)</f>
        <v>32.277397260273972</v>
      </c>
      <c r="Q35">
        <f>(M34+N34)</f>
        <v>50</v>
      </c>
      <c r="R35">
        <f>(L34+M34+N34)</f>
        <v>60.616438356164394</v>
      </c>
    </row>
    <row r="36" spans="3:18" ht="16" thickBot="1" x14ac:dyDescent="0.25"/>
    <row r="37" spans="3:18" x14ac:dyDescent="0.2">
      <c r="C37" s="1"/>
      <c r="D37" s="35" t="s">
        <v>0</v>
      </c>
      <c r="E37" s="35" t="s">
        <v>406</v>
      </c>
      <c r="F37" s="35"/>
      <c r="G37" s="35"/>
      <c r="H37" s="35"/>
      <c r="I37" s="35"/>
      <c r="J37" s="35"/>
      <c r="K37" s="35"/>
      <c r="L37" s="35" t="s">
        <v>407</v>
      </c>
      <c r="M37" s="35"/>
      <c r="N37" s="35"/>
      <c r="O37" s="35"/>
      <c r="P37" s="35"/>
      <c r="Q37" s="35"/>
      <c r="R37" s="36"/>
    </row>
    <row r="38" spans="3:18" x14ac:dyDescent="0.2">
      <c r="C38" s="4" t="s">
        <v>18</v>
      </c>
      <c r="D38" s="37" t="s">
        <v>1</v>
      </c>
      <c r="E38" s="37" t="s">
        <v>8</v>
      </c>
      <c r="F38" s="37" t="s">
        <v>9</v>
      </c>
      <c r="G38" s="37" t="s">
        <v>10</v>
      </c>
      <c r="H38" s="37" t="s">
        <v>11</v>
      </c>
      <c r="I38" s="37" t="s">
        <v>12</v>
      </c>
      <c r="J38" s="37" t="s">
        <v>13</v>
      </c>
      <c r="K38" s="37" t="s">
        <v>14</v>
      </c>
      <c r="L38" s="37" t="s">
        <v>8</v>
      </c>
      <c r="M38" s="37" t="s">
        <v>9</v>
      </c>
      <c r="N38" s="37" t="s">
        <v>10</v>
      </c>
      <c r="O38" s="37" t="s">
        <v>11</v>
      </c>
      <c r="P38" s="37" t="s">
        <v>12</v>
      </c>
      <c r="Q38" s="37" t="s">
        <v>13</v>
      </c>
      <c r="R38" s="38" t="s">
        <v>14</v>
      </c>
    </row>
    <row r="39" spans="3:18" x14ac:dyDescent="0.2">
      <c r="C39" s="4"/>
      <c r="D39">
        <v>0.246</v>
      </c>
      <c r="E39">
        <v>0.20899999999999999</v>
      </c>
      <c r="F39">
        <v>0.20200000000000001</v>
      </c>
      <c r="G39">
        <v>0.19800000000000001</v>
      </c>
      <c r="H39">
        <v>0.21299999999999999</v>
      </c>
      <c r="I39">
        <v>0.2</v>
      </c>
      <c r="J39">
        <v>8.8999999999999996E-2</v>
      </c>
      <c r="K39">
        <v>0.13800000000000001</v>
      </c>
      <c r="L39">
        <v>0.17199999999999999</v>
      </c>
      <c r="M39">
        <v>0.14099999999999999</v>
      </c>
      <c r="N39">
        <v>0.14000000000000001</v>
      </c>
      <c r="O39">
        <v>0.13400000000000001</v>
      </c>
      <c r="P39">
        <v>0.159</v>
      </c>
      <c r="Q39">
        <v>0.13</v>
      </c>
      <c r="R39" s="6">
        <v>0.13100000000000001</v>
      </c>
    </row>
    <row r="40" spans="3:18" x14ac:dyDescent="0.2">
      <c r="C40" s="4"/>
      <c r="D40">
        <v>0.191</v>
      </c>
      <c r="E40">
        <v>0.13</v>
      </c>
      <c r="F40">
        <v>0.113</v>
      </c>
      <c r="G40">
        <v>0.13200000000000001</v>
      </c>
      <c r="H40">
        <v>0.13300000000000001</v>
      </c>
      <c r="I40">
        <v>0.21099999999999999</v>
      </c>
      <c r="J40">
        <v>9.6000000000000002E-2</v>
      </c>
      <c r="K40">
        <v>0.13800000000000001</v>
      </c>
      <c r="L40">
        <v>0.183</v>
      </c>
      <c r="M40">
        <v>0.221</v>
      </c>
      <c r="N40">
        <v>0.14699999999999999</v>
      </c>
      <c r="O40">
        <v>0.215</v>
      </c>
      <c r="P40">
        <v>0.126</v>
      </c>
      <c r="Q40">
        <v>0.11799999999999999</v>
      </c>
      <c r="R40" s="6">
        <v>0.14000000000000001</v>
      </c>
    </row>
    <row r="41" spans="3:18" x14ac:dyDescent="0.2">
      <c r="C41" s="4"/>
      <c r="D41">
        <v>0.20399999999999999</v>
      </c>
      <c r="E41">
        <v>0.161</v>
      </c>
      <c r="F41">
        <v>0.106</v>
      </c>
      <c r="G41">
        <v>0.11700000000000001</v>
      </c>
      <c r="H41">
        <v>0.15</v>
      </c>
      <c r="I41">
        <v>0.14000000000000001</v>
      </c>
      <c r="J41">
        <v>0.111</v>
      </c>
      <c r="K41">
        <v>0.14799999999999999</v>
      </c>
      <c r="L41">
        <v>0.216</v>
      </c>
      <c r="M41">
        <v>0.26600000000000001</v>
      </c>
      <c r="N41">
        <v>0.23699999999999999</v>
      </c>
      <c r="O41">
        <v>0.193</v>
      </c>
      <c r="P41">
        <v>0.20699999999999999</v>
      </c>
      <c r="Q41">
        <v>0.14199999999999999</v>
      </c>
      <c r="R41" s="6">
        <v>0.14399999999999999</v>
      </c>
    </row>
    <row r="42" spans="3:18" x14ac:dyDescent="0.2">
      <c r="C42" s="9" t="s">
        <v>2</v>
      </c>
      <c r="D42" s="11">
        <v>0.21366666666666667</v>
      </c>
      <c r="E42" s="11">
        <v>0.16666666666666666</v>
      </c>
      <c r="F42" s="11">
        <v>0.14033333333333334</v>
      </c>
      <c r="G42" s="11">
        <v>0.14899999999999999</v>
      </c>
      <c r="H42" s="11">
        <v>0.16533333333333333</v>
      </c>
      <c r="I42" s="11">
        <v>0.18366666666666667</v>
      </c>
      <c r="J42" s="11">
        <v>9.8666666666666666E-2</v>
      </c>
      <c r="K42" s="11">
        <v>0.14133333333333334</v>
      </c>
      <c r="L42" s="11">
        <v>0.19033333333333333</v>
      </c>
      <c r="M42" s="11">
        <v>0.20933333333333334</v>
      </c>
      <c r="N42" s="11">
        <v>0.17466666666666666</v>
      </c>
      <c r="O42" s="11">
        <v>0.18066666666666667</v>
      </c>
      <c r="P42" s="11">
        <v>0.16400000000000001</v>
      </c>
      <c r="Q42" s="11">
        <v>0.13</v>
      </c>
      <c r="R42" s="10">
        <v>0.13833333333333334</v>
      </c>
    </row>
    <row r="43" spans="3:18" x14ac:dyDescent="0.2">
      <c r="C43" s="9" t="s">
        <v>3</v>
      </c>
      <c r="D43" s="11">
        <v>2.8746014216467154E-2</v>
      </c>
      <c r="E43" s="11">
        <v>3.9803684921541287E-2</v>
      </c>
      <c r="F43" s="11">
        <v>5.3519466863313769E-2</v>
      </c>
      <c r="G43" s="11">
        <v>4.3092922852830458E-2</v>
      </c>
      <c r="H43" s="11">
        <v>4.2146569650842652E-2</v>
      </c>
      <c r="I43" s="11">
        <v>3.821430796617066E-2</v>
      </c>
      <c r="J43" s="11">
        <v>1.1239810200058245E-2</v>
      </c>
      <c r="K43" s="11">
        <v>5.7735026918962467E-3</v>
      </c>
      <c r="L43" s="11">
        <v>2.2898325994127465E-2</v>
      </c>
      <c r="M43" s="11">
        <v>6.3311399710741956E-2</v>
      </c>
      <c r="N43" s="11">
        <v>5.4095594398558211E-2</v>
      </c>
      <c r="O43" s="11">
        <v>4.1884762543594897E-2</v>
      </c>
      <c r="P43" s="11">
        <v>4.073082370883261E-2</v>
      </c>
      <c r="Q43" s="11">
        <v>1.1999999999999997E-2</v>
      </c>
      <c r="R43" s="10">
        <v>6.6583281184793876E-3</v>
      </c>
    </row>
    <row r="44" spans="3:18" x14ac:dyDescent="0.2">
      <c r="C44" s="9" t="s">
        <v>4</v>
      </c>
      <c r="D44" s="11">
        <v>13.453672800218635</v>
      </c>
      <c r="E44" s="11">
        <v>23.882210952924773</v>
      </c>
      <c r="F44" s="11">
        <v>38.137387313525252</v>
      </c>
      <c r="G44" s="11">
        <v>28.921424733443263</v>
      </c>
      <c r="H44" s="11">
        <v>25.49187680494515</v>
      </c>
      <c r="I44" s="11">
        <v>20.806338275592008</v>
      </c>
      <c r="J44" s="11">
        <v>11.391699527086059</v>
      </c>
      <c r="K44" s="11">
        <v>4.0850254895492304</v>
      </c>
      <c r="L44" s="11">
        <v>12.03064413001443</v>
      </c>
      <c r="M44" s="11">
        <v>30.24429922487673</v>
      </c>
      <c r="N44" s="11">
        <v>30.970760151846306</v>
      </c>
      <c r="O44" s="11">
        <v>23.183447902358797</v>
      </c>
      <c r="P44" s="11">
        <v>24.835868115141835</v>
      </c>
      <c r="Q44" s="11">
        <v>9.2307692307692282</v>
      </c>
      <c r="R44" s="10">
        <v>4.8132492422742565</v>
      </c>
    </row>
    <row r="45" spans="3:18" x14ac:dyDescent="0.2">
      <c r="C45" s="4" t="s">
        <v>20</v>
      </c>
      <c r="D45">
        <v>100</v>
      </c>
      <c r="E45">
        <v>97.815912636505459</v>
      </c>
      <c r="F45">
        <v>94.539781591263647</v>
      </c>
      <c r="G45">
        <v>92.667706708268341</v>
      </c>
      <c r="H45">
        <v>99.68798751950078</v>
      </c>
      <c r="I45">
        <v>93.603744149765987</v>
      </c>
      <c r="J45">
        <v>41.653666146645861</v>
      </c>
      <c r="K45">
        <v>64.586583463338542</v>
      </c>
      <c r="L45">
        <v>80.499219968798741</v>
      </c>
      <c r="M45">
        <v>65.990639625585018</v>
      </c>
      <c r="N45">
        <v>65.522620904836188</v>
      </c>
      <c r="O45">
        <v>62.714508580343221</v>
      </c>
      <c r="P45">
        <v>74.414976599063962</v>
      </c>
      <c r="Q45">
        <v>60.8424336973479</v>
      </c>
      <c r="R45" s="6">
        <v>61.31045241809673</v>
      </c>
    </row>
    <row r="46" spans="3:18" x14ac:dyDescent="0.2">
      <c r="C46" s="4"/>
      <c r="D46">
        <v>100</v>
      </c>
      <c r="E46">
        <v>60.8424336973479</v>
      </c>
      <c r="F46">
        <v>52.886115444617786</v>
      </c>
      <c r="G46">
        <v>61.778471138845561</v>
      </c>
      <c r="H46">
        <v>62.246489859594391</v>
      </c>
      <c r="I46">
        <v>98.751950078003119</v>
      </c>
      <c r="J46">
        <v>44.92979719188768</v>
      </c>
      <c r="K46">
        <v>64.586583463338542</v>
      </c>
      <c r="L46">
        <v>85.647425897035873</v>
      </c>
      <c r="M46">
        <v>103.43213728549141</v>
      </c>
      <c r="N46">
        <v>68.798751950078</v>
      </c>
      <c r="O46">
        <v>100.62402496099843</v>
      </c>
      <c r="P46">
        <v>58.970358814352572</v>
      </c>
      <c r="Q46">
        <v>55.22620904836193</v>
      </c>
      <c r="R46" s="6">
        <v>65.522620904836188</v>
      </c>
    </row>
    <row r="47" spans="3:18" x14ac:dyDescent="0.2">
      <c r="C47" s="4"/>
      <c r="D47">
        <v>100</v>
      </c>
      <c r="E47">
        <v>75.351014040561623</v>
      </c>
      <c r="F47">
        <v>49.609984399375975</v>
      </c>
      <c r="G47">
        <v>54.758190327613107</v>
      </c>
      <c r="H47">
        <v>70.20280811232449</v>
      </c>
      <c r="I47">
        <v>65.522620904836188</v>
      </c>
      <c r="J47">
        <v>51.950078003120126</v>
      </c>
      <c r="K47">
        <v>69.26677067082683</v>
      </c>
      <c r="L47">
        <v>101.09204368174727</v>
      </c>
      <c r="M47">
        <v>124.49297971918878</v>
      </c>
      <c r="N47">
        <v>110.92043681747271</v>
      </c>
      <c r="O47">
        <v>90.32761310452419</v>
      </c>
      <c r="P47">
        <v>96.879875195007799</v>
      </c>
      <c r="Q47">
        <v>66.458658346333848</v>
      </c>
      <c r="R47" s="6">
        <v>67.394695787831509</v>
      </c>
    </row>
    <row r="48" spans="3:18" x14ac:dyDescent="0.2">
      <c r="C48" s="9" t="s">
        <v>2</v>
      </c>
      <c r="D48" s="11">
        <v>100</v>
      </c>
      <c r="E48" s="11">
        <v>78.003120124804994</v>
      </c>
      <c r="F48" s="11">
        <v>65.678627145085798</v>
      </c>
      <c r="G48" s="11">
        <v>69.734789391575674</v>
      </c>
      <c r="H48" s="11">
        <v>80.967238689547585</v>
      </c>
      <c r="I48" s="11">
        <v>96.177847113884553</v>
      </c>
      <c r="J48" s="11">
        <v>43.291731669266767</v>
      </c>
      <c r="K48" s="11">
        <v>64.586583463338542</v>
      </c>
      <c r="L48" s="11">
        <v>83.073322932917307</v>
      </c>
      <c r="M48" s="11">
        <v>84.711388455538213</v>
      </c>
      <c r="N48" s="11">
        <v>67.160686427457094</v>
      </c>
      <c r="O48" s="11">
        <v>81.669266770670816</v>
      </c>
      <c r="P48" s="11">
        <v>66.692667706708264</v>
      </c>
      <c r="Q48" s="11">
        <v>58.034321372854919</v>
      </c>
      <c r="R48" s="10">
        <v>63.416536661466459</v>
      </c>
    </row>
    <row r="49" spans="3:18" x14ac:dyDescent="0.2">
      <c r="C49" s="9" t="s">
        <v>3</v>
      </c>
      <c r="D49" s="11">
        <v>0</v>
      </c>
      <c r="E49" s="11">
        <v>18.628869698069209</v>
      </c>
      <c r="F49" s="11">
        <v>25.048112416527488</v>
      </c>
      <c r="G49" s="11">
        <v>20.168294626909709</v>
      </c>
      <c r="H49" s="11">
        <v>26.475136893100082</v>
      </c>
      <c r="I49" s="11">
        <v>3.6403313228012606</v>
      </c>
      <c r="J49" s="11">
        <v>2.3165744781462618</v>
      </c>
      <c r="K49" s="11">
        <v>0</v>
      </c>
      <c r="L49" s="11">
        <v>3.6403313228012606</v>
      </c>
      <c r="M49" s="11">
        <v>26.47513689310005</v>
      </c>
      <c r="N49" s="11">
        <v>2.3165744781462569</v>
      </c>
      <c r="O49" s="11">
        <v>26.806076104263845</v>
      </c>
      <c r="P49" s="11">
        <v>10.920993968403765</v>
      </c>
      <c r="Q49" s="11">
        <v>3.9712705339650167</v>
      </c>
      <c r="R49" s="10">
        <v>2.9784529004737488</v>
      </c>
    </row>
    <row r="50" spans="3:18" ht="16" thickBot="1" x14ac:dyDescent="0.25">
      <c r="C50" s="13" t="s">
        <v>4</v>
      </c>
      <c r="D50" s="15">
        <v>0</v>
      </c>
      <c r="E50" s="15">
        <v>23.882210952924726</v>
      </c>
      <c r="F50" s="15">
        <v>38.137387313525231</v>
      </c>
      <c r="G50" s="15">
        <v>28.921424733443224</v>
      </c>
      <c r="H50" s="15">
        <v>32.698579476834588</v>
      </c>
      <c r="I50" s="15">
        <v>3.784999801971789</v>
      </c>
      <c r="J50" s="15">
        <v>5.3510783441144287</v>
      </c>
      <c r="K50" s="15">
        <v>0</v>
      </c>
      <c r="L50" s="15">
        <v>4.3820701932687482</v>
      </c>
      <c r="M50" s="15">
        <v>31.253338394985512</v>
      </c>
      <c r="N50" s="15">
        <v>3.4493013716416976</v>
      </c>
      <c r="O50" s="15">
        <v>32.822721648200812</v>
      </c>
      <c r="P50" s="15">
        <v>16.375104406425294</v>
      </c>
      <c r="Q50" s="15">
        <v>6.8429688501924071</v>
      </c>
      <c r="R50" s="14">
        <v>4.6966502071431071</v>
      </c>
    </row>
    <row r="51" spans="3:18" x14ac:dyDescent="0.2">
      <c r="C51" t="s">
        <v>751</v>
      </c>
      <c r="D51">
        <f>(100-D48)</f>
        <v>0</v>
      </c>
      <c r="E51">
        <f t="shared" ref="E51:R51" si="16">(100-E48)</f>
        <v>21.996879875195006</v>
      </c>
      <c r="F51">
        <f t="shared" si="16"/>
        <v>34.321372854914202</v>
      </c>
      <c r="G51">
        <f t="shared" si="16"/>
        <v>30.265210608424326</v>
      </c>
      <c r="H51">
        <f t="shared" si="16"/>
        <v>19.032761310452415</v>
      </c>
      <c r="I51">
        <f t="shared" si="16"/>
        <v>3.8221528861154468</v>
      </c>
      <c r="J51">
        <f t="shared" si="16"/>
        <v>56.708268330733233</v>
      </c>
      <c r="K51">
        <f t="shared" si="16"/>
        <v>35.413416536661458</v>
      </c>
      <c r="L51">
        <f t="shared" si="16"/>
        <v>16.926677067082693</v>
      </c>
      <c r="M51">
        <f t="shared" si="16"/>
        <v>15.288611544461787</v>
      </c>
      <c r="N51">
        <f t="shared" si="16"/>
        <v>32.839313572542906</v>
      </c>
      <c r="O51">
        <f t="shared" si="16"/>
        <v>18.330733229329184</v>
      </c>
      <c r="P51">
        <f t="shared" si="16"/>
        <v>33.307332293291736</v>
      </c>
      <c r="Q51">
        <f t="shared" si="16"/>
        <v>41.965678627145081</v>
      </c>
      <c r="R51">
        <f t="shared" si="16"/>
        <v>36.583463338533541</v>
      </c>
    </row>
    <row r="52" spans="3:18" x14ac:dyDescent="0.2">
      <c r="C52" t="s">
        <v>755</v>
      </c>
      <c r="H52">
        <f>(E51+F51)</f>
        <v>56.318252730109208</v>
      </c>
      <c r="I52">
        <f>(E51+G51)</f>
        <v>52.262090483619332</v>
      </c>
      <c r="J52">
        <f>(F51+G51)</f>
        <v>64.586583463338528</v>
      </c>
      <c r="K52">
        <f>(E51+F51+G51)</f>
        <v>86.583463338533534</v>
      </c>
      <c r="O52">
        <f>(L51+M51)</f>
        <v>32.21528861154448</v>
      </c>
      <c r="P52">
        <f>(L51+N51)</f>
        <v>49.765990639625599</v>
      </c>
      <c r="Q52">
        <f>(M51+N51)</f>
        <v>48.127925117004693</v>
      </c>
      <c r="R52">
        <f>(L51+M51+N51)</f>
        <v>65.054602184087386</v>
      </c>
    </row>
    <row r="53" spans="3:18" ht="16" thickBot="1" x14ac:dyDescent="0.25"/>
    <row r="54" spans="3:18" x14ac:dyDescent="0.2">
      <c r="C54" s="1"/>
      <c r="D54" s="28" t="s">
        <v>0</v>
      </c>
      <c r="E54" s="28" t="s">
        <v>406</v>
      </c>
      <c r="F54" s="28"/>
      <c r="G54" s="28"/>
      <c r="H54" s="28"/>
      <c r="I54" s="28"/>
      <c r="J54" s="28"/>
      <c r="K54" s="28"/>
      <c r="L54" s="28" t="s">
        <v>407</v>
      </c>
      <c r="M54" s="28"/>
      <c r="N54" s="28"/>
      <c r="O54" s="28"/>
      <c r="P54" s="28"/>
      <c r="Q54" s="28"/>
      <c r="R54" s="29"/>
    </row>
    <row r="55" spans="3:18" x14ac:dyDescent="0.2">
      <c r="C55" s="4" t="s">
        <v>19</v>
      </c>
      <c r="D55" s="30" t="s">
        <v>1</v>
      </c>
      <c r="E55" s="30" t="s">
        <v>8</v>
      </c>
      <c r="F55" s="30" t="s">
        <v>9</v>
      </c>
      <c r="G55" s="30" t="s">
        <v>10</v>
      </c>
      <c r="H55" s="30" t="s">
        <v>11</v>
      </c>
      <c r="I55" s="30" t="s">
        <v>12</v>
      </c>
      <c r="J55" s="30" t="s">
        <v>13</v>
      </c>
      <c r="K55" s="30" t="s">
        <v>14</v>
      </c>
      <c r="L55" s="30" t="s">
        <v>8</v>
      </c>
      <c r="M55" s="30" t="s">
        <v>9</v>
      </c>
      <c r="N55" s="30" t="s">
        <v>10</v>
      </c>
      <c r="O55" s="30" t="s">
        <v>11</v>
      </c>
      <c r="P55" s="30" t="s">
        <v>12</v>
      </c>
      <c r="Q55" s="30" t="s">
        <v>13</v>
      </c>
      <c r="R55" s="31" t="s">
        <v>14</v>
      </c>
    </row>
    <row r="56" spans="3:18" x14ac:dyDescent="0.2">
      <c r="C56" s="4"/>
      <c r="R56" s="6"/>
    </row>
    <row r="57" spans="3:18" x14ac:dyDescent="0.2">
      <c r="C57" s="4"/>
      <c r="R57" s="6"/>
    </row>
    <row r="58" spans="3:18" x14ac:dyDescent="0.2">
      <c r="C58" s="4"/>
      <c r="R58" s="6"/>
    </row>
    <row r="59" spans="3:18" x14ac:dyDescent="0.2">
      <c r="C59" s="9" t="s">
        <v>2</v>
      </c>
      <c r="D59" s="11" t="e">
        <v>#DIV/0!</v>
      </c>
      <c r="E59" s="11" t="e">
        <v>#DIV/0!</v>
      </c>
      <c r="F59" s="11" t="e">
        <v>#DIV/0!</v>
      </c>
      <c r="G59" s="11" t="e">
        <v>#DIV/0!</v>
      </c>
      <c r="H59" s="11" t="e">
        <v>#DIV/0!</v>
      </c>
      <c r="I59" s="11" t="e">
        <v>#DIV/0!</v>
      </c>
      <c r="J59" s="11" t="e">
        <v>#DIV/0!</v>
      </c>
      <c r="K59" s="11" t="e">
        <v>#DIV/0!</v>
      </c>
      <c r="L59" s="11" t="e">
        <v>#DIV/0!</v>
      </c>
      <c r="M59" s="11" t="e">
        <v>#DIV/0!</v>
      </c>
      <c r="N59" s="11" t="e">
        <v>#DIV/0!</v>
      </c>
      <c r="O59" s="11" t="e">
        <v>#DIV/0!</v>
      </c>
      <c r="P59" s="11" t="e">
        <v>#DIV/0!</v>
      </c>
      <c r="Q59" s="11" t="e">
        <v>#DIV/0!</v>
      </c>
      <c r="R59" s="10" t="e">
        <v>#DIV/0!</v>
      </c>
    </row>
    <row r="60" spans="3:18" x14ac:dyDescent="0.2">
      <c r="C60" s="9" t="s">
        <v>3</v>
      </c>
      <c r="D60" s="11" t="e">
        <v>#DIV/0!</v>
      </c>
      <c r="E60" s="11" t="e">
        <v>#DIV/0!</v>
      </c>
      <c r="F60" s="11" t="e">
        <v>#DIV/0!</v>
      </c>
      <c r="G60" s="11" t="e">
        <v>#DIV/0!</v>
      </c>
      <c r="H60" s="11" t="e">
        <v>#DIV/0!</v>
      </c>
      <c r="I60" s="11" t="e">
        <v>#DIV/0!</v>
      </c>
      <c r="J60" s="11" t="e">
        <v>#DIV/0!</v>
      </c>
      <c r="K60" s="11" t="e">
        <v>#DIV/0!</v>
      </c>
      <c r="L60" s="11" t="e">
        <v>#DIV/0!</v>
      </c>
      <c r="M60" s="11" t="e">
        <v>#DIV/0!</v>
      </c>
      <c r="N60" s="11" t="e">
        <v>#DIV/0!</v>
      </c>
      <c r="O60" s="11" t="e">
        <v>#DIV/0!</v>
      </c>
      <c r="P60" s="11" t="e">
        <v>#DIV/0!</v>
      </c>
      <c r="Q60" s="11" t="e">
        <v>#DIV/0!</v>
      </c>
      <c r="R60" s="10" t="e">
        <v>#DIV/0!</v>
      </c>
    </row>
    <row r="61" spans="3:18" x14ac:dyDescent="0.2">
      <c r="C61" s="9" t="s">
        <v>4</v>
      </c>
      <c r="D61" s="11" t="e">
        <v>#DIV/0!</v>
      </c>
      <c r="E61" s="11" t="e">
        <v>#DIV/0!</v>
      </c>
      <c r="F61" s="11" t="e">
        <v>#DIV/0!</v>
      </c>
      <c r="G61" s="11" t="e">
        <v>#DIV/0!</v>
      </c>
      <c r="H61" s="11" t="e">
        <v>#DIV/0!</v>
      </c>
      <c r="I61" s="11" t="e">
        <v>#DIV/0!</v>
      </c>
      <c r="J61" s="11" t="e">
        <v>#DIV/0!</v>
      </c>
      <c r="K61" s="11" t="e">
        <v>#DIV/0!</v>
      </c>
      <c r="L61" s="11" t="e">
        <v>#DIV/0!</v>
      </c>
      <c r="M61" s="11" t="e">
        <v>#DIV/0!</v>
      </c>
      <c r="N61" s="11" t="e">
        <v>#DIV/0!</v>
      </c>
      <c r="O61" s="11" t="e">
        <v>#DIV/0!</v>
      </c>
      <c r="P61" s="11" t="e">
        <v>#DIV/0!</v>
      </c>
      <c r="Q61" s="11" t="e">
        <v>#DIV/0!</v>
      </c>
      <c r="R61" s="10" t="e">
        <v>#DIV/0!</v>
      </c>
    </row>
    <row r="62" spans="3:18" x14ac:dyDescent="0.2">
      <c r="C62" s="4" t="s">
        <v>20</v>
      </c>
      <c r="D62" t="e">
        <v>#DIV/0!</v>
      </c>
      <c r="E62" t="e">
        <v>#DIV/0!</v>
      </c>
      <c r="F62" t="e">
        <v>#DIV/0!</v>
      </c>
      <c r="G62" t="e">
        <v>#DIV/0!</v>
      </c>
      <c r="H62" t="e">
        <v>#DIV/0!</v>
      </c>
      <c r="I62" t="e">
        <v>#DIV/0!</v>
      </c>
      <c r="J62" t="e">
        <v>#DIV/0!</v>
      </c>
      <c r="K62" t="e">
        <v>#DIV/0!</v>
      </c>
      <c r="L62" t="e">
        <v>#DIV/0!</v>
      </c>
      <c r="M62" t="e">
        <v>#DIV/0!</v>
      </c>
      <c r="N62" t="e">
        <v>#DIV/0!</v>
      </c>
      <c r="O62" t="e">
        <v>#DIV/0!</v>
      </c>
      <c r="P62" t="e">
        <v>#DIV/0!</v>
      </c>
      <c r="Q62" t="e">
        <v>#DIV/0!</v>
      </c>
      <c r="R62" s="6" t="e">
        <v>#DIV/0!</v>
      </c>
    </row>
    <row r="63" spans="3:18" x14ac:dyDescent="0.2">
      <c r="C63" s="4"/>
      <c r="D63" t="e">
        <v>#DIV/0!</v>
      </c>
      <c r="E63" t="e">
        <v>#DIV/0!</v>
      </c>
      <c r="F63" t="e">
        <v>#DIV/0!</v>
      </c>
      <c r="G63" t="e">
        <v>#DIV/0!</v>
      </c>
      <c r="H63" t="e">
        <v>#DIV/0!</v>
      </c>
      <c r="I63" t="e">
        <v>#DIV/0!</v>
      </c>
      <c r="J63" t="e">
        <v>#DIV/0!</v>
      </c>
      <c r="K63" t="e">
        <v>#DIV/0!</v>
      </c>
      <c r="L63" t="e">
        <v>#DIV/0!</v>
      </c>
      <c r="M63" t="e">
        <v>#DIV/0!</v>
      </c>
      <c r="N63" t="e">
        <v>#DIV/0!</v>
      </c>
      <c r="O63" t="e">
        <v>#DIV/0!</v>
      </c>
      <c r="P63" t="e">
        <v>#DIV/0!</v>
      </c>
      <c r="Q63" t="e">
        <v>#DIV/0!</v>
      </c>
      <c r="R63" s="6" t="e">
        <v>#DIV/0!</v>
      </c>
    </row>
    <row r="64" spans="3:18" x14ac:dyDescent="0.2">
      <c r="C64" s="4"/>
      <c r="D64" t="e">
        <v>#DIV/0!</v>
      </c>
      <c r="E64" t="e">
        <v>#DIV/0!</v>
      </c>
      <c r="F64" t="e">
        <v>#DIV/0!</v>
      </c>
      <c r="G64" t="e">
        <v>#DIV/0!</v>
      </c>
      <c r="H64" t="e">
        <v>#DIV/0!</v>
      </c>
      <c r="I64" t="e">
        <v>#DIV/0!</v>
      </c>
      <c r="J64" t="e">
        <v>#DIV/0!</v>
      </c>
      <c r="K64" t="e">
        <v>#DIV/0!</v>
      </c>
      <c r="L64" t="e">
        <v>#DIV/0!</v>
      </c>
      <c r="M64" t="e">
        <v>#DIV/0!</v>
      </c>
      <c r="N64" t="e">
        <v>#DIV/0!</v>
      </c>
      <c r="O64" t="e">
        <v>#DIV/0!</v>
      </c>
      <c r="P64" t="e">
        <v>#DIV/0!</v>
      </c>
      <c r="Q64" t="e">
        <v>#DIV/0!</v>
      </c>
      <c r="R64" s="6" t="e">
        <v>#DIV/0!</v>
      </c>
    </row>
    <row r="65" spans="3:18" x14ac:dyDescent="0.2">
      <c r="C65" s="9" t="s">
        <v>2</v>
      </c>
      <c r="D65" s="11" t="e">
        <v>#DIV/0!</v>
      </c>
      <c r="E65" s="11" t="e">
        <v>#DIV/0!</v>
      </c>
      <c r="F65" s="11" t="e">
        <v>#DIV/0!</v>
      </c>
      <c r="G65" s="11" t="e">
        <v>#DIV/0!</v>
      </c>
      <c r="H65" s="11" t="e">
        <v>#DIV/0!</v>
      </c>
      <c r="I65" s="11" t="e">
        <v>#DIV/0!</v>
      </c>
      <c r="J65" s="11" t="e">
        <v>#DIV/0!</v>
      </c>
      <c r="K65" s="11" t="e">
        <v>#DIV/0!</v>
      </c>
      <c r="L65" s="11" t="e">
        <v>#DIV/0!</v>
      </c>
      <c r="M65" s="11" t="e">
        <v>#DIV/0!</v>
      </c>
      <c r="N65" s="11" t="e">
        <v>#DIV/0!</v>
      </c>
      <c r="O65" s="11" t="e">
        <v>#DIV/0!</v>
      </c>
      <c r="P65" s="11" t="e">
        <v>#DIV/0!</v>
      </c>
      <c r="Q65" s="11" t="e">
        <v>#DIV/0!</v>
      </c>
      <c r="R65" s="10" t="e">
        <v>#DIV/0!</v>
      </c>
    </row>
    <row r="66" spans="3:18" x14ac:dyDescent="0.2">
      <c r="C66" s="9" t="s">
        <v>3</v>
      </c>
      <c r="D66" s="11" t="e">
        <v>#DIV/0!</v>
      </c>
      <c r="E66" s="11" t="e">
        <v>#DIV/0!</v>
      </c>
      <c r="F66" s="11" t="e">
        <v>#DIV/0!</v>
      </c>
      <c r="G66" s="11" t="e">
        <v>#DIV/0!</v>
      </c>
      <c r="H66" s="11" t="e">
        <v>#DIV/0!</v>
      </c>
      <c r="I66" s="11" t="e">
        <v>#DIV/0!</v>
      </c>
      <c r="J66" s="11" t="e">
        <v>#DIV/0!</v>
      </c>
      <c r="K66" s="11" t="e">
        <v>#DIV/0!</v>
      </c>
      <c r="L66" s="11" t="e">
        <v>#DIV/0!</v>
      </c>
      <c r="M66" s="11" t="e">
        <v>#DIV/0!</v>
      </c>
      <c r="N66" s="11" t="e">
        <v>#DIV/0!</v>
      </c>
      <c r="O66" s="11" t="e">
        <v>#DIV/0!</v>
      </c>
      <c r="P66" s="11" t="e">
        <v>#DIV/0!</v>
      </c>
      <c r="Q66" s="11" t="e">
        <v>#DIV/0!</v>
      </c>
      <c r="R66" s="10" t="e">
        <v>#DIV/0!</v>
      </c>
    </row>
    <row r="67" spans="3:18" ht="16" thickBot="1" x14ac:dyDescent="0.25">
      <c r="C67" s="13" t="s">
        <v>4</v>
      </c>
      <c r="D67" s="15" t="e">
        <v>#DIV/0!</v>
      </c>
      <c r="E67" s="15" t="e">
        <v>#DIV/0!</v>
      </c>
      <c r="F67" s="15" t="e">
        <v>#DIV/0!</v>
      </c>
      <c r="G67" s="15" t="e">
        <v>#DIV/0!</v>
      </c>
      <c r="H67" s="15" t="e">
        <v>#DIV/0!</v>
      </c>
      <c r="I67" s="15" t="e">
        <v>#DIV/0!</v>
      </c>
      <c r="J67" s="15" t="e">
        <v>#DIV/0!</v>
      </c>
      <c r="K67" s="15" t="e">
        <v>#DIV/0!</v>
      </c>
      <c r="L67" s="15" t="e">
        <v>#DIV/0!</v>
      </c>
      <c r="M67" s="15" t="e">
        <v>#DIV/0!</v>
      </c>
      <c r="N67" s="15" t="e">
        <v>#DIV/0!</v>
      </c>
      <c r="O67" s="15" t="e">
        <v>#DIV/0!</v>
      </c>
      <c r="P67" s="15" t="e">
        <v>#DIV/0!</v>
      </c>
      <c r="Q67" s="15" t="e">
        <v>#DIV/0!</v>
      </c>
      <c r="R67" s="14" t="e">
        <v>#DIV/0!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4ABF5-4099-44AE-B5AF-2C1CBD050041}">
  <dimension ref="A2:CJ256"/>
  <sheetViews>
    <sheetView topLeftCell="Q1" zoomScale="65" zoomScaleNormal="90" workbookViewId="0">
      <selection activeCell="X48" sqref="X48"/>
    </sheetView>
  </sheetViews>
  <sheetFormatPr baseColWidth="10" defaultColWidth="8.83203125" defaultRowHeight="15" x14ac:dyDescent="0.2"/>
  <cols>
    <col min="1" max="1" width="18.6640625" customWidth="1"/>
    <col min="19" max="19" width="18.83203125" customWidth="1"/>
    <col min="37" max="37" width="17.6640625" customWidth="1"/>
  </cols>
  <sheetData>
    <row r="2" spans="1:88" ht="16" thickBot="1" x14ac:dyDescent="0.25"/>
    <row r="3" spans="1:88" x14ac:dyDescent="0.2">
      <c r="A3" s="1"/>
      <c r="B3" s="35" t="s">
        <v>0</v>
      </c>
      <c r="C3" s="35" t="s">
        <v>406</v>
      </c>
      <c r="D3" s="35"/>
      <c r="E3" s="35"/>
      <c r="F3" s="35"/>
      <c r="G3" s="35"/>
      <c r="H3" s="35"/>
      <c r="I3" s="35"/>
      <c r="J3" s="39" t="s">
        <v>407</v>
      </c>
      <c r="K3" s="35"/>
      <c r="L3" s="35"/>
      <c r="M3" s="35"/>
      <c r="N3" s="35"/>
      <c r="O3" s="35"/>
      <c r="P3" s="36"/>
      <c r="S3" t="s">
        <v>68</v>
      </c>
      <c r="AK3" t="s">
        <v>410</v>
      </c>
    </row>
    <row r="4" spans="1:88" x14ac:dyDescent="0.2">
      <c r="A4" s="4" t="s">
        <v>21</v>
      </c>
      <c r="B4" s="37" t="s">
        <v>1</v>
      </c>
      <c r="C4" s="37" t="s">
        <v>8</v>
      </c>
      <c r="D4" s="37" t="s">
        <v>9</v>
      </c>
      <c r="E4" s="37" t="s">
        <v>10</v>
      </c>
      <c r="F4" s="37" t="s">
        <v>11</v>
      </c>
      <c r="G4" s="37" t="s">
        <v>12</v>
      </c>
      <c r="H4" s="37" t="s">
        <v>13</v>
      </c>
      <c r="I4" s="37" t="s">
        <v>14</v>
      </c>
      <c r="J4" s="40" t="s">
        <v>8</v>
      </c>
      <c r="K4" s="37" t="s">
        <v>9</v>
      </c>
      <c r="L4" s="37" t="s">
        <v>10</v>
      </c>
      <c r="M4" s="37" t="s">
        <v>11</v>
      </c>
      <c r="N4" s="37" t="s">
        <v>12</v>
      </c>
      <c r="O4" s="37" t="s">
        <v>13</v>
      </c>
      <c r="P4" s="38" t="s">
        <v>14</v>
      </c>
      <c r="S4" s="52"/>
      <c r="T4" s="52" t="s">
        <v>0</v>
      </c>
      <c r="U4" s="52" t="s">
        <v>411</v>
      </c>
      <c r="V4" s="52" t="s">
        <v>412</v>
      </c>
      <c r="W4" s="52" t="s">
        <v>413</v>
      </c>
      <c r="X4" s="52" t="s">
        <v>414</v>
      </c>
      <c r="Y4" s="52" t="s">
        <v>415</v>
      </c>
      <c r="Z4" s="52" t="s">
        <v>416</v>
      </c>
      <c r="AA4" s="52" t="s">
        <v>417</v>
      </c>
      <c r="AB4" s="52" t="s">
        <v>418</v>
      </c>
      <c r="AC4" s="52" t="s">
        <v>419</v>
      </c>
      <c r="AD4" s="52" t="s">
        <v>420</v>
      </c>
      <c r="AE4" s="52" t="s">
        <v>421</v>
      </c>
      <c r="AF4" s="52" t="s">
        <v>422</v>
      </c>
      <c r="AG4" s="52" t="s">
        <v>423</v>
      </c>
      <c r="AH4" s="52" t="s">
        <v>424</v>
      </c>
      <c r="AK4" s="52"/>
      <c r="AL4" s="52" t="s">
        <v>0</v>
      </c>
      <c r="AM4" s="52" t="s">
        <v>411</v>
      </c>
      <c r="AN4" s="52" t="s">
        <v>412</v>
      </c>
      <c r="AO4" s="52" t="s">
        <v>413</v>
      </c>
      <c r="AP4" s="52" t="s">
        <v>414</v>
      </c>
      <c r="AQ4" s="52" t="s">
        <v>415</v>
      </c>
      <c r="AR4" s="52" t="s">
        <v>416</v>
      </c>
      <c r="AS4" s="52" t="s">
        <v>417</v>
      </c>
      <c r="AT4" s="52" t="s">
        <v>418</v>
      </c>
      <c r="AU4" s="52" t="s">
        <v>419</v>
      </c>
      <c r="AV4" s="52" t="s">
        <v>420</v>
      </c>
      <c r="AW4" s="52" t="s">
        <v>421</v>
      </c>
      <c r="AX4" s="52" t="s">
        <v>422</v>
      </c>
      <c r="AY4" s="52" t="s">
        <v>423</v>
      </c>
      <c r="AZ4" s="52" t="s">
        <v>424</v>
      </c>
    </row>
    <row r="5" spans="1:88" x14ac:dyDescent="0.2">
      <c r="B5" s="33">
        <v>100</v>
      </c>
      <c r="C5">
        <v>93.265993265993274</v>
      </c>
      <c r="D5">
        <v>78.787878787878796</v>
      </c>
      <c r="E5">
        <v>74.074074074074076</v>
      </c>
      <c r="F5">
        <v>104.04040404040404</v>
      </c>
      <c r="G5">
        <v>98.98989898989899</v>
      </c>
      <c r="H5">
        <v>80.134680134680139</v>
      </c>
      <c r="I5">
        <v>78.114478114478132</v>
      </c>
      <c r="J5" s="41">
        <v>30.303030303030305</v>
      </c>
      <c r="K5">
        <v>65.993265993266007</v>
      </c>
      <c r="L5">
        <v>86.195286195286201</v>
      </c>
      <c r="M5">
        <v>73.400673400673398</v>
      </c>
      <c r="N5">
        <v>83.838383838383848</v>
      </c>
      <c r="O5">
        <v>73.063973063973066</v>
      </c>
      <c r="P5">
        <v>62.289562289562298</v>
      </c>
      <c r="S5" s="53" t="s">
        <v>43</v>
      </c>
      <c r="T5" s="51">
        <v>9</v>
      </c>
      <c r="U5" s="51">
        <v>9</v>
      </c>
      <c r="V5" s="51">
        <v>9</v>
      </c>
      <c r="W5" s="51">
        <v>9</v>
      </c>
      <c r="X5" s="51">
        <v>9</v>
      </c>
      <c r="Y5" s="51">
        <v>9</v>
      </c>
      <c r="Z5" s="51">
        <v>9</v>
      </c>
      <c r="AA5" s="51">
        <v>9</v>
      </c>
      <c r="AB5" s="51">
        <v>9</v>
      </c>
      <c r="AC5" s="51">
        <v>9</v>
      </c>
      <c r="AD5" s="51">
        <v>9</v>
      </c>
      <c r="AE5" s="51">
        <v>9</v>
      </c>
      <c r="AF5" s="51">
        <v>9</v>
      </c>
      <c r="AG5" s="51">
        <v>9</v>
      </c>
      <c r="AH5" s="51">
        <v>9</v>
      </c>
      <c r="AK5" s="53" t="s">
        <v>43</v>
      </c>
      <c r="AL5" s="51">
        <v>9</v>
      </c>
      <c r="AM5" s="51">
        <v>9</v>
      </c>
      <c r="AN5" s="51">
        <v>9</v>
      </c>
      <c r="AO5" s="51">
        <v>9</v>
      </c>
      <c r="AP5" s="51">
        <v>9</v>
      </c>
      <c r="AQ5" s="51">
        <v>9</v>
      </c>
      <c r="AR5" s="51">
        <v>9</v>
      </c>
      <c r="AS5" s="51">
        <v>9</v>
      </c>
      <c r="AT5" s="51">
        <v>9</v>
      </c>
      <c r="AU5" s="51">
        <v>9</v>
      </c>
      <c r="AV5" s="51">
        <v>9</v>
      </c>
      <c r="AW5" s="51">
        <v>9</v>
      </c>
      <c r="AX5" s="51">
        <v>9</v>
      </c>
      <c r="AY5" s="51">
        <v>9</v>
      </c>
      <c r="AZ5" s="51">
        <v>9</v>
      </c>
      <c r="BO5" s="79"/>
      <c r="BP5" s="80"/>
      <c r="BQ5" s="80" t="s">
        <v>757</v>
      </c>
      <c r="BR5" s="80"/>
      <c r="BS5" s="79"/>
      <c r="BT5" s="79"/>
      <c r="CA5" s="79"/>
      <c r="CB5" s="80"/>
      <c r="CC5" s="80" t="s">
        <v>756</v>
      </c>
      <c r="CD5" s="80"/>
      <c r="CE5" s="79"/>
      <c r="CF5" s="79"/>
    </row>
    <row r="6" spans="1:88" ht="16" thickBot="1" x14ac:dyDescent="0.25">
      <c r="A6" t="s">
        <v>22</v>
      </c>
      <c r="B6" s="4">
        <v>100</v>
      </c>
      <c r="C6">
        <v>82.154882154882159</v>
      </c>
      <c r="D6">
        <v>54.882154882154886</v>
      </c>
      <c r="E6">
        <v>59.932659932659938</v>
      </c>
      <c r="F6">
        <v>63.636363636363633</v>
      </c>
      <c r="G6">
        <v>115.4882154882155</v>
      </c>
      <c r="H6">
        <v>81.144781144781149</v>
      </c>
      <c r="I6">
        <v>93.60269360269362</v>
      </c>
      <c r="J6" s="41">
        <v>85.858585858585869</v>
      </c>
      <c r="K6">
        <v>61.616161616161612</v>
      </c>
      <c r="L6">
        <v>43.43434343434344</v>
      </c>
      <c r="M6">
        <v>123.90572390572392</v>
      </c>
      <c r="N6">
        <v>98.98989898989899</v>
      </c>
      <c r="O6">
        <v>70.707070707070713</v>
      </c>
      <c r="P6">
        <v>79.797979797979806</v>
      </c>
      <c r="S6" s="53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K6" s="53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P6" s="50"/>
      <c r="BQ6" t="s">
        <v>742</v>
      </c>
      <c r="BT6" s="50"/>
      <c r="BU6" t="s">
        <v>743</v>
      </c>
      <c r="CB6" s="50"/>
      <c r="CC6" t="s">
        <v>742</v>
      </c>
      <c r="CF6" s="50"/>
      <c r="CG6" t="s">
        <v>743</v>
      </c>
    </row>
    <row r="7" spans="1:88" x14ac:dyDescent="0.2">
      <c r="A7" s="4"/>
      <c r="B7" s="34">
        <v>100</v>
      </c>
      <c r="C7">
        <v>70.707070707070713</v>
      </c>
      <c r="D7">
        <v>57.239057239057246</v>
      </c>
      <c r="E7">
        <v>59.259259259259252</v>
      </c>
      <c r="F7">
        <v>79.797979797979806</v>
      </c>
      <c r="G7">
        <v>43.0976430976431</v>
      </c>
      <c r="H7">
        <v>82.828282828282823</v>
      </c>
      <c r="I7">
        <v>106.06060606060606</v>
      </c>
      <c r="J7" s="41">
        <v>134.6801346801347</v>
      </c>
      <c r="K7">
        <v>88.8888888888889</v>
      </c>
      <c r="L7">
        <v>78.451178451178464</v>
      </c>
      <c r="M7">
        <v>97.979797979797979</v>
      </c>
      <c r="N7">
        <v>119.19191919191918</v>
      </c>
      <c r="O7">
        <v>105.05050505050507</v>
      </c>
      <c r="P7">
        <v>85.521885521885537</v>
      </c>
      <c r="S7" s="53" t="s">
        <v>44</v>
      </c>
      <c r="T7" s="51">
        <v>100</v>
      </c>
      <c r="U7" s="51">
        <v>41.59</v>
      </c>
      <c r="V7" s="51">
        <v>43.15</v>
      </c>
      <c r="W7" s="51">
        <v>44.71</v>
      </c>
      <c r="X7" s="51">
        <v>38.71</v>
      </c>
      <c r="Y7" s="51">
        <v>39.51</v>
      </c>
      <c r="Z7" s="51">
        <v>48.92</v>
      </c>
      <c r="AA7" s="51">
        <v>40.86</v>
      </c>
      <c r="AB7" s="51">
        <v>30.3</v>
      </c>
      <c r="AC7" s="51">
        <v>61.62</v>
      </c>
      <c r="AD7" s="51">
        <v>43.43</v>
      </c>
      <c r="AE7" s="51">
        <v>40.03</v>
      </c>
      <c r="AF7" s="51">
        <v>44.19</v>
      </c>
      <c r="AG7" s="51">
        <v>46.24</v>
      </c>
      <c r="AH7" s="51">
        <v>42.47</v>
      </c>
      <c r="AK7" s="53" t="s">
        <v>44</v>
      </c>
      <c r="AL7" s="51">
        <v>100</v>
      </c>
      <c r="AM7" s="51">
        <v>60.84</v>
      </c>
      <c r="AN7" s="51">
        <v>49.61</v>
      </c>
      <c r="AO7" s="51">
        <v>54.76</v>
      </c>
      <c r="AP7" s="51">
        <v>52.91</v>
      </c>
      <c r="AQ7" s="51">
        <v>65.239999999999995</v>
      </c>
      <c r="AR7" s="51">
        <v>38.01</v>
      </c>
      <c r="AS7" s="51">
        <v>64.59</v>
      </c>
      <c r="AT7" s="51">
        <v>57.53</v>
      </c>
      <c r="AU7" s="51">
        <v>65.989999999999995</v>
      </c>
      <c r="AV7" s="51">
        <v>65.52</v>
      </c>
      <c r="AW7" s="51">
        <v>58.05</v>
      </c>
      <c r="AX7" s="51">
        <v>58.97</v>
      </c>
      <c r="AY7" s="51">
        <v>55.23</v>
      </c>
      <c r="AZ7" s="51">
        <v>51.37</v>
      </c>
      <c r="BP7" s="69" t="s">
        <v>758</v>
      </c>
      <c r="BQ7" s="25" t="s">
        <v>11</v>
      </c>
      <c r="BR7" s="25" t="s">
        <v>12</v>
      </c>
      <c r="BS7" s="25" t="s">
        <v>13</v>
      </c>
      <c r="BT7" s="70" t="s">
        <v>14</v>
      </c>
      <c r="BU7" s="25" t="s">
        <v>11</v>
      </c>
      <c r="BV7" s="25" t="s">
        <v>12</v>
      </c>
      <c r="BW7" s="25" t="s">
        <v>13</v>
      </c>
      <c r="BX7" s="70" t="s">
        <v>14</v>
      </c>
      <c r="CB7" s="69" t="s">
        <v>758</v>
      </c>
      <c r="CC7" s="25" t="s">
        <v>11</v>
      </c>
      <c r="CD7" s="25" t="s">
        <v>12</v>
      </c>
      <c r="CE7" s="25" t="s">
        <v>13</v>
      </c>
      <c r="CF7" s="70" t="s">
        <v>14</v>
      </c>
      <c r="CG7" s="25" t="s">
        <v>11</v>
      </c>
      <c r="CH7" s="25" t="s">
        <v>12</v>
      </c>
      <c r="CI7" s="25" t="s">
        <v>13</v>
      </c>
      <c r="CJ7" s="70" t="s">
        <v>14</v>
      </c>
    </row>
    <row r="8" spans="1:88" x14ac:dyDescent="0.2">
      <c r="A8" s="4"/>
      <c r="B8" s="33">
        <v>100</v>
      </c>
      <c r="C8">
        <v>88.388214904679387</v>
      </c>
      <c r="D8">
        <v>66.031195840554588</v>
      </c>
      <c r="E8">
        <v>44.71403812824957</v>
      </c>
      <c r="F8">
        <v>67.59098786828423</v>
      </c>
      <c r="G8">
        <v>39.51473136915078</v>
      </c>
      <c r="H8">
        <v>61.351819757365675</v>
      </c>
      <c r="I8">
        <v>45.233968804159439</v>
      </c>
      <c r="J8" s="41">
        <v>78.509532062391685</v>
      </c>
      <c r="K8">
        <v>84.748700173310226</v>
      </c>
      <c r="L8">
        <v>58.232235701906419</v>
      </c>
      <c r="M8">
        <v>40.034662045060657</v>
      </c>
      <c r="N8">
        <v>46.793760831889081</v>
      </c>
      <c r="O8">
        <v>56.1525129982669</v>
      </c>
      <c r="P8">
        <v>47.83362218370884</v>
      </c>
      <c r="S8" s="53" t="s">
        <v>45</v>
      </c>
      <c r="T8" s="51">
        <v>100</v>
      </c>
      <c r="U8" s="51">
        <v>50.54</v>
      </c>
      <c r="V8" s="51">
        <v>43.55</v>
      </c>
      <c r="W8" s="51">
        <v>48.66</v>
      </c>
      <c r="X8" s="51">
        <v>42.2</v>
      </c>
      <c r="Y8" s="51">
        <v>41.75</v>
      </c>
      <c r="Z8" s="51">
        <v>57.35</v>
      </c>
      <c r="AA8" s="51">
        <v>43.55</v>
      </c>
      <c r="AB8" s="51">
        <v>52.96</v>
      </c>
      <c r="AC8" s="51">
        <v>65.52</v>
      </c>
      <c r="AD8" s="51">
        <v>51.44</v>
      </c>
      <c r="AE8" s="51">
        <v>48.1</v>
      </c>
      <c r="AF8" s="51">
        <v>45.98</v>
      </c>
      <c r="AG8" s="51">
        <v>55.63</v>
      </c>
      <c r="AH8" s="51">
        <v>45.69</v>
      </c>
      <c r="AK8" s="53" t="s">
        <v>45</v>
      </c>
      <c r="AL8" s="51">
        <v>100</v>
      </c>
      <c r="AM8" s="51">
        <v>72.69</v>
      </c>
      <c r="AN8" s="51">
        <v>64.2</v>
      </c>
      <c r="AO8" s="51">
        <v>62.74</v>
      </c>
      <c r="AP8" s="51">
        <v>63.49</v>
      </c>
      <c r="AQ8" s="51">
        <v>66.92</v>
      </c>
      <c r="AR8" s="51">
        <v>43.29</v>
      </c>
      <c r="AS8" s="51">
        <v>66.930000000000007</v>
      </c>
      <c r="AT8" s="51">
        <v>81.28</v>
      </c>
      <c r="AU8" s="51">
        <v>67.33</v>
      </c>
      <c r="AV8" s="51">
        <v>70.36</v>
      </c>
      <c r="AW8" s="51">
        <v>61.41</v>
      </c>
      <c r="AX8" s="51">
        <v>75.510000000000005</v>
      </c>
      <c r="AY8" s="51">
        <v>63.65</v>
      </c>
      <c r="AZ8" s="51">
        <v>63.42</v>
      </c>
      <c r="BP8" s="50" t="s">
        <v>744</v>
      </c>
      <c r="BQ8">
        <v>83.838383838383834</v>
      </c>
      <c r="BR8">
        <v>107.23905723905725</v>
      </c>
      <c r="BS8">
        <v>80.639730639730644</v>
      </c>
      <c r="BT8" s="50">
        <v>85.858585858585883</v>
      </c>
      <c r="BU8">
        <v>45.67901234567902</v>
      </c>
      <c r="BV8">
        <v>46.464646464646449</v>
      </c>
      <c r="BW8">
        <v>28.058361391694717</v>
      </c>
      <c r="BX8">
        <v>10.101010101010104</v>
      </c>
      <c r="CB8" s="50" t="s">
        <v>744</v>
      </c>
      <c r="CC8">
        <v>83.890577507598778</v>
      </c>
      <c r="CD8">
        <v>88.75379939209725</v>
      </c>
      <c r="CE8">
        <v>78.723404255319139</v>
      </c>
      <c r="CF8" s="50">
        <v>87.689969604863222</v>
      </c>
      <c r="CG8">
        <v>73.454913880445815</v>
      </c>
      <c r="CH8">
        <v>73.860182370820695</v>
      </c>
      <c r="CI8">
        <v>70.820668693009111</v>
      </c>
      <c r="CJ8">
        <v>59.067882472137811</v>
      </c>
    </row>
    <row r="9" spans="1:88" x14ac:dyDescent="0.2">
      <c r="A9" s="4" t="s">
        <v>15</v>
      </c>
      <c r="B9" s="4">
        <v>100</v>
      </c>
      <c r="C9">
        <v>41.594454072790299</v>
      </c>
      <c r="D9">
        <v>43.154246100519934</v>
      </c>
      <c r="E9">
        <v>75.909878682842276</v>
      </c>
      <c r="F9">
        <v>47.83362218370884</v>
      </c>
      <c r="G9">
        <v>51.993067590987877</v>
      </c>
      <c r="H9">
        <v>81.629116117850955</v>
      </c>
      <c r="I9">
        <v>48.873483535528599</v>
      </c>
      <c r="J9" s="41">
        <v>47.313691507798964</v>
      </c>
      <c r="K9">
        <v>75.3899480069324</v>
      </c>
      <c r="L9">
        <v>57.712305025996535</v>
      </c>
      <c r="M9">
        <v>71.750433275563267</v>
      </c>
      <c r="N9">
        <v>44.194107452339694</v>
      </c>
      <c r="O9">
        <v>55.112651646447141</v>
      </c>
      <c r="P9">
        <v>50.953206239168111</v>
      </c>
      <c r="S9" s="53" t="s">
        <v>46</v>
      </c>
      <c r="T9" s="51">
        <v>100</v>
      </c>
      <c r="U9" s="51">
        <v>68.819999999999993</v>
      </c>
      <c r="V9" s="51">
        <v>54.88</v>
      </c>
      <c r="W9" s="51">
        <v>54.59</v>
      </c>
      <c r="X9" s="51">
        <v>63.64</v>
      </c>
      <c r="Y9" s="51">
        <v>44.62</v>
      </c>
      <c r="Z9" s="51">
        <v>67.2</v>
      </c>
      <c r="AA9" s="51">
        <v>45.23</v>
      </c>
      <c r="AB9" s="51">
        <v>80.11</v>
      </c>
      <c r="AC9" s="51">
        <v>75.39</v>
      </c>
      <c r="AD9" s="51">
        <v>62.37</v>
      </c>
      <c r="AE9" s="51">
        <v>64.52</v>
      </c>
      <c r="AF9" s="51">
        <v>57.71</v>
      </c>
      <c r="AG9" s="51">
        <v>73.06</v>
      </c>
      <c r="AH9" s="51">
        <v>51.61</v>
      </c>
      <c r="AK9" s="53" t="s">
        <v>46</v>
      </c>
      <c r="AL9" s="51">
        <v>100</v>
      </c>
      <c r="AM9" s="51">
        <v>80.849999999999994</v>
      </c>
      <c r="AN9" s="51">
        <v>83.22</v>
      </c>
      <c r="AO9" s="51">
        <v>83.28</v>
      </c>
      <c r="AP9" s="51">
        <v>78.12</v>
      </c>
      <c r="AQ9" s="51">
        <v>73.459999999999994</v>
      </c>
      <c r="AR9" s="51">
        <v>74.77</v>
      </c>
      <c r="AS9" s="51">
        <v>74.77</v>
      </c>
      <c r="AT9" s="51">
        <v>85.65</v>
      </c>
      <c r="AU9" s="51">
        <v>73.459999999999994</v>
      </c>
      <c r="AV9" s="51">
        <v>77.510000000000005</v>
      </c>
      <c r="AW9" s="51">
        <v>67.17</v>
      </c>
      <c r="AX9" s="51">
        <v>83.73</v>
      </c>
      <c r="AY9" s="51">
        <v>77.05</v>
      </c>
      <c r="AZ9" s="51">
        <v>71.12</v>
      </c>
      <c r="BP9" s="50" t="s">
        <v>745</v>
      </c>
      <c r="BQ9">
        <v>57.712305025996535</v>
      </c>
      <c r="BR9">
        <v>45.753899480069329</v>
      </c>
      <c r="BS9">
        <v>71.490467937608315</v>
      </c>
      <c r="BT9" s="50">
        <v>47.053726169844019</v>
      </c>
      <c r="BU9">
        <v>15.597920277296367</v>
      </c>
      <c r="BV9">
        <v>22.703639514731378</v>
      </c>
      <c r="BW9">
        <v>9.7053726169844055</v>
      </c>
      <c r="BX9">
        <v>-25.996533795493917</v>
      </c>
      <c r="CB9" s="50" t="s">
        <v>745</v>
      </c>
      <c r="CC9">
        <v>73.715753424657521</v>
      </c>
      <c r="CD9">
        <v>69.349315068493141</v>
      </c>
      <c r="CE9">
        <v>58.304794520547944</v>
      </c>
      <c r="CF9" s="50">
        <v>81.934931506849296</v>
      </c>
      <c r="CG9">
        <v>59.075342465753408</v>
      </c>
      <c r="CH9">
        <v>51.712328767123267</v>
      </c>
      <c r="CI9">
        <v>59.760273972602732</v>
      </c>
      <c r="CJ9">
        <v>35.273972602739704</v>
      </c>
    </row>
    <row r="10" spans="1:88" x14ac:dyDescent="0.2">
      <c r="A10" s="4"/>
      <c r="B10" s="34">
        <v>100</v>
      </c>
      <c r="C10">
        <v>62.911611785095324</v>
      </c>
      <c r="D10">
        <v>44.71403812824957</v>
      </c>
      <c r="E10">
        <v>54.592720970537258</v>
      </c>
      <c r="F10">
        <v>86.308492201039869</v>
      </c>
      <c r="G10">
        <v>42.634315424610051</v>
      </c>
      <c r="H10">
        <v>57.712305025996535</v>
      </c>
      <c r="I10">
        <v>45.233968804159439</v>
      </c>
      <c r="J10" s="41">
        <v>111.78509532062392</v>
      </c>
      <c r="K10">
        <v>100.34662045060658</v>
      </c>
      <c r="L10">
        <v>83.188908145580598</v>
      </c>
      <c r="M10">
        <v>48.353552859618723</v>
      </c>
      <c r="N10">
        <v>57.712305025996535</v>
      </c>
      <c r="O10">
        <v>101.38648180242636</v>
      </c>
      <c r="P10">
        <v>62.911611785095324</v>
      </c>
      <c r="S10" s="53" t="s">
        <v>47</v>
      </c>
      <c r="T10" s="51">
        <v>100</v>
      </c>
      <c r="U10" s="51">
        <v>85.27</v>
      </c>
      <c r="V10" s="51">
        <v>61.78</v>
      </c>
      <c r="W10" s="51">
        <v>67</v>
      </c>
      <c r="X10" s="51">
        <v>83.05</v>
      </c>
      <c r="Y10" s="51">
        <v>75.489999999999995</v>
      </c>
      <c r="Z10" s="51">
        <v>81.39</v>
      </c>
      <c r="AA10" s="51">
        <v>85.86</v>
      </c>
      <c r="AB10" s="51">
        <v>103.5</v>
      </c>
      <c r="AC10" s="51">
        <v>86.82</v>
      </c>
      <c r="AD10" s="51">
        <v>80.819999999999993</v>
      </c>
      <c r="AE10" s="51">
        <v>85.69</v>
      </c>
      <c r="AF10" s="51">
        <v>96</v>
      </c>
      <c r="AG10" s="51">
        <v>88.33</v>
      </c>
      <c r="AH10" s="51">
        <v>71.349999999999994</v>
      </c>
      <c r="AK10" s="53" t="s">
        <v>47</v>
      </c>
      <c r="AL10" s="51">
        <v>100</v>
      </c>
      <c r="AM10" s="51">
        <v>89.79</v>
      </c>
      <c r="AN10" s="51">
        <v>90.81</v>
      </c>
      <c r="AO10" s="51">
        <v>88.57</v>
      </c>
      <c r="AP10" s="51">
        <v>84.82</v>
      </c>
      <c r="AQ10" s="51">
        <v>91.63</v>
      </c>
      <c r="AR10" s="51">
        <v>80.64</v>
      </c>
      <c r="AS10" s="51">
        <v>83.17</v>
      </c>
      <c r="AT10" s="51">
        <v>97.35</v>
      </c>
      <c r="AU10" s="51">
        <v>94.12</v>
      </c>
      <c r="AV10" s="51">
        <v>89.08</v>
      </c>
      <c r="AW10" s="51">
        <v>85.75</v>
      </c>
      <c r="AX10" s="51">
        <v>102.4</v>
      </c>
      <c r="AY10" s="51">
        <v>97.19</v>
      </c>
      <c r="AZ10" s="51">
        <v>82.32</v>
      </c>
      <c r="BP10" s="50" t="s">
        <v>746</v>
      </c>
      <c r="BQ10">
        <v>42.204301075268809</v>
      </c>
      <c r="BR10">
        <v>43.279569892473113</v>
      </c>
      <c r="BS10">
        <v>62.096774193548384</v>
      </c>
      <c r="BT10">
        <v>43.548387096774192</v>
      </c>
      <c r="BU10">
        <v>4.8387096774193452</v>
      </c>
      <c r="BV10">
        <v>5.7347670250895959</v>
      </c>
      <c r="BW10">
        <v>-2.6881720430107663</v>
      </c>
      <c r="BX10">
        <v>-46.05734767025092</v>
      </c>
      <c r="CB10" s="50" t="s">
        <v>746</v>
      </c>
      <c r="CC10">
        <v>80.967238689547585</v>
      </c>
      <c r="CD10">
        <v>96.177847113884553</v>
      </c>
      <c r="CE10">
        <v>43.291731669266767</v>
      </c>
      <c r="CF10">
        <v>64.586583463338542</v>
      </c>
      <c r="CG10">
        <v>43.681747269890792</v>
      </c>
      <c r="CH10">
        <v>47.737909516380668</v>
      </c>
      <c r="CI10">
        <v>35.413416536661472</v>
      </c>
      <c r="CJ10">
        <v>13.416536661466466</v>
      </c>
    </row>
    <row r="11" spans="1:88" x14ac:dyDescent="0.2">
      <c r="B11" s="4">
        <v>100</v>
      </c>
      <c r="C11">
        <v>49.462365591397841</v>
      </c>
      <c r="D11">
        <v>57.526881720430097</v>
      </c>
      <c r="E11">
        <v>47.311827956989241</v>
      </c>
      <c r="F11">
        <v>40.860215053763433</v>
      </c>
      <c r="G11">
        <v>45.698924731182792</v>
      </c>
      <c r="H11">
        <v>56.989247311827953</v>
      </c>
      <c r="I11">
        <v>45.161290322580641</v>
      </c>
      <c r="J11" s="41">
        <v>58.602150537634401</v>
      </c>
      <c r="K11">
        <v>81.720430107526866</v>
      </c>
      <c r="L11">
        <v>45.161290322580641</v>
      </c>
      <c r="M11">
        <v>64.51612903225805</v>
      </c>
      <c r="N11">
        <v>45.161290322580641</v>
      </c>
      <c r="O11">
        <v>46.236559139784937</v>
      </c>
      <c r="P11">
        <v>42.473118279569889</v>
      </c>
      <c r="S11" s="53" t="s">
        <v>48</v>
      </c>
      <c r="T11" s="51">
        <v>100</v>
      </c>
      <c r="U11" s="51">
        <v>93.27</v>
      </c>
      <c r="V11" s="51">
        <v>78.790000000000006</v>
      </c>
      <c r="W11" s="51">
        <v>75.91</v>
      </c>
      <c r="X11" s="51">
        <v>104</v>
      </c>
      <c r="Y11" s="51">
        <v>115.5</v>
      </c>
      <c r="Z11" s="51">
        <v>82.83</v>
      </c>
      <c r="AA11" s="51">
        <v>106.1</v>
      </c>
      <c r="AB11" s="51">
        <v>134.69999999999999</v>
      </c>
      <c r="AC11" s="51">
        <v>100.3</v>
      </c>
      <c r="AD11" s="51">
        <v>86.2</v>
      </c>
      <c r="AE11" s="51">
        <v>123.9</v>
      </c>
      <c r="AF11" s="51">
        <v>119.2</v>
      </c>
      <c r="AG11" s="51">
        <v>105.1</v>
      </c>
      <c r="AH11" s="51">
        <v>85.52</v>
      </c>
      <c r="AK11" s="53" t="s">
        <v>48</v>
      </c>
      <c r="AL11" s="51">
        <v>100</v>
      </c>
      <c r="AM11" s="51">
        <v>102.1</v>
      </c>
      <c r="AN11" s="51">
        <v>94.54</v>
      </c>
      <c r="AO11" s="51">
        <v>92.67</v>
      </c>
      <c r="AP11" s="51">
        <v>99.69</v>
      </c>
      <c r="AQ11" s="51">
        <v>98.75</v>
      </c>
      <c r="AR11" s="51">
        <v>94.53</v>
      </c>
      <c r="AS11" s="51">
        <v>94.83</v>
      </c>
      <c r="AT11" s="51">
        <v>121.2</v>
      </c>
      <c r="AU11" s="51">
        <v>124.5</v>
      </c>
      <c r="AV11" s="51">
        <v>110.9</v>
      </c>
      <c r="AW11" s="51">
        <v>100.6</v>
      </c>
      <c r="AX11" s="51">
        <v>130</v>
      </c>
      <c r="AY11" s="51">
        <v>111.5</v>
      </c>
      <c r="AZ11" s="51">
        <v>89.67</v>
      </c>
      <c r="BP11" s="65" t="s">
        <v>747</v>
      </c>
      <c r="BQ11" s="81">
        <v>61.25166331321639</v>
      </c>
      <c r="BR11" s="81">
        <v>65.424175537199901</v>
      </c>
      <c r="BS11" s="81">
        <v>71.408990923629105</v>
      </c>
      <c r="BT11" s="81">
        <v>58.820233041734696</v>
      </c>
      <c r="BU11" s="63">
        <v>22.038547433464913</v>
      </c>
      <c r="BV11" s="63">
        <v>24.967684334822476</v>
      </c>
      <c r="BW11" s="63">
        <v>11.691853988556119</v>
      </c>
      <c r="BX11" s="63">
        <v>-20.650957121578244</v>
      </c>
      <c r="CB11" s="65" t="s">
        <v>747</v>
      </c>
      <c r="CC11" s="81">
        <v>79.524523207267961</v>
      </c>
      <c r="CD11" s="81">
        <v>84.760320524824991</v>
      </c>
      <c r="CE11" s="81">
        <v>60.106643481711281</v>
      </c>
      <c r="CF11" s="81">
        <v>78.070494858350358</v>
      </c>
      <c r="CG11" s="63">
        <v>58.737334538696672</v>
      </c>
      <c r="CH11" s="63">
        <v>57.770140218108203</v>
      </c>
      <c r="CI11" s="63">
        <v>55.331453067424434</v>
      </c>
      <c r="CJ11" s="63">
        <v>35.919463912114658</v>
      </c>
    </row>
    <row r="12" spans="1:88" x14ac:dyDescent="0.2">
      <c r="A12" s="4" t="s">
        <v>16</v>
      </c>
      <c r="B12" s="4">
        <v>100</v>
      </c>
      <c r="C12">
        <v>68.817204301075265</v>
      </c>
      <c r="D12">
        <v>43.548387096774185</v>
      </c>
      <c r="E12">
        <v>49.999999999999993</v>
      </c>
      <c r="F12">
        <v>43.548387096774185</v>
      </c>
      <c r="G12">
        <v>40.860215053763433</v>
      </c>
      <c r="H12">
        <v>67.204301075268816</v>
      </c>
      <c r="I12">
        <v>41.935483870967737</v>
      </c>
      <c r="J12" s="41">
        <v>80.107526881720418</v>
      </c>
      <c r="K12">
        <v>65.053763440860195</v>
      </c>
      <c r="L12">
        <v>72.58064516129032</v>
      </c>
      <c r="M12">
        <v>47.849462365591386</v>
      </c>
      <c r="N12">
        <v>47.311827956989241</v>
      </c>
      <c r="O12">
        <v>75.268817204301072</v>
      </c>
      <c r="P12">
        <v>43.548387096774185</v>
      </c>
      <c r="S12" s="53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K12" s="53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P12" s="50" t="s">
        <v>3</v>
      </c>
      <c r="BQ12">
        <v>21.041494830345648</v>
      </c>
      <c r="BR12">
        <v>36.233876766532411</v>
      </c>
      <c r="BS12">
        <v>9.2717467242752551</v>
      </c>
      <c r="BT12">
        <v>23.481402061859324</v>
      </c>
      <c r="BU12">
        <v>21.168227113585733</v>
      </c>
      <c r="BV12">
        <v>20.459110293479164</v>
      </c>
      <c r="BW12">
        <v>15.469224632882108</v>
      </c>
      <c r="BX12">
        <v>28.458244488614753</v>
      </c>
      <c r="CB12" s="50" t="s">
        <v>3</v>
      </c>
      <c r="CC12">
        <v>5.2385906741992487</v>
      </c>
      <c r="CD12">
        <v>13.852921642208175</v>
      </c>
      <c r="CE12">
        <v>17.784427185614888</v>
      </c>
      <c r="CF12">
        <v>12.026720906331715</v>
      </c>
      <c r="CG12">
        <v>14.889461021945417</v>
      </c>
      <c r="CH12">
        <v>14.075371911683794</v>
      </c>
      <c r="CI12">
        <v>18.114337340167975</v>
      </c>
      <c r="CJ12">
        <v>22.832517116039433</v>
      </c>
    </row>
    <row r="13" spans="1:88" x14ac:dyDescent="0.2">
      <c r="A13" s="4"/>
      <c r="B13" s="34">
        <v>100</v>
      </c>
      <c r="C13">
        <v>51.612903225806448</v>
      </c>
      <c r="D13">
        <v>43.548387096774185</v>
      </c>
      <c r="E13">
        <v>49.999999999999993</v>
      </c>
      <c r="F13">
        <v>38.709677419354833</v>
      </c>
      <c r="G13">
        <v>44.623655913978489</v>
      </c>
      <c r="H13">
        <v>48.924731182795689</v>
      </c>
      <c r="I13">
        <v>40.860215053763433</v>
      </c>
      <c r="J13" s="41">
        <v>95.161290322580626</v>
      </c>
      <c r="K13">
        <v>67.204301075268816</v>
      </c>
      <c r="L13">
        <v>62.36559139784945</v>
      </c>
      <c r="M13">
        <v>56.989247311827953</v>
      </c>
      <c r="N13">
        <v>93.010752688172033</v>
      </c>
      <c r="O13">
        <v>74.731182795698928</v>
      </c>
      <c r="P13">
        <v>51.612903225806448</v>
      </c>
      <c r="S13" s="53" t="s">
        <v>49</v>
      </c>
      <c r="T13" s="51">
        <v>100</v>
      </c>
      <c r="U13" s="51">
        <v>67.66</v>
      </c>
      <c r="V13" s="51">
        <v>54.38</v>
      </c>
      <c r="W13" s="51">
        <v>57.31</v>
      </c>
      <c r="X13" s="51">
        <v>63.59</v>
      </c>
      <c r="Y13" s="51">
        <v>58.1</v>
      </c>
      <c r="Z13" s="51">
        <v>68.66</v>
      </c>
      <c r="AA13" s="51">
        <v>60.56</v>
      </c>
      <c r="AB13" s="51">
        <v>80.260000000000005</v>
      </c>
      <c r="AC13" s="51">
        <v>76.77</v>
      </c>
      <c r="AD13" s="51">
        <v>65.260000000000005</v>
      </c>
      <c r="AE13" s="51">
        <v>69.42</v>
      </c>
      <c r="AF13" s="51">
        <v>70.69</v>
      </c>
      <c r="AG13" s="51">
        <v>73.08</v>
      </c>
      <c r="AH13" s="51">
        <v>58.55</v>
      </c>
      <c r="AK13" s="53" t="s">
        <v>49</v>
      </c>
      <c r="AL13" s="51">
        <v>100</v>
      </c>
      <c r="AM13" s="51">
        <v>80.59</v>
      </c>
      <c r="AN13" s="51">
        <v>78.150000000000006</v>
      </c>
      <c r="AO13" s="51">
        <v>77.180000000000007</v>
      </c>
      <c r="AP13" s="51">
        <v>75.38</v>
      </c>
      <c r="AQ13" s="51">
        <v>79.040000000000006</v>
      </c>
      <c r="AR13" s="51">
        <v>64.849999999999994</v>
      </c>
      <c r="AS13" s="51">
        <v>75.87</v>
      </c>
      <c r="AT13" s="51">
        <v>88.92</v>
      </c>
      <c r="AU13" s="51">
        <v>81.41</v>
      </c>
      <c r="AV13" s="51">
        <v>81.099999999999994</v>
      </c>
      <c r="AW13" s="51">
        <v>73.55</v>
      </c>
      <c r="AX13" s="51">
        <v>87.93</v>
      </c>
      <c r="AY13" s="51">
        <v>79.78</v>
      </c>
      <c r="AZ13" s="51">
        <v>72.290000000000006</v>
      </c>
      <c r="BP13" s="50" t="s">
        <v>69</v>
      </c>
      <c r="BQ13">
        <v>10.520747415172824</v>
      </c>
      <c r="BR13">
        <v>18.116938383266206</v>
      </c>
      <c r="BS13">
        <v>4.6358733621376276</v>
      </c>
      <c r="BT13">
        <v>11.740701030929662</v>
      </c>
      <c r="BU13">
        <v>10.584113556792866</v>
      </c>
      <c r="BV13">
        <v>10.229555146739582</v>
      </c>
      <c r="BW13">
        <v>7.7346123164410541</v>
      </c>
      <c r="BX13">
        <v>14.229122244307376</v>
      </c>
      <c r="CB13" s="50" t="s">
        <v>69</v>
      </c>
      <c r="CC13">
        <v>2.6192953370996244</v>
      </c>
      <c r="CD13">
        <v>6.9264608211040875</v>
      </c>
      <c r="CE13">
        <v>8.8922135928074439</v>
      </c>
      <c r="CF13">
        <v>6.0133604531658573</v>
      </c>
      <c r="CG13">
        <v>7.4447305109727084</v>
      </c>
      <c r="CH13">
        <v>7.0376859558418969</v>
      </c>
      <c r="CI13">
        <v>9.0571686700839873</v>
      </c>
      <c r="CJ13">
        <v>11.416258558019717</v>
      </c>
    </row>
    <row r="14" spans="1:88" x14ac:dyDescent="0.2">
      <c r="A14" s="7" t="s">
        <v>2</v>
      </c>
      <c r="B14" s="8">
        <f t="shared" ref="B14:P14" si="0">(AVERAGE(B5:B13))</f>
        <v>100</v>
      </c>
      <c r="C14" s="8">
        <f t="shared" si="0"/>
        <v>67.657188889865623</v>
      </c>
      <c r="D14" s="8">
        <f t="shared" si="0"/>
        <v>54.381358543599276</v>
      </c>
      <c r="E14" s="8">
        <f t="shared" si="0"/>
        <v>57.310495444956842</v>
      </c>
      <c r="F14" s="8">
        <f t="shared" si="0"/>
        <v>63.591792144185874</v>
      </c>
      <c r="G14" s="8">
        <f t="shared" si="0"/>
        <v>58.100074184381228</v>
      </c>
      <c r="H14" s="8">
        <f t="shared" si="0"/>
        <v>68.657696064316639</v>
      </c>
      <c r="I14" s="8">
        <f t="shared" si="0"/>
        <v>60.564020907659675</v>
      </c>
      <c r="J14" s="8">
        <f t="shared" si="0"/>
        <v>80.257893052722324</v>
      </c>
      <c r="K14" s="8">
        <f t="shared" si="0"/>
        <v>76.773564416980179</v>
      </c>
      <c r="L14" s="8">
        <f t="shared" si="0"/>
        <v>65.257975981779126</v>
      </c>
      <c r="M14" s="8">
        <f t="shared" si="0"/>
        <v>69.419964686235033</v>
      </c>
      <c r="N14" s="8">
        <f t="shared" si="0"/>
        <v>70.68936069979658</v>
      </c>
      <c r="O14" s="8">
        <f t="shared" si="0"/>
        <v>73.078861600941593</v>
      </c>
      <c r="P14" s="8">
        <f t="shared" si="0"/>
        <v>58.549141824394482</v>
      </c>
      <c r="S14" s="53" t="s">
        <v>50</v>
      </c>
      <c r="T14" s="51">
        <v>0</v>
      </c>
      <c r="U14" s="51">
        <v>18.02</v>
      </c>
      <c r="V14" s="51">
        <v>12.27</v>
      </c>
      <c r="W14" s="51">
        <v>11.24</v>
      </c>
      <c r="X14" s="51">
        <v>22.96</v>
      </c>
      <c r="Y14" s="51">
        <v>28.38</v>
      </c>
      <c r="Z14" s="51">
        <v>13.03</v>
      </c>
      <c r="AA14" s="51">
        <v>25.12</v>
      </c>
      <c r="AB14" s="51">
        <v>32.14</v>
      </c>
      <c r="AC14" s="51">
        <v>13.07</v>
      </c>
      <c r="AD14" s="51">
        <v>15.74</v>
      </c>
      <c r="AE14" s="51">
        <v>26.83</v>
      </c>
      <c r="AF14" s="51">
        <v>28.43</v>
      </c>
      <c r="AG14" s="51">
        <v>19.89</v>
      </c>
      <c r="AH14" s="51">
        <v>15.48</v>
      </c>
      <c r="AK14" s="53" t="s">
        <v>50</v>
      </c>
      <c r="AL14" s="51">
        <v>0</v>
      </c>
      <c r="AM14" s="51">
        <v>12.8</v>
      </c>
      <c r="AN14" s="51">
        <v>16.329999999999998</v>
      </c>
      <c r="AO14" s="51">
        <v>13.92</v>
      </c>
      <c r="AP14" s="51">
        <v>14.29</v>
      </c>
      <c r="AQ14" s="51">
        <v>13.28</v>
      </c>
      <c r="AR14" s="51">
        <v>20.75</v>
      </c>
      <c r="AS14" s="51">
        <v>10.09</v>
      </c>
      <c r="AT14" s="51">
        <v>17.18</v>
      </c>
      <c r="AU14" s="51">
        <v>20.04</v>
      </c>
      <c r="AV14" s="51">
        <v>14.16</v>
      </c>
      <c r="AW14" s="51">
        <v>14.87</v>
      </c>
      <c r="AX14" s="51">
        <v>20.97</v>
      </c>
      <c r="AY14" s="51">
        <v>19.43</v>
      </c>
      <c r="AZ14" s="51">
        <v>12.23</v>
      </c>
    </row>
    <row r="15" spans="1:88" x14ac:dyDescent="0.2">
      <c r="A15" s="7" t="s">
        <v>3</v>
      </c>
      <c r="B15" s="9">
        <f t="shared" ref="B15:P15" si="1">(STDEV(B5:B14))</f>
        <v>0</v>
      </c>
      <c r="C15" s="9">
        <f t="shared" si="1"/>
        <v>16.985857423150119</v>
      </c>
      <c r="D15" s="9">
        <f t="shared" si="1"/>
        <v>11.565850945783392</v>
      </c>
      <c r="E15" s="9">
        <f t="shared" si="1"/>
        <v>10.59635747766759</v>
      </c>
      <c r="F15" s="9">
        <f t="shared" si="1"/>
        <v>21.645315053087796</v>
      </c>
      <c r="G15" s="9">
        <f t="shared" si="1"/>
        <v>26.760179298014354</v>
      </c>
      <c r="H15" s="9">
        <f t="shared" si="1"/>
        <v>12.281621746385705</v>
      </c>
      <c r="I15" s="9">
        <f t="shared" si="1"/>
        <v>23.684753248475367</v>
      </c>
      <c r="J15" s="9">
        <f t="shared" si="1"/>
        <v>30.298667305626328</v>
      </c>
      <c r="K15" s="9">
        <f t="shared" si="1"/>
        <v>12.325875908834778</v>
      </c>
      <c r="L15" s="9">
        <f t="shared" si="1"/>
        <v>14.84132047073393</v>
      </c>
      <c r="M15" s="9">
        <f t="shared" si="1"/>
        <v>25.29116180426535</v>
      </c>
      <c r="N15" s="9">
        <f t="shared" si="1"/>
        <v>26.79998657455964</v>
      </c>
      <c r="O15" s="9">
        <f t="shared" si="1"/>
        <v>18.757085207966053</v>
      </c>
      <c r="P15" s="9">
        <f t="shared" si="1"/>
        <v>14.591310530989338</v>
      </c>
      <c r="S15" s="53" t="s">
        <v>51</v>
      </c>
      <c r="T15" s="51">
        <v>0</v>
      </c>
      <c r="U15" s="51">
        <v>6.0049999999999999</v>
      </c>
      <c r="V15" s="51">
        <v>4.0890000000000004</v>
      </c>
      <c r="W15" s="51">
        <v>3.746</v>
      </c>
      <c r="X15" s="51">
        <v>7.6529999999999996</v>
      </c>
      <c r="Y15" s="51">
        <v>9.4610000000000003</v>
      </c>
      <c r="Z15" s="51">
        <v>4.3419999999999996</v>
      </c>
      <c r="AA15" s="51">
        <v>8.3740000000000006</v>
      </c>
      <c r="AB15" s="51">
        <v>10.71</v>
      </c>
      <c r="AC15" s="51">
        <v>4.3579999999999997</v>
      </c>
      <c r="AD15" s="51">
        <v>5.2469999999999999</v>
      </c>
      <c r="AE15" s="51">
        <v>8.9420000000000002</v>
      </c>
      <c r="AF15" s="51">
        <v>9.4749999999999996</v>
      </c>
      <c r="AG15" s="51">
        <v>6.6319999999999997</v>
      </c>
      <c r="AH15" s="51">
        <v>5.1589999999999998</v>
      </c>
      <c r="AK15" s="53" t="s">
        <v>51</v>
      </c>
      <c r="AL15" s="51">
        <v>0</v>
      </c>
      <c r="AM15" s="51">
        <v>4.2670000000000003</v>
      </c>
      <c r="AN15" s="51">
        <v>5.4429999999999996</v>
      </c>
      <c r="AO15" s="51">
        <v>4.6399999999999997</v>
      </c>
      <c r="AP15" s="51">
        <v>4.7619999999999996</v>
      </c>
      <c r="AQ15" s="51">
        <v>4.4269999999999996</v>
      </c>
      <c r="AR15" s="51">
        <v>6.9160000000000004</v>
      </c>
      <c r="AS15" s="51">
        <v>3.363</v>
      </c>
      <c r="AT15" s="51">
        <v>5.726</v>
      </c>
      <c r="AU15" s="51">
        <v>6.681</v>
      </c>
      <c r="AV15" s="51">
        <v>4.7210000000000001</v>
      </c>
      <c r="AW15" s="51">
        <v>4.9569999999999999</v>
      </c>
      <c r="AX15" s="51">
        <v>6.9909999999999997</v>
      </c>
      <c r="AY15" s="51">
        <v>6.4779999999999998</v>
      </c>
      <c r="AZ15" s="51">
        <v>4.0750000000000002</v>
      </c>
    </row>
    <row r="16" spans="1:88" ht="16" thickBot="1" x14ac:dyDescent="0.25">
      <c r="A16" s="12" t="s">
        <v>69</v>
      </c>
      <c r="B16" s="13">
        <f>(B15/3)</f>
        <v>0</v>
      </c>
      <c r="C16" s="13">
        <f t="shared" ref="C16:P16" si="2">(C15/3)</f>
        <v>5.6619524743833729</v>
      </c>
      <c r="D16" s="13">
        <f t="shared" si="2"/>
        <v>3.8552836485944639</v>
      </c>
      <c r="E16" s="13">
        <f t="shared" si="2"/>
        <v>3.5321191592225301</v>
      </c>
      <c r="F16" s="13">
        <f t="shared" si="2"/>
        <v>7.2151050176959322</v>
      </c>
      <c r="G16" s="13">
        <f t="shared" si="2"/>
        <v>8.9200597660047851</v>
      </c>
      <c r="H16" s="13">
        <f t="shared" si="2"/>
        <v>4.0938739154619013</v>
      </c>
      <c r="I16" s="13">
        <f t="shared" si="2"/>
        <v>7.894917749491789</v>
      </c>
      <c r="J16" s="13">
        <f t="shared" si="2"/>
        <v>10.099555768542109</v>
      </c>
      <c r="K16" s="13">
        <f t="shared" si="2"/>
        <v>4.108625302944926</v>
      </c>
      <c r="L16" s="13">
        <f t="shared" si="2"/>
        <v>4.9471068235779763</v>
      </c>
      <c r="M16" s="13">
        <f t="shared" si="2"/>
        <v>8.4303872680884506</v>
      </c>
      <c r="N16" s="13">
        <f t="shared" si="2"/>
        <v>8.9333288581865471</v>
      </c>
      <c r="O16" s="13">
        <f t="shared" si="2"/>
        <v>6.2523617359886847</v>
      </c>
      <c r="P16" s="13">
        <f t="shared" si="2"/>
        <v>4.8637701769964456</v>
      </c>
      <c r="S16" s="53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K16" s="53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</row>
    <row r="17" spans="1:88" ht="16" thickBot="1" x14ac:dyDescent="0.25">
      <c r="A17" s="7" t="s">
        <v>741</v>
      </c>
      <c r="F17">
        <f>(D14+C14)/2</f>
        <v>61.019273716732449</v>
      </c>
      <c r="S17" s="53" t="s">
        <v>52</v>
      </c>
      <c r="T17" s="51">
        <v>100</v>
      </c>
      <c r="U17" s="51">
        <v>53.81</v>
      </c>
      <c r="V17" s="51">
        <v>44.95</v>
      </c>
      <c r="W17" s="51">
        <v>48.67</v>
      </c>
      <c r="X17" s="51">
        <v>45.94</v>
      </c>
      <c r="Y17" s="51">
        <v>36.28</v>
      </c>
      <c r="Z17" s="51">
        <v>58.64</v>
      </c>
      <c r="AA17" s="51">
        <v>41.25</v>
      </c>
      <c r="AB17" s="51">
        <v>55.56</v>
      </c>
      <c r="AC17" s="51">
        <v>66.72</v>
      </c>
      <c r="AD17" s="51">
        <v>53.16</v>
      </c>
      <c r="AE17" s="51">
        <v>48.8</v>
      </c>
      <c r="AF17" s="51">
        <v>48.84</v>
      </c>
      <c r="AG17" s="51">
        <v>57.79</v>
      </c>
      <c r="AH17" s="51">
        <v>46.65</v>
      </c>
      <c r="AK17" s="53" t="s">
        <v>52</v>
      </c>
      <c r="AL17" s="51">
        <v>100</v>
      </c>
      <c r="AM17" s="51">
        <v>70.75</v>
      </c>
      <c r="AN17" s="51">
        <v>65.599999999999994</v>
      </c>
      <c r="AO17" s="51">
        <v>66.48</v>
      </c>
      <c r="AP17" s="51">
        <v>64.39</v>
      </c>
      <c r="AQ17" s="51">
        <v>68.84</v>
      </c>
      <c r="AR17" s="51">
        <v>48.9</v>
      </c>
      <c r="AS17" s="51">
        <v>68.12</v>
      </c>
      <c r="AT17" s="51">
        <v>75.72</v>
      </c>
      <c r="AU17" s="51">
        <v>66.010000000000005</v>
      </c>
      <c r="AV17" s="51">
        <v>70.22</v>
      </c>
      <c r="AW17" s="51">
        <v>62.12</v>
      </c>
      <c r="AX17" s="51">
        <v>71.81</v>
      </c>
      <c r="AY17" s="51">
        <v>64.84</v>
      </c>
      <c r="AZ17" s="51">
        <v>62.9</v>
      </c>
      <c r="BQ17" t="s">
        <v>742</v>
      </c>
      <c r="BT17" s="50"/>
      <c r="BU17" t="s">
        <v>743</v>
      </c>
      <c r="CC17" t="s">
        <v>742</v>
      </c>
      <c r="CF17" s="50"/>
      <c r="CG17" t="s">
        <v>743</v>
      </c>
    </row>
    <row r="18" spans="1:88" x14ac:dyDescent="0.2">
      <c r="S18" s="53" t="s">
        <v>53</v>
      </c>
      <c r="T18" s="51">
        <v>100</v>
      </c>
      <c r="U18" s="51">
        <v>81.510000000000005</v>
      </c>
      <c r="V18" s="51">
        <v>63.81</v>
      </c>
      <c r="W18" s="51">
        <v>65.95</v>
      </c>
      <c r="X18" s="51">
        <v>81.239999999999995</v>
      </c>
      <c r="Y18" s="51">
        <v>79.92</v>
      </c>
      <c r="Z18" s="51">
        <v>78.67</v>
      </c>
      <c r="AA18" s="51">
        <v>79.87</v>
      </c>
      <c r="AB18" s="51">
        <v>105</v>
      </c>
      <c r="AC18" s="51">
        <v>86.82</v>
      </c>
      <c r="AD18" s="51">
        <v>77.36</v>
      </c>
      <c r="AE18" s="51">
        <v>90.04</v>
      </c>
      <c r="AF18" s="51">
        <v>92.54</v>
      </c>
      <c r="AG18" s="51">
        <v>88.37</v>
      </c>
      <c r="AH18" s="51">
        <v>70.45</v>
      </c>
      <c r="AK18" s="53" t="s">
        <v>53</v>
      </c>
      <c r="AL18" s="51">
        <v>100</v>
      </c>
      <c r="AM18" s="51">
        <v>90.43</v>
      </c>
      <c r="AN18" s="51">
        <v>90.7</v>
      </c>
      <c r="AO18" s="51">
        <v>87.88</v>
      </c>
      <c r="AP18" s="51">
        <v>86.36</v>
      </c>
      <c r="AQ18" s="51">
        <v>89.25</v>
      </c>
      <c r="AR18" s="51">
        <v>80.8</v>
      </c>
      <c r="AS18" s="51">
        <v>83.63</v>
      </c>
      <c r="AT18" s="51">
        <v>102.1</v>
      </c>
      <c r="AU18" s="51">
        <v>96.82</v>
      </c>
      <c r="AV18" s="51">
        <v>91.99</v>
      </c>
      <c r="AW18" s="51">
        <v>84.98</v>
      </c>
      <c r="AX18" s="51">
        <v>104</v>
      </c>
      <c r="AY18" s="51">
        <v>94.72</v>
      </c>
      <c r="AZ18" s="51">
        <v>81.69</v>
      </c>
      <c r="BP18" s="71" t="s">
        <v>759</v>
      </c>
      <c r="BQ18" s="25" t="s">
        <v>11</v>
      </c>
      <c r="BR18" s="25" t="s">
        <v>12</v>
      </c>
      <c r="BS18" s="25" t="s">
        <v>13</v>
      </c>
      <c r="BT18" s="70" t="s">
        <v>14</v>
      </c>
      <c r="BU18" s="25" t="s">
        <v>11</v>
      </c>
      <c r="BV18" s="25" t="s">
        <v>12</v>
      </c>
      <c r="BW18" s="25" t="s">
        <v>13</v>
      </c>
      <c r="BX18" s="70" t="s">
        <v>14</v>
      </c>
      <c r="CB18" s="71" t="s">
        <v>759</v>
      </c>
      <c r="CC18" s="25" t="s">
        <v>11</v>
      </c>
      <c r="CD18" s="25" t="s">
        <v>12</v>
      </c>
      <c r="CE18" s="25" t="s">
        <v>13</v>
      </c>
      <c r="CF18" s="70" t="s">
        <v>14</v>
      </c>
      <c r="CG18" s="25" t="s">
        <v>11</v>
      </c>
      <c r="CH18" s="25" t="s">
        <v>12</v>
      </c>
      <c r="CI18" s="25" t="s">
        <v>13</v>
      </c>
      <c r="CJ18" s="70" t="s">
        <v>14</v>
      </c>
    </row>
    <row r="19" spans="1:88" ht="16" thickBot="1" x14ac:dyDescent="0.25">
      <c r="S19" s="53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K19" s="53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P19" t="s">
        <v>744</v>
      </c>
      <c r="BQ19">
        <v>98.653198653198658</v>
      </c>
      <c r="BR19">
        <v>91.414141414141426</v>
      </c>
      <c r="BS19">
        <v>71.885521885521882</v>
      </c>
      <c r="BT19">
        <v>71.043771043771045</v>
      </c>
      <c r="BU19">
        <v>21.885521885521896</v>
      </c>
      <c r="BV19">
        <v>22.895622895622907</v>
      </c>
      <c r="BW19">
        <v>28.619528619528637</v>
      </c>
      <c r="BX19">
        <v>-13.29966329966328</v>
      </c>
      <c r="CB19" t="s">
        <v>744</v>
      </c>
      <c r="CC19">
        <v>68.085106382978722</v>
      </c>
      <c r="CD19">
        <v>81.458966565349542</v>
      </c>
      <c r="CE19">
        <v>76.291793313069917</v>
      </c>
      <c r="CF19">
        <v>77.811550151975695</v>
      </c>
      <c r="CG19">
        <v>69.148936170212764</v>
      </c>
      <c r="CH19">
        <v>75.835866261398166</v>
      </c>
      <c r="CI19">
        <v>58.054711246200597</v>
      </c>
      <c r="CJ19">
        <v>51.519756838905764</v>
      </c>
    </row>
    <row r="20" spans="1:88" x14ac:dyDescent="0.2">
      <c r="A20" s="1"/>
      <c r="B20" s="35" t="s">
        <v>0</v>
      </c>
      <c r="C20" s="35" t="s">
        <v>406</v>
      </c>
      <c r="D20" s="60"/>
      <c r="E20" s="60"/>
      <c r="F20" s="60"/>
      <c r="G20" s="60"/>
      <c r="H20" s="60"/>
      <c r="I20" s="60"/>
      <c r="J20" s="39" t="s">
        <v>407</v>
      </c>
      <c r="K20" s="60"/>
      <c r="L20" s="60"/>
      <c r="M20" s="60"/>
      <c r="N20" s="60"/>
      <c r="O20" s="60"/>
      <c r="P20" s="60"/>
      <c r="S20" s="53" t="s">
        <v>54</v>
      </c>
      <c r="T20" s="51">
        <v>900</v>
      </c>
      <c r="U20" s="51">
        <v>608.9</v>
      </c>
      <c r="V20" s="51">
        <v>489.4</v>
      </c>
      <c r="W20" s="51">
        <v>515.79999999999995</v>
      </c>
      <c r="X20" s="51">
        <v>572.29999999999995</v>
      </c>
      <c r="Y20" s="51">
        <v>522.9</v>
      </c>
      <c r="Z20" s="51">
        <v>617.9</v>
      </c>
      <c r="AA20" s="51">
        <v>545.1</v>
      </c>
      <c r="AB20" s="51">
        <v>722.3</v>
      </c>
      <c r="AC20" s="51">
        <v>691</v>
      </c>
      <c r="AD20" s="51">
        <v>587.29999999999995</v>
      </c>
      <c r="AE20" s="51">
        <v>624.79999999999995</v>
      </c>
      <c r="AF20" s="51">
        <v>636.20000000000005</v>
      </c>
      <c r="AG20" s="51">
        <v>657.7</v>
      </c>
      <c r="AH20" s="51">
        <v>526.9</v>
      </c>
      <c r="AK20" s="53" t="s">
        <v>54</v>
      </c>
      <c r="AL20" s="51">
        <v>900</v>
      </c>
      <c r="AM20" s="51">
        <v>725.3</v>
      </c>
      <c r="AN20" s="51">
        <v>703.3</v>
      </c>
      <c r="AO20" s="51">
        <v>694.6</v>
      </c>
      <c r="AP20" s="51">
        <v>678.4</v>
      </c>
      <c r="AQ20" s="51">
        <v>711.4</v>
      </c>
      <c r="AR20" s="51">
        <v>583.70000000000005</v>
      </c>
      <c r="AS20" s="51">
        <v>682.8</v>
      </c>
      <c r="AT20" s="51">
        <v>800.3</v>
      </c>
      <c r="AU20" s="51">
        <v>732.7</v>
      </c>
      <c r="AV20" s="51">
        <v>729.9</v>
      </c>
      <c r="AW20" s="51">
        <v>662</v>
      </c>
      <c r="AX20" s="51">
        <v>791.4</v>
      </c>
      <c r="AY20" s="51">
        <v>718</v>
      </c>
      <c r="AZ20" s="51">
        <v>650.6</v>
      </c>
      <c r="BP20" t="s">
        <v>745</v>
      </c>
      <c r="BQ20">
        <v>55.892547660311962</v>
      </c>
      <c r="BR20">
        <v>45.493934142114384</v>
      </c>
      <c r="BS20">
        <v>55.632582322357024</v>
      </c>
      <c r="BT20">
        <v>49.393414211438476</v>
      </c>
      <c r="BU20">
        <v>42.980935875216637</v>
      </c>
      <c r="BV20">
        <v>20.883882149046798</v>
      </c>
      <c r="BW20">
        <v>38.041594454072793</v>
      </c>
      <c r="BX20">
        <v>0.95320623916811087</v>
      </c>
      <c r="CB20" t="s">
        <v>745</v>
      </c>
      <c r="CC20">
        <v>61.900684931506852</v>
      </c>
      <c r="CD20">
        <v>118.92123287671232</v>
      </c>
      <c r="CE20">
        <v>94.263698630136972</v>
      </c>
      <c r="CF20">
        <v>65.496575342465746</v>
      </c>
      <c r="CG20">
        <v>61.044520547945183</v>
      </c>
      <c r="CH20">
        <v>67.722602739726028</v>
      </c>
      <c r="CI20">
        <v>50</v>
      </c>
      <c r="CJ20">
        <v>39.383561643835606</v>
      </c>
    </row>
    <row r="21" spans="1:88" x14ac:dyDescent="0.2">
      <c r="A21" s="4" t="s">
        <v>21</v>
      </c>
      <c r="B21" s="37" t="s">
        <v>1</v>
      </c>
      <c r="C21" s="37" t="s">
        <v>8</v>
      </c>
      <c r="D21" s="37" t="s">
        <v>9</v>
      </c>
      <c r="E21" s="37" t="s">
        <v>10</v>
      </c>
      <c r="F21" s="37" t="s">
        <v>11</v>
      </c>
      <c r="G21" s="37" t="s">
        <v>12</v>
      </c>
      <c r="H21" s="37" t="s">
        <v>13</v>
      </c>
      <c r="I21" s="37" t="s">
        <v>14</v>
      </c>
      <c r="J21" s="37" t="s">
        <v>8</v>
      </c>
      <c r="K21" s="37" t="s">
        <v>9</v>
      </c>
      <c r="L21" s="37" t="s">
        <v>10</v>
      </c>
      <c r="M21" s="37" t="s">
        <v>11</v>
      </c>
      <c r="N21" s="37" t="s">
        <v>12</v>
      </c>
      <c r="O21" s="37" t="s">
        <v>13</v>
      </c>
      <c r="P21" s="37" t="s">
        <v>14</v>
      </c>
      <c r="S21" s="53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K21" s="53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P21" t="s">
        <v>746</v>
      </c>
      <c r="BQ21">
        <v>56.182795698924721</v>
      </c>
      <c r="BR21">
        <v>46.236559139784944</v>
      </c>
      <c r="BS21">
        <v>60.752688172043008</v>
      </c>
      <c r="BT21">
        <v>43.010752688172033</v>
      </c>
      <c r="BU21">
        <v>42.741935483870947</v>
      </c>
      <c r="BV21">
        <v>28.225806451612897</v>
      </c>
      <c r="BW21">
        <v>32.258064516129025</v>
      </c>
      <c r="BX21">
        <v>1.6129032258064342</v>
      </c>
      <c r="CB21" t="s">
        <v>746</v>
      </c>
      <c r="CC21">
        <v>81.669266770670816</v>
      </c>
      <c r="CD21">
        <v>66.692667706708264</v>
      </c>
      <c r="CE21">
        <v>58.034321372854919</v>
      </c>
      <c r="CF21">
        <v>63.416536661466459</v>
      </c>
      <c r="CG21">
        <v>67.78471138845552</v>
      </c>
      <c r="CH21">
        <v>50.234009360374401</v>
      </c>
      <c r="CI21">
        <v>51.872074882995307</v>
      </c>
      <c r="CJ21">
        <v>34.945397815912614</v>
      </c>
    </row>
    <row r="22" spans="1:88" x14ac:dyDescent="0.2">
      <c r="B22">
        <v>100</v>
      </c>
      <c r="C22">
        <v>102.12765957446808</v>
      </c>
      <c r="D22">
        <v>85.106382978723403</v>
      </c>
      <c r="E22">
        <v>87.234042553191486</v>
      </c>
      <c r="F22">
        <v>86.930091185410319</v>
      </c>
      <c r="G22">
        <v>87.841945288753791</v>
      </c>
      <c r="H22">
        <v>82.674772036474167</v>
      </c>
      <c r="I22">
        <v>94.832826747720361</v>
      </c>
      <c r="J22">
        <v>93.617021276595736</v>
      </c>
      <c r="K22">
        <v>66.565349544072944</v>
      </c>
      <c r="L22">
        <v>87.234042553191486</v>
      </c>
      <c r="M22">
        <v>58.054711246200611</v>
      </c>
      <c r="N22">
        <v>78.115501519756833</v>
      </c>
      <c r="O22">
        <v>81.458966565349542</v>
      </c>
      <c r="P22">
        <v>84.498480243161097</v>
      </c>
      <c r="S22" s="53" t="s">
        <v>55</v>
      </c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K22" s="53" t="s">
        <v>55</v>
      </c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P22" s="65" t="s">
        <v>747</v>
      </c>
      <c r="BQ22" s="81">
        <v>70.242847337478452</v>
      </c>
      <c r="BR22" s="81">
        <v>61.048211565346925</v>
      </c>
      <c r="BS22" s="81">
        <v>62.756930793307305</v>
      </c>
      <c r="BT22" s="81">
        <v>54.482645981127185</v>
      </c>
      <c r="BU22" s="63">
        <v>35.869464414869832</v>
      </c>
      <c r="BV22" s="63">
        <v>24.001770498760866</v>
      </c>
      <c r="BW22" s="63">
        <v>32.973062529910152</v>
      </c>
      <c r="BX22" s="63">
        <v>-3.5778512782295784</v>
      </c>
      <c r="CB22" s="65" t="s">
        <v>747</v>
      </c>
      <c r="CC22" s="81">
        <v>70.551686028385461</v>
      </c>
      <c r="CD22" s="81">
        <v>89.024289049590038</v>
      </c>
      <c r="CE22" s="81">
        <v>76.196604438687274</v>
      </c>
      <c r="CF22" s="81">
        <v>68.908220718635974</v>
      </c>
      <c r="CG22" s="63">
        <v>65.992722702204489</v>
      </c>
      <c r="CH22" s="63">
        <v>64.597492787166189</v>
      </c>
      <c r="CI22" s="63">
        <v>53.308928709731966</v>
      </c>
      <c r="CJ22" s="63">
        <v>41.949572099551325</v>
      </c>
    </row>
    <row r="23" spans="1:88" x14ac:dyDescent="0.2">
      <c r="A23" t="s">
        <v>23</v>
      </c>
      <c r="B23">
        <v>100</v>
      </c>
      <c r="C23">
        <v>81.762917933130694</v>
      </c>
      <c r="D23">
        <v>89.665653495440722</v>
      </c>
      <c r="E23">
        <v>86.322188449848014</v>
      </c>
      <c r="F23">
        <v>80.851063829787236</v>
      </c>
      <c r="G23">
        <v>89.665653495440722</v>
      </c>
      <c r="H23">
        <v>74.772036474164125</v>
      </c>
      <c r="I23">
        <v>80.547112462006083</v>
      </c>
      <c r="J23">
        <v>93.313069908814583</v>
      </c>
      <c r="K23">
        <v>84.80243161094225</v>
      </c>
      <c r="L23">
        <v>77.507598784194528</v>
      </c>
      <c r="M23">
        <v>78.115501519756833</v>
      </c>
      <c r="N23">
        <v>84.80243161094225</v>
      </c>
      <c r="O23">
        <v>71.124620060790278</v>
      </c>
      <c r="P23">
        <v>71.124620060790278</v>
      </c>
      <c r="S23" s="53" t="s">
        <v>56</v>
      </c>
      <c r="T23" s="51"/>
      <c r="U23" s="51">
        <v>0.98440000000000005</v>
      </c>
      <c r="V23" s="51">
        <v>2.1909999999999998</v>
      </c>
      <c r="W23" s="51">
        <v>1.4630000000000001</v>
      </c>
      <c r="X23" s="51">
        <v>0.93340000000000001</v>
      </c>
      <c r="Y23" s="51">
        <v>6.024</v>
      </c>
      <c r="Z23" s="51">
        <v>2.843</v>
      </c>
      <c r="AA23" s="51">
        <v>2.4590000000000001</v>
      </c>
      <c r="AB23" s="51">
        <v>3.2680000000000001E-2</v>
      </c>
      <c r="AC23" s="51">
        <v>0.83879999999999999</v>
      </c>
      <c r="AD23" s="51">
        <v>1.339</v>
      </c>
      <c r="AE23" s="51">
        <v>3.27</v>
      </c>
      <c r="AF23" s="51">
        <v>1.7350000000000001</v>
      </c>
      <c r="AG23" s="51">
        <v>0.58630000000000004</v>
      </c>
      <c r="AH23" s="51">
        <v>1.528</v>
      </c>
      <c r="AK23" s="53" t="s">
        <v>56</v>
      </c>
      <c r="AL23" s="51"/>
      <c r="AM23" s="51">
        <v>0.51039999999999996</v>
      </c>
      <c r="AN23" s="51">
        <v>2.488</v>
      </c>
      <c r="AO23" s="51">
        <v>1.9650000000000001</v>
      </c>
      <c r="AP23" s="51">
        <v>1.5520000000000001E-2</v>
      </c>
      <c r="AQ23" s="51">
        <v>3.5990000000000002</v>
      </c>
      <c r="AR23" s="51">
        <v>2.6680000000000001</v>
      </c>
      <c r="AS23" s="51">
        <v>1.056</v>
      </c>
      <c r="AT23" s="51">
        <v>1.746</v>
      </c>
      <c r="AU23" s="51">
        <v>6.3490000000000002</v>
      </c>
      <c r="AV23" s="51">
        <v>3.81</v>
      </c>
      <c r="AW23" s="51">
        <v>1.363</v>
      </c>
      <c r="AX23" s="51">
        <v>2.5049999999999999</v>
      </c>
      <c r="AY23" s="51">
        <v>0.87180000000000002</v>
      </c>
      <c r="AZ23" s="51">
        <v>0.251</v>
      </c>
      <c r="BP23" s="50" t="s">
        <v>3</v>
      </c>
      <c r="BQ23" s="41">
        <v>24.604513963762077</v>
      </c>
      <c r="BR23" s="41">
        <v>26.300287919682965</v>
      </c>
      <c r="BS23" s="41">
        <v>8.3097684970545487</v>
      </c>
      <c r="BT23" s="41">
        <v>14.693118781781655</v>
      </c>
      <c r="BU23" s="41">
        <v>12.111039046871456</v>
      </c>
      <c r="BV23" s="41">
        <v>3.7938944379223996</v>
      </c>
      <c r="BW23" s="41">
        <v>4.7515521429743419</v>
      </c>
      <c r="BX23" s="41">
        <v>8.4257950226441274</v>
      </c>
      <c r="CB23" s="50" t="s">
        <v>3</v>
      </c>
      <c r="CC23" s="41">
        <v>10.112478348223162</v>
      </c>
      <c r="CD23" s="41">
        <v>26.923620357360143</v>
      </c>
      <c r="CE23" s="41">
        <v>18.114876201729061</v>
      </c>
      <c r="CF23" s="41">
        <v>7.7803339566848582</v>
      </c>
      <c r="CG23" s="41">
        <v>4.3392171797862895</v>
      </c>
      <c r="CH23" s="41">
        <v>13.083902451364306</v>
      </c>
      <c r="CI23" s="41">
        <v>4.2152111458945249</v>
      </c>
      <c r="CJ23" s="41">
        <v>8.579956381002189</v>
      </c>
    </row>
    <row r="24" spans="1:88" x14ac:dyDescent="0.2">
      <c r="A24" s="4"/>
      <c r="B24">
        <v>100</v>
      </c>
      <c r="C24">
        <v>80.851063829787236</v>
      </c>
      <c r="D24">
        <v>80.851063829787236</v>
      </c>
      <c r="E24">
        <v>83.282674772036486</v>
      </c>
      <c r="F24">
        <v>78.115501519756833</v>
      </c>
      <c r="G24">
        <v>68.996960486322195</v>
      </c>
      <c r="H24">
        <v>94.528875379939208</v>
      </c>
      <c r="I24">
        <v>74.772036474164125</v>
      </c>
      <c r="J24">
        <v>82.066869300911861</v>
      </c>
      <c r="K24">
        <v>68.085106382978722</v>
      </c>
      <c r="L24">
        <v>72.340425531914889</v>
      </c>
      <c r="M24">
        <v>67.17325227963525</v>
      </c>
      <c r="N24">
        <v>76.59574468085107</v>
      </c>
      <c r="O24">
        <v>87.537993920972639</v>
      </c>
      <c r="P24">
        <v>89.665653495440722</v>
      </c>
      <c r="S24" s="53" t="s">
        <v>57</v>
      </c>
      <c r="T24" s="51"/>
      <c r="U24" s="51">
        <v>0.61129999999999995</v>
      </c>
      <c r="V24" s="51">
        <v>0.33429999999999999</v>
      </c>
      <c r="W24" s="51">
        <v>0.48120000000000002</v>
      </c>
      <c r="X24" s="51">
        <v>0.62709999999999999</v>
      </c>
      <c r="Y24" s="51">
        <v>4.9200000000000001E-2</v>
      </c>
      <c r="Z24" s="51">
        <v>0.24129999999999999</v>
      </c>
      <c r="AA24" s="51">
        <v>0.29239999999999999</v>
      </c>
      <c r="AB24" s="51">
        <v>0.98380000000000001</v>
      </c>
      <c r="AC24" s="51">
        <v>0.65739999999999998</v>
      </c>
      <c r="AD24" s="51">
        <v>0.51200000000000001</v>
      </c>
      <c r="AE24" s="51">
        <v>0.19489999999999999</v>
      </c>
      <c r="AF24" s="51">
        <v>0.42009999999999997</v>
      </c>
      <c r="AG24" s="51">
        <v>0.74590000000000001</v>
      </c>
      <c r="AH24" s="51">
        <v>0.4657</v>
      </c>
      <c r="AK24" s="53" t="s">
        <v>57</v>
      </c>
      <c r="AL24" s="51"/>
      <c r="AM24" s="51">
        <v>0.77480000000000004</v>
      </c>
      <c r="AN24" s="51">
        <v>0.28820000000000001</v>
      </c>
      <c r="AO24" s="51">
        <v>0.3745</v>
      </c>
      <c r="AP24" s="51">
        <v>0.99229999999999996</v>
      </c>
      <c r="AQ24" s="51">
        <v>0.16539999999999999</v>
      </c>
      <c r="AR24" s="51">
        <v>0.26340000000000002</v>
      </c>
      <c r="AS24" s="51">
        <v>0.5897</v>
      </c>
      <c r="AT24" s="51">
        <v>0.41760000000000003</v>
      </c>
      <c r="AU24" s="51">
        <v>4.1799999999999997E-2</v>
      </c>
      <c r="AV24" s="51">
        <v>0.14879999999999999</v>
      </c>
      <c r="AW24" s="51">
        <v>0.50590000000000002</v>
      </c>
      <c r="AX24" s="51">
        <v>0.28570000000000001</v>
      </c>
      <c r="AY24" s="51">
        <v>0.64670000000000005</v>
      </c>
      <c r="AZ24" s="51">
        <v>0.88200000000000001</v>
      </c>
      <c r="BP24" s="50" t="s">
        <v>69</v>
      </c>
      <c r="BQ24">
        <v>12.302256981881039</v>
      </c>
      <c r="BR24">
        <v>13.150143959841483</v>
      </c>
      <c r="BS24">
        <v>4.1548842485272743</v>
      </c>
      <c r="BT24">
        <v>7.3465593908908273</v>
      </c>
      <c r="BU24">
        <v>6.055519523435728</v>
      </c>
      <c r="BV24">
        <v>1.8969472189611998</v>
      </c>
      <c r="BW24">
        <v>2.375776071487171</v>
      </c>
      <c r="BX24">
        <v>4.2128975113220637</v>
      </c>
      <c r="CB24" s="50" t="s">
        <v>69</v>
      </c>
      <c r="CC24">
        <v>5.0562391741115809</v>
      </c>
      <c r="CD24">
        <v>13.461810178680071</v>
      </c>
      <c r="CE24">
        <v>9.0574381008645304</v>
      </c>
      <c r="CF24">
        <v>3.8901669783424291</v>
      </c>
      <c r="CG24">
        <v>2.1696085898931448</v>
      </c>
      <c r="CH24">
        <v>6.541951225682153</v>
      </c>
      <c r="CI24">
        <v>2.1076055729472625</v>
      </c>
      <c r="CJ24">
        <v>4.2899781905010945</v>
      </c>
    </row>
    <row r="25" spans="1:88" x14ac:dyDescent="0.2">
      <c r="A25" s="4"/>
      <c r="B25" s="33">
        <v>100</v>
      </c>
      <c r="C25">
        <v>74.486301369863</v>
      </c>
      <c r="D25">
        <v>91.952054794520535</v>
      </c>
      <c r="E25">
        <v>74.999999999999986</v>
      </c>
      <c r="F25">
        <v>64.726027397260268</v>
      </c>
      <c r="G25">
        <v>73.458904109589028</v>
      </c>
      <c r="H25">
        <v>38.013698630136986</v>
      </c>
      <c r="I25">
        <v>85.787671232876704</v>
      </c>
      <c r="J25">
        <v>57.534246575342465</v>
      </c>
      <c r="K25">
        <v>69.863013698630141</v>
      </c>
      <c r="L25">
        <v>84.760273972602747</v>
      </c>
      <c r="M25">
        <v>60.102739726027401</v>
      </c>
      <c r="N25">
        <v>107.87671232876713</v>
      </c>
      <c r="O25">
        <v>111.47260273972601</v>
      </c>
      <c r="P25">
        <v>79.623287671232873</v>
      </c>
      <c r="S25" s="53" t="s">
        <v>58</v>
      </c>
      <c r="T25" s="51"/>
      <c r="U25" s="51" t="s">
        <v>59</v>
      </c>
      <c r="V25" s="51" t="s">
        <v>59</v>
      </c>
      <c r="W25" s="51" t="s">
        <v>59</v>
      </c>
      <c r="X25" s="51" t="s">
        <v>59</v>
      </c>
      <c r="Y25" s="51" t="s">
        <v>60</v>
      </c>
      <c r="Z25" s="51" t="s">
        <v>59</v>
      </c>
      <c r="AA25" s="51" t="s">
        <v>59</v>
      </c>
      <c r="AB25" s="51" t="s">
        <v>59</v>
      </c>
      <c r="AC25" s="51" t="s">
        <v>59</v>
      </c>
      <c r="AD25" s="51" t="s">
        <v>59</v>
      </c>
      <c r="AE25" s="51" t="s">
        <v>59</v>
      </c>
      <c r="AF25" s="51" t="s">
        <v>59</v>
      </c>
      <c r="AG25" s="51" t="s">
        <v>59</v>
      </c>
      <c r="AH25" s="51" t="s">
        <v>59</v>
      </c>
      <c r="AK25" s="53" t="s">
        <v>58</v>
      </c>
      <c r="AL25" s="51"/>
      <c r="AM25" s="51" t="s">
        <v>59</v>
      </c>
      <c r="AN25" s="51" t="s">
        <v>59</v>
      </c>
      <c r="AO25" s="51" t="s">
        <v>59</v>
      </c>
      <c r="AP25" s="51" t="s">
        <v>59</v>
      </c>
      <c r="AQ25" s="51" t="s">
        <v>59</v>
      </c>
      <c r="AR25" s="51" t="s">
        <v>59</v>
      </c>
      <c r="AS25" s="51" t="s">
        <v>59</v>
      </c>
      <c r="AT25" s="51" t="s">
        <v>59</v>
      </c>
      <c r="AU25" s="51" t="s">
        <v>60</v>
      </c>
      <c r="AV25" s="51" t="s">
        <v>59</v>
      </c>
      <c r="AW25" s="51" t="s">
        <v>59</v>
      </c>
      <c r="AX25" s="51" t="s">
        <v>59</v>
      </c>
      <c r="AY25" s="51" t="s">
        <v>59</v>
      </c>
      <c r="AZ25" s="51" t="s">
        <v>59</v>
      </c>
    </row>
    <row r="26" spans="1:88" ht="16" thickBot="1" x14ac:dyDescent="0.25">
      <c r="A26" s="4" t="s">
        <v>24</v>
      </c>
      <c r="B26" s="4">
        <v>100</v>
      </c>
      <c r="C26">
        <v>81.164383561643831</v>
      </c>
      <c r="D26">
        <v>75.513698630136972</v>
      </c>
      <c r="E26">
        <v>89.897260273972591</v>
      </c>
      <c r="F26">
        <v>82.705479452054789</v>
      </c>
      <c r="G26">
        <v>65.239726027397253</v>
      </c>
      <c r="H26">
        <v>78.595890410958901</v>
      </c>
      <c r="I26">
        <v>78.082191780821901</v>
      </c>
      <c r="J26">
        <v>121.23287671232875</v>
      </c>
      <c r="K26">
        <v>73.458904109589028</v>
      </c>
      <c r="L26">
        <v>71.917808219178085</v>
      </c>
      <c r="M26">
        <v>63.698630136986303</v>
      </c>
      <c r="N26">
        <v>129.96575342465752</v>
      </c>
      <c r="O26">
        <v>77.054794520547929</v>
      </c>
      <c r="P26">
        <v>51.369863013698627</v>
      </c>
      <c r="S26" s="53" t="s">
        <v>61</v>
      </c>
      <c r="T26" s="51"/>
      <c r="U26" s="51" t="s">
        <v>62</v>
      </c>
      <c r="V26" s="51" t="s">
        <v>62</v>
      </c>
      <c r="W26" s="51" t="s">
        <v>62</v>
      </c>
      <c r="X26" s="51" t="s">
        <v>62</v>
      </c>
      <c r="Y26" s="51" t="s">
        <v>66</v>
      </c>
      <c r="Z26" s="51" t="s">
        <v>62</v>
      </c>
      <c r="AA26" s="51" t="s">
        <v>62</v>
      </c>
      <c r="AB26" s="51" t="s">
        <v>62</v>
      </c>
      <c r="AC26" s="51" t="s">
        <v>62</v>
      </c>
      <c r="AD26" s="51" t="s">
        <v>62</v>
      </c>
      <c r="AE26" s="51" t="s">
        <v>62</v>
      </c>
      <c r="AF26" s="51" t="s">
        <v>62</v>
      </c>
      <c r="AG26" s="51" t="s">
        <v>62</v>
      </c>
      <c r="AH26" s="51" t="s">
        <v>62</v>
      </c>
      <c r="AK26" s="53" t="s">
        <v>61</v>
      </c>
      <c r="AL26" s="51"/>
      <c r="AM26" s="51" t="s">
        <v>62</v>
      </c>
      <c r="AN26" s="51" t="s">
        <v>62</v>
      </c>
      <c r="AO26" s="51" t="s">
        <v>62</v>
      </c>
      <c r="AP26" s="51" t="s">
        <v>62</v>
      </c>
      <c r="AQ26" s="51" t="s">
        <v>62</v>
      </c>
      <c r="AR26" s="51" t="s">
        <v>62</v>
      </c>
      <c r="AS26" s="51" t="s">
        <v>62</v>
      </c>
      <c r="AT26" s="51" t="s">
        <v>62</v>
      </c>
      <c r="AU26" s="51" t="s">
        <v>66</v>
      </c>
      <c r="AV26" s="51" t="s">
        <v>62</v>
      </c>
      <c r="AW26" s="51" t="s">
        <v>62</v>
      </c>
      <c r="AX26" s="51" t="s">
        <v>62</v>
      </c>
      <c r="AY26" s="51" t="s">
        <v>62</v>
      </c>
      <c r="AZ26" s="51" t="s">
        <v>62</v>
      </c>
    </row>
    <row r="27" spans="1:88" x14ac:dyDescent="0.2">
      <c r="A27" s="4"/>
      <c r="B27" s="34">
        <v>100</v>
      </c>
      <c r="C27">
        <v>70.890410958904113</v>
      </c>
      <c r="D27">
        <v>83.219178082191775</v>
      </c>
      <c r="E27">
        <v>63.698630136986303</v>
      </c>
      <c r="F27">
        <v>52.910958904109584</v>
      </c>
      <c r="G27">
        <v>68.321917808219183</v>
      </c>
      <c r="H27">
        <v>76.541095890410944</v>
      </c>
      <c r="I27">
        <v>70.376712328767127</v>
      </c>
      <c r="J27">
        <v>85.273972602739718</v>
      </c>
      <c r="K27">
        <v>76.027397260273972</v>
      </c>
      <c r="L27">
        <v>90.924657534246563</v>
      </c>
      <c r="M27">
        <v>81.164383561643831</v>
      </c>
      <c r="N27">
        <v>83.732876712328761</v>
      </c>
      <c r="O27">
        <v>106.84931506849313</v>
      </c>
      <c r="P27">
        <v>80.136986301369859</v>
      </c>
      <c r="S27" s="53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K27" s="53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Q27" s="69" t="s">
        <v>758</v>
      </c>
      <c r="BR27" s="25"/>
      <c r="BS27" s="25"/>
      <c r="BT27" s="70"/>
      <c r="BU27" s="71" t="s">
        <v>759</v>
      </c>
      <c r="CC27" s="69" t="s">
        <v>758</v>
      </c>
      <c r="CD27" s="25"/>
      <c r="CE27" s="25"/>
      <c r="CF27" s="70"/>
      <c r="CG27" s="71" t="s">
        <v>759</v>
      </c>
    </row>
    <row r="28" spans="1:88" x14ac:dyDescent="0.2">
      <c r="B28" s="4">
        <v>100</v>
      </c>
      <c r="C28">
        <v>97.815912636505459</v>
      </c>
      <c r="D28">
        <v>94.539781591263647</v>
      </c>
      <c r="E28">
        <v>92.667706708268341</v>
      </c>
      <c r="F28">
        <v>99.68798751950078</v>
      </c>
      <c r="G28">
        <v>93.603744149765987</v>
      </c>
      <c r="H28">
        <v>41.653666146645861</v>
      </c>
      <c r="I28">
        <v>64.586583463338542</v>
      </c>
      <c r="J28">
        <v>80.499219968798741</v>
      </c>
      <c r="K28">
        <v>65.990639625585018</v>
      </c>
      <c r="L28">
        <v>65.522620904836188</v>
      </c>
      <c r="M28">
        <v>62.714508580343221</v>
      </c>
      <c r="N28">
        <v>74.414976599063962</v>
      </c>
      <c r="O28">
        <v>60.8424336973479</v>
      </c>
      <c r="P28">
        <v>61.31045241809673</v>
      </c>
      <c r="S28" s="53" t="s">
        <v>64</v>
      </c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K28" s="53" t="s">
        <v>64</v>
      </c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Q28" s="25" t="s">
        <v>11</v>
      </c>
      <c r="BR28" s="25" t="s">
        <v>12</v>
      </c>
      <c r="BS28" s="25" t="s">
        <v>13</v>
      </c>
      <c r="BT28" s="70" t="s">
        <v>14</v>
      </c>
      <c r="BU28" s="25" t="s">
        <v>11</v>
      </c>
      <c r="BV28" s="25" t="s">
        <v>12</v>
      </c>
      <c r="BW28" s="25" t="s">
        <v>13</v>
      </c>
      <c r="BX28" s="70" t="s">
        <v>14</v>
      </c>
      <c r="CC28" s="25" t="s">
        <v>11</v>
      </c>
      <c r="CD28" s="25" t="s">
        <v>12</v>
      </c>
      <c r="CE28" s="25" t="s">
        <v>13</v>
      </c>
      <c r="CF28" s="70" t="s">
        <v>14</v>
      </c>
      <c r="CG28" s="25" t="s">
        <v>11</v>
      </c>
      <c r="CH28" s="25" t="s">
        <v>12</v>
      </c>
      <c r="CI28" s="25" t="s">
        <v>13</v>
      </c>
      <c r="CJ28" s="70" t="s">
        <v>14</v>
      </c>
    </row>
    <row r="29" spans="1:88" x14ac:dyDescent="0.2">
      <c r="A29" s="4" t="s">
        <v>25</v>
      </c>
      <c r="B29" s="4">
        <v>100</v>
      </c>
      <c r="C29">
        <v>60.8424336973479</v>
      </c>
      <c r="D29">
        <v>52.886115444617786</v>
      </c>
      <c r="E29">
        <v>61.778471138845561</v>
      </c>
      <c r="F29">
        <v>62.246489859594391</v>
      </c>
      <c r="G29">
        <v>98.751950078003119</v>
      </c>
      <c r="H29">
        <v>44.92979719188768</v>
      </c>
      <c r="I29">
        <v>64.586583463338542</v>
      </c>
      <c r="J29">
        <v>85.647425897035873</v>
      </c>
      <c r="K29">
        <v>103.43213728549141</v>
      </c>
      <c r="L29">
        <v>68.798751950078</v>
      </c>
      <c r="M29">
        <v>100.62402496099843</v>
      </c>
      <c r="N29">
        <v>58.970358814352572</v>
      </c>
      <c r="O29">
        <v>55.22620904836193</v>
      </c>
      <c r="P29">
        <v>65.522620904836188</v>
      </c>
      <c r="S29" s="53" t="s">
        <v>65</v>
      </c>
      <c r="T29" s="51"/>
      <c r="U29" s="51">
        <v>0.95640000000000003</v>
      </c>
      <c r="V29" s="51">
        <v>0.86270000000000002</v>
      </c>
      <c r="W29" s="51">
        <v>0.88419999999999999</v>
      </c>
      <c r="X29" s="51">
        <v>0.91920000000000002</v>
      </c>
      <c r="Y29" s="51">
        <v>0.66920000000000002</v>
      </c>
      <c r="Z29" s="51">
        <v>0.87060000000000004</v>
      </c>
      <c r="AA29" s="51">
        <v>0.76170000000000004</v>
      </c>
      <c r="AB29" s="51">
        <v>0.98680000000000001</v>
      </c>
      <c r="AC29" s="51">
        <v>0.92820000000000003</v>
      </c>
      <c r="AD29" s="51">
        <v>0.93179999999999996</v>
      </c>
      <c r="AE29" s="51">
        <v>0.90039999999999998</v>
      </c>
      <c r="AF29" s="51">
        <v>0.85260000000000002</v>
      </c>
      <c r="AG29" s="51">
        <v>0.91400000000000003</v>
      </c>
      <c r="AH29" s="51">
        <v>0.88419999999999999</v>
      </c>
      <c r="AK29" s="53" t="s">
        <v>65</v>
      </c>
      <c r="AL29" s="51"/>
      <c r="AM29" s="51">
        <v>0.93589999999999995</v>
      </c>
      <c r="AN29" s="51">
        <v>0.84</v>
      </c>
      <c r="AO29" s="51">
        <v>0.89159999999999995</v>
      </c>
      <c r="AP29" s="51">
        <v>0.98550000000000004</v>
      </c>
      <c r="AQ29" s="51">
        <v>0.86099999999999999</v>
      </c>
      <c r="AR29" s="51">
        <v>0.89700000000000002</v>
      </c>
      <c r="AS29" s="51">
        <v>0.93869999999999998</v>
      </c>
      <c r="AT29" s="51">
        <v>0.94489999999999996</v>
      </c>
      <c r="AU29" s="51">
        <v>0.78700000000000003</v>
      </c>
      <c r="AV29" s="51">
        <v>0.90529999999999999</v>
      </c>
      <c r="AW29" s="51">
        <v>0.8992</v>
      </c>
      <c r="AX29" s="51">
        <v>0.93310000000000004</v>
      </c>
      <c r="AY29" s="51">
        <v>0.93630000000000002</v>
      </c>
      <c r="AZ29" s="51">
        <v>0.9738</v>
      </c>
      <c r="BP29" s="50" t="s">
        <v>748</v>
      </c>
      <c r="BQ29" s="63">
        <v>61.25166331321639</v>
      </c>
      <c r="BR29" s="64">
        <v>65.424175537199901</v>
      </c>
      <c r="BS29" s="64">
        <v>71.408990923629105</v>
      </c>
      <c r="BT29" s="65">
        <v>58.820233041734696</v>
      </c>
      <c r="BU29" s="64">
        <v>70.242847337478452</v>
      </c>
      <c r="BV29" s="64">
        <v>61.048211565346925</v>
      </c>
      <c r="BW29" s="64">
        <v>62.756930793307305</v>
      </c>
      <c r="BX29" s="64">
        <v>54.482645981127185</v>
      </c>
      <c r="CB29" s="50" t="s">
        <v>748</v>
      </c>
      <c r="CC29" s="63">
        <v>79.524523207267961</v>
      </c>
      <c r="CD29" s="64">
        <v>84.760320524824991</v>
      </c>
      <c r="CE29" s="64">
        <v>60.106643481711281</v>
      </c>
      <c r="CF29" s="65">
        <v>78.070494858350358</v>
      </c>
      <c r="CG29" s="64">
        <v>70.551686028385461</v>
      </c>
      <c r="CH29" s="64">
        <v>89.024289049590038</v>
      </c>
      <c r="CI29" s="64">
        <v>76.196604438687274</v>
      </c>
      <c r="CJ29" s="64">
        <v>68.908220718635974</v>
      </c>
    </row>
    <row r="30" spans="1:88" x14ac:dyDescent="0.2">
      <c r="A30" s="4"/>
      <c r="B30" s="34">
        <v>100</v>
      </c>
      <c r="C30">
        <v>75.351014040561623</v>
      </c>
      <c r="D30">
        <v>49.609984399375975</v>
      </c>
      <c r="E30">
        <v>54.758190327613107</v>
      </c>
      <c r="F30">
        <v>70.20280811232449</v>
      </c>
      <c r="G30">
        <v>65.522620904836188</v>
      </c>
      <c r="H30">
        <v>51.950078003120126</v>
      </c>
      <c r="I30">
        <v>69.26677067082683</v>
      </c>
      <c r="J30">
        <v>101.09204368174727</v>
      </c>
      <c r="K30">
        <v>124.49297971918878</v>
      </c>
      <c r="L30">
        <v>110.92043681747271</v>
      </c>
      <c r="M30">
        <v>90.32761310452419</v>
      </c>
      <c r="N30">
        <v>96.879875195007799</v>
      </c>
      <c r="O30">
        <v>66.458658346333848</v>
      </c>
      <c r="P30">
        <v>67.394695787831509</v>
      </c>
      <c r="S30" s="53" t="s">
        <v>57</v>
      </c>
      <c r="T30" s="51"/>
      <c r="U30" s="51">
        <v>0.75980000000000003</v>
      </c>
      <c r="V30" s="51">
        <v>0.1027</v>
      </c>
      <c r="W30" s="51">
        <v>0.17369999999999999</v>
      </c>
      <c r="X30" s="51">
        <v>0.38590000000000002</v>
      </c>
      <c r="Y30" s="51">
        <v>5.9999999999999995E-4</v>
      </c>
      <c r="Z30" s="51">
        <v>0.12470000000000001</v>
      </c>
      <c r="AA30" s="51">
        <v>7.4000000000000003E-3</v>
      </c>
      <c r="AB30" s="51">
        <v>0.99</v>
      </c>
      <c r="AC30" s="51">
        <v>0.46460000000000001</v>
      </c>
      <c r="AD30" s="51">
        <v>0.49830000000000002</v>
      </c>
      <c r="AE30" s="51">
        <v>0.25430000000000003</v>
      </c>
      <c r="AF30" s="51">
        <v>7.9500000000000001E-2</v>
      </c>
      <c r="AG30" s="51">
        <v>0.34520000000000001</v>
      </c>
      <c r="AH30" s="51">
        <v>0.17399999999999999</v>
      </c>
      <c r="AK30" s="53" t="s">
        <v>57</v>
      </c>
      <c r="AL30" s="51"/>
      <c r="AM30" s="51">
        <v>0.53939999999999999</v>
      </c>
      <c r="AN30" s="51">
        <v>5.7700000000000001E-2</v>
      </c>
      <c r="AO30" s="51">
        <v>0.2074</v>
      </c>
      <c r="AP30" s="51">
        <v>0.98650000000000004</v>
      </c>
      <c r="AQ30" s="51">
        <v>9.8199999999999996E-2</v>
      </c>
      <c r="AR30" s="51">
        <v>0.23499999999999999</v>
      </c>
      <c r="AS30" s="51">
        <v>0.56840000000000002</v>
      </c>
      <c r="AT30" s="51">
        <v>0.63439999999999996</v>
      </c>
      <c r="AU30" s="51">
        <v>1.4500000000000001E-2</v>
      </c>
      <c r="AV30" s="51">
        <v>0.28449999999999998</v>
      </c>
      <c r="AW30" s="51">
        <v>0.2475</v>
      </c>
      <c r="AX30" s="51">
        <v>0.51170000000000004</v>
      </c>
      <c r="AY30" s="51">
        <v>0.54390000000000005</v>
      </c>
      <c r="AZ30" s="51">
        <v>0.92510000000000003</v>
      </c>
      <c r="BP30" s="50" t="s">
        <v>743</v>
      </c>
      <c r="BQ30">
        <v>22.038547433464913</v>
      </c>
      <c r="BR30">
        <v>24.967684334822476</v>
      </c>
      <c r="BS30">
        <v>11.691853988556119</v>
      </c>
      <c r="BT30" s="50">
        <v>-20.650957121578244</v>
      </c>
      <c r="BU30">
        <v>35.869464414869832</v>
      </c>
      <c r="BV30">
        <v>24.001770498760866</v>
      </c>
      <c r="BW30">
        <v>32.973062529910152</v>
      </c>
      <c r="BX30">
        <v>-3.5778512782295784</v>
      </c>
      <c r="CB30" s="50" t="s">
        <v>743</v>
      </c>
      <c r="CC30">
        <v>58.737334538696672</v>
      </c>
      <c r="CD30">
        <v>57.770140218108203</v>
      </c>
      <c r="CE30">
        <v>55.331453067424434</v>
      </c>
      <c r="CF30" s="50">
        <v>35.919463912114658</v>
      </c>
      <c r="CG30">
        <v>65.992722702204489</v>
      </c>
      <c r="CH30">
        <v>64.597492787166189</v>
      </c>
      <c r="CI30">
        <v>53.308928709731966</v>
      </c>
      <c r="CJ30">
        <v>41.949572099551325</v>
      </c>
    </row>
    <row r="31" spans="1:88" x14ac:dyDescent="0.2">
      <c r="A31" s="7" t="s">
        <v>2</v>
      </c>
      <c r="B31" s="8">
        <f t="shared" ref="B31:P31" si="3">(AVERAGE(B22:B30))</f>
        <v>100</v>
      </c>
      <c r="C31" s="8">
        <f t="shared" si="3"/>
        <v>80.588010844690217</v>
      </c>
      <c r="D31" s="8">
        <f t="shared" si="3"/>
        <v>78.149323694006455</v>
      </c>
      <c r="E31" s="8">
        <f t="shared" si="3"/>
        <v>77.182129373417993</v>
      </c>
      <c r="F31" s="8">
        <f t="shared" si="3"/>
        <v>75.375156419977628</v>
      </c>
      <c r="G31" s="8">
        <f t="shared" si="3"/>
        <v>79.04482470536972</v>
      </c>
      <c r="H31" s="8">
        <f t="shared" si="3"/>
        <v>64.851101129304212</v>
      </c>
      <c r="I31" s="8">
        <f t="shared" si="3"/>
        <v>75.870943180428924</v>
      </c>
      <c r="J31" s="8">
        <f t="shared" si="3"/>
        <v>88.919638436035001</v>
      </c>
      <c r="K31" s="8">
        <f t="shared" si="3"/>
        <v>81.413106581861356</v>
      </c>
      <c r="L31" s="8">
        <f t="shared" si="3"/>
        <v>81.102957363079469</v>
      </c>
      <c r="M31" s="8">
        <f t="shared" si="3"/>
        <v>73.552818346235128</v>
      </c>
      <c r="N31" s="8">
        <f t="shared" si="3"/>
        <v>87.928247876191989</v>
      </c>
      <c r="O31" s="8">
        <f t="shared" si="3"/>
        <v>79.780621551991487</v>
      </c>
      <c r="P31" s="8">
        <f t="shared" si="3"/>
        <v>72.294073321828662</v>
      </c>
      <c r="S31" s="53" t="s">
        <v>58</v>
      </c>
      <c r="T31" s="51"/>
      <c r="U31" s="51" t="s">
        <v>59</v>
      </c>
      <c r="V31" s="51" t="s">
        <v>59</v>
      </c>
      <c r="W31" s="51" t="s">
        <v>59</v>
      </c>
      <c r="X31" s="51" t="s">
        <v>59</v>
      </c>
      <c r="Y31" s="51" t="s">
        <v>60</v>
      </c>
      <c r="Z31" s="51" t="s">
        <v>59</v>
      </c>
      <c r="AA31" s="51" t="s">
        <v>60</v>
      </c>
      <c r="AB31" s="51" t="s">
        <v>59</v>
      </c>
      <c r="AC31" s="51" t="s">
        <v>59</v>
      </c>
      <c r="AD31" s="51" t="s">
        <v>59</v>
      </c>
      <c r="AE31" s="51" t="s">
        <v>59</v>
      </c>
      <c r="AF31" s="51" t="s">
        <v>59</v>
      </c>
      <c r="AG31" s="51" t="s">
        <v>59</v>
      </c>
      <c r="AH31" s="51" t="s">
        <v>59</v>
      </c>
      <c r="AK31" s="53" t="s">
        <v>58</v>
      </c>
      <c r="AL31" s="51"/>
      <c r="AM31" s="51" t="s">
        <v>59</v>
      </c>
      <c r="AN31" s="51" t="s">
        <v>59</v>
      </c>
      <c r="AO31" s="51" t="s">
        <v>59</v>
      </c>
      <c r="AP31" s="51" t="s">
        <v>59</v>
      </c>
      <c r="AQ31" s="51" t="s">
        <v>59</v>
      </c>
      <c r="AR31" s="51" t="s">
        <v>59</v>
      </c>
      <c r="AS31" s="51" t="s">
        <v>59</v>
      </c>
      <c r="AT31" s="51" t="s">
        <v>59</v>
      </c>
      <c r="AU31" s="51" t="s">
        <v>60</v>
      </c>
      <c r="AV31" s="51" t="s">
        <v>59</v>
      </c>
      <c r="AW31" s="51" t="s">
        <v>59</v>
      </c>
      <c r="AX31" s="51" t="s">
        <v>59</v>
      </c>
      <c r="AY31" s="51" t="s">
        <v>59</v>
      </c>
      <c r="AZ31" s="51" t="s">
        <v>59</v>
      </c>
    </row>
    <row r="32" spans="1:88" x14ac:dyDescent="0.2">
      <c r="A32" s="7" t="s">
        <v>3</v>
      </c>
      <c r="B32" s="9">
        <f t="shared" ref="B32:P32" si="4">(STDEV(B22:B31))</f>
        <v>0</v>
      </c>
      <c r="C32" s="9">
        <f t="shared" si="4"/>
        <v>12.069829838932346</v>
      </c>
      <c r="D32" s="9">
        <f t="shared" si="4"/>
        <v>15.394306101367272</v>
      </c>
      <c r="E32" s="9">
        <f t="shared" si="4"/>
        <v>13.123126835499539</v>
      </c>
      <c r="F32" s="9">
        <f t="shared" si="4"/>
        <v>13.470206441264073</v>
      </c>
      <c r="G32" s="9">
        <f t="shared" si="4"/>
        <v>12.521527339884052</v>
      </c>
      <c r="H32" s="9">
        <f t="shared" si="4"/>
        <v>19.562195991400472</v>
      </c>
      <c r="I32" s="9">
        <f t="shared" si="4"/>
        <v>9.5121764935194744</v>
      </c>
      <c r="J32" s="9">
        <f t="shared" si="4"/>
        <v>16.195285430312016</v>
      </c>
      <c r="K32" s="9">
        <f t="shared" si="4"/>
        <v>18.896867817057945</v>
      </c>
      <c r="L32" s="9">
        <f t="shared" si="4"/>
        <v>13.353026843096997</v>
      </c>
      <c r="M32" s="9">
        <f t="shared" si="4"/>
        <v>14.021280473896452</v>
      </c>
      <c r="N32" s="9">
        <f t="shared" si="4"/>
        <v>19.772259085759973</v>
      </c>
      <c r="O32" s="9">
        <f t="shared" si="4"/>
        <v>18.322708555957387</v>
      </c>
      <c r="P32" s="9">
        <f t="shared" si="4"/>
        <v>11.525983241623074</v>
      </c>
      <c r="S32" s="53" t="s">
        <v>61</v>
      </c>
      <c r="T32" s="51"/>
      <c r="U32" s="51" t="s">
        <v>62</v>
      </c>
      <c r="V32" s="51" t="s">
        <v>62</v>
      </c>
      <c r="W32" s="51" t="s">
        <v>62</v>
      </c>
      <c r="X32" s="51" t="s">
        <v>62</v>
      </c>
      <c r="Y32" s="51" t="s">
        <v>425</v>
      </c>
      <c r="Z32" s="51" t="s">
        <v>62</v>
      </c>
      <c r="AA32" s="51" t="s">
        <v>63</v>
      </c>
      <c r="AB32" s="51" t="s">
        <v>62</v>
      </c>
      <c r="AC32" s="51" t="s">
        <v>62</v>
      </c>
      <c r="AD32" s="51" t="s">
        <v>62</v>
      </c>
      <c r="AE32" s="51" t="s">
        <v>62</v>
      </c>
      <c r="AF32" s="51" t="s">
        <v>62</v>
      </c>
      <c r="AG32" s="51" t="s">
        <v>62</v>
      </c>
      <c r="AH32" s="51" t="s">
        <v>62</v>
      </c>
      <c r="AK32" s="53" t="s">
        <v>61</v>
      </c>
      <c r="AL32" s="51"/>
      <c r="AM32" s="51" t="s">
        <v>62</v>
      </c>
      <c r="AN32" s="51" t="s">
        <v>62</v>
      </c>
      <c r="AO32" s="51" t="s">
        <v>62</v>
      </c>
      <c r="AP32" s="51" t="s">
        <v>62</v>
      </c>
      <c r="AQ32" s="51" t="s">
        <v>62</v>
      </c>
      <c r="AR32" s="51" t="s">
        <v>62</v>
      </c>
      <c r="AS32" s="51" t="s">
        <v>62</v>
      </c>
      <c r="AT32" s="51" t="s">
        <v>62</v>
      </c>
      <c r="AU32" s="51" t="s">
        <v>66</v>
      </c>
      <c r="AV32" s="51" t="s">
        <v>62</v>
      </c>
      <c r="AW32" s="51" t="s">
        <v>62</v>
      </c>
      <c r="AX32" s="51" t="s">
        <v>62</v>
      </c>
      <c r="AY32" s="51" t="s">
        <v>62</v>
      </c>
      <c r="AZ32" s="51" t="s">
        <v>62</v>
      </c>
    </row>
    <row r="33" spans="1:45" ht="16" thickBot="1" x14ac:dyDescent="0.25">
      <c r="A33" s="12" t="s">
        <v>69</v>
      </c>
      <c r="B33" s="13">
        <f>(B32/3)</f>
        <v>0</v>
      </c>
      <c r="C33" s="13">
        <f t="shared" ref="C33:P33" si="5">(C32/3)</f>
        <v>4.0232766129774484</v>
      </c>
      <c r="D33" s="13">
        <f t="shared" si="5"/>
        <v>5.1314353671224238</v>
      </c>
      <c r="E33" s="13">
        <f t="shared" si="5"/>
        <v>4.3743756118331794</v>
      </c>
      <c r="F33" s="13">
        <f t="shared" si="5"/>
        <v>4.4900688137546911</v>
      </c>
      <c r="G33" s="13">
        <f t="shared" si="5"/>
        <v>4.1738424466280177</v>
      </c>
      <c r="H33" s="13">
        <f t="shared" si="5"/>
        <v>6.5207319971334909</v>
      </c>
      <c r="I33" s="13">
        <f t="shared" si="5"/>
        <v>3.1707254978398249</v>
      </c>
      <c r="J33" s="13">
        <f t="shared" si="5"/>
        <v>5.3984284767706718</v>
      </c>
      <c r="K33" s="13">
        <f t="shared" si="5"/>
        <v>6.2989559390193151</v>
      </c>
      <c r="L33" s="13">
        <f t="shared" si="5"/>
        <v>4.4510089476989991</v>
      </c>
      <c r="M33" s="13">
        <f t="shared" si="5"/>
        <v>4.6737601579654839</v>
      </c>
      <c r="N33" s="13">
        <f t="shared" si="5"/>
        <v>6.5907530285866578</v>
      </c>
      <c r="O33" s="13">
        <f t="shared" si="5"/>
        <v>6.1075695186524621</v>
      </c>
      <c r="P33" s="13">
        <f t="shared" si="5"/>
        <v>3.841994413874358</v>
      </c>
    </row>
    <row r="35" spans="1:45" x14ac:dyDescent="0.2">
      <c r="S35" s="52"/>
      <c r="T35" s="52"/>
      <c r="U35" s="52"/>
      <c r="V35" s="52"/>
      <c r="W35" s="52"/>
      <c r="X35" s="52"/>
      <c r="Y35" s="52"/>
      <c r="Z35" s="52"/>
      <c r="AA35" s="52"/>
    </row>
    <row r="36" spans="1:45" x14ac:dyDescent="0.2">
      <c r="S36" s="53" t="s">
        <v>72</v>
      </c>
      <c r="T36" s="51">
        <v>1</v>
      </c>
      <c r="U36" s="51"/>
      <c r="V36" s="51"/>
      <c r="W36" s="51"/>
      <c r="X36" s="51"/>
      <c r="Y36" s="51"/>
      <c r="Z36" s="51"/>
      <c r="AA36" s="51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2">
      <c r="S37" s="53" t="s">
        <v>73</v>
      </c>
      <c r="T37" s="51">
        <v>105</v>
      </c>
      <c r="U37" s="51"/>
      <c r="V37" s="51"/>
      <c r="W37" s="51"/>
      <c r="X37" s="51"/>
      <c r="Y37" s="51"/>
      <c r="Z37" s="51"/>
      <c r="AA37" s="51"/>
      <c r="AK37" s="53" t="s">
        <v>72</v>
      </c>
      <c r="AL37" s="51">
        <v>1</v>
      </c>
      <c r="AM37" s="51"/>
      <c r="AN37" s="51"/>
      <c r="AO37" s="51"/>
      <c r="AP37" s="51"/>
      <c r="AQ37" s="51"/>
      <c r="AR37" s="51"/>
      <c r="AS37" s="51"/>
    </row>
    <row r="38" spans="1:45" x14ac:dyDescent="0.2">
      <c r="S38" s="53" t="s">
        <v>74</v>
      </c>
      <c r="T38" s="51">
        <v>0.05</v>
      </c>
      <c r="U38" s="51"/>
      <c r="V38" s="51"/>
      <c r="W38" s="51"/>
      <c r="X38" s="51"/>
      <c r="Y38" s="51"/>
      <c r="Z38" s="51"/>
      <c r="AA38" s="51"/>
      <c r="AK38" s="53" t="s">
        <v>73</v>
      </c>
      <c r="AL38" s="51">
        <v>105</v>
      </c>
      <c r="AM38" s="51"/>
      <c r="AN38" s="51"/>
      <c r="AO38" s="51"/>
      <c r="AP38" s="51"/>
      <c r="AQ38" s="51"/>
      <c r="AR38" s="51"/>
      <c r="AS38" s="51"/>
    </row>
    <row r="39" spans="1:45" x14ac:dyDescent="0.2">
      <c r="A39" s="50"/>
      <c r="B39" t="s">
        <v>0</v>
      </c>
      <c r="C39" t="s">
        <v>406</v>
      </c>
      <c r="J39" t="s">
        <v>407</v>
      </c>
      <c r="S39" s="53"/>
      <c r="T39" s="51"/>
      <c r="U39" s="51"/>
      <c r="V39" s="51"/>
      <c r="W39" s="51"/>
      <c r="X39" s="51"/>
      <c r="Y39" s="51"/>
      <c r="Z39" s="51"/>
      <c r="AA39" s="51"/>
      <c r="AK39" s="53" t="s">
        <v>74</v>
      </c>
      <c r="AL39" s="51">
        <v>0.05</v>
      </c>
      <c r="AM39" s="51"/>
      <c r="AN39" s="51"/>
      <c r="AO39" s="51"/>
      <c r="AP39" s="51"/>
      <c r="AQ39" s="51"/>
      <c r="AR39" s="51"/>
      <c r="AS39" s="51"/>
    </row>
    <row r="40" spans="1:45" x14ac:dyDescent="0.2">
      <c r="A40" s="50"/>
      <c r="B40" s="49" t="s">
        <v>1</v>
      </c>
      <c r="C40" s="49" t="s">
        <v>8</v>
      </c>
      <c r="D40" s="49" t="s">
        <v>9</v>
      </c>
      <c r="E40" s="49" t="s">
        <v>10</v>
      </c>
      <c r="F40" s="49" t="s">
        <v>11</v>
      </c>
      <c r="G40" s="49" t="s">
        <v>12</v>
      </c>
      <c r="H40" s="49" t="s">
        <v>13</v>
      </c>
      <c r="I40" s="49" t="s">
        <v>14</v>
      </c>
      <c r="J40" s="49" t="s">
        <v>8</v>
      </c>
      <c r="K40" s="49" t="s">
        <v>9</v>
      </c>
      <c r="L40" s="49" t="s">
        <v>10</v>
      </c>
      <c r="M40" s="49" t="s">
        <v>11</v>
      </c>
      <c r="N40" s="49" t="s">
        <v>12</v>
      </c>
      <c r="O40" s="49" t="s">
        <v>13</v>
      </c>
      <c r="P40" s="49" t="s">
        <v>14</v>
      </c>
      <c r="S40" s="53" t="s">
        <v>75</v>
      </c>
      <c r="T40" s="51" t="s">
        <v>76</v>
      </c>
      <c r="U40" s="51" t="s">
        <v>77</v>
      </c>
      <c r="V40" s="51" t="s">
        <v>78</v>
      </c>
      <c r="W40" s="51" t="s">
        <v>79</v>
      </c>
      <c r="X40" s="51" t="s">
        <v>80</v>
      </c>
      <c r="Y40" s="51"/>
      <c r="Z40" s="51"/>
      <c r="AA40" s="51"/>
      <c r="AK40" s="53"/>
      <c r="AL40" s="51"/>
      <c r="AM40" s="51"/>
      <c r="AN40" s="51"/>
      <c r="AO40" s="51"/>
      <c r="AP40" s="51"/>
      <c r="AQ40" s="51"/>
      <c r="AR40" s="51"/>
      <c r="AS40" s="51"/>
    </row>
    <row r="41" spans="1:45" x14ac:dyDescent="0.2">
      <c r="A41" s="50" t="s">
        <v>68</v>
      </c>
      <c r="B41">
        <v>100</v>
      </c>
      <c r="C41">
        <v>67.657188889865623</v>
      </c>
      <c r="D41">
        <v>54.381358543599276</v>
      </c>
      <c r="E41">
        <v>57.310495444956842</v>
      </c>
      <c r="F41">
        <v>63.591792144185874</v>
      </c>
      <c r="G41">
        <v>58.100074184381228</v>
      </c>
      <c r="H41">
        <v>68.657696064316639</v>
      </c>
      <c r="I41">
        <v>60.564020907659675</v>
      </c>
      <c r="J41">
        <v>80.257893052722324</v>
      </c>
      <c r="K41">
        <v>76.773564416980179</v>
      </c>
      <c r="L41">
        <v>65.257975981779126</v>
      </c>
      <c r="M41">
        <v>69.419964686235033</v>
      </c>
      <c r="N41">
        <v>70.68936069979658</v>
      </c>
      <c r="O41">
        <v>73.078861600941593</v>
      </c>
      <c r="P41">
        <v>58.549141824394482</v>
      </c>
      <c r="S41" s="53"/>
      <c r="T41" s="51"/>
      <c r="U41" s="51"/>
      <c r="V41" s="51"/>
      <c r="W41" s="51"/>
      <c r="X41" s="51"/>
      <c r="Y41" s="51"/>
      <c r="Z41" s="51"/>
      <c r="AA41" s="51"/>
      <c r="AK41" s="53" t="s">
        <v>75</v>
      </c>
      <c r="AL41" s="51" t="s">
        <v>76</v>
      </c>
      <c r="AM41" s="51" t="s">
        <v>77</v>
      </c>
      <c r="AN41" s="51" t="s">
        <v>78</v>
      </c>
      <c r="AO41" s="51" t="s">
        <v>79</v>
      </c>
      <c r="AP41" s="51" t="s">
        <v>80</v>
      </c>
      <c r="AQ41" s="51"/>
      <c r="AR41" s="51"/>
      <c r="AS41" s="51"/>
    </row>
    <row r="42" spans="1:45" x14ac:dyDescent="0.2">
      <c r="A42" s="50" t="s">
        <v>410</v>
      </c>
      <c r="B42">
        <v>100</v>
      </c>
      <c r="C42">
        <v>80.588010844690217</v>
      </c>
      <c r="D42">
        <v>78.149323694006455</v>
      </c>
      <c r="E42">
        <v>77.182129373417993</v>
      </c>
      <c r="F42">
        <v>75.375156419977628</v>
      </c>
      <c r="G42">
        <v>79.04482470536972</v>
      </c>
      <c r="H42">
        <v>64.851101129304212</v>
      </c>
      <c r="I42">
        <v>75.870943180428924</v>
      </c>
      <c r="J42">
        <v>88.919638436035001</v>
      </c>
      <c r="K42">
        <v>81.413106581861356</v>
      </c>
      <c r="L42">
        <v>81.102957363079469</v>
      </c>
      <c r="M42">
        <v>73.552818346235128</v>
      </c>
      <c r="N42">
        <v>87.928247876191989</v>
      </c>
      <c r="O42">
        <v>79.780621551991487</v>
      </c>
      <c r="P42">
        <v>72.294073321828662</v>
      </c>
      <c r="S42" s="53" t="s">
        <v>426</v>
      </c>
      <c r="T42" s="51">
        <v>32.340000000000003</v>
      </c>
      <c r="U42" s="51" t="s">
        <v>427</v>
      </c>
      <c r="V42" s="51" t="s">
        <v>60</v>
      </c>
      <c r="W42" s="51" t="s">
        <v>62</v>
      </c>
      <c r="X42" s="51">
        <v>7.1999999999999995E-2</v>
      </c>
      <c r="Y42" s="51" t="s">
        <v>83</v>
      </c>
      <c r="Z42" s="51"/>
      <c r="AA42" s="51"/>
      <c r="AK42" s="53"/>
      <c r="AL42" s="51"/>
      <c r="AM42" s="51"/>
      <c r="AN42" s="51"/>
      <c r="AO42" s="51"/>
      <c r="AP42" s="51"/>
      <c r="AQ42" s="51"/>
      <c r="AR42" s="51"/>
      <c r="AS42" s="51"/>
    </row>
    <row r="43" spans="1:45" x14ac:dyDescent="0.2">
      <c r="S43" s="61" t="s">
        <v>428</v>
      </c>
      <c r="T43" s="62">
        <v>45.62</v>
      </c>
      <c r="U43" s="62" t="s">
        <v>429</v>
      </c>
      <c r="V43" s="62" t="s">
        <v>59</v>
      </c>
      <c r="W43" s="62" t="s">
        <v>425</v>
      </c>
      <c r="X43" s="62">
        <v>5.9999999999999995E-4</v>
      </c>
      <c r="Y43" s="51" t="s">
        <v>85</v>
      </c>
      <c r="Z43" s="51"/>
      <c r="AA43" s="51" t="s">
        <v>871</v>
      </c>
      <c r="AK43" s="53" t="s">
        <v>426</v>
      </c>
      <c r="AL43" s="51">
        <v>19.41</v>
      </c>
      <c r="AM43" s="51" t="s">
        <v>430</v>
      </c>
      <c r="AN43" s="51" t="s">
        <v>60</v>
      </c>
      <c r="AO43" s="51" t="s">
        <v>62</v>
      </c>
      <c r="AP43" s="51">
        <v>0.34870000000000001</v>
      </c>
      <c r="AQ43" s="51" t="s">
        <v>83</v>
      </c>
      <c r="AR43" s="51"/>
      <c r="AS43" s="51"/>
    </row>
    <row r="44" spans="1:45" x14ac:dyDescent="0.2">
      <c r="S44" s="61" t="s">
        <v>431</v>
      </c>
      <c r="T44" s="62">
        <v>42.69</v>
      </c>
      <c r="U44" s="62" t="s">
        <v>432</v>
      </c>
      <c r="V44" s="62" t="s">
        <v>59</v>
      </c>
      <c r="W44" s="62" t="s">
        <v>63</v>
      </c>
      <c r="X44" s="62">
        <v>2.0999999999999999E-3</v>
      </c>
      <c r="Y44" s="51" t="s">
        <v>87</v>
      </c>
      <c r="Z44" s="51">
        <v>0</v>
      </c>
      <c r="AA44" s="51" t="s">
        <v>425</v>
      </c>
      <c r="AB44" s="51" t="s">
        <v>63</v>
      </c>
      <c r="AC44">
        <v>0</v>
      </c>
      <c r="AD44" s="51" t="s">
        <v>66</v>
      </c>
      <c r="AE44" s="51" t="s">
        <v>63</v>
      </c>
      <c r="AF44" s="51" t="s">
        <v>63</v>
      </c>
      <c r="AK44" s="53" t="s">
        <v>428</v>
      </c>
      <c r="AL44" s="51">
        <v>21.85</v>
      </c>
      <c r="AM44" s="51" t="s">
        <v>433</v>
      </c>
      <c r="AN44" s="51" t="s">
        <v>60</v>
      </c>
      <c r="AO44" s="51" t="s">
        <v>62</v>
      </c>
      <c r="AP44" s="51">
        <v>0.1759</v>
      </c>
      <c r="AQ44" s="51" t="s">
        <v>85</v>
      </c>
      <c r="AR44" s="51"/>
      <c r="AS44" s="51"/>
    </row>
    <row r="45" spans="1:45" x14ac:dyDescent="0.2">
      <c r="S45" s="61" t="s">
        <v>434</v>
      </c>
      <c r="T45" s="62">
        <v>36.409999999999997</v>
      </c>
      <c r="U45" s="62" t="s">
        <v>435</v>
      </c>
      <c r="V45" s="62" t="s">
        <v>59</v>
      </c>
      <c r="W45" s="62" t="s">
        <v>66</v>
      </c>
      <c r="X45" s="62">
        <v>2.0500000000000001E-2</v>
      </c>
      <c r="Y45" s="51" t="s">
        <v>89</v>
      </c>
      <c r="Z45" s="51"/>
      <c r="AA45" s="51"/>
      <c r="AK45" s="53" t="s">
        <v>431</v>
      </c>
      <c r="AL45" s="51">
        <v>22.82</v>
      </c>
      <c r="AM45" s="51" t="s">
        <v>436</v>
      </c>
      <c r="AN45" s="51" t="s">
        <v>60</v>
      </c>
      <c r="AO45" s="51" t="s">
        <v>62</v>
      </c>
      <c r="AP45" s="51">
        <v>0.12820000000000001</v>
      </c>
      <c r="AQ45" s="51" t="s">
        <v>87</v>
      </c>
      <c r="AR45" s="51"/>
      <c r="AS45" s="51"/>
    </row>
    <row r="46" spans="1:45" x14ac:dyDescent="0.2">
      <c r="S46" s="61" t="s">
        <v>437</v>
      </c>
      <c r="T46" s="62">
        <v>41.9</v>
      </c>
      <c r="U46" s="62" t="s">
        <v>438</v>
      </c>
      <c r="V46" s="62" t="s">
        <v>59</v>
      </c>
      <c r="W46" s="62" t="s">
        <v>63</v>
      </c>
      <c r="X46" s="62">
        <v>2.8E-3</v>
      </c>
      <c r="Y46" s="51" t="s">
        <v>91</v>
      </c>
      <c r="Z46" s="51"/>
      <c r="AA46" s="51" t="s">
        <v>872</v>
      </c>
      <c r="AK46" s="53" t="s">
        <v>434</v>
      </c>
      <c r="AL46" s="51">
        <v>24.62</v>
      </c>
      <c r="AM46" s="51" t="s">
        <v>439</v>
      </c>
      <c r="AN46" s="51" t="s">
        <v>60</v>
      </c>
      <c r="AO46" s="51" t="s">
        <v>62</v>
      </c>
      <c r="AP46" s="51">
        <v>6.6900000000000001E-2</v>
      </c>
      <c r="AQ46" s="51" t="s">
        <v>89</v>
      </c>
      <c r="AR46" s="51"/>
      <c r="AS46" s="51"/>
    </row>
    <row r="47" spans="1:45" x14ac:dyDescent="0.2">
      <c r="S47" s="53" t="s">
        <v>440</v>
      </c>
      <c r="T47" s="51">
        <v>31.34</v>
      </c>
      <c r="U47" s="51" t="s">
        <v>441</v>
      </c>
      <c r="V47" s="51" t="s">
        <v>60</v>
      </c>
      <c r="W47" s="51" t="s">
        <v>62</v>
      </c>
      <c r="X47" s="51">
        <v>9.5100000000000004E-2</v>
      </c>
      <c r="Y47" s="51" t="s">
        <v>93</v>
      </c>
      <c r="Z47" s="51">
        <v>0</v>
      </c>
      <c r="AA47" s="51">
        <v>0</v>
      </c>
      <c r="AB47" s="51">
        <v>0</v>
      </c>
      <c r="AC47" s="51" t="s">
        <v>66</v>
      </c>
      <c r="AD47">
        <v>0</v>
      </c>
      <c r="AE47" s="51">
        <v>0</v>
      </c>
      <c r="AF47" t="s">
        <v>63</v>
      </c>
      <c r="AK47" s="53" t="s">
        <v>437</v>
      </c>
      <c r="AL47" s="51">
        <v>20.96</v>
      </c>
      <c r="AM47" s="51" t="s">
        <v>442</v>
      </c>
      <c r="AN47" s="51" t="s">
        <v>60</v>
      </c>
      <c r="AO47" s="51" t="s">
        <v>62</v>
      </c>
      <c r="AP47" s="51">
        <v>0.23050000000000001</v>
      </c>
      <c r="AQ47" s="51" t="s">
        <v>91</v>
      </c>
      <c r="AR47" s="51"/>
      <c r="AS47" s="51"/>
    </row>
    <row r="48" spans="1:45" x14ac:dyDescent="0.2">
      <c r="S48" s="61" t="s">
        <v>443</v>
      </c>
      <c r="T48" s="62">
        <v>39.44</v>
      </c>
      <c r="U48" s="62" t="s">
        <v>444</v>
      </c>
      <c r="V48" s="62" t="s">
        <v>59</v>
      </c>
      <c r="W48" s="62" t="s">
        <v>63</v>
      </c>
      <c r="X48" s="62">
        <v>7.1999999999999998E-3</v>
      </c>
      <c r="Y48" s="51" t="s">
        <v>95</v>
      </c>
      <c r="Z48" s="51"/>
      <c r="AA48" s="51"/>
      <c r="AK48" s="61" t="s">
        <v>440</v>
      </c>
      <c r="AL48" s="62">
        <v>35.15</v>
      </c>
      <c r="AM48" s="62" t="s">
        <v>445</v>
      </c>
      <c r="AN48" s="62" t="s">
        <v>59</v>
      </c>
      <c r="AO48" s="62" t="s">
        <v>425</v>
      </c>
      <c r="AP48" s="62">
        <v>4.0000000000000002E-4</v>
      </c>
      <c r="AQ48" s="51" t="s">
        <v>93</v>
      </c>
      <c r="AR48" s="51"/>
      <c r="AS48" s="51"/>
    </row>
    <row r="49" spans="19:45" x14ac:dyDescent="0.2">
      <c r="S49" s="53" t="s">
        <v>446</v>
      </c>
      <c r="T49" s="51">
        <v>19.739999999999998</v>
      </c>
      <c r="U49" s="51" t="s">
        <v>447</v>
      </c>
      <c r="V49" s="51" t="s">
        <v>60</v>
      </c>
      <c r="W49" s="51" t="s">
        <v>62</v>
      </c>
      <c r="X49" s="51">
        <v>0.77300000000000002</v>
      </c>
      <c r="Y49" s="51" t="s">
        <v>97</v>
      </c>
      <c r="Z49" s="51"/>
      <c r="AA49" s="51"/>
      <c r="AK49" s="53" t="s">
        <v>443</v>
      </c>
      <c r="AL49" s="51">
        <v>24.13</v>
      </c>
      <c r="AM49" s="51" t="s">
        <v>448</v>
      </c>
      <c r="AN49" s="51" t="s">
        <v>60</v>
      </c>
      <c r="AO49" s="51" t="s">
        <v>62</v>
      </c>
      <c r="AP49" s="51">
        <v>8.0600000000000005E-2</v>
      </c>
      <c r="AQ49" s="51" t="s">
        <v>95</v>
      </c>
      <c r="AR49" s="51"/>
      <c r="AS49" s="51"/>
    </row>
    <row r="50" spans="19:45" x14ac:dyDescent="0.2">
      <c r="S50" s="53" t="s">
        <v>449</v>
      </c>
      <c r="T50" s="51">
        <v>23.23</v>
      </c>
      <c r="U50" s="51" t="s">
        <v>450</v>
      </c>
      <c r="V50" s="51" t="s">
        <v>60</v>
      </c>
      <c r="W50" s="51" t="s">
        <v>62</v>
      </c>
      <c r="X50" s="51">
        <v>0.52359999999999995</v>
      </c>
      <c r="Y50" s="51" t="s">
        <v>99</v>
      </c>
      <c r="Z50" s="51"/>
      <c r="AA50" s="51"/>
      <c r="AK50" s="53" t="s">
        <v>446</v>
      </c>
      <c r="AL50" s="51">
        <v>11.08</v>
      </c>
      <c r="AM50" s="51" t="s">
        <v>451</v>
      </c>
      <c r="AN50" s="51" t="s">
        <v>60</v>
      </c>
      <c r="AO50" s="51" t="s">
        <v>62</v>
      </c>
      <c r="AP50" s="51">
        <v>0.97199999999999998</v>
      </c>
      <c r="AQ50" s="51" t="s">
        <v>97</v>
      </c>
      <c r="AR50" s="51"/>
      <c r="AS50" s="51"/>
    </row>
    <row r="51" spans="19:45" x14ac:dyDescent="0.2">
      <c r="S51" s="61" t="s">
        <v>452</v>
      </c>
      <c r="T51" s="62">
        <v>34.74</v>
      </c>
      <c r="U51" s="62" t="s">
        <v>453</v>
      </c>
      <c r="V51" s="62" t="s">
        <v>59</v>
      </c>
      <c r="W51" s="62" t="s">
        <v>66</v>
      </c>
      <c r="X51" s="62">
        <v>3.5099999999999999E-2</v>
      </c>
      <c r="Y51" s="51" t="s">
        <v>101</v>
      </c>
      <c r="Z51" s="51"/>
      <c r="AA51" s="51"/>
      <c r="AK51" s="53" t="s">
        <v>449</v>
      </c>
      <c r="AL51" s="51">
        <v>18.59</v>
      </c>
      <c r="AM51" s="51" t="s">
        <v>454</v>
      </c>
      <c r="AN51" s="51" t="s">
        <v>60</v>
      </c>
      <c r="AO51" s="51" t="s">
        <v>62</v>
      </c>
      <c r="AP51" s="51">
        <v>0.42280000000000001</v>
      </c>
      <c r="AQ51" s="51" t="s">
        <v>99</v>
      </c>
      <c r="AR51" s="51"/>
      <c r="AS51" s="51"/>
    </row>
    <row r="52" spans="19:45" x14ac:dyDescent="0.2">
      <c r="S52" s="53" t="s">
        <v>455</v>
      </c>
      <c r="T52" s="51">
        <v>30.58</v>
      </c>
      <c r="U52" s="51" t="s">
        <v>456</v>
      </c>
      <c r="V52" s="51" t="s">
        <v>60</v>
      </c>
      <c r="W52" s="51" t="s">
        <v>62</v>
      </c>
      <c r="X52" s="51">
        <v>0.11650000000000001</v>
      </c>
      <c r="Y52" s="51" t="s">
        <v>103</v>
      </c>
      <c r="Z52" s="51"/>
      <c r="AA52" s="51"/>
      <c r="AK52" s="53" t="s">
        <v>452</v>
      </c>
      <c r="AL52" s="51">
        <v>18.899999999999999</v>
      </c>
      <c r="AM52" s="51" t="s">
        <v>457</v>
      </c>
      <c r="AN52" s="51" t="s">
        <v>60</v>
      </c>
      <c r="AO52" s="51" t="s">
        <v>62</v>
      </c>
      <c r="AP52" s="51">
        <v>0.39419999999999999</v>
      </c>
      <c r="AQ52" s="51" t="s">
        <v>101</v>
      </c>
      <c r="AR52" s="51"/>
      <c r="AS52" s="51"/>
    </row>
    <row r="53" spans="19:45" x14ac:dyDescent="0.2">
      <c r="S53" s="53" t="s">
        <v>458</v>
      </c>
      <c r="T53" s="51">
        <v>29.31</v>
      </c>
      <c r="U53" s="51" t="s">
        <v>459</v>
      </c>
      <c r="V53" s="51" t="s">
        <v>60</v>
      </c>
      <c r="W53" s="51" t="s">
        <v>62</v>
      </c>
      <c r="X53" s="51">
        <v>0.16039999999999999</v>
      </c>
      <c r="Y53" s="51" t="s">
        <v>105</v>
      </c>
      <c r="Z53" s="51"/>
      <c r="AA53" s="51"/>
      <c r="AK53" s="61" t="s">
        <v>455</v>
      </c>
      <c r="AL53" s="62">
        <v>26.45</v>
      </c>
      <c r="AM53" s="62" t="s">
        <v>460</v>
      </c>
      <c r="AN53" s="62" t="s">
        <v>59</v>
      </c>
      <c r="AO53" s="62" t="s">
        <v>66</v>
      </c>
      <c r="AP53" s="62">
        <v>3.2199999999999999E-2</v>
      </c>
      <c r="AQ53" s="51" t="s">
        <v>103</v>
      </c>
      <c r="AR53" s="51"/>
      <c r="AS53" s="51"/>
    </row>
    <row r="54" spans="19:45" x14ac:dyDescent="0.2">
      <c r="S54" s="53" t="s">
        <v>461</v>
      </c>
      <c r="T54" s="51">
        <v>26.92</v>
      </c>
      <c r="U54" s="51" t="s">
        <v>462</v>
      </c>
      <c r="V54" s="51" t="s">
        <v>60</v>
      </c>
      <c r="W54" s="51" t="s">
        <v>62</v>
      </c>
      <c r="X54" s="51">
        <v>0.27450000000000002</v>
      </c>
      <c r="Y54" s="51" t="s">
        <v>107</v>
      </c>
      <c r="Z54" s="51"/>
      <c r="AA54" s="51"/>
      <c r="AK54" s="53" t="s">
        <v>458</v>
      </c>
      <c r="AL54" s="51">
        <v>12.07</v>
      </c>
      <c r="AM54" s="51" t="s">
        <v>463</v>
      </c>
      <c r="AN54" s="51" t="s">
        <v>60</v>
      </c>
      <c r="AO54" s="51" t="s">
        <v>62</v>
      </c>
      <c r="AP54" s="51">
        <v>0.94399999999999995</v>
      </c>
      <c r="AQ54" s="51" t="s">
        <v>105</v>
      </c>
      <c r="AR54" s="51"/>
      <c r="AS54" s="51"/>
    </row>
    <row r="55" spans="19:45" x14ac:dyDescent="0.2">
      <c r="S55" s="61" t="s">
        <v>464</v>
      </c>
      <c r="T55" s="62">
        <v>41.45</v>
      </c>
      <c r="U55" s="62" t="s">
        <v>465</v>
      </c>
      <c r="V55" s="62" t="s">
        <v>59</v>
      </c>
      <c r="W55" s="62" t="s">
        <v>63</v>
      </c>
      <c r="X55" s="62">
        <v>3.3999999999999998E-3</v>
      </c>
      <c r="Y55" s="51" t="s">
        <v>287</v>
      </c>
      <c r="Z55" s="51"/>
      <c r="AA55" s="51"/>
      <c r="AK55" s="53" t="s">
        <v>461</v>
      </c>
      <c r="AL55" s="51">
        <v>20.22</v>
      </c>
      <c r="AM55" s="51" t="s">
        <v>466</v>
      </c>
      <c r="AN55" s="51" t="s">
        <v>60</v>
      </c>
      <c r="AO55" s="51" t="s">
        <v>62</v>
      </c>
      <c r="AP55" s="51">
        <v>0.28320000000000001</v>
      </c>
      <c r="AQ55" s="51" t="s">
        <v>107</v>
      </c>
      <c r="AR55" s="51"/>
      <c r="AS55" s="51"/>
    </row>
    <row r="56" spans="19:45" x14ac:dyDescent="0.2">
      <c r="S56" s="53" t="s">
        <v>467</v>
      </c>
      <c r="T56" s="51">
        <v>13.28</v>
      </c>
      <c r="U56" s="51" t="s">
        <v>468</v>
      </c>
      <c r="V56" s="51" t="s">
        <v>60</v>
      </c>
      <c r="W56" s="51" t="s">
        <v>62</v>
      </c>
      <c r="X56" s="51">
        <v>0.98850000000000005</v>
      </c>
      <c r="Y56" s="51" t="s">
        <v>109</v>
      </c>
      <c r="Z56" s="51"/>
      <c r="AA56" s="51"/>
      <c r="AK56" s="61" t="s">
        <v>464</v>
      </c>
      <c r="AL56" s="62">
        <v>27.71</v>
      </c>
      <c r="AM56" s="62" t="s">
        <v>469</v>
      </c>
      <c r="AN56" s="62" t="s">
        <v>59</v>
      </c>
      <c r="AO56" s="62" t="s">
        <v>66</v>
      </c>
      <c r="AP56" s="62">
        <v>1.8700000000000001E-2</v>
      </c>
      <c r="AQ56" s="51" t="s">
        <v>287</v>
      </c>
      <c r="AR56" s="51"/>
      <c r="AS56" s="51"/>
    </row>
    <row r="57" spans="19:45" x14ac:dyDescent="0.2">
      <c r="S57" s="53" t="s">
        <v>470</v>
      </c>
      <c r="T57" s="51">
        <v>10.35</v>
      </c>
      <c r="U57" s="51" t="s">
        <v>471</v>
      </c>
      <c r="V57" s="51" t="s">
        <v>60</v>
      </c>
      <c r="W57" s="51" t="s">
        <v>62</v>
      </c>
      <c r="X57" s="51">
        <v>0.99909999999999999</v>
      </c>
      <c r="Y57" s="51" t="s">
        <v>111</v>
      </c>
      <c r="Z57" s="51"/>
      <c r="AA57" s="51"/>
      <c r="AK57" s="53" t="s">
        <v>467</v>
      </c>
      <c r="AL57" s="51">
        <v>2.4390000000000001</v>
      </c>
      <c r="AM57" s="51" t="s">
        <v>472</v>
      </c>
      <c r="AN57" s="51" t="s">
        <v>60</v>
      </c>
      <c r="AO57" s="51" t="s">
        <v>62</v>
      </c>
      <c r="AP57" s="51" t="s">
        <v>82</v>
      </c>
      <c r="AQ57" s="51" t="s">
        <v>109</v>
      </c>
      <c r="AR57" s="51"/>
      <c r="AS57" s="51"/>
    </row>
    <row r="58" spans="19:45" x14ac:dyDescent="0.2">
      <c r="S58" s="53" t="s">
        <v>473</v>
      </c>
      <c r="T58" s="51">
        <v>4.0650000000000004</v>
      </c>
      <c r="U58" s="51" t="s">
        <v>474</v>
      </c>
      <c r="V58" s="51" t="s">
        <v>60</v>
      </c>
      <c r="W58" s="51" t="s">
        <v>62</v>
      </c>
      <c r="X58" s="51" t="s">
        <v>82</v>
      </c>
      <c r="Y58" s="51" t="s">
        <v>113</v>
      </c>
      <c r="Z58" s="51"/>
      <c r="AA58" s="51"/>
      <c r="AK58" s="53" t="s">
        <v>470</v>
      </c>
      <c r="AL58" s="51">
        <v>3.4060000000000001</v>
      </c>
      <c r="AM58" s="51" t="s">
        <v>475</v>
      </c>
      <c r="AN58" s="51" t="s">
        <v>60</v>
      </c>
      <c r="AO58" s="51" t="s">
        <v>62</v>
      </c>
      <c r="AP58" s="51" t="s">
        <v>82</v>
      </c>
      <c r="AQ58" s="51" t="s">
        <v>111</v>
      </c>
      <c r="AR58" s="51"/>
      <c r="AS58" s="51"/>
    </row>
    <row r="59" spans="19:45" x14ac:dyDescent="0.2">
      <c r="S59" s="53" t="s">
        <v>476</v>
      </c>
      <c r="T59" s="51">
        <v>9.5570000000000004</v>
      </c>
      <c r="U59" s="51" t="s">
        <v>477</v>
      </c>
      <c r="V59" s="51" t="s">
        <v>60</v>
      </c>
      <c r="W59" s="51" t="s">
        <v>62</v>
      </c>
      <c r="X59" s="51">
        <v>0.99960000000000004</v>
      </c>
      <c r="Y59" s="51" t="s">
        <v>115</v>
      </c>
      <c r="Z59" s="51"/>
      <c r="AA59" s="51"/>
      <c r="AK59" s="53" t="s">
        <v>473</v>
      </c>
      <c r="AL59" s="51">
        <v>5.2130000000000001</v>
      </c>
      <c r="AM59" s="51" t="s">
        <v>478</v>
      </c>
      <c r="AN59" s="51" t="s">
        <v>60</v>
      </c>
      <c r="AO59" s="51" t="s">
        <v>62</v>
      </c>
      <c r="AP59" s="51" t="s">
        <v>82</v>
      </c>
      <c r="AQ59" s="51" t="s">
        <v>113</v>
      </c>
      <c r="AR59" s="51"/>
      <c r="AS59" s="51"/>
    </row>
    <row r="60" spans="19:45" x14ac:dyDescent="0.2">
      <c r="S60" s="53" t="s">
        <v>479</v>
      </c>
      <c r="T60" s="51">
        <v>-1.0009999999999999</v>
      </c>
      <c r="U60" s="51" t="s">
        <v>480</v>
      </c>
      <c r="V60" s="51" t="s">
        <v>60</v>
      </c>
      <c r="W60" s="51" t="s">
        <v>62</v>
      </c>
      <c r="X60" s="51" t="s">
        <v>82</v>
      </c>
      <c r="Y60" s="51" t="s">
        <v>117</v>
      </c>
      <c r="Z60" s="51"/>
      <c r="AA60" s="51"/>
      <c r="AK60" s="53" t="s">
        <v>476</v>
      </c>
      <c r="AL60" s="51">
        <v>1.5429999999999999</v>
      </c>
      <c r="AM60" s="51" t="s">
        <v>481</v>
      </c>
      <c r="AN60" s="51" t="s">
        <v>60</v>
      </c>
      <c r="AO60" s="51" t="s">
        <v>62</v>
      </c>
      <c r="AP60" s="51" t="s">
        <v>82</v>
      </c>
      <c r="AQ60" s="51" t="s">
        <v>115</v>
      </c>
      <c r="AR60" s="51"/>
      <c r="AS60" s="51"/>
    </row>
    <row r="61" spans="19:45" x14ac:dyDescent="0.2">
      <c r="S61" s="53" t="s">
        <v>482</v>
      </c>
      <c r="T61" s="51">
        <v>7.093</v>
      </c>
      <c r="U61" s="51" t="s">
        <v>483</v>
      </c>
      <c r="V61" s="51" t="s">
        <v>60</v>
      </c>
      <c r="W61" s="51" t="s">
        <v>62</v>
      </c>
      <c r="X61" s="51" t="s">
        <v>82</v>
      </c>
      <c r="Y61" s="51" t="s">
        <v>119</v>
      </c>
      <c r="Z61" s="51"/>
      <c r="AA61" s="51"/>
      <c r="AK61" s="53" t="s">
        <v>479</v>
      </c>
      <c r="AL61" s="51">
        <v>15.74</v>
      </c>
      <c r="AM61" s="51" t="s">
        <v>484</v>
      </c>
      <c r="AN61" s="51" t="s">
        <v>60</v>
      </c>
      <c r="AO61" s="51" t="s">
        <v>62</v>
      </c>
      <c r="AP61" s="51">
        <v>0.70009999999999994</v>
      </c>
      <c r="AQ61" s="51" t="s">
        <v>117</v>
      </c>
      <c r="AR61" s="51"/>
      <c r="AS61" s="51"/>
    </row>
    <row r="62" spans="19:45" x14ac:dyDescent="0.2">
      <c r="S62" s="53" t="s">
        <v>485</v>
      </c>
      <c r="T62" s="51">
        <v>-12.6</v>
      </c>
      <c r="U62" s="51" t="s">
        <v>486</v>
      </c>
      <c r="V62" s="51" t="s">
        <v>60</v>
      </c>
      <c r="W62" s="51" t="s">
        <v>62</v>
      </c>
      <c r="X62" s="51">
        <v>0.99299999999999999</v>
      </c>
      <c r="Y62" s="51" t="s">
        <v>121</v>
      </c>
      <c r="Z62" s="51"/>
      <c r="AA62" s="51"/>
      <c r="AK62" s="53" t="s">
        <v>482</v>
      </c>
      <c r="AL62" s="51">
        <v>4.7169999999999996</v>
      </c>
      <c r="AM62" s="51" t="s">
        <v>487</v>
      </c>
      <c r="AN62" s="51" t="s">
        <v>60</v>
      </c>
      <c r="AO62" s="51" t="s">
        <v>62</v>
      </c>
      <c r="AP62" s="51" t="s">
        <v>82</v>
      </c>
      <c r="AQ62" s="51" t="s">
        <v>119</v>
      </c>
      <c r="AR62" s="51"/>
      <c r="AS62" s="51"/>
    </row>
    <row r="63" spans="19:45" x14ac:dyDescent="0.2">
      <c r="S63" s="53" t="s">
        <v>488</v>
      </c>
      <c r="T63" s="51">
        <v>-9.1159999999999997</v>
      </c>
      <c r="U63" s="51" t="s">
        <v>489</v>
      </c>
      <c r="V63" s="51" t="s">
        <v>60</v>
      </c>
      <c r="W63" s="51" t="s">
        <v>62</v>
      </c>
      <c r="X63" s="51">
        <v>0.99980000000000002</v>
      </c>
      <c r="Y63" s="51" t="s">
        <v>123</v>
      </c>
      <c r="Z63" s="51"/>
      <c r="AA63" s="51"/>
      <c r="AK63" s="53" t="s">
        <v>485</v>
      </c>
      <c r="AL63" s="51">
        <v>-8.3320000000000007</v>
      </c>
      <c r="AM63" s="51" t="s">
        <v>490</v>
      </c>
      <c r="AN63" s="51" t="s">
        <v>60</v>
      </c>
      <c r="AO63" s="51" t="s">
        <v>62</v>
      </c>
      <c r="AP63" s="51">
        <v>0.99819999999999998</v>
      </c>
      <c r="AQ63" s="51" t="s">
        <v>121</v>
      </c>
      <c r="AR63" s="51"/>
      <c r="AS63" s="51"/>
    </row>
    <row r="64" spans="19:45" x14ac:dyDescent="0.2">
      <c r="S64" s="53" t="s">
        <v>491</v>
      </c>
      <c r="T64" s="51">
        <v>2.399</v>
      </c>
      <c r="U64" s="51" t="s">
        <v>492</v>
      </c>
      <c r="V64" s="51" t="s">
        <v>60</v>
      </c>
      <c r="W64" s="51" t="s">
        <v>62</v>
      </c>
      <c r="X64" s="51" t="s">
        <v>82</v>
      </c>
      <c r="Y64" s="51" t="s">
        <v>125</v>
      </c>
      <c r="Z64" s="51"/>
      <c r="AA64" s="51"/>
      <c r="AK64" s="53" t="s">
        <v>488</v>
      </c>
      <c r="AL64" s="51">
        <v>-0.82509999999999994</v>
      </c>
      <c r="AM64" s="51" t="s">
        <v>493</v>
      </c>
      <c r="AN64" s="51" t="s">
        <v>60</v>
      </c>
      <c r="AO64" s="51" t="s">
        <v>62</v>
      </c>
      <c r="AP64" s="51" t="s">
        <v>82</v>
      </c>
      <c r="AQ64" s="51" t="s">
        <v>123</v>
      </c>
      <c r="AR64" s="51"/>
      <c r="AS64" s="51"/>
    </row>
    <row r="65" spans="19:45" x14ac:dyDescent="0.2">
      <c r="S65" s="53" t="s">
        <v>494</v>
      </c>
      <c r="T65" s="51">
        <v>-1.7629999999999999</v>
      </c>
      <c r="U65" s="51" t="s">
        <v>495</v>
      </c>
      <c r="V65" s="51" t="s">
        <v>60</v>
      </c>
      <c r="W65" s="51" t="s">
        <v>62</v>
      </c>
      <c r="X65" s="51" t="s">
        <v>82</v>
      </c>
      <c r="Y65" s="51" t="s">
        <v>127</v>
      </c>
      <c r="Z65" s="51"/>
      <c r="AA65" s="51"/>
      <c r="AK65" s="53" t="s">
        <v>491</v>
      </c>
      <c r="AL65" s="51">
        <v>-0.51490000000000002</v>
      </c>
      <c r="AM65" s="51" t="s">
        <v>496</v>
      </c>
      <c r="AN65" s="51" t="s">
        <v>60</v>
      </c>
      <c r="AO65" s="51" t="s">
        <v>62</v>
      </c>
      <c r="AP65" s="51" t="s">
        <v>82</v>
      </c>
      <c r="AQ65" s="51" t="s">
        <v>125</v>
      </c>
      <c r="AR65" s="51"/>
      <c r="AS65" s="51"/>
    </row>
    <row r="66" spans="19:45" x14ac:dyDescent="0.2">
      <c r="S66" s="53" t="s">
        <v>497</v>
      </c>
      <c r="T66" s="51">
        <v>-3.032</v>
      </c>
      <c r="U66" s="51" t="s">
        <v>498</v>
      </c>
      <c r="V66" s="51" t="s">
        <v>60</v>
      </c>
      <c r="W66" s="51" t="s">
        <v>62</v>
      </c>
      <c r="X66" s="51" t="s">
        <v>82</v>
      </c>
      <c r="Y66" s="51" t="s">
        <v>129</v>
      </c>
      <c r="Z66" s="51"/>
      <c r="AA66" s="51"/>
      <c r="AK66" s="53" t="s">
        <v>494</v>
      </c>
      <c r="AL66" s="51">
        <v>7.0350000000000001</v>
      </c>
      <c r="AM66" s="51" t="s">
        <v>499</v>
      </c>
      <c r="AN66" s="51" t="s">
        <v>60</v>
      </c>
      <c r="AO66" s="51" t="s">
        <v>62</v>
      </c>
      <c r="AP66" s="51">
        <v>0.99970000000000003</v>
      </c>
      <c r="AQ66" s="51" t="s">
        <v>127</v>
      </c>
      <c r="AR66" s="51"/>
      <c r="AS66" s="51"/>
    </row>
    <row r="67" spans="19:45" x14ac:dyDescent="0.2">
      <c r="S67" s="53" t="s">
        <v>500</v>
      </c>
      <c r="T67" s="51">
        <v>-5.4219999999999997</v>
      </c>
      <c r="U67" s="51" t="s">
        <v>501</v>
      </c>
      <c r="V67" s="51" t="s">
        <v>60</v>
      </c>
      <c r="W67" s="51" t="s">
        <v>62</v>
      </c>
      <c r="X67" s="51" t="s">
        <v>82</v>
      </c>
      <c r="Y67" s="51" t="s">
        <v>131</v>
      </c>
      <c r="Z67" s="51"/>
      <c r="AA67" s="51"/>
      <c r="AK67" s="53" t="s">
        <v>497</v>
      </c>
      <c r="AL67" s="51">
        <v>-7.34</v>
      </c>
      <c r="AM67" s="51" t="s">
        <v>502</v>
      </c>
      <c r="AN67" s="51" t="s">
        <v>60</v>
      </c>
      <c r="AO67" s="51" t="s">
        <v>62</v>
      </c>
      <c r="AP67" s="51">
        <v>0.99960000000000004</v>
      </c>
      <c r="AQ67" s="51" t="s">
        <v>129</v>
      </c>
      <c r="AR67" s="51"/>
      <c r="AS67" s="51"/>
    </row>
    <row r="68" spans="19:45" x14ac:dyDescent="0.2">
      <c r="S68" s="53" t="s">
        <v>503</v>
      </c>
      <c r="T68" s="51">
        <v>9.1080000000000005</v>
      </c>
      <c r="U68" s="51" t="s">
        <v>504</v>
      </c>
      <c r="V68" s="51" t="s">
        <v>60</v>
      </c>
      <c r="W68" s="51" t="s">
        <v>62</v>
      </c>
      <c r="X68" s="51">
        <v>0.99980000000000002</v>
      </c>
      <c r="Y68" s="51" t="s">
        <v>288</v>
      </c>
      <c r="Z68" s="51"/>
      <c r="AA68" s="51"/>
      <c r="AK68" s="53" t="s">
        <v>500</v>
      </c>
      <c r="AL68" s="51">
        <v>0.80740000000000001</v>
      </c>
      <c r="AM68" s="51" t="s">
        <v>505</v>
      </c>
      <c r="AN68" s="51" t="s">
        <v>60</v>
      </c>
      <c r="AO68" s="51" t="s">
        <v>62</v>
      </c>
      <c r="AP68" s="51" t="s">
        <v>82</v>
      </c>
      <c r="AQ68" s="51" t="s">
        <v>131</v>
      </c>
      <c r="AR68" s="51"/>
      <c r="AS68" s="51"/>
    </row>
    <row r="69" spans="19:45" x14ac:dyDescent="0.2">
      <c r="S69" s="53" t="s">
        <v>506</v>
      </c>
      <c r="T69" s="51">
        <v>-2.9289999999999998</v>
      </c>
      <c r="U69" s="51" t="s">
        <v>507</v>
      </c>
      <c r="V69" s="51" t="s">
        <v>60</v>
      </c>
      <c r="W69" s="51" t="s">
        <v>62</v>
      </c>
      <c r="X69" s="51" t="s">
        <v>82</v>
      </c>
      <c r="Y69" s="51" t="s">
        <v>133</v>
      </c>
      <c r="Z69" s="51"/>
      <c r="AA69" s="51"/>
      <c r="AK69" s="53" t="s">
        <v>503</v>
      </c>
      <c r="AL69" s="51">
        <v>8.2940000000000005</v>
      </c>
      <c r="AM69" s="51" t="s">
        <v>508</v>
      </c>
      <c r="AN69" s="51" t="s">
        <v>60</v>
      </c>
      <c r="AO69" s="51" t="s">
        <v>62</v>
      </c>
      <c r="AP69" s="51">
        <v>0.99829999999999997</v>
      </c>
      <c r="AQ69" s="51" t="s">
        <v>288</v>
      </c>
      <c r="AR69" s="51"/>
      <c r="AS69" s="51"/>
    </row>
    <row r="70" spans="19:45" x14ac:dyDescent="0.2">
      <c r="S70" s="53" t="s">
        <v>509</v>
      </c>
      <c r="T70" s="51">
        <v>-9.2100000000000009</v>
      </c>
      <c r="U70" s="51" t="s">
        <v>510</v>
      </c>
      <c r="V70" s="51" t="s">
        <v>60</v>
      </c>
      <c r="W70" s="51" t="s">
        <v>62</v>
      </c>
      <c r="X70" s="51">
        <v>0.99980000000000002</v>
      </c>
      <c r="Y70" s="51" t="s">
        <v>135</v>
      </c>
      <c r="Z70" s="51"/>
      <c r="AA70" s="51"/>
      <c r="AK70" s="53" t="s">
        <v>506</v>
      </c>
      <c r="AL70" s="51">
        <v>0.96719999999999995</v>
      </c>
      <c r="AM70" s="51" t="s">
        <v>511</v>
      </c>
      <c r="AN70" s="51" t="s">
        <v>60</v>
      </c>
      <c r="AO70" s="51" t="s">
        <v>62</v>
      </c>
      <c r="AP70" s="51" t="s">
        <v>82</v>
      </c>
      <c r="AQ70" s="51" t="s">
        <v>133</v>
      </c>
      <c r="AR70" s="51"/>
      <c r="AS70" s="51"/>
    </row>
    <row r="71" spans="19:45" x14ac:dyDescent="0.2">
      <c r="S71" s="53" t="s">
        <v>512</v>
      </c>
      <c r="T71" s="51">
        <v>-3.7189999999999999</v>
      </c>
      <c r="U71" s="51" t="s">
        <v>513</v>
      </c>
      <c r="V71" s="51" t="s">
        <v>60</v>
      </c>
      <c r="W71" s="51" t="s">
        <v>62</v>
      </c>
      <c r="X71" s="51" t="s">
        <v>82</v>
      </c>
      <c r="Y71" s="51" t="s">
        <v>137</v>
      </c>
      <c r="Z71" s="51"/>
      <c r="AA71" s="51"/>
      <c r="AK71" s="53" t="s">
        <v>509</v>
      </c>
      <c r="AL71" s="51">
        <v>2.774</v>
      </c>
      <c r="AM71" s="51" t="s">
        <v>514</v>
      </c>
      <c r="AN71" s="51" t="s">
        <v>60</v>
      </c>
      <c r="AO71" s="51" t="s">
        <v>62</v>
      </c>
      <c r="AP71" s="51" t="s">
        <v>82</v>
      </c>
      <c r="AQ71" s="51" t="s">
        <v>135</v>
      </c>
      <c r="AR71" s="51"/>
      <c r="AS71" s="51"/>
    </row>
    <row r="72" spans="19:45" x14ac:dyDescent="0.2">
      <c r="S72" s="53" t="s">
        <v>515</v>
      </c>
      <c r="T72" s="51">
        <v>-14.28</v>
      </c>
      <c r="U72" s="51" t="s">
        <v>516</v>
      </c>
      <c r="V72" s="51" t="s">
        <v>60</v>
      </c>
      <c r="W72" s="51" t="s">
        <v>62</v>
      </c>
      <c r="X72" s="51">
        <v>0.97789999999999999</v>
      </c>
      <c r="Y72" s="51" t="s">
        <v>139</v>
      </c>
      <c r="Z72" s="51"/>
      <c r="AA72" s="51"/>
      <c r="AK72" s="53" t="s">
        <v>512</v>
      </c>
      <c r="AL72" s="51">
        <v>-0.89549999999999996</v>
      </c>
      <c r="AM72" s="51" t="s">
        <v>517</v>
      </c>
      <c r="AN72" s="51" t="s">
        <v>60</v>
      </c>
      <c r="AO72" s="51" t="s">
        <v>62</v>
      </c>
      <c r="AP72" s="51" t="s">
        <v>82</v>
      </c>
      <c r="AQ72" s="51" t="s">
        <v>137</v>
      </c>
      <c r="AR72" s="51"/>
      <c r="AS72" s="51"/>
    </row>
    <row r="73" spans="19:45" x14ac:dyDescent="0.2">
      <c r="S73" s="53" t="s">
        <v>518</v>
      </c>
      <c r="T73" s="51">
        <v>-6.1829999999999998</v>
      </c>
      <c r="U73" s="51" t="s">
        <v>519</v>
      </c>
      <c r="V73" s="51" t="s">
        <v>60</v>
      </c>
      <c r="W73" s="51" t="s">
        <v>62</v>
      </c>
      <c r="X73" s="51" t="s">
        <v>82</v>
      </c>
      <c r="Y73" s="51" t="s">
        <v>141</v>
      </c>
      <c r="Z73" s="51"/>
      <c r="AA73" s="51"/>
      <c r="AK73" s="53" t="s">
        <v>515</v>
      </c>
      <c r="AL73" s="51">
        <v>13.3</v>
      </c>
      <c r="AM73" s="51" t="s">
        <v>520</v>
      </c>
      <c r="AN73" s="51" t="s">
        <v>60</v>
      </c>
      <c r="AO73" s="51" t="s">
        <v>62</v>
      </c>
      <c r="AP73" s="51">
        <v>0.88729999999999998</v>
      </c>
      <c r="AQ73" s="51" t="s">
        <v>139</v>
      </c>
      <c r="AR73" s="51"/>
      <c r="AS73" s="51"/>
    </row>
    <row r="74" spans="19:45" x14ac:dyDescent="0.2">
      <c r="S74" s="53" t="s">
        <v>521</v>
      </c>
      <c r="T74" s="51">
        <v>-25.88</v>
      </c>
      <c r="U74" s="51" t="s">
        <v>522</v>
      </c>
      <c r="V74" s="51" t="s">
        <v>60</v>
      </c>
      <c r="W74" s="51" t="s">
        <v>62</v>
      </c>
      <c r="X74" s="51">
        <v>0.33729999999999999</v>
      </c>
      <c r="Y74" s="51" t="s">
        <v>143</v>
      </c>
      <c r="Z74" s="51"/>
      <c r="AA74" s="51"/>
      <c r="AK74" s="53" t="s">
        <v>518</v>
      </c>
      <c r="AL74" s="51">
        <v>2.278</v>
      </c>
      <c r="AM74" s="51" t="s">
        <v>523</v>
      </c>
      <c r="AN74" s="51" t="s">
        <v>60</v>
      </c>
      <c r="AO74" s="51" t="s">
        <v>62</v>
      </c>
      <c r="AP74" s="51" t="s">
        <v>82</v>
      </c>
      <c r="AQ74" s="51" t="s">
        <v>141</v>
      </c>
      <c r="AR74" s="51"/>
      <c r="AS74" s="51"/>
    </row>
    <row r="75" spans="19:45" x14ac:dyDescent="0.2">
      <c r="S75" s="53" t="s">
        <v>524</v>
      </c>
      <c r="T75" s="51">
        <v>-22.39</v>
      </c>
      <c r="U75" s="51" t="s">
        <v>525</v>
      </c>
      <c r="V75" s="51" t="s">
        <v>60</v>
      </c>
      <c r="W75" s="51" t="s">
        <v>62</v>
      </c>
      <c r="X75" s="51">
        <v>0.58620000000000005</v>
      </c>
      <c r="Y75" s="51" t="s">
        <v>145</v>
      </c>
      <c r="Z75" s="51"/>
      <c r="AA75" s="51"/>
      <c r="AK75" s="53" t="s">
        <v>521</v>
      </c>
      <c r="AL75" s="51">
        <v>-10.77</v>
      </c>
      <c r="AM75" s="51" t="s">
        <v>526</v>
      </c>
      <c r="AN75" s="51" t="s">
        <v>60</v>
      </c>
      <c r="AO75" s="51" t="s">
        <v>62</v>
      </c>
      <c r="AP75" s="51">
        <v>0.97809999999999997</v>
      </c>
      <c r="AQ75" s="51" t="s">
        <v>143</v>
      </c>
      <c r="AR75" s="51"/>
      <c r="AS75" s="51"/>
    </row>
    <row r="76" spans="19:45" x14ac:dyDescent="0.2">
      <c r="S76" s="53" t="s">
        <v>527</v>
      </c>
      <c r="T76" s="51">
        <v>-10.88</v>
      </c>
      <c r="U76" s="51" t="s">
        <v>528</v>
      </c>
      <c r="V76" s="51" t="s">
        <v>60</v>
      </c>
      <c r="W76" s="51" t="s">
        <v>62</v>
      </c>
      <c r="X76" s="51">
        <v>0.99839999999999995</v>
      </c>
      <c r="Y76" s="51" t="s">
        <v>147</v>
      </c>
      <c r="Z76" s="51"/>
      <c r="AA76" s="51"/>
      <c r="AK76" s="53" t="s">
        <v>524</v>
      </c>
      <c r="AL76" s="51">
        <v>-3.2639999999999998</v>
      </c>
      <c r="AM76" s="51" t="s">
        <v>529</v>
      </c>
      <c r="AN76" s="51" t="s">
        <v>60</v>
      </c>
      <c r="AO76" s="51" t="s">
        <v>62</v>
      </c>
      <c r="AP76" s="51" t="s">
        <v>82</v>
      </c>
      <c r="AQ76" s="51" t="s">
        <v>145</v>
      </c>
      <c r="AR76" s="51"/>
      <c r="AS76" s="51"/>
    </row>
    <row r="77" spans="19:45" x14ac:dyDescent="0.2">
      <c r="S77" s="53" t="s">
        <v>530</v>
      </c>
      <c r="T77" s="51">
        <v>-15.04</v>
      </c>
      <c r="U77" s="51" t="s">
        <v>531</v>
      </c>
      <c r="V77" s="51" t="s">
        <v>60</v>
      </c>
      <c r="W77" s="51" t="s">
        <v>62</v>
      </c>
      <c r="X77" s="51">
        <v>0.96560000000000001</v>
      </c>
      <c r="Y77" s="51" t="s">
        <v>149</v>
      </c>
      <c r="Z77" s="51"/>
      <c r="AA77" s="51"/>
      <c r="AK77" s="53" t="s">
        <v>527</v>
      </c>
      <c r="AL77" s="51">
        <v>-2.9540000000000002</v>
      </c>
      <c r="AM77" s="51" t="s">
        <v>532</v>
      </c>
      <c r="AN77" s="51" t="s">
        <v>60</v>
      </c>
      <c r="AO77" s="51" t="s">
        <v>62</v>
      </c>
      <c r="AP77" s="51" t="s">
        <v>82</v>
      </c>
      <c r="AQ77" s="51" t="s">
        <v>147</v>
      </c>
      <c r="AR77" s="51"/>
      <c r="AS77" s="51"/>
    </row>
    <row r="78" spans="19:45" x14ac:dyDescent="0.2">
      <c r="S78" s="53" t="s">
        <v>533</v>
      </c>
      <c r="T78" s="51">
        <v>-16.309999999999999</v>
      </c>
      <c r="U78" s="51" t="s">
        <v>534</v>
      </c>
      <c r="V78" s="51" t="s">
        <v>60</v>
      </c>
      <c r="W78" s="51" t="s">
        <v>62</v>
      </c>
      <c r="X78" s="51">
        <v>0.93469999999999998</v>
      </c>
      <c r="Y78" s="51" t="s">
        <v>151</v>
      </c>
      <c r="Z78" s="51"/>
      <c r="AA78" s="51"/>
      <c r="AK78" s="53" t="s">
        <v>530</v>
      </c>
      <c r="AL78" s="51">
        <v>4.5970000000000004</v>
      </c>
      <c r="AM78" s="51" t="s">
        <v>535</v>
      </c>
      <c r="AN78" s="51" t="s">
        <v>60</v>
      </c>
      <c r="AO78" s="51" t="s">
        <v>62</v>
      </c>
      <c r="AP78" s="51" t="s">
        <v>82</v>
      </c>
      <c r="AQ78" s="51" t="s">
        <v>149</v>
      </c>
      <c r="AR78" s="51"/>
      <c r="AS78" s="51"/>
    </row>
    <row r="79" spans="19:45" x14ac:dyDescent="0.2">
      <c r="S79" s="53" t="s">
        <v>536</v>
      </c>
      <c r="T79" s="51">
        <v>-18.7</v>
      </c>
      <c r="U79" s="51" t="s">
        <v>537</v>
      </c>
      <c r="V79" s="51" t="s">
        <v>60</v>
      </c>
      <c r="W79" s="51" t="s">
        <v>62</v>
      </c>
      <c r="X79" s="51">
        <v>0.83430000000000004</v>
      </c>
      <c r="Y79" s="51" t="s">
        <v>153</v>
      </c>
      <c r="Z79" s="51"/>
      <c r="AA79" s="51"/>
      <c r="AK79" s="53" t="s">
        <v>533</v>
      </c>
      <c r="AL79" s="51">
        <v>-9.7789999999999999</v>
      </c>
      <c r="AM79" s="51" t="s">
        <v>538</v>
      </c>
      <c r="AN79" s="51" t="s">
        <v>60</v>
      </c>
      <c r="AO79" s="51" t="s">
        <v>62</v>
      </c>
      <c r="AP79" s="51">
        <v>0.9909</v>
      </c>
      <c r="AQ79" s="51" t="s">
        <v>151</v>
      </c>
      <c r="AR79" s="51"/>
      <c r="AS79" s="51"/>
    </row>
    <row r="80" spans="19:45" x14ac:dyDescent="0.2">
      <c r="S80" s="53" t="s">
        <v>539</v>
      </c>
      <c r="T80" s="51">
        <v>-4.1680000000000001</v>
      </c>
      <c r="U80" s="51" t="s">
        <v>540</v>
      </c>
      <c r="V80" s="51" t="s">
        <v>60</v>
      </c>
      <c r="W80" s="51" t="s">
        <v>62</v>
      </c>
      <c r="X80" s="51" t="s">
        <v>82</v>
      </c>
      <c r="Y80" s="51" t="s">
        <v>289</v>
      </c>
      <c r="Z80" s="51"/>
      <c r="AA80" s="51"/>
      <c r="AK80" s="53" t="s">
        <v>536</v>
      </c>
      <c r="AL80" s="51">
        <v>-1.631</v>
      </c>
      <c r="AM80" s="51" t="s">
        <v>541</v>
      </c>
      <c r="AN80" s="51" t="s">
        <v>60</v>
      </c>
      <c r="AO80" s="51" t="s">
        <v>62</v>
      </c>
      <c r="AP80" s="51" t="s">
        <v>82</v>
      </c>
      <c r="AQ80" s="51" t="s">
        <v>153</v>
      </c>
      <c r="AR80" s="51"/>
      <c r="AS80" s="51"/>
    </row>
    <row r="81" spans="19:45" x14ac:dyDescent="0.2">
      <c r="S81" s="53" t="s">
        <v>542</v>
      </c>
      <c r="T81" s="51">
        <v>-6.2809999999999997</v>
      </c>
      <c r="U81" s="51" t="s">
        <v>543</v>
      </c>
      <c r="V81" s="51" t="s">
        <v>60</v>
      </c>
      <c r="W81" s="51" t="s">
        <v>62</v>
      </c>
      <c r="X81" s="51" t="s">
        <v>82</v>
      </c>
      <c r="Y81" s="51" t="s">
        <v>155</v>
      </c>
      <c r="Z81" s="51"/>
      <c r="AA81" s="51"/>
      <c r="AK81" s="53" t="s">
        <v>539</v>
      </c>
      <c r="AL81" s="51">
        <v>5.8550000000000004</v>
      </c>
      <c r="AM81" s="51" t="s">
        <v>544</v>
      </c>
      <c r="AN81" s="51" t="s">
        <v>60</v>
      </c>
      <c r="AO81" s="51" t="s">
        <v>62</v>
      </c>
      <c r="AP81" s="51" t="s">
        <v>82</v>
      </c>
      <c r="AQ81" s="51" t="s">
        <v>289</v>
      </c>
      <c r="AR81" s="51"/>
      <c r="AS81" s="51"/>
    </row>
    <row r="82" spans="19:45" x14ac:dyDescent="0.2">
      <c r="S82" s="53" t="s">
        <v>545</v>
      </c>
      <c r="T82" s="51">
        <v>-0.78959999999999997</v>
      </c>
      <c r="U82" s="51" t="s">
        <v>546</v>
      </c>
      <c r="V82" s="51" t="s">
        <v>60</v>
      </c>
      <c r="W82" s="51" t="s">
        <v>62</v>
      </c>
      <c r="X82" s="51" t="s">
        <v>82</v>
      </c>
      <c r="Y82" s="51" t="s">
        <v>157</v>
      </c>
      <c r="Z82" s="51"/>
      <c r="AA82" s="51"/>
      <c r="AK82" s="53" t="s">
        <v>542</v>
      </c>
      <c r="AL82" s="51">
        <v>1.8069999999999999</v>
      </c>
      <c r="AM82" s="51" t="s">
        <v>547</v>
      </c>
      <c r="AN82" s="51" t="s">
        <v>60</v>
      </c>
      <c r="AO82" s="51" t="s">
        <v>62</v>
      </c>
      <c r="AP82" s="51" t="s">
        <v>82</v>
      </c>
      <c r="AQ82" s="51" t="s">
        <v>155</v>
      </c>
      <c r="AR82" s="51"/>
      <c r="AS82" s="51"/>
    </row>
    <row r="83" spans="19:45" x14ac:dyDescent="0.2">
      <c r="S83" s="53" t="s">
        <v>548</v>
      </c>
      <c r="T83" s="51">
        <v>-11.35</v>
      </c>
      <c r="U83" s="51" t="s">
        <v>549</v>
      </c>
      <c r="V83" s="51" t="s">
        <v>60</v>
      </c>
      <c r="W83" s="51" t="s">
        <v>62</v>
      </c>
      <c r="X83" s="51">
        <v>0.99760000000000004</v>
      </c>
      <c r="Y83" s="51" t="s">
        <v>159</v>
      </c>
      <c r="Z83" s="51"/>
      <c r="AA83" s="51"/>
      <c r="AK83" s="53" t="s">
        <v>545</v>
      </c>
      <c r="AL83" s="51">
        <v>-1.863</v>
      </c>
      <c r="AM83" s="51" t="s">
        <v>550</v>
      </c>
      <c r="AN83" s="51" t="s">
        <v>60</v>
      </c>
      <c r="AO83" s="51" t="s">
        <v>62</v>
      </c>
      <c r="AP83" s="51" t="s">
        <v>82</v>
      </c>
      <c r="AQ83" s="51" t="s">
        <v>157</v>
      </c>
      <c r="AR83" s="51"/>
      <c r="AS83" s="51"/>
    </row>
    <row r="84" spans="19:45" x14ac:dyDescent="0.2">
      <c r="S84" s="53" t="s">
        <v>551</v>
      </c>
      <c r="T84" s="51">
        <v>-3.254</v>
      </c>
      <c r="U84" s="51" t="s">
        <v>552</v>
      </c>
      <c r="V84" s="51" t="s">
        <v>60</v>
      </c>
      <c r="W84" s="51" t="s">
        <v>62</v>
      </c>
      <c r="X84" s="51" t="s">
        <v>82</v>
      </c>
      <c r="Y84" s="51" t="s">
        <v>161</v>
      </c>
      <c r="Z84" s="51"/>
      <c r="AA84" s="51"/>
      <c r="AK84" s="53" t="s">
        <v>548</v>
      </c>
      <c r="AL84" s="51">
        <v>12.33</v>
      </c>
      <c r="AM84" s="51" t="s">
        <v>553</v>
      </c>
      <c r="AN84" s="51" t="s">
        <v>60</v>
      </c>
      <c r="AO84" s="51" t="s">
        <v>62</v>
      </c>
      <c r="AP84" s="51">
        <v>0.93420000000000003</v>
      </c>
      <c r="AQ84" s="51" t="s">
        <v>159</v>
      </c>
      <c r="AR84" s="51"/>
      <c r="AS84" s="51"/>
    </row>
    <row r="85" spans="19:45" x14ac:dyDescent="0.2">
      <c r="S85" s="53" t="s">
        <v>554</v>
      </c>
      <c r="T85" s="51">
        <v>-22.95</v>
      </c>
      <c r="U85" s="51" t="s">
        <v>555</v>
      </c>
      <c r="V85" s="51" t="s">
        <v>60</v>
      </c>
      <c r="W85" s="51" t="s">
        <v>62</v>
      </c>
      <c r="X85" s="51">
        <v>0.54449999999999998</v>
      </c>
      <c r="Y85" s="51" t="s">
        <v>163</v>
      </c>
      <c r="Z85" s="51"/>
      <c r="AA85" s="51"/>
      <c r="AK85" s="53" t="s">
        <v>551</v>
      </c>
      <c r="AL85" s="51">
        <v>1.3109999999999999</v>
      </c>
      <c r="AM85" s="51" t="s">
        <v>556</v>
      </c>
      <c r="AN85" s="51" t="s">
        <v>60</v>
      </c>
      <c r="AO85" s="51" t="s">
        <v>62</v>
      </c>
      <c r="AP85" s="51" t="s">
        <v>82</v>
      </c>
      <c r="AQ85" s="51" t="s">
        <v>161</v>
      </c>
      <c r="AR85" s="51"/>
      <c r="AS85" s="51"/>
    </row>
    <row r="86" spans="19:45" x14ac:dyDescent="0.2">
      <c r="S86" s="53" t="s">
        <v>557</v>
      </c>
      <c r="T86" s="51">
        <v>-19.46</v>
      </c>
      <c r="U86" s="51" t="s">
        <v>558</v>
      </c>
      <c r="V86" s="51" t="s">
        <v>60</v>
      </c>
      <c r="W86" s="51" t="s">
        <v>62</v>
      </c>
      <c r="X86" s="51">
        <v>0.7903</v>
      </c>
      <c r="Y86" s="51" t="s">
        <v>165</v>
      </c>
      <c r="Z86" s="51"/>
      <c r="AA86" s="51"/>
      <c r="AK86" s="53" t="s">
        <v>554</v>
      </c>
      <c r="AL86" s="51">
        <v>-11.74</v>
      </c>
      <c r="AM86" s="51" t="s">
        <v>559</v>
      </c>
      <c r="AN86" s="51" t="s">
        <v>60</v>
      </c>
      <c r="AO86" s="51" t="s">
        <v>62</v>
      </c>
      <c r="AP86" s="51">
        <v>0.95499999999999996</v>
      </c>
      <c r="AQ86" s="51" t="s">
        <v>163</v>
      </c>
      <c r="AR86" s="51"/>
      <c r="AS86" s="51"/>
    </row>
    <row r="87" spans="19:45" x14ac:dyDescent="0.2">
      <c r="S87" s="53" t="s">
        <v>560</v>
      </c>
      <c r="T87" s="51">
        <v>-7.9470000000000001</v>
      </c>
      <c r="U87" s="51" t="s">
        <v>561</v>
      </c>
      <c r="V87" s="51" t="s">
        <v>60</v>
      </c>
      <c r="W87" s="51" t="s">
        <v>62</v>
      </c>
      <c r="X87" s="51" t="s">
        <v>82</v>
      </c>
      <c r="Y87" s="51" t="s">
        <v>167</v>
      </c>
      <c r="Z87" s="51"/>
      <c r="AA87" s="51"/>
      <c r="AK87" s="53" t="s">
        <v>557</v>
      </c>
      <c r="AL87" s="51">
        <v>-4.2309999999999999</v>
      </c>
      <c r="AM87" s="51" t="s">
        <v>562</v>
      </c>
      <c r="AN87" s="51" t="s">
        <v>60</v>
      </c>
      <c r="AO87" s="51" t="s">
        <v>62</v>
      </c>
      <c r="AP87" s="51" t="s">
        <v>82</v>
      </c>
      <c r="AQ87" s="51" t="s">
        <v>165</v>
      </c>
      <c r="AR87" s="51"/>
      <c r="AS87" s="51"/>
    </row>
    <row r="88" spans="19:45" x14ac:dyDescent="0.2">
      <c r="S88" s="53" t="s">
        <v>563</v>
      </c>
      <c r="T88" s="51">
        <v>-12.11</v>
      </c>
      <c r="U88" s="51" t="s">
        <v>564</v>
      </c>
      <c r="V88" s="51" t="s">
        <v>60</v>
      </c>
      <c r="W88" s="51" t="s">
        <v>62</v>
      </c>
      <c r="X88" s="51">
        <v>0.99529999999999996</v>
      </c>
      <c r="Y88" s="51" t="s">
        <v>169</v>
      </c>
      <c r="Z88" s="51"/>
      <c r="AA88" s="51"/>
      <c r="AK88" s="53" t="s">
        <v>560</v>
      </c>
      <c r="AL88" s="51">
        <v>-3.9209999999999998</v>
      </c>
      <c r="AM88" s="51" t="s">
        <v>565</v>
      </c>
      <c r="AN88" s="51" t="s">
        <v>60</v>
      </c>
      <c r="AO88" s="51" t="s">
        <v>62</v>
      </c>
      <c r="AP88" s="51" t="s">
        <v>82</v>
      </c>
      <c r="AQ88" s="51" t="s">
        <v>167</v>
      </c>
      <c r="AR88" s="51"/>
      <c r="AS88" s="51"/>
    </row>
    <row r="89" spans="19:45" x14ac:dyDescent="0.2">
      <c r="S89" s="53" t="s">
        <v>566</v>
      </c>
      <c r="T89" s="51">
        <v>-13.38</v>
      </c>
      <c r="U89" s="51" t="s">
        <v>567</v>
      </c>
      <c r="V89" s="51" t="s">
        <v>60</v>
      </c>
      <c r="W89" s="51" t="s">
        <v>62</v>
      </c>
      <c r="X89" s="51">
        <v>0.98770000000000002</v>
      </c>
      <c r="Y89" s="51" t="s">
        <v>171</v>
      </c>
      <c r="Z89" s="51"/>
      <c r="AA89" s="51"/>
      <c r="AK89" s="53" t="s">
        <v>563</v>
      </c>
      <c r="AL89" s="51">
        <v>3.629</v>
      </c>
      <c r="AM89" s="51" t="s">
        <v>568</v>
      </c>
      <c r="AN89" s="51" t="s">
        <v>60</v>
      </c>
      <c r="AO89" s="51" t="s">
        <v>62</v>
      </c>
      <c r="AP89" s="51" t="s">
        <v>82</v>
      </c>
      <c r="AQ89" s="51" t="s">
        <v>169</v>
      </c>
      <c r="AR89" s="51"/>
      <c r="AS89" s="51"/>
    </row>
    <row r="90" spans="19:45" x14ac:dyDescent="0.2">
      <c r="S90" s="53" t="s">
        <v>569</v>
      </c>
      <c r="T90" s="51">
        <v>-15.77</v>
      </c>
      <c r="U90" s="51" t="s">
        <v>570</v>
      </c>
      <c r="V90" s="51" t="s">
        <v>60</v>
      </c>
      <c r="W90" s="51" t="s">
        <v>62</v>
      </c>
      <c r="X90" s="51">
        <v>0.94950000000000001</v>
      </c>
      <c r="Y90" s="51" t="s">
        <v>173</v>
      </c>
      <c r="Z90" s="51"/>
      <c r="AA90" s="51"/>
      <c r="AK90" s="53" t="s">
        <v>566</v>
      </c>
      <c r="AL90" s="51">
        <v>-10.75</v>
      </c>
      <c r="AM90" s="51" t="s">
        <v>571</v>
      </c>
      <c r="AN90" s="51" t="s">
        <v>60</v>
      </c>
      <c r="AO90" s="51" t="s">
        <v>62</v>
      </c>
      <c r="AP90" s="51">
        <v>0.97850000000000004</v>
      </c>
      <c r="AQ90" s="51" t="s">
        <v>171</v>
      </c>
      <c r="AR90" s="51"/>
      <c r="AS90" s="51"/>
    </row>
    <row r="91" spans="19:45" x14ac:dyDescent="0.2">
      <c r="S91" s="53" t="s">
        <v>572</v>
      </c>
      <c r="T91" s="51">
        <v>-1.2390000000000001</v>
      </c>
      <c r="U91" s="51" t="s">
        <v>573</v>
      </c>
      <c r="V91" s="51" t="s">
        <v>60</v>
      </c>
      <c r="W91" s="51" t="s">
        <v>62</v>
      </c>
      <c r="X91" s="51" t="s">
        <v>82</v>
      </c>
      <c r="Y91" s="51" t="s">
        <v>290</v>
      </c>
      <c r="Z91" s="51"/>
      <c r="AA91" s="51"/>
      <c r="AK91" s="53" t="s">
        <v>569</v>
      </c>
      <c r="AL91" s="51">
        <v>-2.5979999999999999</v>
      </c>
      <c r="AM91" s="51" t="s">
        <v>574</v>
      </c>
      <c r="AN91" s="51" t="s">
        <v>60</v>
      </c>
      <c r="AO91" s="51" t="s">
        <v>62</v>
      </c>
      <c r="AP91" s="51" t="s">
        <v>82</v>
      </c>
      <c r="AQ91" s="51" t="s">
        <v>173</v>
      </c>
      <c r="AR91" s="51"/>
      <c r="AS91" s="51"/>
    </row>
    <row r="92" spans="19:45" x14ac:dyDescent="0.2">
      <c r="S92" s="53" t="s">
        <v>575</v>
      </c>
      <c r="T92" s="51">
        <v>5.492</v>
      </c>
      <c r="U92" s="51" t="s">
        <v>576</v>
      </c>
      <c r="V92" s="51" t="s">
        <v>60</v>
      </c>
      <c r="W92" s="51" t="s">
        <v>62</v>
      </c>
      <c r="X92" s="51" t="s">
        <v>82</v>
      </c>
      <c r="Y92" s="51" t="s">
        <v>175</v>
      </c>
      <c r="Z92" s="51"/>
      <c r="AA92" s="51"/>
      <c r="AK92" s="53" t="s">
        <v>572</v>
      </c>
      <c r="AL92" s="51">
        <v>4.8879999999999999</v>
      </c>
      <c r="AM92" s="51" t="s">
        <v>577</v>
      </c>
      <c r="AN92" s="51" t="s">
        <v>60</v>
      </c>
      <c r="AO92" s="51" t="s">
        <v>62</v>
      </c>
      <c r="AP92" s="51" t="s">
        <v>82</v>
      </c>
      <c r="AQ92" s="51" t="s">
        <v>290</v>
      </c>
      <c r="AR92" s="51"/>
      <c r="AS92" s="51"/>
    </row>
    <row r="93" spans="19:45" x14ac:dyDescent="0.2">
      <c r="S93" s="53" t="s">
        <v>578</v>
      </c>
      <c r="T93" s="51">
        <v>-5.0659999999999998</v>
      </c>
      <c r="U93" s="51" t="s">
        <v>579</v>
      </c>
      <c r="V93" s="51" t="s">
        <v>60</v>
      </c>
      <c r="W93" s="51" t="s">
        <v>62</v>
      </c>
      <c r="X93" s="51" t="s">
        <v>82</v>
      </c>
      <c r="Y93" s="51" t="s">
        <v>177</v>
      </c>
      <c r="Z93" s="51"/>
      <c r="AA93" s="51"/>
      <c r="AK93" s="53" t="s">
        <v>575</v>
      </c>
      <c r="AL93" s="51">
        <v>-3.67</v>
      </c>
      <c r="AM93" s="51" t="s">
        <v>580</v>
      </c>
      <c r="AN93" s="51" t="s">
        <v>60</v>
      </c>
      <c r="AO93" s="51" t="s">
        <v>62</v>
      </c>
      <c r="AP93" s="51" t="s">
        <v>82</v>
      </c>
      <c r="AQ93" s="51" t="s">
        <v>175</v>
      </c>
      <c r="AR93" s="51"/>
      <c r="AS93" s="51"/>
    </row>
    <row r="94" spans="19:45" x14ac:dyDescent="0.2">
      <c r="S94" s="53" t="s">
        <v>581</v>
      </c>
      <c r="T94" s="51">
        <v>3.028</v>
      </c>
      <c r="U94" s="51" t="s">
        <v>582</v>
      </c>
      <c r="V94" s="51" t="s">
        <v>60</v>
      </c>
      <c r="W94" s="51" t="s">
        <v>62</v>
      </c>
      <c r="X94" s="51" t="s">
        <v>82</v>
      </c>
      <c r="Y94" s="51" t="s">
        <v>179</v>
      </c>
      <c r="Z94" s="51"/>
      <c r="AA94" s="51"/>
      <c r="AK94" s="53" t="s">
        <v>578</v>
      </c>
      <c r="AL94" s="51">
        <v>10.52</v>
      </c>
      <c r="AM94" s="51" t="s">
        <v>583</v>
      </c>
      <c r="AN94" s="51" t="s">
        <v>60</v>
      </c>
      <c r="AO94" s="51" t="s">
        <v>62</v>
      </c>
      <c r="AP94" s="51">
        <v>0.98219999999999996</v>
      </c>
      <c r="AQ94" s="51" t="s">
        <v>177</v>
      </c>
      <c r="AR94" s="51"/>
      <c r="AS94" s="51"/>
    </row>
    <row r="95" spans="19:45" x14ac:dyDescent="0.2">
      <c r="S95" s="53" t="s">
        <v>584</v>
      </c>
      <c r="T95" s="51">
        <v>-16.670000000000002</v>
      </c>
      <c r="U95" s="51" t="s">
        <v>585</v>
      </c>
      <c r="V95" s="51" t="s">
        <v>60</v>
      </c>
      <c r="W95" s="51" t="s">
        <v>62</v>
      </c>
      <c r="X95" s="51">
        <v>0.92330000000000001</v>
      </c>
      <c r="Y95" s="51" t="s">
        <v>181</v>
      </c>
      <c r="Z95" s="51"/>
      <c r="AA95" s="51"/>
      <c r="AK95" s="53" t="s">
        <v>581</v>
      </c>
      <c r="AL95" s="51">
        <v>-0.49580000000000002</v>
      </c>
      <c r="AM95" s="51" t="s">
        <v>586</v>
      </c>
      <c r="AN95" s="51" t="s">
        <v>60</v>
      </c>
      <c r="AO95" s="51" t="s">
        <v>62</v>
      </c>
      <c r="AP95" s="51" t="s">
        <v>82</v>
      </c>
      <c r="AQ95" s="51" t="s">
        <v>179</v>
      </c>
      <c r="AR95" s="51"/>
      <c r="AS95" s="51"/>
    </row>
    <row r="96" spans="19:45" x14ac:dyDescent="0.2">
      <c r="S96" s="53" t="s">
        <v>587</v>
      </c>
      <c r="T96" s="51">
        <v>-13.18</v>
      </c>
      <c r="U96" s="51" t="s">
        <v>588</v>
      </c>
      <c r="V96" s="51" t="s">
        <v>60</v>
      </c>
      <c r="W96" s="51" t="s">
        <v>62</v>
      </c>
      <c r="X96" s="51">
        <v>0.98929999999999996</v>
      </c>
      <c r="Y96" s="51" t="s">
        <v>183</v>
      </c>
      <c r="Z96" s="51"/>
      <c r="AA96" s="51"/>
      <c r="AK96" s="53" t="s">
        <v>584</v>
      </c>
      <c r="AL96" s="51">
        <v>-13.54</v>
      </c>
      <c r="AM96" s="51" t="s">
        <v>589</v>
      </c>
      <c r="AN96" s="51" t="s">
        <v>60</v>
      </c>
      <c r="AO96" s="51" t="s">
        <v>62</v>
      </c>
      <c r="AP96" s="51">
        <v>0.87270000000000003</v>
      </c>
      <c r="AQ96" s="51" t="s">
        <v>181</v>
      </c>
      <c r="AR96" s="51"/>
      <c r="AS96" s="51"/>
    </row>
    <row r="97" spans="19:45" x14ac:dyDescent="0.2">
      <c r="S97" s="53" t="s">
        <v>590</v>
      </c>
      <c r="T97" s="51">
        <v>-1.6659999999999999</v>
      </c>
      <c r="U97" s="51" t="s">
        <v>591</v>
      </c>
      <c r="V97" s="51" t="s">
        <v>60</v>
      </c>
      <c r="W97" s="51" t="s">
        <v>62</v>
      </c>
      <c r="X97" s="51" t="s">
        <v>82</v>
      </c>
      <c r="Y97" s="51" t="s">
        <v>185</v>
      </c>
      <c r="Z97" s="51"/>
      <c r="AA97" s="51"/>
      <c r="AK97" s="53" t="s">
        <v>587</v>
      </c>
      <c r="AL97" s="51">
        <v>-6.0380000000000003</v>
      </c>
      <c r="AM97" s="51" t="s">
        <v>592</v>
      </c>
      <c r="AN97" s="51" t="s">
        <v>60</v>
      </c>
      <c r="AO97" s="51" t="s">
        <v>62</v>
      </c>
      <c r="AP97" s="51" t="s">
        <v>82</v>
      </c>
      <c r="AQ97" s="51" t="s">
        <v>183</v>
      </c>
      <c r="AR97" s="51"/>
      <c r="AS97" s="51"/>
    </row>
    <row r="98" spans="19:45" x14ac:dyDescent="0.2">
      <c r="S98" s="53" t="s">
        <v>593</v>
      </c>
      <c r="T98" s="51">
        <v>-5.8280000000000003</v>
      </c>
      <c r="U98" s="51" t="s">
        <v>594</v>
      </c>
      <c r="V98" s="51" t="s">
        <v>60</v>
      </c>
      <c r="W98" s="51" t="s">
        <v>62</v>
      </c>
      <c r="X98" s="51" t="s">
        <v>82</v>
      </c>
      <c r="Y98" s="51" t="s">
        <v>187</v>
      </c>
      <c r="Z98" s="51"/>
      <c r="AA98" s="51"/>
      <c r="AK98" s="53" t="s">
        <v>590</v>
      </c>
      <c r="AL98" s="51">
        <v>-5.7279999999999998</v>
      </c>
      <c r="AM98" s="51" t="s">
        <v>595</v>
      </c>
      <c r="AN98" s="51" t="s">
        <v>60</v>
      </c>
      <c r="AO98" s="51" t="s">
        <v>62</v>
      </c>
      <c r="AP98" s="51" t="s">
        <v>82</v>
      </c>
      <c r="AQ98" s="51" t="s">
        <v>185</v>
      </c>
      <c r="AR98" s="51"/>
      <c r="AS98" s="51"/>
    </row>
    <row r="99" spans="19:45" x14ac:dyDescent="0.2">
      <c r="S99" s="53" t="s">
        <v>596</v>
      </c>
      <c r="T99" s="51">
        <v>-7.0979999999999999</v>
      </c>
      <c r="U99" s="51" t="s">
        <v>597</v>
      </c>
      <c r="V99" s="51" t="s">
        <v>60</v>
      </c>
      <c r="W99" s="51" t="s">
        <v>62</v>
      </c>
      <c r="X99" s="51" t="s">
        <v>82</v>
      </c>
      <c r="Y99" s="51" t="s">
        <v>189</v>
      </c>
      <c r="Z99" s="51"/>
      <c r="AA99" s="51"/>
      <c r="AK99" s="53" t="s">
        <v>593</v>
      </c>
      <c r="AL99" s="51">
        <v>1.8220000000000001</v>
      </c>
      <c r="AM99" s="51" t="s">
        <v>598</v>
      </c>
      <c r="AN99" s="51" t="s">
        <v>60</v>
      </c>
      <c r="AO99" s="51" t="s">
        <v>62</v>
      </c>
      <c r="AP99" s="51" t="s">
        <v>82</v>
      </c>
      <c r="AQ99" s="51" t="s">
        <v>187</v>
      </c>
      <c r="AR99" s="51"/>
      <c r="AS99" s="51"/>
    </row>
    <row r="100" spans="19:45" x14ac:dyDescent="0.2">
      <c r="S100" s="53" t="s">
        <v>599</v>
      </c>
      <c r="T100" s="51">
        <v>-9.4870000000000001</v>
      </c>
      <c r="U100" s="51" t="s">
        <v>600</v>
      </c>
      <c r="V100" s="51" t="s">
        <v>60</v>
      </c>
      <c r="W100" s="51" t="s">
        <v>62</v>
      </c>
      <c r="X100" s="51">
        <v>0.99970000000000003</v>
      </c>
      <c r="Y100" s="51" t="s">
        <v>191</v>
      </c>
      <c r="Z100" s="51"/>
      <c r="AA100" s="51"/>
      <c r="AK100" s="53" t="s">
        <v>596</v>
      </c>
      <c r="AL100" s="51">
        <v>-12.55</v>
      </c>
      <c r="AM100" s="51" t="s">
        <v>601</v>
      </c>
      <c r="AN100" s="51" t="s">
        <v>60</v>
      </c>
      <c r="AO100" s="51" t="s">
        <v>62</v>
      </c>
      <c r="AP100" s="51">
        <v>0.92479999999999996</v>
      </c>
      <c r="AQ100" s="51" t="s">
        <v>189</v>
      </c>
      <c r="AR100" s="51"/>
      <c r="AS100" s="51"/>
    </row>
    <row r="101" spans="19:45" x14ac:dyDescent="0.2">
      <c r="S101" s="53" t="s">
        <v>602</v>
      </c>
      <c r="T101" s="51">
        <v>5.0430000000000001</v>
      </c>
      <c r="U101" s="51" t="s">
        <v>603</v>
      </c>
      <c r="V101" s="51" t="s">
        <v>60</v>
      </c>
      <c r="W101" s="51" t="s">
        <v>62</v>
      </c>
      <c r="X101" s="51" t="s">
        <v>82</v>
      </c>
      <c r="Y101" s="51" t="s">
        <v>291</v>
      </c>
      <c r="Z101" s="51"/>
      <c r="AA101" s="51"/>
      <c r="AK101" s="53" t="s">
        <v>599</v>
      </c>
      <c r="AL101" s="51">
        <v>-4.4050000000000002</v>
      </c>
      <c r="AM101" s="51" t="s">
        <v>604</v>
      </c>
      <c r="AN101" s="51" t="s">
        <v>60</v>
      </c>
      <c r="AO101" s="51" t="s">
        <v>62</v>
      </c>
      <c r="AP101" s="51" t="s">
        <v>82</v>
      </c>
      <c r="AQ101" s="51" t="s">
        <v>191</v>
      </c>
      <c r="AR101" s="51"/>
      <c r="AS101" s="51"/>
    </row>
    <row r="102" spans="19:45" x14ac:dyDescent="0.2">
      <c r="S102" s="53" t="s">
        <v>605</v>
      </c>
      <c r="T102" s="51">
        <v>-10.56</v>
      </c>
      <c r="U102" s="51" t="s">
        <v>606</v>
      </c>
      <c r="V102" s="51" t="s">
        <v>60</v>
      </c>
      <c r="W102" s="51" t="s">
        <v>62</v>
      </c>
      <c r="X102" s="51">
        <v>0.99890000000000001</v>
      </c>
      <c r="Y102" s="51" t="s">
        <v>193</v>
      </c>
      <c r="Z102" s="51"/>
      <c r="AA102" s="51"/>
      <c r="AK102" s="53" t="s">
        <v>602</v>
      </c>
      <c r="AL102" s="51">
        <v>3.081</v>
      </c>
      <c r="AM102" s="51" t="s">
        <v>607</v>
      </c>
      <c r="AN102" s="51" t="s">
        <v>60</v>
      </c>
      <c r="AO102" s="51" t="s">
        <v>62</v>
      </c>
      <c r="AP102" s="51" t="s">
        <v>82</v>
      </c>
      <c r="AQ102" s="51" t="s">
        <v>291</v>
      </c>
      <c r="AR102" s="51"/>
      <c r="AS102" s="51"/>
    </row>
    <row r="103" spans="19:45" x14ac:dyDescent="0.2">
      <c r="S103" s="53" t="s">
        <v>608</v>
      </c>
      <c r="T103" s="51">
        <v>-2.464</v>
      </c>
      <c r="U103" s="51" t="s">
        <v>609</v>
      </c>
      <c r="V103" s="51" t="s">
        <v>60</v>
      </c>
      <c r="W103" s="51" t="s">
        <v>62</v>
      </c>
      <c r="X103" s="51" t="s">
        <v>82</v>
      </c>
      <c r="Y103" s="51" t="s">
        <v>195</v>
      </c>
      <c r="Z103" s="51"/>
      <c r="AA103" s="51"/>
      <c r="AK103" s="53" t="s">
        <v>605</v>
      </c>
      <c r="AL103" s="51">
        <v>14.19</v>
      </c>
      <c r="AM103" s="51" t="s">
        <v>610</v>
      </c>
      <c r="AN103" s="51" t="s">
        <v>60</v>
      </c>
      <c r="AO103" s="51" t="s">
        <v>62</v>
      </c>
      <c r="AP103" s="51">
        <v>0.82920000000000005</v>
      </c>
      <c r="AQ103" s="51" t="s">
        <v>193</v>
      </c>
      <c r="AR103" s="51"/>
      <c r="AS103" s="51"/>
    </row>
    <row r="104" spans="19:45" x14ac:dyDescent="0.2">
      <c r="S104" s="53" t="s">
        <v>611</v>
      </c>
      <c r="T104" s="51">
        <v>-22.16</v>
      </c>
      <c r="U104" s="51" t="s">
        <v>612</v>
      </c>
      <c r="V104" s="51" t="s">
        <v>60</v>
      </c>
      <c r="W104" s="51" t="s">
        <v>62</v>
      </c>
      <c r="X104" s="51">
        <v>0.60370000000000001</v>
      </c>
      <c r="Y104" s="51" t="s">
        <v>197</v>
      </c>
      <c r="Z104" s="51"/>
      <c r="AA104" s="51"/>
      <c r="AK104" s="53" t="s">
        <v>608</v>
      </c>
      <c r="AL104" s="51">
        <v>3.1739999999999999</v>
      </c>
      <c r="AM104" s="51" t="s">
        <v>613</v>
      </c>
      <c r="AN104" s="51" t="s">
        <v>60</v>
      </c>
      <c r="AO104" s="51" t="s">
        <v>62</v>
      </c>
      <c r="AP104" s="51" t="s">
        <v>82</v>
      </c>
      <c r="AQ104" s="51" t="s">
        <v>195</v>
      </c>
      <c r="AR104" s="51"/>
      <c r="AS104" s="51"/>
    </row>
    <row r="105" spans="19:45" x14ac:dyDescent="0.2">
      <c r="S105" s="53" t="s">
        <v>614</v>
      </c>
      <c r="T105" s="51">
        <v>-18.670000000000002</v>
      </c>
      <c r="U105" s="51" t="s">
        <v>615</v>
      </c>
      <c r="V105" s="51" t="s">
        <v>60</v>
      </c>
      <c r="W105" s="51" t="s">
        <v>62</v>
      </c>
      <c r="X105" s="51">
        <v>0.83550000000000002</v>
      </c>
      <c r="Y105" s="51" t="s">
        <v>199</v>
      </c>
      <c r="Z105" s="51"/>
      <c r="AA105" s="51"/>
      <c r="AK105" s="53" t="s">
        <v>611</v>
      </c>
      <c r="AL105" s="51">
        <v>-9.875</v>
      </c>
      <c r="AM105" s="51" t="s">
        <v>616</v>
      </c>
      <c r="AN105" s="51" t="s">
        <v>60</v>
      </c>
      <c r="AO105" s="51" t="s">
        <v>62</v>
      </c>
      <c r="AP105" s="51">
        <v>0.99009999999999998</v>
      </c>
      <c r="AQ105" s="51" t="s">
        <v>197</v>
      </c>
      <c r="AR105" s="51"/>
      <c r="AS105" s="51"/>
    </row>
    <row r="106" spans="19:45" x14ac:dyDescent="0.2">
      <c r="S106" s="53" t="s">
        <v>617</v>
      </c>
      <c r="T106" s="51">
        <v>-7.1580000000000004</v>
      </c>
      <c r="U106" s="51" t="s">
        <v>618</v>
      </c>
      <c r="V106" s="51" t="s">
        <v>60</v>
      </c>
      <c r="W106" s="51" t="s">
        <v>62</v>
      </c>
      <c r="X106" s="51" t="s">
        <v>82</v>
      </c>
      <c r="Y106" s="51" t="s">
        <v>201</v>
      </c>
      <c r="Z106" s="51"/>
      <c r="AA106" s="51"/>
      <c r="AK106" s="53" t="s">
        <v>614</v>
      </c>
      <c r="AL106" s="51">
        <v>-2.3679999999999999</v>
      </c>
      <c r="AM106" s="51" t="s">
        <v>619</v>
      </c>
      <c r="AN106" s="51" t="s">
        <v>60</v>
      </c>
      <c r="AO106" s="51" t="s">
        <v>62</v>
      </c>
      <c r="AP106" s="51" t="s">
        <v>82</v>
      </c>
      <c r="AQ106" s="51" t="s">
        <v>199</v>
      </c>
      <c r="AR106" s="51"/>
      <c r="AS106" s="51"/>
    </row>
    <row r="107" spans="19:45" x14ac:dyDescent="0.2">
      <c r="S107" s="53" t="s">
        <v>620</v>
      </c>
      <c r="T107" s="51">
        <v>-11.32</v>
      </c>
      <c r="U107" s="51" t="s">
        <v>621</v>
      </c>
      <c r="V107" s="51" t="s">
        <v>60</v>
      </c>
      <c r="W107" s="51" t="s">
        <v>62</v>
      </c>
      <c r="X107" s="51">
        <v>0.99760000000000004</v>
      </c>
      <c r="Y107" s="51" t="s">
        <v>203</v>
      </c>
      <c r="Z107" s="51"/>
      <c r="AA107" s="51"/>
      <c r="AK107" s="53" t="s">
        <v>617</v>
      </c>
      <c r="AL107" s="51">
        <v>-2.0579999999999998</v>
      </c>
      <c r="AM107" s="51" t="s">
        <v>622</v>
      </c>
      <c r="AN107" s="51" t="s">
        <v>60</v>
      </c>
      <c r="AO107" s="51" t="s">
        <v>62</v>
      </c>
      <c r="AP107" s="51" t="s">
        <v>82</v>
      </c>
      <c r="AQ107" s="51" t="s">
        <v>201</v>
      </c>
      <c r="AR107" s="51"/>
      <c r="AS107" s="51"/>
    </row>
    <row r="108" spans="19:45" x14ac:dyDescent="0.2">
      <c r="S108" s="53" t="s">
        <v>623</v>
      </c>
      <c r="T108" s="51">
        <v>-12.59</v>
      </c>
      <c r="U108" s="51" t="s">
        <v>624</v>
      </c>
      <c r="V108" s="51" t="s">
        <v>60</v>
      </c>
      <c r="W108" s="51" t="s">
        <v>62</v>
      </c>
      <c r="X108" s="51">
        <v>0.99309999999999998</v>
      </c>
      <c r="Y108" s="51" t="s">
        <v>205</v>
      </c>
      <c r="Z108" s="51"/>
      <c r="AA108" s="51"/>
      <c r="AK108" s="53" t="s">
        <v>620</v>
      </c>
      <c r="AL108" s="51">
        <v>5.492</v>
      </c>
      <c r="AM108" s="51" t="s">
        <v>625</v>
      </c>
      <c r="AN108" s="51" t="s">
        <v>60</v>
      </c>
      <c r="AO108" s="51" t="s">
        <v>62</v>
      </c>
      <c r="AP108" s="51" t="s">
        <v>82</v>
      </c>
      <c r="AQ108" s="51" t="s">
        <v>203</v>
      </c>
      <c r="AR108" s="51"/>
      <c r="AS108" s="51"/>
    </row>
    <row r="109" spans="19:45" x14ac:dyDescent="0.2">
      <c r="S109" s="53" t="s">
        <v>626</v>
      </c>
      <c r="T109" s="51">
        <v>-14.98</v>
      </c>
      <c r="U109" s="51" t="s">
        <v>627</v>
      </c>
      <c r="V109" s="51" t="s">
        <v>60</v>
      </c>
      <c r="W109" s="51" t="s">
        <v>62</v>
      </c>
      <c r="X109" s="51">
        <v>0.9667</v>
      </c>
      <c r="Y109" s="51" t="s">
        <v>207</v>
      </c>
      <c r="Z109" s="51"/>
      <c r="AA109" s="51"/>
      <c r="AK109" s="53" t="s">
        <v>623</v>
      </c>
      <c r="AL109" s="51">
        <v>-8.8829999999999991</v>
      </c>
      <c r="AM109" s="51" t="s">
        <v>628</v>
      </c>
      <c r="AN109" s="51" t="s">
        <v>60</v>
      </c>
      <c r="AO109" s="51" t="s">
        <v>62</v>
      </c>
      <c r="AP109" s="51">
        <v>0.99650000000000005</v>
      </c>
      <c r="AQ109" s="51" t="s">
        <v>205</v>
      </c>
      <c r="AR109" s="51"/>
      <c r="AS109" s="51"/>
    </row>
    <row r="110" spans="19:45" x14ac:dyDescent="0.2">
      <c r="S110" s="53" t="s">
        <v>629</v>
      </c>
      <c r="T110" s="51">
        <v>-0.4491</v>
      </c>
      <c r="U110" s="51" t="s">
        <v>630</v>
      </c>
      <c r="V110" s="51" t="s">
        <v>60</v>
      </c>
      <c r="W110" s="51" t="s">
        <v>62</v>
      </c>
      <c r="X110" s="51" t="s">
        <v>82</v>
      </c>
      <c r="Y110" s="51" t="s">
        <v>292</v>
      </c>
      <c r="Z110" s="51"/>
      <c r="AA110" s="51"/>
      <c r="AK110" s="53" t="s">
        <v>626</v>
      </c>
      <c r="AL110" s="51">
        <v>-0.73580000000000001</v>
      </c>
      <c r="AM110" s="51" t="s">
        <v>631</v>
      </c>
      <c r="AN110" s="51" t="s">
        <v>60</v>
      </c>
      <c r="AO110" s="51" t="s">
        <v>62</v>
      </c>
      <c r="AP110" s="51" t="s">
        <v>82</v>
      </c>
      <c r="AQ110" s="51" t="s">
        <v>207</v>
      </c>
      <c r="AR110" s="51"/>
      <c r="AS110" s="51"/>
    </row>
    <row r="111" spans="19:45" x14ac:dyDescent="0.2">
      <c r="S111" s="53" t="s">
        <v>632</v>
      </c>
      <c r="T111" s="51">
        <v>8.0939999999999994</v>
      </c>
      <c r="U111" s="51" t="s">
        <v>633</v>
      </c>
      <c r="V111" s="51" t="s">
        <v>60</v>
      </c>
      <c r="W111" s="51" t="s">
        <v>62</v>
      </c>
      <c r="X111" s="51" t="s">
        <v>82</v>
      </c>
      <c r="Y111" s="51" t="s">
        <v>209</v>
      </c>
      <c r="Z111" s="51"/>
      <c r="AA111" s="51"/>
      <c r="AK111" s="53" t="s">
        <v>629</v>
      </c>
      <c r="AL111" s="51">
        <v>6.7510000000000003</v>
      </c>
      <c r="AM111" s="51" t="s">
        <v>634</v>
      </c>
      <c r="AN111" s="51" t="s">
        <v>60</v>
      </c>
      <c r="AO111" s="51" t="s">
        <v>62</v>
      </c>
      <c r="AP111" s="51">
        <v>0.99980000000000002</v>
      </c>
      <c r="AQ111" s="51" t="s">
        <v>292</v>
      </c>
      <c r="AR111" s="51"/>
      <c r="AS111" s="51"/>
    </row>
    <row r="112" spans="19:45" x14ac:dyDescent="0.2">
      <c r="S112" s="53" t="s">
        <v>635</v>
      </c>
      <c r="T112" s="51">
        <v>-11.6</v>
      </c>
      <c r="U112" s="51" t="s">
        <v>636</v>
      </c>
      <c r="V112" s="51" t="s">
        <v>60</v>
      </c>
      <c r="W112" s="51" t="s">
        <v>62</v>
      </c>
      <c r="X112" s="51">
        <v>0.997</v>
      </c>
      <c r="Y112" s="51" t="s">
        <v>211</v>
      </c>
      <c r="Z112" s="51"/>
      <c r="AA112" s="51"/>
      <c r="AK112" s="53" t="s">
        <v>632</v>
      </c>
      <c r="AL112" s="51">
        <v>-11.02</v>
      </c>
      <c r="AM112" s="51" t="s">
        <v>637</v>
      </c>
      <c r="AN112" s="51" t="s">
        <v>60</v>
      </c>
      <c r="AO112" s="51" t="s">
        <v>62</v>
      </c>
      <c r="AP112" s="51">
        <v>0.97330000000000005</v>
      </c>
      <c r="AQ112" s="51" t="s">
        <v>209</v>
      </c>
      <c r="AR112" s="51"/>
      <c r="AS112" s="51"/>
    </row>
    <row r="113" spans="19:45" x14ac:dyDescent="0.2">
      <c r="S113" s="53" t="s">
        <v>638</v>
      </c>
      <c r="T113" s="51">
        <v>-8.1159999999999997</v>
      </c>
      <c r="U113" s="51" t="s">
        <v>639</v>
      </c>
      <c r="V113" s="51" t="s">
        <v>60</v>
      </c>
      <c r="W113" s="51" t="s">
        <v>62</v>
      </c>
      <c r="X113" s="51" t="s">
        <v>82</v>
      </c>
      <c r="Y113" s="51" t="s">
        <v>213</v>
      </c>
      <c r="Z113" s="51"/>
      <c r="AA113" s="51"/>
      <c r="AK113" s="53" t="s">
        <v>635</v>
      </c>
      <c r="AL113" s="51">
        <v>-24.07</v>
      </c>
      <c r="AM113" s="51" t="s">
        <v>640</v>
      </c>
      <c r="AN113" s="51" t="s">
        <v>60</v>
      </c>
      <c r="AO113" s="51" t="s">
        <v>62</v>
      </c>
      <c r="AP113" s="51">
        <v>8.2400000000000001E-2</v>
      </c>
      <c r="AQ113" s="51" t="s">
        <v>211</v>
      </c>
      <c r="AR113" s="51"/>
      <c r="AS113" s="51"/>
    </row>
    <row r="114" spans="19:45" x14ac:dyDescent="0.2">
      <c r="S114" s="53" t="s">
        <v>641</v>
      </c>
      <c r="T114" s="51">
        <v>3.4</v>
      </c>
      <c r="U114" s="51" t="s">
        <v>642</v>
      </c>
      <c r="V114" s="51" t="s">
        <v>60</v>
      </c>
      <c r="W114" s="51" t="s">
        <v>62</v>
      </c>
      <c r="X114" s="51" t="s">
        <v>82</v>
      </c>
      <c r="Y114" s="51" t="s">
        <v>215</v>
      </c>
      <c r="Z114" s="51"/>
      <c r="AA114" s="51"/>
      <c r="AK114" s="53" t="s">
        <v>638</v>
      </c>
      <c r="AL114" s="51">
        <v>-16.559999999999999</v>
      </c>
      <c r="AM114" s="51" t="s">
        <v>643</v>
      </c>
      <c r="AN114" s="51" t="s">
        <v>60</v>
      </c>
      <c r="AO114" s="51" t="s">
        <v>62</v>
      </c>
      <c r="AP114" s="51">
        <v>0.62090000000000001</v>
      </c>
      <c r="AQ114" s="51" t="s">
        <v>213</v>
      </c>
      <c r="AR114" s="51"/>
      <c r="AS114" s="51"/>
    </row>
    <row r="115" spans="19:45" x14ac:dyDescent="0.2">
      <c r="S115" s="53" t="s">
        <v>644</v>
      </c>
      <c r="T115" s="51">
        <v>-0.76229999999999998</v>
      </c>
      <c r="U115" s="51" t="s">
        <v>645</v>
      </c>
      <c r="V115" s="51" t="s">
        <v>60</v>
      </c>
      <c r="W115" s="51" t="s">
        <v>62</v>
      </c>
      <c r="X115" s="51" t="s">
        <v>82</v>
      </c>
      <c r="Y115" s="51" t="s">
        <v>217</v>
      </c>
      <c r="Z115" s="51"/>
      <c r="AA115" s="51"/>
      <c r="AK115" s="53" t="s">
        <v>641</v>
      </c>
      <c r="AL115" s="51">
        <v>-16.25</v>
      </c>
      <c r="AM115" s="51" t="s">
        <v>646</v>
      </c>
      <c r="AN115" s="51" t="s">
        <v>60</v>
      </c>
      <c r="AO115" s="51" t="s">
        <v>62</v>
      </c>
      <c r="AP115" s="51">
        <v>0.6512</v>
      </c>
      <c r="AQ115" s="51" t="s">
        <v>215</v>
      </c>
      <c r="AR115" s="51"/>
      <c r="AS115" s="51"/>
    </row>
    <row r="116" spans="19:45" x14ac:dyDescent="0.2">
      <c r="S116" s="53" t="s">
        <v>647</v>
      </c>
      <c r="T116" s="51">
        <v>-2.032</v>
      </c>
      <c r="U116" s="51" t="s">
        <v>648</v>
      </c>
      <c r="V116" s="51" t="s">
        <v>60</v>
      </c>
      <c r="W116" s="51" t="s">
        <v>62</v>
      </c>
      <c r="X116" s="51" t="s">
        <v>82</v>
      </c>
      <c r="Y116" s="51" t="s">
        <v>219</v>
      </c>
      <c r="Z116" s="51"/>
      <c r="AA116" s="51"/>
      <c r="AK116" s="53" t="s">
        <v>644</v>
      </c>
      <c r="AL116" s="51">
        <v>-8.702</v>
      </c>
      <c r="AM116" s="51" t="s">
        <v>649</v>
      </c>
      <c r="AN116" s="51" t="s">
        <v>60</v>
      </c>
      <c r="AO116" s="51" t="s">
        <v>62</v>
      </c>
      <c r="AP116" s="51">
        <v>0.99719999999999998</v>
      </c>
      <c r="AQ116" s="51" t="s">
        <v>217</v>
      </c>
      <c r="AR116" s="51"/>
      <c r="AS116" s="51"/>
    </row>
    <row r="117" spans="19:45" x14ac:dyDescent="0.2">
      <c r="S117" s="53" t="s">
        <v>650</v>
      </c>
      <c r="T117" s="51">
        <v>-4.4210000000000003</v>
      </c>
      <c r="U117" s="51" t="s">
        <v>651</v>
      </c>
      <c r="V117" s="51" t="s">
        <v>60</v>
      </c>
      <c r="W117" s="51" t="s">
        <v>62</v>
      </c>
      <c r="X117" s="51" t="s">
        <v>82</v>
      </c>
      <c r="Y117" s="51" t="s">
        <v>221</v>
      </c>
      <c r="Z117" s="51"/>
      <c r="AA117" s="51"/>
      <c r="AK117" s="53" t="s">
        <v>647</v>
      </c>
      <c r="AL117" s="51">
        <v>-23.08</v>
      </c>
      <c r="AM117" s="51" t="s">
        <v>652</v>
      </c>
      <c r="AN117" s="51" t="s">
        <v>60</v>
      </c>
      <c r="AO117" s="51" t="s">
        <v>62</v>
      </c>
      <c r="AP117" s="51">
        <v>0.1174</v>
      </c>
      <c r="AQ117" s="51" t="s">
        <v>219</v>
      </c>
      <c r="AR117" s="51"/>
      <c r="AS117" s="51"/>
    </row>
    <row r="118" spans="19:45" x14ac:dyDescent="0.2">
      <c r="S118" s="53" t="s">
        <v>653</v>
      </c>
      <c r="T118" s="51">
        <v>10.11</v>
      </c>
      <c r="U118" s="51" t="s">
        <v>654</v>
      </c>
      <c r="V118" s="51" t="s">
        <v>60</v>
      </c>
      <c r="W118" s="51" t="s">
        <v>62</v>
      </c>
      <c r="X118" s="51">
        <v>0.99929999999999997</v>
      </c>
      <c r="Y118" s="51" t="s">
        <v>293</v>
      </c>
      <c r="Z118" s="51"/>
      <c r="AA118" s="51"/>
      <c r="AK118" s="53" t="s">
        <v>650</v>
      </c>
      <c r="AL118" s="51">
        <v>-14.93</v>
      </c>
      <c r="AM118" s="51" t="s">
        <v>655</v>
      </c>
      <c r="AN118" s="51" t="s">
        <v>60</v>
      </c>
      <c r="AO118" s="51" t="s">
        <v>62</v>
      </c>
      <c r="AP118" s="51">
        <v>0.77159999999999995</v>
      </c>
      <c r="AQ118" s="51" t="s">
        <v>221</v>
      </c>
      <c r="AR118" s="51"/>
      <c r="AS118" s="51"/>
    </row>
    <row r="119" spans="19:45" x14ac:dyDescent="0.2">
      <c r="S119" s="53" t="s">
        <v>656</v>
      </c>
      <c r="T119" s="51">
        <v>-19.690000000000001</v>
      </c>
      <c r="U119" s="51" t="s">
        <v>657</v>
      </c>
      <c r="V119" s="51" t="s">
        <v>60</v>
      </c>
      <c r="W119" s="51" t="s">
        <v>62</v>
      </c>
      <c r="X119" s="51">
        <v>0.77610000000000001</v>
      </c>
      <c r="Y119" s="51" t="s">
        <v>223</v>
      </c>
      <c r="Z119" s="51"/>
      <c r="AA119" s="51"/>
      <c r="AK119" s="53" t="s">
        <v>653</v>
      </c>
      <c r="AL119" s="51">
        <v>-7.4429999999999996</v>
      </c>
      <c r="AM119" s="51" t="s">
        <v>658</v>
      </c>
      <c r="AN119" s="51" t="s">
        <v>60</v>
      </c>
      <c r="AO119" s="51" t="s">
        <v>62</v>
      </c>
      <c r="AP119" s="51">
        <v>0.99950000000000006</v>
      </c>
      <c r="AQ119" s="51" t="s">
        <v>293</v>
      </c>
      <c r="AR119" s="51"/>
      <c r="AS119" s="51"/>
    </row>
    <row r="120" spans="19:45" x14ac:dyDescent="0.2">
      <c r="S120" s="53" t="s">
        <v>659</v>
      </c>
      <c r="T120" s="51">
        <v>-16.21</v>
      </c>
      <c r="U120" s="51" t="s">
        <v>660</v>
      </c>
      <c r="V120" s="51" t="s">
        <v>60</v>
      </c>
      <c r="W120" s="51" t="s">
        <v>62</v>
      </c>
      <c r="X120" s="51">
        <v>0.93759999999999999</v>
      </c>
      <c r="Y120" s="51" t="s">
        <v>225</v>
      </c>
      <c r="Z120" s="51"/>
      <c r="AA120" s="51"/>
      <c r="AK120" s="53" t="s">
        <v>656</v>
      </c>
      <c r="AL120" s="51">
        <v>-13.05</v>
      </c>
      <c r="AM120" s="51" t="s">
        <v>661</v>
      </c>
      <c r="AN120" s="51" t="s">
        <v>60</v>
      </c>
      <c r="AO120" s="51" t="s">
        <v>62</v>
      </c>
      <c r="AP120" s="51">
        <v>0.90100000000000002</v>
      </c>
      <c r="AQ120" s="51" t="s">
        <v>223</v>
      </c>
      <c r="AR120" s="51"/>
      <c r="AS120" s="51"/>
    </row>
    <row r="121" spans="19:45" x14ac:dyDescent="0.2">
      <c r="S121" s="53" t="s">
        <v>662</v>
      </c>
      <c r="T121" s="51">
        <v>-4.694</v>
      </c>
      <c r="U121" s="51" t="s">
        <v>663</v>
      </c>
      <c r="V121" s="51" t="s">
        <v>60</v>
      </c>
      <c r="W121" s="51" t="s">
        <v>62</v>
      </c>
      <c r="X121" s="51" t="s">
        <v>82</v>
      </c>
      <c r="Y121" s="51" t="s">
        <v>227</v>
      </c>
      <c r="Z121" s="51"/>
      <c r="AA121" s="51"/>
      <c r="AK121" s="53" t="s">
        <v>659</v>
      </c>
      <c r="AL121" s="51">
        <v>-5.5419999999999998</v>
      </c>
      <c r="AM121" s="51" t="s">
        <v>664</v>
      </c>
      <c r="AN121" s="51" t="s">
        <v>60</v>
      </c>
      <c r="AO121" s="51" t="s">
        <v>62</v>
      </c>
      <c r="AP121" s="51" t="s">
        <v>82</v>
      </c>
      <c r="AQ121" s="51" t="s">
        <v>225</v>
      </c>
      <c r="AR121" s="51"/>
      <c r="AS121" s="51"/>
    </row>
    <row r="122" spans="19:45" x14ac:dyDescent="0.2">
      <c r="S122" s="53" t="s">
        <v>665</v>
      </c>
      <c r="T122" s="51">
        <v>-8.8559999999999999</v>
      </c>
      <c r="U122" s="51" t="s">
        <v>666</v>
      </c>
      <c r="V122" s="51" t="s">
        <v>60</v>
      </c>
      <c r="W122" s="51" t="s">
        <v>62</v>
      </c>
      <c r="X122" s="51">
        <v>0.99980000000000002</v>
      </c>
      <c r="Y122" s="51" t="s">
        <v>229</v>
      </c>
      <c r="Z122" s="51"/>
      <c r="AA122" s="51"/>
      <c r="AK122" s="53" t="s">
        <v>662</v>
      </c>
      <c r="AL122" s="51">
        <v>-5.2320000000000002</v>
      </c>
      <c r="AM122" s="51" t="s">
        <v>667</v>
      </c>
      <c r="AN122" s="51" t="s">
        <v>60</v>
      </c>
      <c r="AO122" s="51" t="s">
        <v>62</v>
      </c>
      <c r="AP122" s="51" t="s">
        <v>82</v>
      </c>
      <c r="AQ122" s="51" t="s">
        <v>227</v>
      </c>
      <c r="AR122" s="51"/>
      <c r="AS122" s="51"/>
    </row>
    <row r="123" spans="19:45" x14ac:dyDescent="0.2">
      <c r="S123" s="53" t="s">
        <v>668</v>
      </c>
      <c r="T123" s="51">
        <v>-10.130000000000001</v>
      </c>
      <c r="U123" s="51" t="s">
        <v>669</v>
      </c>
      <c r="V123" s="51" t="s">
        <v>60</v>
      </c>
      <c r="W123" s="51" t="s">
        <v>62</v>
      </c>
      <c r="X123" s="51">
        <v>0.99929999999999997</v>
      </c>
      <c r="Y123" s="51" t="s">
        <v>231</v>
      </c>
      <c r="Z123" s="51"/>
      <c r="AA123" s="51"/>
      <c r="AK123" s="53" t="s">
        <v>665</v>
      </c>
      <c r="AL123" s="51">
        <v>2.3180000000000001</v>
      </c>
      <c r="AM123" s="51" t="s">
        <v>670</v>
      </c>
      <c r="AN123" s="51" t="s">
        <v>60</v>
      </c>
      <c r="AO123" s="51" t="s">
        <v>62</v>
      </c>
      <c r="AP123" s="51" t="s">
        <v>82</v>
      </c>
      <c r="AQ123" s="51" t="s">
        <v>229</v>
      </c>
      <c r="AR123" s="51"/>
      <c r="AS123" s="51"/>
    </row>
    <row r="124" spans="19:45" x14ac:dyDescent="0.2">
      <c r="S124" s="53" t="s">
        <v>671</v>
      </c>
      <c r="T124" s="51">
        <v>-12.51</v>
      </c>
      <c r="U124" s="51" t="s">
        <v>672</v>
      </c>
      <c r="V124" s="51" t="s">
        <v>60</v>
      </c>
      <c r="W124" s="51" t="s">
        <v>62</v>
      </c>
      <c r="X124" s="51">
        <v>0.99350000000000005</v>
      </c>
      <c r="Y124" s="51" t="s">
        <v>233</v>
      </c>
      <c r="Z124" s="51"/>
      <c r="AA124" s="51"/>
      <c r="AK124" s="53" t="s">
        <v>668</v>
      </c>
      <c r="AL124" s="51">
        <v>-12.06</v>
      </c>
      <c r="AM124" s="51" t="s">
        <v>673</v>
      </c>
      <c r="AN124" s="51" t="s">
        <v>60</v>
      </c>
      <c r="AO124" s="51" t="s">
        <v>62</v>
      </c>
      <c r="AP124" s="51">
        <v>0.94450000000000001</v>
      </c>
      <c r="AQ124" s="51" t="s">
        <v>231</v>
      </c>
      <c r="AR124" s="51"/>
      <c r="AS124" s="51"/>
    </row>
    <row r="125" spans="19:45" x14ac:dyDescent="0.2">
      <c r="S125" s="53" t="s">
        <v>674</v>
      </c>
      <c r="T125" s="51">
        <v>2.0150000000000001</v>
      </c>
      <c r="U125" s="51" t="s">
        <v>675</v>
      </c>
      <c r="V125" s="51" t="s">
        <v>60</v>
      </c>
      <c r="W125" s="51" t="s">
        <v>62</v>
      </c>
      <c r="X125" s="51" t="s">
        <v>82</v>
      </c>
      <c r="Y125" s="51" t="s">
        <v>294</v>
      </c>
      <c r="Z125" s="51"/>
      <c r="AA125" s="51"/>
      <c r="AK125" s="53" t="s">
        <v>671</v>
      </c>
      <c r="AL125" s="51">
        <v>-3.91</v>
      </c>
      <c r="AM125" s="51" t="s">
        <v>676</v>
      </c>
      <c r="AN125" s="51" t="s">
        <v>60</v>
      </c>
      <c r="AO125" s="51" t="s">
        <v>62</v>
      </c>
      <c r="AP125" s="51" t="s">
        <v>82</v>
      </c>
      <c r="AQ125" s="51" t="s">
        <v>233</v>
      </c>
      <c r="AR125" s="51"/>
      <c r="AS125" s="51"/>
    </row>
    <row r="126" spans="19:45" x14ac:dyDescent="0.2">
      <c r="S126" s="53" t="s">
        <v>677</v>
      </c>
      <c r="T126" s="51">
        <v>3.484</v>
      </c>
      <c r="U126" s="51" t="s">
        <v>678</v>
      </c>
      <c r="V126" s="51" t="s">
        <v>60</v>
      </c>
      <c r="W126" s="51" t="s">
        <v>62</v>
      </c>
      <c r="X126" s="51" t="s">
        <v>82</v>
      </c>
      <c r="Y126" s="51" t="s">
        <v>235</v>
      </c>
      <c r="Z126" s="51"/>
      <c r="AA126" s="51"/>
      <c r="AK126" s="53" t="s">
        <v>674</v>
      </c>
      <c r="AL126" s="51">
        <v>3.577</v>
      </c>
      <c r="AM126" s="51" t="s">
        <v>679</v>
      </c>
      <c r="AN126" s="51" t="s">
        <v>60</v>
      </c>
      <c r="AO126" s="51" t="s">
        <v>62</v>
      </c>
      <c r="AP126" s="51" t="s">
        <v>82</v>
      </c>
      <c r="AQ126" s="51" t="s">
        <v>294</v>
      </c>
      <c r="AR126" s="51"/>
      <c r="AS126" s="51"/>
    </row>
    <row r="127" spans="19:45" x14ac:dyDescent="0.2">
      <c r="S127" s="53" t="s">
        <v>680</v>
      </c>
      <c r="T127" s="51">
        <v>15</v>
      </c>
      <c r="U127" s="51" t="s">
        <v>681</v>
      </c>
      <c r="V127" s="51" t="s">
        <v>60</v>
      </c>
      <c r="W127" s="51" t="s">
        <v>62</v>
      </c>
      <c r="X127" s="51">
        <v>0.96630000000000005</v>
      </c>
      <c r="Y127" s="51" t="s">
        <v>237</v>
      </c>
      <c r="Z127" s="51"/>
      <c r="AA127" s="51"/>
      <c r="AK127" s="53" t="s">
        <v>677</v>
      </c>
      <c r="AL127" s="51">
        <v>7.5069999999999997</v>
      </c>
      <c r="AM127" s="51" t="s">
        <v>682</v>
      </c>
      <c r="AN127" s="51" t="s">
        <v>60</v>
      </c>
      <c r="AO127" s="51" t="s">
        <v>62</v>
      </c>
      <c r="AP127" s="51">
        <v>0.99939999999999996</v>
      </c>
      <c r="AQ127" s="51" t="s">
        <v>235</v>
      </c>
      <c r="AR127" s="51"/>
      <c r="AS127" s="51"/>
    </row>
    <row r="128" spans="19:45" x14ac:dyDescent="0.2">
      <c r="S128" s="53" t="s">
        <v>683</v>
      </c>
      <c r="T128" s="51">
        <v>10.84</v>
      </c>
      <c r="U128" s="51" t="s">
        <v>684</v>
      </c>
      <c r="V128" s="51" t="s">
        <v>60</v>
      </c>
      <c r="W128" s="51" t="s">
        <v>62</v>
      </c>
      <c r="X128" s="51">
        <v>0.99850000000000005</v>
      </c>
      <c r="Y128" s="51" t="s">
        <v>239</v>
      </c>
      <c r="Z128" s="51"/>
      <c r="AA128" s="51"/>
      <c r="AK128" s="53" t="s">
        <v>680</v>
      </c>
      <c r="AL128" s="51">
        <v>7.8170000000000002</v>
      </c>
      <c r="AM128" s="51" t="s">
        <v>685</v>
      </c>
      <c r="AN128" s="51" t="s">
        <v>60</v>
      </c>
      <c r="AO128" s="51" t="s">
        <v>62</v>
      </c>
      <c r="AP128" s="51">
        <v>0.99909999999999999</v>
      </c>
      <c r="AQ128" s="51" t="s">
        <v>237</v>
      </c>
      <c r="AR128" s="51"/>
      <c r="AS128" s="51"/>
    </row>
    <row r="129" spans="19:45" x14ac:dyDescent="0.2">
      <c r="S129" s="53" t="s">
        <v>686</v>
      </c>
      <c r="T129" s="51">
        <v>9.5690000000000008</v>
      </c>
      <c r="U129" s="51" t="s">
        <v>687</v>
      </c>
      <c r="V129" s="51" t="s">
        <v>60</v>
      </c>
      <c r="W129" s="51" t="s">
        <v>62</v>
      </c>
      <c r="X129" s="51">
        <v>0.99960000000000004</v>
      </c>
      <c r="Y129" s="51" t="s">
        <v>241</v>
      </c>
      <c r="Z129" s="51"/>
      <c r="AA129" s="51"/>
      <c r="AK129" s="53" t="s">
        <v>683</v>
      </c>
      <c r="AL129" s="51">
        <v>15.37</v>
      </c>
      <c r="AM129" s="51" t="s">
        <v>688</v>
      </c>
      <c r="AN129" s="51" t="s">
        <v>60</v>
      </c>
      <c r="AO129" s="51" t="s">
        <v>62</v>
      </c>
      <c r="AP129" s="51">
        <v>0.73380000000000001</v>
      </c>
      <c r="AQ129" s="51" t="s">
        <v>239</v>
      </c>
      <c r="AR129" s="51"/>
      <c r="AS129" s="51"/>
    </row>
    <row r="130" spans="19:45" x14ac:dyDescent="0.2">
      <c r="S130" s="53" t="s">
        <v>689</v>
      </c>
      <c r="T130" s="51">
        <v>7.1790000000000003</v>
      </c>
      <c r="U130" s="51" t="s">
        <v>690</v>
      </c>
      <c r="V130" s="51" t="s">
        <v>60</v>
      </c>
      <c r="W130" s="51" t="s">
        <v>62</v>
      </c>
      <c r="X130" s="51" t="s">
        <v>82</v>
      </c>
      <c r="Y130" s="51" t="s">
        <v>243</v>
      </c>
      <c r="Z130" s="51"/>
      <c r="AA130" s="51"/>
      <c r="AK130" s="53" t="s">
        <v>686</v>
      </c>
      <c r="AL130" s="51">
        <v>0.99139999999999995</v>
      </c>
      <c r="AM130" s="51" t="s">
        <v>691</v>
      </c>
      <c r="AN130" s="51" t="s">
        <v>60</v>
      </c>
      <c r="AO130" s="51" t="s">
        <v>62</v>
      </c>
      <c r="AP130" s="51" t="s">
        <v>82</v>
      </c>
      <c r="AQ130" s="51" t="s">
        <v>241</v>
      </c>
      <c r="AR130" s="51"/>
      <c r="AS130" s="51"/>
    </row>
    <row r="131" spans="19:45" x14ac:dyDescent="0.2">
      <c r="S131" s="53" t="s">
        <v>692</v>
      </c>
      <c r="T131" s="51">
        <v>21.71</v>
      </c>
      <c r="U131" s="51" t="s">
        <v>693</v>
      </c>
      <c r="V131" s="51" t="s">
        <v>60</v>
      </c>
      <c r="W131" s="51" t="s">
        <v>62</v>
      </c>
      <c r="X131" s="51">
        <v>0.63700000000000001</v>
      </c>
      <c r="Y131" s="51" t="s">
        <v>295</v>
      </c>
      <c r="Z131" s="51"/>
      <c r="AA131" s="51"/>
      <c r="AK131" s="53" t="s">
        <v>689</v>
      </c>
      <c r="AL131" s="51">
        <v>9.1389999999999993</v>
      </c>
      <c r="AM131" s="51" t="s">
        <v>694</v>
      </c>
      <c r="AN131" s="51" t="s">
        <v>60</v>
      </c>
      <c r="AO131" s="51" t="s">
        <v>62</v>
      </c>
      <c r="AP131" s="51">
        <v>0.99529999999999996</v>
      </c>
      <c r="AQ131" s="51" t="s">
        <v>243</v>
      </c>
      <c r="AR131" s="51"/>
      <c r="AS131" s="51"/>
    </row>
    <row r="132" spans="19:45" x14ac:dyDescent="0.2">
      <c r="S132" s="53" t="s">
        <v>695</v>
      </c>
      <c r="T132" s="51">
        <v>11.52</v>
      </c>
      <c r="U132" s="51" t="s">
        <v>696</v>
      </c>
      <c r="V132" s="51" t="s">
        <v>60</v>
      </c>
      <c r="W132" s="51" t="s">
        <v>62</v>
      </c>
      <c r="X132" s="51">
        <v>0.99719999999999998</v>
      </c>
      <c r="Y132" s="51" t="s">
        <v>245</v>
      </c>
      <c r="Z132" s="51"/>
      <c r="AA132" s="51"/>
      <c r="AK132" s="53" t="s">
        <v>692</v>
      </c>
      <c r="AL132" s="51">
        <v>16.63</v>
      </c>
      <c r="AM132" s="51" t="s">
        <v>697</v>
      </c>
      <c r="AN132" s="51" t="s">
        <v>60</v>
      </c>
      <c r="AO132" s="51" t="s">
        <v>62</v>
      </c>
      <c r="AP132" s="51">
        <v>0.61470000000000002</v>
      </c>
      <c r="AQ132" s="51" t="s">
        <v>295</v>
      </c>
      <c r="AR132" s="51"/>
      <c r="AS132" s="51"/>
    </row>
    <row r="133" spans="19:45" x14ac:dyDescent="0.2">
      <c r="S133" s="53" t="s">
        <v>698</v>
      </c>
      <c r="T133" s="51">
        <v>7.3540000000000001</v>
      </c>
      <c r="U133" s="51" t="s">
        <v>699</v>
      </c>
      <c r="V133" s="51" t="s">
        <v>60</v>
      </c>
      <c r="W133" s="51" t="s">
        <v>62</v>
      </c>
      <c r="X133" s="51" t="s">
        <v>82</v>
      </c>
      <c r="Y133" s="51" t="s">
        <v>247</v>
      </c>
      <c r="Z133" s="51"/>
      <c r="AA133" s="51"/>
      <c r="AK133" s="53" t="s">
        <v>695</v>
      </c>
      <c r="AL133" s="51">
        <v>0.31019999999999998</v>
      </c>
      <c r="AM133" s="51" t="s">
        <v>700</v>
      </c>
      <c r="AN133" s="51" t="s">
        <v>60</v>
      </c>
      <c r="AO133" s="51" t="s">
        <v>62</v>
      </c>
      <c r="AP133" s="51" t="s">
        <v>82</v>
      </c>
      <c r="AQ133" s="51" t="s">
        <v>245</v>
      </c>
      <c r="AR133" s="51"/>
      <c r="AS133" s="51"/>
    </row>
    <row r="134" spans="19:45" x14ac:dyDescent="0.2">
      <c r="S134" s="53" t="s">
        <v>701</v>
      </c>
      <c r="T134" s="51">
        <v>6.0839999999999996</v>
      </c>
      <c r="U134" s="51" t="s">
        <v>702</v>
      </c>
      <c r="V134" s="51" t="s">
        <v>60</v>
      </c>
      <c r="W134" s="51" t="s">
        <v>62</v>
      </c>
      <c r="X134" s="51" t="s">
        <v>82</v>
      </c>
      <c r="Y134" s="51" t="s">
        <v>249</v>
      </c>
      <c r="Z134" s="51"/>
      <c r="AA134" s="51"/>
      <c r="AK134" s="53" t="s">
        <v>698</v>
      </c>
      <c r="AL134" s="51">
        <v>7.86</v>
      </c>
      <c r="AM134" s="51" t="s">
        <v>703</v>
      </c>
      <c r="AN134" s="51" t="s">
        <v>60</v>
      </c>
      <c r="AO134" s="51" t="s">
        <v>62</v>
      </c>
      <c r="AP134" s="51">
        <v>0.999</v>
      </c>
      <c r="AQ134" s="51" t="s">
        <v>247</v>
      </c>
      <c r="AR134" s="51"/>
      <c r="AS134" s="51"/>
    </row>
    <row r="135" spans="19:45" x14ac:dyDescent="0.2">
      <c r="S135" s="53" t="s">
        <v>704</v>
      </c>
      <c r="T135" s="51">
        <v>3.6949999999999998</v>
      </c>
      <c r="U135" s="51" t="s">
        <v>705</v>
      </c>
      <c r="V135" s="51" t="s">
        <v>60</v>
      </c>
      <c r="W135" s="51" t="s">
        <v>62</v>
      </c>
      <c r="X135" s="51" t="s">
        <v>82</v>
      </c>
      <c r="Y135" s="51" t="s">
        <v>251</v>
      </c>
      <c r="Z135" s="51"/>
      <c r="AA135" s="51"/>
      <c r="AK135" s="53" t="s">
        <v>701</v>
      </c>
      <c r="AL135" s="51">
        <v>-6.5149999999999997</v>
      </c>
      <c r="AM135" s="51" t="s">
        <v>706</v>
      </c>
      <c r="AN135" s="51" t="s">
        <v>60</v>
      </c>
      <c r="AO135" s="51" t="s">
        <v>62</v>
      </c>
      <c r="AP135" s="51">
        <v>0.99990000000000001</v>
      </c>
      <c r="AQ135" s="51" t="s">
        <v>249</v>
      </c>
      <c r="AR135" s="51"/>
      <c r="AS135" s="51"/>
    </row>
    <row r="136" spans="19:45" x14ac:dyDescent="0.2">
      <c r="S136" s="53" t="s">
        <v>707</v>
      </c>
      <c r="T136" s="51">
        <v>18.22</v>
      </c>
      <c r="U136" s="51" t="s">
        <v>708</v>
      </c>
      <c r="V136" s="51" t="s">
        <v>60</v>
      </c>
      <c r="W136" s="51" t="s">
        <v>62</v>
      </c>
      <c r="X136" s="51">
        <v>0.85870000000000002</v>
      </c>
      <c r="Y136" s="51" t="s">
        <v>296</v>
      </c>
      <c r="Z136" s="51"/>
      <c r="AA136" s="51"/>
      <c r="AK136" s="53" t="s">
        <v>704</v>
      </c>
      <c r="AL136" s="51">
        <v>1.6319999999999999</v>
      </c>
      <c r="AM136" s="51" t="s">
        <v>709</v>
      </c>
      <c r="AN136" s="51" t="s">
        <v>60</v>
      </c>
      <c r="AO136" s="51" t="s">
        <v>62</v>
      </c>
      <c r="AP136" s="51" t="s">
        <v>82</v>
      </c>
      <c r="AQ136" s="51" t="s">
        <v>251</v>
      </c>
      <c r="AR136" s="51"/>
      <c r="AS136" s="51"/>
    </row>
    <row r="137" spans="19:45" x14ac:dyDescent="0.2">
      <c r="S137" s="53" t="s">
        <v>710</v>
      </c>
      <c r="T137" s="51">
        <v>-4.1619999999999999</v>
      </c>
      <c r="U137" s="51" t="s">
        <v>711</v>
      </c>
      <c r="V137" s="51" t="s">
        <v>60</v>
      </c>
      <c r="W137" s="51" t="s">
        <v>62</v>
      </c>
      <c r="X137" s="51" t="s">
        <v>82</v>
      </c>
      <c r="Y137" s="51" t="s">
        <v>253</v>
      </c>
      <c r="Z137" s="51"/>
      <c r="AA137" s="51"/>
      <c r="AK137" s="53" t="s">
        <v>707</v>
      </c>
      <c r="AL137" s="51">
        <v>9.1189999999999998</v>
      </c>
      <c r="AM137" s="51" t="s">
        <v>712</v>
      </c>
      <c r="AN137" s="51" t="s">
        <v>60</v>
      </c>
      <c r="AO137" s="51" t="s">
        <v>62</v>
      </c>
      <c r="AP137" s="51">
        <v>0.99539999999999995</v>
      </c>
      <c r="AQ137" s="51" t="s">
        <v>296</v>
      </c>
      <c r="AR137" s="51"/>
      <c r="AS137" s="51"/>
    </row>
    <row r="138" spans="19:45" x14ac:dyDescent="0.2">
      <c r="S138" s="53" t="s">
        <v>713</v>
      </c>
      <c r="T138" s="51">
        <v>-5.431</v>
      </c>
      <c r="U138" s="51" t="s">
        <v>714</v>
      </c>
      <c r="V138" s="51" t="s">
        <v>60</v>
      </c>
      <c r="W138" s="51" t="s">
        <v>62</v>
      </c>
      <c r="X138" s="51" t="s">
        <v>82</v>
      </c>
      <c r="Y138" s="51" t="s">
        <v>255</v>
      </c>
      <c r="Z138" s="51"/>
      <c r="AA138" s="51"/>
      <c r="AK138" s="53" t="s">
        <v>710</v>
      </c>
      <c r="AL138" s="51">
        <v>7.55</v>
      </c>
      <c r="AM138" s="51" t="s">
        <v>715</v>
      </c>
      <c r="AN138" s="51" t="s">
        <v>60</v>
      </c>
      <c r="AO138" s="51" t="s">
        <v>62</v>
      </c>
      <c r="AP138" s="51">
        <v>0.99939999999999996</v>
      </c>
      <c r="AQ138" s="51" t="s">
        <v>253</v>
      </c>
      <c r="AR138" s="51"/>
      <c r="AS138" s="51"/>
    </row>
    <row r="139" spans="19:45" x14ac:dyDescent="0.2">
      <c r="S139" s="53" t="s">
        <v>716</v>
      </c>
      <c r="T139" s="51">
        <v>-7.8209999999999997</v>
      </c>
      <c r="U139" s="51" t="s">
        <v>717</v>
      </c>
      <c r="V139" s="51" t="s">
        <v>60</v>
      </c>
      <c r="W139" s="51" t="s">
        <v>62</v>
      </c>
      <c r="X139" s="51" t="s">
        <v>82</v>
      </c>
      <c r="Y139" s="51" t="s">
        <v>257</v>
      </c>
      <c r="Z139" s="51"/>
      <c r="AA139" s="51"/>
      <c r="AK139" s="53" t="s">
        <v>713</v>
      </c>
      <c r="AL139" s="51">
        <v>-6.8250000000000002</v>
      </c>
      <c r="AM139" s="51" t="s">
        <v>718</v>
      </c>
      <c r="AN139" s="51" t="s">
        <v>60</v>
      </c>
      <c r="AO139" s="51" t="s">
        <v>62</v>
      </c>
      <c r="AP139" s="51">
        <v>0.99980000000000002</v>
      </c>
      <c r="AQ139" s="51" t="s">
        <v>255</v>
      </c>
      <c r="AR139" s="51"/>
      <c r="AS139" s="51"/>
    </row>
    <row r="140" spans="19:45" x14ac:dyDescent="0.2">
      <c r="S140" s="53" t="s">
        <v>719</v>
      </c>
      <c r="T140" s="51">
        <v>6.7089999999999996</v>
      </c>
      <c r="U140" s="51" t="s">
        <v>720</v>
      </c>
      <c r="V140" s="51" t="s">
        <v>60</v>
      </c>
      <c r="W140" s="51" t="s">
        <v>62</v>
      </c>
      <c r="X140" s="51" t="s">
        <v>82</v>
      </c>
      <c r="Y140" s="51" t="s">
        <v>297</v>
      </c>
      <c r="Z140" s="51"/>
      <c r="AA140" s="51"/>
      <c r="AK140" s="53" t="s">
        <v>716</v>
      </c>
      <c r="AL140" s="51">
        <v>1.3220000000000001</v>
      </c>
      <c r="AM140" s="51" t="s">
        <v>721</v>
      </c>
      <c r="AN140" s="51" t="s">
        <v>60</v>
      </c>
      <c r="AO140" s="51" t="s">
        <v>62</v>
      </c>
      <c r="AP140" s="51" t="s">
        <v>82</v>
      </c>
      <c r="AQ140" s="51" t="s">
        <v>257</v>
      </c>
      <c r="AR140" s="51"/>
      <c r="AS140" s="51"/>
    </row>
    <row r="141" spans="19:45" x14ac:dyDescent="0.2">
      <c r="S141" s="53" t="s">
        <v>722</v>
      </c>
      <c r="T141" s="51">
        <v>-1.2689999999999999</v>
      </c>
      <c r="U141" s="51" t="s">
        <v>723</v>
      </c>
      <c r="V141" s="51" t="s">
        <v>60</v>
      </c>
      <c r="W141" s="51" t="s">
        <v>62</v>
      </c>
      <c r="X141" s="51" t="s">
        <v>82</v>
      </c>
      <c r="Y141" s="51" t="s">
        <v>259</v>
      </c>
      <c r="Z141" s="51"/>
      <c r="AA141" s="51"/>
      <c r="AK141" s="53" t="s">
        <v>719</v>
      </c>
      <c r="AL141" s="51">
        <v>8.8089999999999993</v>
      </c>
      <c r="AM141" s="51" t="s">
        <v>724</v>
      </c>
      <c r="AN141" s="51" t="s">
        <v>60</v>
      </c>
      <c r="AO141" s="51" t="s">
        <v>62</v>
      </c>
      <c r="AP141" s="51">
        <v>0.99680000000000002</v>
      </c>
      <c r="AQ141" s="51" t="s">
        <v>297</v>
      </c>
      <c r="AR141" s="51"/>
      <c r="AS141" s="51"/>
    </row>
    <row r="142" spans="19:45" x14ac:dyDescent="0.2">
      <c r="S142" s="53" t="s">
        <v>725</v>
      </c>
      <c r="T142" s="51">
        <v>-3.6589999999999998</v>
      </c>
      <c r="U142" s="51" t="s">
        <v>726</v>
      </c>
      <c r="V142" s="51" t="s">
        <v>60</v>
      </c>
      <c r="W142" s="51" t="s">
        <v>62</v>
      </c>
      <c r="X142" s="51" t="s">
        <v>82</v>
      </c>
      <c r="Y142" s="51" t="s">
        <v>261</v>
      </c>
      <c r="Z142" s="51"/>
      <c r="AA142" s="51"/>
      <c r="AK142" s="53" t="s">
        <v>722</v>
      </c>
      <c r="AL142" s="51">
        <v>-14.38</v>
      </c>
      <c r="AM142" s="51" t="s">
        <v>727</v>
      </c>
      <c r="AN142" s="51" t="s">
        <v>60</v>
      </c>
      <c r="AO142" s="51" t="s">
        <v>62</v>
      </c>
      <c r="AP142" s="51">
        <v>0.81569999999999998</v>
      </c>
      <c r="AQ142" s="51" t="s">
        <v>259</v>
      </c>
      <c r="AR142" s="51"/>
      <c r="AS142" s="51"/>
    </row>
    <row r="143" spans="19:45" x14ac:dyDescent="0.2">
      <c r="S143" s="53" t="s">
        <v>728</v>
      </c>
      <c r="T143" s="51">
        <v>10.87</v>
      </c>
      <c r="U143" s="51" t="s">
        <v>729</v>
      </c>
      <c r="V143" s="51" t="s">
        <v>60</v>
      </c>
      <c r="W143" s="51" t="s">
        <v>62</v>
      </c>
      <c r="X143" s="51">
        <v>0.99850000000000005</v>
      </c>
      <c r="Y143" s="51" t="s">
        <v>298</v>
      </c>
      <c r="Z143" s="51"/>
      <c r="AA143" s="51"/>
      <c r="AK143" s="53" t="s">
        <v>725</v>
      </c>
      <c r="AL143" s="51">
        <v>-6.2279999999999998</v>
      </c>
      <c r="AM143" s="51" t="s">
        <v>730</v>
      </c>
      <c r="AN143" s="51" t="s">
        <v>60</v>
      </c>
      <c r="AO143" s="51" t="s">
        <v>62</v>
      </c>
      <c r="AP143" s="51" t="s">
        <v>82</v>
      </c>
      <c r="AQ143" s="51" t="s">
        <v>261</v>
      </c>
      <c r="AR143" s="51"/>
      <c r="AS143" s="51"/>
    </row>
    <row r="144" spans="19:45" x14ac:dyDescent="0.2">
      <c r="S144" s="53" t="s">
        <v>731</v>
      </c>
      <c r="T144" s="51">
        <v>-2.39</v>
      </c>
      <c r="U144" s="51" t="s">
        <v>732</v>
      </c>
      <c r="V144" s="51" t="s">
        <v>60</v>
      </c>
      <c r="W144" s="51" t="s">
        <v>62</v>
      </c>
      <c r="X144" s="51" t="s">
        <v>82</v>
      </c>
      <c r="Y144" s="51" t="s">
        <v>263</v>
      </c>
      <c r="Z144" s="51"/>
      <c r="AA144" s="51"/>
      <c r="AK144" s="53" t="s">
        <v>728</v>
      </c>
      <c r="AL144" s="51">
        <v>1.2589999999999999</v>
      </c>
      <c r="AM144" s="51" t="s">
        <v>733</v>
      </c>
      <c r="AN144" s="51" t="s">
        <v>60</v>
      </c>
      <c r="AO144" s="51" t="s">
        <v>62</v>
      </c>
      <c r="AP144" s="51" t="s">
        <v>82</v>
      </c>
      <c r="AQ144" s="51" t="s">
        <v>298</v>
      </c>
      <c r="AR144" s="51"/>
      <c r="AS144" s="51"/>
    </row>
    <row r="145" spans="19:45" x14ac:dyDescent="0.2">
      <c r="S145" s="53" t="s">
        <v>734</v>
      </c>
      <c r="T145" s="51">
        <v>12.14</v>
      </c>
      <c r="U145" s="51" t="s">
        <v>735</v>
      </c>
      <c r="V145" s="51" t="s">
        <v>60</v>
      </c>
      <c r="W145" s="51" t="s">
        <v>62</v>
      </c>
      <c r="X145" s="51">
        <v>0.99519999999999997</v>
      </c>
      <c r="Y145" s="51" t="s">
        <v>299</v>
      </c>
      <c r="Z145" s="51"/>
      <c r="AA145" s="51"/>
      <c r="AK145" s="53" t="s">
        <v>731</v>
      </c>
      <c r="AL145" s="51">
        <v>8.1479999999999997</v>
      </c>
      <c r="AM145" s="51" t="s">
        <v>736</v>
      </c>
      <c r="AN145" s="51" t="s">
        <v>60</v>
      </c>
      <c r="AO145" s="51" t="s">
        <v>62</v>
      </c>
      <c r="AP145" s="51">
        <v>0.99860000000000004</v>
      </c>
      <c r="AQ145" s="51" t="s">
        <v>263</v>
      </c>
      <c r="AR145" s="51"/>
      <c r="AS145" s="51"/>
    </row>
    <row r="146" spans="19:45" x14ac:dyDescent="0.2">
      <c r="S146" s="53" t="s">
        <v>737</v>
      </c>
      <c r="T146" s="51">
        <v>14.53</v>
      </c>
      <c r="U146" s="51" t="s">
        <v>738</v>
      </c>
      <c r="V146" s="51" t="s">
        <v>60</v>
      </c>
      <c r="W146" s="51" t="s">
        <v>62</v>
      </c>
      <c r="X146" s="51">
        <v>0.97419999999999995</v>
      </c>
      <c r="Y146" s="51" t="s">
        <v>300</v>
      </c>
      <c r="Z146" s="51"/>
      <c r="AA146" s="51"/>
      <c r="AK146" s="53" t="s">
        <v>734</v>
      </c>
      <c r="AL146" s="51">
        <v>15.63</v>
      </c>
      <c r="AM146" s="51" t="s">
        <v>739</v>
      </c>
      <c r="AN146" s="51" t="s">
        <v>60</v>
      </c>
      <c r="AO146" s="51" t="s">
        <v>62</v>
      </c>
      <c r="AP146" s="51">
        <v>0.70960000000000001</v>
      </c>
      <c r="AQ146" s="51" t="s">
        <v>299</v>
      </c>
      <c r="AR146" s="51"/>
      <c r="AS146" s="51"/>
    </row>
    <row r="147" spans="19:45" x14ac:dyDescent="0.2">
      <c r="S147" s="53"/>
      <c r="T147" s="51"/>
      <c r="U147" s="51"/>
      <c r="V147" s="51"/>
      <c r="W147" s="51"/>
      <c r="X147" s="51"/>
      <c r="Y147" s="51"/>
      <c r="Z147" s="51"/>
      <c r="AA147" s="51"/>
      <c r="AK147" s="53" t="s">
        <v>737</v>
      </c>
      <c r="AL147" s="51">
        <v>7.4870000000000001</v>
      </c>
      <c r="AM147" s="51" t="s">
        <v>740</v>
      </c>
      <c r="AN147" s="51" t="s">
        <v>60</v>
      </c>
      <c r="AO147" s="51" t="s">
        <v>62</v>
      </c>
      <c r="AP147" s="51">
        <v>0.99939999999999996</v>
      </c>
      <c r="AQ147" s="51" t="s">
        <v>300</v>
      </c>
      <c r="AR147" s="51"/>
      <c r="AS147" s="51"/>
    </row>
    <row r="148" spans="19:45" x14ac:dyDescent="0.2">
      <c r="S148" s="53"/>
      <c r="T148" s="51"/>
      <c r="U148" s="51"/>
      <c r="V148" s="51"/>
      <c r="W148" s="51"/>
      <c r="X148" s="51"/>
      <c r="Y148" s="51"/>
      <c r="Z148" s="51"/>
      <c r="AA148" s="51"/>
      <c r="AK148" s="53"/>
      <c r="AL148" s="51"/>
      <c r="AM148" s="51"/>
      <c r="AN148" s="51"/>
      <c r="AO148" s="51"/>
      <c r="AP148" s="51"/>
      <c r="AQ148" s="51"/>
      <c r="AR148" s="51"/>
      <c r="AS148" s="51"/>
    </row>
    <row r="149" spans="19:45" x14ac:dyDescent="0.2">
      <c r="S149" s="53" t="s">
        <v>264</v>
      </c>
      <c r="T149" s="51" t="s">
        <v>265</v>
      </c>
      <c r="U149" s="51" t="s">
        <v>266</v>
      </c>
      <c r="V149" s="51" t="s">
        <v>76</v>
      </c>
      <c r="W149" s="51" t="s">
        <v>267</v>
      </c>
      <c r="X149" s="51" t="s">
        <v>268</v>
      </c>
      <c r="Y149" s="51" t="s">
        <v>269</v>
      </c>
      <c r="Z149" s="51" t="s">
        <v>270</v>
      </c>
      <c r="AA149" s="51" t="s">
        <v>271</v>
      </c>
      <c r="AK149" s="53"/>
      <c r="AL149" s="51"/>
      <c r="AM149" s="51"/>
      <c r="AN149" s="51"/>
      <c r="AO149" s="51"/>
      <c r="AP149" s="51"/>
      <c r="AQ149" s="51"/>
      <c r="AR149" s="51"/>
      <c r="AS149" s="51"/>
    </row>
    <row r="150" spans="19:45" x14ac:dyDescent="0.2">
      <c r="S150" s="53"/>
      <c r="T150" s="51"/>
      <c r="U150" s="51"/>
      <c r="V150" s="51"/>
      <c r="W150" s="51"/>
      <c r="X150" s="51"/>
      <c r="Y150" s="51"/>
      <c r="Z150" s="51"/>
      <c r="AA150" s="51"/>
      <c r="AK150" s="53" t="s">
        <v>264</v>
      </c>
      <c r="AL150" s="51" t="s">
        <v>265</v>
      </c>
      <c r="AM150" s="51" t="s">
        <v>266</v>
      </c>
      <c r="AN150" s="51" t="s">
        <v>76</v>
      </c>
      <c r="AO150" s="51" t="s">
        <v>267</v>
      </c>
      <c r="AP150" s="51" t="s">
        <v>268</v>
      </c>
      <c r="AQ150" s="51" t="s">
        <v>269</v>
      </c>
      <c r="AR150" s="51" t="s">
        <v>270</v>
      </c>
      <c r="AS150" s="51" t="s">
        <v>271</v>
      </c>
    </row>
    <row r="151" spans="19:45" x14ac:dyDescent="0.2">
      <c r="S151" s="53" t="s">
        <v>426</v>
      </c>
      <c r="T151" s="51">
        <v>100</v>
      </c>
      <c r="U151" s="51">
        <v>67.66</v>
      </c>
      <c r="V151" s="51">
        <v>32.340000000000003</v>
      </c>
      <c r="W151" s="51">
        <v>9.6989999999999998</v>
      </c>
      <c r="X151" s="51">
        <v>9</v>
      </c>
      <c r="Y151" s="51">
        <v>9</v>
      </c>
      <c r="Z151" s="51">
        <v>4.7160000000000002</v>
      </c>
      <c r="AA151" s="51">
        <v>120</v>
      </c>
      <c r="AK151" s="53"/>
      <c r="AL151" s="51"/>
      <c r="AM151" s="51"/>
      <c r="AN151" s="51"/>
      <c r="AO151" s="51"/>
      <c r="AP151" s="51"/>
      <c r="AQ151" s="51"/>
      <c r="AR151" s="51"/>
      <c r="AS151" s="51"/>
    </row>
    <row r="152" spans="19:45" x14ac:dyDescent="0.2">
      <c r="S152" s="53" t="s">
        <v>428</v>
      </c>
      <c r="T152" s="51">
        <v>100</v>
      </c>
      <c r="U152" s="51">
        <v>54.38</v>
      </c>
      <c r="V152" s="51">
        <v>45.62</v>
      </c>
      <c r="W152" s="51">
        <v>9.6989999999999998</v>
      </c>
      <c r="X152" s="51">
        <v>9</v>
      </c>
      <c r="Y152" s="51">
        <v>9</v>
      </c>
      <c r="Z152" s="51">
        <v>6.6520000000000001</v>
      </c>
      <c r="AA152" s="51">
        <v>120</v>
      </c>
      <c r="AK152" s="53" t="s">
        <v>426</v>
      </c>
      <c r="AL152" s="51">
        <v>100</v>
      </c>
      <c r="AM152" s="51">
        <v>80.59</v>
      </c>
      <c r="AN152" s="51">
        <v>19.41</v>
      </c>
      <c r="AO152" s="51">
        <v>7.3259999999999996</v>
      </c>
      <c r="AP152" s="51">
        <v>9</v>
      </c>
      <c r="AQ152" s="51">
        <v>9</v>
      </c>
      <c r="AR152" s="51">
        <v>3.7469999999999999</v>
      </c>
      <c r="AS152" s="51">
        <v>120</v>
      </c>
    </row>
    <row r="153" spans="19:45" x14ac:dyDescent="0.2">
      <c r="S153" s="53" t="s">
        <v>431</v>
      </c>
      <c r="T153" s="51">
        <v>100</v>
      </c>
      <c r="U153" s="51">
        <v>57.31</v>
      </c>
      <c r="V153" s="51">
        <v>42.69</v>
      </c>
      <c r="W153" s="51">
        <v>9.6989999999999998</v>
      </c>
      <c r="X153" s="51">
        <v>9</v>
      </c>
      <c r="Y153" s="51">
        <v>9</v>
      </c>
      <c r="Z153" s="51">
        <v>6.2249999999999996</v>
      </c>
      <c r="AA153" s="51">
        <v>120</v>
      </c>
      <c r="AK153" s="53" t="s">
        <v>428</v>
      </c>
      <c r="AL153" s="51">
        <v>100</v>
      </c>
      <c r="AM153" s="51">
        <v>78.150000000000006</v>
      </c>
      <c r="AN153" s="51">
        <v>21.85</v>
      </c>
      <c r="AO153" s="51">
        <v>7.3259999999999996</v>
      </c>
      <c r="AP153" s="51">
        <v>9</v>
      </c>
      <c r="AQ153" s="51">
        <v>9</v>
      </c>
      <c r="AR153" s="51">
        <v>4.218</v>
      </c>
      <c r="AS153" s="51">
        <v>120</v>
      </c>
    </row>
    <row r="154" spans="19:45" x14ac:dyDescent="0.2">
      <c r="S154" s="53" t="s">
        <v>434</v>
      </c>
      <c r="T154" s="51">
        <v>100</v>
      </c>
      <c r="U154" s="51">
        <v>63.59</v>
      </c>
      <c r="V154" s="51">
        <v>36.409999999999997</v>
      </c>
      <c r="W154" s="51">
        <v>9.6989999999999998</v>
      </c>
      <c r="X154" s="51">
        <v>9</v>
      </c>
      <c r="Y154" s="51">
        <v>9</v>
      </c>
      <c r="Z154" s="51">
        <v>5.3090000000000002</v>
      </c>
      <c r="AA154" s="51">
        <v>120</v>
      </c>
      <c r="AK154" s="53" t="s">
        <v>431</v>
      </c>
      <c r="AL154" s="51">
        <v>100</v>
      </c>
      <c r="AM154" s="51">
        <v>77.180000000000007</v>
      </c>
      <c r="AN154" s="51">
        <v>22.82</v>
      </c>
      <c r="AO154" s="51">
        <v>7.3259999999999996</v>
      </c>
      <c r="AP154" s="51">
        <v>9</v>
      </c>
      <c r="AQ154" s="51">
        <v>9</v>
      </c>
      <c r="AR154" s="51">
        <v>4.4050000000000002</v>
      </c>
      <c r="AS154" s="51">
        <v>120</v>
      </c>
    </row>
    <row r="155" spans="19:45" x14ac:dyDescent="0.2">
      <c r="S155" s="53" t="s">
        <v>437</v>
      </c>
      <c r="T155" s="51">
        <v>100</v>
      </c>
      <c r="U155" s="51">
        <v>58.1</v>
      </c>
      <c r="V155" s="51">
        <v>41.9</v>
      </c>
      <c r="W155" s="51">
        <v>9.6989999999999998</v>
      </c>
      <c r="X155" s="51">
        <v>9</v>
      </c>
      <c r="Y155" s="51">
        <v>9</v>
      </c>
      <c r="Z155" s="51">
        <v>6.11</v>
      </c>
      <c r="AA155" s="51">
        <v>120</v>
      </c>
      <c r="AK155" s="53" t="s">
        <v>434</v>
      </c>
      <c r="AL155" s="51">
        <v>100</v>
      </c>
      <c r="AM155" s="51">
        <v>75.38</v>
      </c>
      <c r="AN155" s="51">
        <v>24.62</v>
      </c>
      <c r="AO155" s="51">
        <v>7.3259999999999996</v>
      </c>
      <c r="AP155" s="51">
        <v>9</v>
      </c>
      <c r="AQ155" s="51">
        <v>9</v>
      </c>
      <c r="AR155" s="51">
        <v>4.7539999999999996</v>
      </c>
      <c r="AS155" s="51">
        <v>120</v>
      </c>
    </row>
    <row r="156" spans="19:45" x14ac:dyDescent="0.2">
      <c r="S156" s="53" t="s">
        <v>440</v>
      </c>
      <c r="T156" s="51">
        <v>100</v>
      </c>
      <c r="U156" s="51">
        <v>68.66</v>
      </c>
      <c r="V156" s="51">
        <v>31.34</v>
      </c>
      <c r="W156" s="51">
        <v>9.6989999999999998</v>
      </c>
      <c r="X156" s="51">
        <v>9</v>
      </c>
      <c r="Y156" s="51">
        <v>9</v>
      </c>
      <c r="Z156" s="51">
        <v>4.57</v>
      </c>
      <c r="AA156" s="51">
        <v>120</v>
      </c>
      <c r="AK156" s="53" t="s">
        <v>437</v>
      </c>
      <c r="AL156" s="51">
        <v>100</v>
      </c>
      <c r="AM156" s="51">
        <v>79.040000000000006</v>
      </c>
      <c r="AN156" s="51">
        <v>20.96</v>
      </c>
      <c r="AO156" s="51">
        <v>7.3259999999999996</v>
      </c>
      <c r="AP156" s="51">
        <v>9</v>
      </c>
      <c r="AQ156" s="51">
        <v>9</v>
      </c>
      <c r="AR156" s="51">
        <v>4.0449999999999999</v>
      </c>
      <c r="AS156" s="51">
        <v>120</v>
      </c>
    </row>
    <row r="157" spans="19:45" x14ac:dyDescent="0.2">
      <c r="S157" s="53" t="s">
        <v>443</v>
      </c>
      <c r="T157" s="51">
        <v>100</v>
      </c>
      <c r="U157" s="51">
        <v>60.56</v>
      </c>
      <c r="V157" s="51">
        <v>39.44</v>
      </c>
      <c r="W157" s="51">
        <v>9.6989999999999998</v>
      </c>
      <c r="X157" s="51">
        <v>9</v>
      </c>
      <c r="Y157" s="51">
        <v>9</v>
      </c>
      <c r="Z157" s="51">
        <v>5.75</v>
      </c>
      <c r="AA157" s="51">
        <v>120</v>
      </c>
      <c r="AK157" s="53" t="s">
        <v>440</v>
      </c>
      <c r="AL157" s="51">
        <v>100</v>
      </c>
      <c r="AM157" s="51">
        <v>64.849999999999994</v>
      </c>
      <c r="AN157" s="51">
        <v>35.15</v>
      </c>
      <c r="AO157" s="51">
        <v>7.3259999999999996</v>
      </c>
      <c r="AP157" s="51">
        <v>9</v>
      </c>
      <c r="AQ157" s="51">
        <v>9</v>
      </c>
      <c r="AR157" s="51">
        <v>6.7850000000000001</v>
      </c>
      <c r="AS157" s="51">
        <v>120</v>
      </c>
    </row>
    <row r="158" spans="19:45" x14ac:dyDescent="0.2">
      <c r="S158" s="53" t="s">
        <v>446</v>
      </c>
      <c r="T158" s="51">
        <v>100</v>
      </c>
      <c r="U158" s="51">
        <v>80.260000000000005</v>
      </c>
      <c r="V158" s="51">
        <v>19.739999999999998</v>
      </c>
      <c r="W158" s="51">
        <v>9.6989999999999998</v>
      </c>
      <c r="X158" s="51">
        <v>9</v>
      </c>
      <c r="Y158" s="51">
        <v>9</v>
      </c>
      <c r="Z158" s="51">
        <v>2.879</v>
      </c>
      <c r="AA158" s="51">
        <v>120</v>
      </c>
      <c r="AK158" s="53" t="s">
        <v>443</v>
      </c>
      <c r="AL158" s="51">
        <v>100</v>
      </c>
      <c r="AM158" s="51">
        <v>75.87</v>
      </c>
      <c r="AN158" s="51">
        <v>24.13</v>
      </c>
      <c r="AO158" s="51">
        <v>7.3259999999999996</v>
      </c>
      <c r="AP158" s="51">
        <v>9</v>
      </c>
      <c r="AQ158" s="51">
        <v>9</v>
      </c>
      <c r="AR158" s="51">
        <v>4.6580000000000004</v>
      </c>
      <c r="AS158" s="51">
        <v>120</v>
      </c>
    </row>
    <row r="159" spans="19:45" x14ac:dyDescent="0.2">
      <c r="S159" s="53" t="s">
        <v>449</v>
      </c>
      <c r="T159" s="51">
        <v>100</v>
      </c>
      <c r="U159" s="51">
        <v>76.77</v>
      </c>
      <c r="V159" s="51">
        <v>23.23</v>
      </c>
      <c r="W159" s="51">
        <v>9.6989999999999998</v>
      </c>
      <c r="X159" s="51">
        <v>9</v>
      </c>
      <c r="Y159" s="51">
        <v>9</v>
      </c>
      <c r="Z159" s="51">
        <v>3.387</v>
      </c>
      <c r="AA159" s="51">
        <v>120</v>
      </c>
      <c r="AK159" s="53" t="s">
        <v>446</v>
      </c>
      <c r="AL159" s="51">
        <v>100</v>
      </c>
      <c r="AM159" s="51">
        <v>88.92</v>
      </c>
      <c r="AN159" s="51">
        <v>11.08</v>
      </c>
      <c r="AO159" s="51">
        <v>7.3259999999999996</v>
      </c>
      <c r="AP159" s="51">
        <v>9</v>
      </c>
      <c r="AQ159" s="51">
        <v>9</v>
      </c>
      <c r="AR159" s="51">
        <v>2.1389999999999998</v>
      </c>
      <c r="AS159" s="51">
        <v>120</v>
      </c>
    </row>
    <row r="160" spans="19:45" x14ac:dyDescent="0.2">
      <c r="S160" s="53" t="s">
        <v>452</v>
      </c>
      <c r="T160" s="51">
        <v>100</v>
      </c>
      <c r="U160" s="51">
        <v>65.260000000000005</v>
      </c>
      <c r="V160" s="51">
        <v>34.74</v>
      </c>
      <c r="W160" s="51">
        <v>9.6989999999999998</v>
      </c>
      <c r="X160" s="51">
        <v>9</v>
      </c>
      <c r="Y160" s="51">
        <v>9</v>
      </c>
      <c r="Z160" s="51">
        <v>5.0659999999999998</v>
      </c>
      <c r="AA160" s="51">
        <v>120</v>
      </c>
      <c r="AK160" s="53" t="s">
        <v>449</v>
      </c>
      <c r="AL160" s="51">
        <v>100</v>
      </c>
      <c r="AM160" s="51">
        <v>81.41</v>
      </c>
      <c r="AN160" s="51">
        <v>18.59</v>
      </c>
      <c r="AO160" s="51">
        <v>7.3259999999999996</v>
      </c>
      <c r="AP160" s="51">
        <v>9</v>
      </c>
      <c r="AQ160" s="51">
        <v>9</v>
      </c>
      <c r="AR160" s="51">
        <v>3.5880000000000001</v>
      </c>
      <c r="AS160" s="51">
        <v>120</v>
      </c>
    </row>
    <row r="161" spans="19:45" x14ac:dyDescent="0.2">
      <c r="S161" s="53" t="s">
        <v>455</v>
      </c>
      <c r="T161" s="51">
        <v>100</v>
      </c>
      <c r="U161" s="51">
        <v>69.42</v>
      </c>
      <c r="V161" s="51">
        <v>30.58</v>
      </c>
      <c r="W161" s="51">
        <v>9.6989999999999998</v>
      </c>
      <c r="X161" s="51">
        <v>9</v>
      </c>
      <c r="Y161" s="51">
        <v>9</v>
      </c>
      <c r="Z161" s="51">
        <v>4.4589999999999996</v>
      </c>
      <c r="AA161" s="51">
        <v>120</v>
      </c>
      <c r="AK161" s="53" t="s">
        <v>452</v>
      </c>
      <c r="AL161" s="51">
        <v>100</v>
      </c>
      <c r="AM161" s="51">
        <v>81.099999999999994</v>
      </c>
      <c r="AN161" s="51">
        <v>18.899999999999999</v>
      </c>
      <c r="AO161" s="51">
        <v>7.3259999999999996</v>
      </c>
      <c r="AP161" s="51">
        <v>9</v>
      </c>
      <c r="AQ161" s="51">
        <v>9</v>
      </c>
      <c r="AR161" s="51">
        <v>3.6480000000000001</v>
      </c>
      <c r="AS161" s="51">
        <v>120</v>
      </c>
    </row>
    <row r="162" spans="19:45" x14ac:dyDescent="0.2">
      <c r="S162" s="53" t="s">
        <v>458</v>
      </c>
      <c r="T162" s="51">
        <v>100</v>
      </c>
      <c r="U162" s="51">
        <v>70.69</v>
      </c>
      <c r="V162" s="51">
        <v>29.31</v>
      </c>
      <c r="W162" s="51">
        <v>9.6989999999999998</v>
      </c>
      <c r="X162" s="51">
        <v>9</v>
      </c>
      <c r="Y162" s="51">
        <v>9</v>
      </c>
      <c r="Z162" s="51">
        <v>4.274</v>
      </c>
      <c r="AA162" s="51">
        <v>120</v>
      </c>
      <c r="AK162" s="53" t="s">
        <v>455</v>
      </c>
      <c r="AL162" s="51">
        <v>100</v>
      </c>
      <c r="AM162" s="51">
        <v>73.55</v>
      </c>
      <c r="AN162" s="51">
        <v>26.45</v>
      </c>
      <c r="AO162" s="51">
        <v>7.3259999999999996</v>
      </c>
      <c r="AP162" s="51">
        <v>9</v>
      </c>
      <c r="AQ162" s="51">
        <v>9</v>
      </c>
      <c r="AR162" s="51">
        <v>5.1050000000000004</v>
      </c>
      <c r="AS162" s="51">
        <v>120</v>
      </c>
    </row>
    <row r="163" spans="19:45" x14ac:dyDescent="0.2">
      <c r="S163" s="53" t="s">
        <v>461</v>
      </c>
      <c r="T163" s="51">
        <v>100</v>
      </c>
      <c r="U163" s="51">
        <v>73.08</v>
      </c>
      <c r="V163" s="51">
        <v>26.92</v>
      </c>
      <c r="W163" s="51">
        <v>9.6989999999999998</v>
      </c>
      <c r="X163" s="51">
        <v>9</v>
      </c>
      <c r="Y163" s="51">
        <v>9</v>
      </c>
      <c r="Z163" s="51">
        <v>3.9260000000000002</v>
      </c>
      <c r="AA163" s="51">
        <v>120</v>
      </c>
      <c r="AK163" s="53" t="s">
        <v>458</v>
      </c>
      <c r="AL163" s="51">
        <v>100</v>
      </c>
      <c r="AM163" s="51">
        <v>87.93</v>
      </c>
      <c r="AN163" s="51">
        <v>12.07</v>
      </c>
      <c r="AO163" s="51">
        <v>7.3259999999999996</v>
      </c>
      <c r="AP163" s="51">
        <v>9</v>
      </c>
      <c r="AQ163" s="51">
        <v>9</v>
      </c>
      <c r="AR163" s="51">
        <v>2.33</v>
      </c>
      <c r="AS163" s="51">
        <v>120</v>
      </c>
    </row>
    <row r="164" spans="19:45" x14ac:dyDescent="0.2">
      <c r="S164" s="53" t="s">
        <v>464</v>
      </c>
      <c r="T164" s="51">
        <v>100</v>
      </c>
      <c r="U164" s="51">
        <v>58.55</v>
      </c>
      <c r="V164" s="51">
        <v>41.45</v>
      </c>
      <c r="W164" s="51">
        <v>9.6989999999999998</v>
      </c>
      <c r="X164" s="51">
        <v>9</v>
      </c>
      <c r="Y164" s="51">
        <v>9</v>
      </c>
      <c r="Z164" s="51">
        <v>6.0439999999999996</v>
      </c>
      <c r="AA164" s="51">
        <v>120</v>
      </c>
      <c r="AK164" s="53" t="s">
        <v>461</v>
      </c>
      <c r="AL164" s="51">
        <v>100</v>
      </c>
      <c r="AM164" s="51">
        <v>79.78</v>
      </c>
      <c r="AN164" s="51">
        <v>20.22</v>
      </c>
      <c r="AO164" s="51">
        <v>7.3259999999999996</v>
      </c>
      <c r="AP164" s="51">
        <v>9</v>
      </c>
      <c r="AQ164" s="51">
        <v>9</v>
      </c>
      <c r="AR164" s="51">
        <v>3.903</v>
      </c>
      <c r="AS164" s="51">
        <v>120</v>
      </c>
    </row>
    <row r="165" spans="19:45" x14ac:dyDescent="0.2">
      <c r="S165" s="53" t="s">
        <v>467</v>
      </c>
      <c r="T165" s="51">
        <v>67.66</v>
      </c>
      <c r="U165" s="51">
        <v>54.38</v>
      </c>
      <c r="V165" s="51">
        <v>13.28</v>
      </c>
      <c r="W165" s="51">
        <v>9.6989999999999998</v>
      </c>
      <c r="X165" s="51">
        <v>9</v>
      </c>
      <c r="Y165" s="51">
        <v>9</v>
      </c>
      <c r="Z165" s="51">
        <v>1.9359999999999999</v>
      </c>
      <c r="AA165" s="51">
        <v>120</v>
      </c>
      <c r="AK165" s="53" t="s">
        <v>464</v>
      </c>
      <c r="AL165" s="51">
        <v>100</v>
      </c>
      <c r="AM165" s="51">
        <v>72.290000000000006</v>
      </c>
      <c r="AN165" s="51">
        <v>27.71</v>
      </c>
      <c r="AO165" s="51">
        <v>7.3259999999999996</v>
      </c>
      <c r="AP165" s="51">
        <v>9</v>
      </c>
      <c r="AQ165" s="51">
        <v>9</v>
      </c>
      <c r="AR165" s="51">
        <v>5.3479999999999999</v>
      </c>
      <c r="AS165" s="51">
        <v>120</v>
      </c>
    </row>
    <row r="166" spans="19:45" x14ac:dyDescent="0.2">
      <c r="S166" s="53" t="s">
        <v>470</v>
      </c>
      <c r="T166" s="51">
        <v>67.66</v>
      </c>
      <c r="U166" s="51">
        <v>57.31</v>
      </c>
      <c r="V166" s="51">
        <v>10.35</v>
      </c>
      <c r="W166" s="51">
        <v>9.6989999999999998</v>
      </c>
      <c r="X166" s="51">
        <v>9</v>
      </c>
      <c r="Y166" s="51">
        <v>9</v>
      </c>
      <c r="Z166" s="51">
        <v>1.5089999999999999</v>
      </c>
      <c r="AA166" s="51">
        <v>120</v>
      </c>
      <c r="AK166" s="53" t="s">
        <v>467</v>
      </c>
      <c r="AL166" s="51">
        <v>80.59</v>
      </c>
      <c r="AM166" s="51">
        <v>78.150000000000006</v>
      </c>
      <c r="AN166" s="51">
        <v>2.4390000000000001</v>
      </c>
      <c r="AO166" s="51">
        <v>7.3259999999999996</v>
      </c>
      <c r="AP166" s="51">
        <v>9</v>
      </c>
      <c r="AQ166" s="51">
        <v>9</v>
      </c>
      <c r="AR166" s="51">
        <v>0.4708</v>
      </c>
      <c r="AS166" s="51">
        <v>120</v>
      </c>
    </row>
    <row r="167" spans="19:45" x14ac:dyDescent="0.2">
      <c r="S167" s="53" t="s">
        <v>473</v>
      </c>
      <c r="T167" s="51">
        <v>67.66</v>
      </c>
      <c r="U167" s="51">
        <v>63.59</v>
      </c>
      <c r="V167" s="51">
        <v>4.0650000000000004</v>
      </c>
      <c r="W167" s="51">
        <v>9.6989999999999998</v>
      </c>
      <c r="X167" s="51">
        <v>9</v>
      </c>
      <c r="Y167" s="51">
        <v>9</v>
      </c>
      <c r="Z167" s="51">
        <v>0.59279999999999999</v>
      </c>
      <c r="AA167" s="51">
        <v>120</v>
      </c>
      <c r="AK167" s="53" t="s">
        <v>470</v>
      </c>
      <c r="AL167" s="51">
        <v>80.59</v>
      </c>
      <c r="AM167" s="51">
        <v>77.180000000000007</v>
      </c>
      <c r="AN167" s="51">
        <v>3.4060000000000001</v>
      </c>
      <c r="AO167" s="51">
        <v>7.3259999999999996</v>
      </c>
      <c r="AP167" s="51">
        <v>9</v>
      </c>
      <c r="AQ167" s="51">
        <v>9</v>
      </c>
      <c r="AR167" s="51">
        <v>0.65749999999999997</v>
      </c>
      <c r="AS167" s="51">
        <v>120</v>
      </c>
    </row>
    <row r="168" spans="19:45" x14ac:dyDescent="0.2">
      <c r="S168" s="53" t="s">
        <v>476</v>
      </c>
      <c r="T168" s="51">
        <v>67.66</v>
      </c>
      <c r="U168" s="51">
        <v>58.1</v>
      </c>
      <c r="V168" s="51">
        <v>9.5570000000000004</v>
      </c>
      <c r="W168" s="51">
        <v>9.6989999999999998</v>
      </c>
      <c r="X168" s="51">
        <v>9</v>
      </c>
      <c r="Y168" s="51">
        <v>9</v>
      </c>
      <c r="Z168" s="51">
        <v>1.3939999999999999</v>
      </c>
      <c r="AA168" s="51">
        <v>120</v>
      </c>
      <c r="AK168" s="53" t="s">
        <v>473</v>
      </c>
      <c r="AL168" s="51">
        <v>80.59</v>
      </c>
      <c r="AM168" s="51">
        <v>75.38</v>
      </c>
      <c r="AN168" s="51">
        <v>5.2130000000000001</v>
      </c>
      <c r="AO168" s="51">
        <v>7.3259999999999996</v>
      </c>
      <c r="AP168" s="51">
        <v>9</v>
      </c>
      <c r="AQ168" s="51">
        <v>9</v>
      </c>
      <c r="AR168" s="51">
        <v>1.006</v>
      </c>
      <c r="AS168" s="51">
        <v>120</v>
      </c>
    </row>
    <row r="169" spans="19:45" x14ac:dyDescent="0.2">
      <c r="S169" s="53" t="s">
        <v>479</v>
      </c>
      <c r="T169" s="51">
        <v>67.66</v>
      </c>
      <c r="U169" s="51">
        <v>68.66</v>
      </c>
      <c r="V169" s="51">
        <v>-1.0009999999999999</v>
      </c>
      <c r="W169" s="51">
        <v>9.6989999999999998</v>
      </c>
      <c r="X169" s="51">
        <v>9</v>
      </c>
      <c r="Y169" s="51">
        <v>9</v>
      </c>
      <c r="Z169" s="51">
        <v>0.1459</v>
      </c>
      <c r="AA169" s="51">
        <v>120</v>
      </c>
      <c r="AK169" s="53" t="s">
        <v>476</v>
      </c>
      <c r="AL169" s="51">
        <v>80.59</v>
      </c>
      <c r="AM169" s="51">
        <v>79.040000000000006</v>
      </c>
      <c r="AN169" s="51">
        <v>1.5429999999999999</v>
      </c>
      <c r="AO169" s="51">
        <v>7.3259999999999996</v>
      </c>
      <c r="AP169" s="51">
        <v>9</v>
      </c>
      <c r="AQ169" s="51">
        <v>9</v>
      </c>
      <c r="AR169" s="51">
        <v>0.2979</v>
      </c>
      <c r="AS169" s="51">
        <v>120</v>
      </c>
    </row>
    <row r="170" spans="19:45" x14ac:dyDescent="0.2">
      <c r="S170" s="53" t="s">
        <v>482</v>
      </c>
      <c r="T170" s="51">
        <v>67.66</v>
      </c>
      <c r="U170" s="51">
        <v>60.56</v>
      </c>
      <c r="V170" s="51">
        <v>7.093</v>
      </c>
      <c r="W170" s="51">
        <v>9.6989999999999998</v>
      </c>
      <c r="X170" s="51">
        <v>9</v>
      </c>
      <c r="Y170" s="51">
        <v>9</v>
      </c>
      <c r="Z170" s="51">
        <v>1.034</v>
      </c>
      <c r="AA170" s="51">
        <v>120</v>
      </c>
      <c r="AK170" s="53" t="s">
        <v>479</v>
      </c>
      <c r="AL170" s="51">
        <v>80.59</v>
      </c>
      <c r="AM170" s="51">
        <v>64.849999999999994</v>
      </c>
      <c r="AN170" s="51">
        <v>15.74</v>
      </c>
      <c r="AO170" s="51">
        <v>7.3259999999999996</v>
      </c>
      <c r="AP170" s="51">
        <v>9</v>
      </c>
      <c r="AQ170" s="51">
        <v>9</v>
      </c>
      <c r="AR170" s="51">
        <v>3.0379999999999998</v>
      </c>
      <c r="AS170" s="51">
        <v>120</v>
      </c>
    </row>
    <row r="171" spans="19:45" x14ac:dyDescent="0.2">
      <c r="S171" s="53" t="s">
        <v>485</v>
      </c>
      <c r="T171" s="51">
        <v>67.66</v>
      </c>
      <c r="U171" s="51">
        <v>80.260000000000005</v>
      </c>
      <c r="V171" s="51">
        <v>-12.6</v>
      </c>
      <c r="W171" s="51">
        <v>9.6989999999999998</v>
      </c>
      <c r="X171" s="51">
        <v>9</v>
      </c>
      <c r="Y171" s="51">
        <v>9</v>
      </c>
      <c r="Z171" s="51">
        <v>1.837</v>
      </c>
      <c r="AA171" s="51">
        <v>120</v>
      </c>
      <c r="AK171" s="53" t="s">
        <v>482</v>
      </c>
      <c r="AL171" s="51">
        <v>80.59</v>
      </c>
      <c r="AM171" s="51">
        <v>75.87</v>
      </c>
      <c r="AN171" s="51">
        <v>4.7169999999999996</v>
      </c>
      <c r="AO171" s="51">
        <v>7.3259999999999996</v>
      </c>
      <c r="AP171" s="51">
        <v>9</v>
      </c>
      <c r="AQ171" s="51">
        <v>9</v>
      </c>
      <c r="AR171" s="51">
        <v>0.91059999999999997</v>
      </c>
      <c r="AS171" s="51">
        <v>120</v>
      </c>
    </row>
    <row r="172" spans="19:45" x14ac:dyDescent="0.2">
      <c r="S172" s="53" t="s">
        <v>488</v>
      </c>
      <c r="T172" s="51">
        <v>67.66</v>
      </c>
      <c r="U172" s="51">
        <v>76.77</v>
      </c>
      <c r="V172" s="51">
        <v>-9.1159999999999997</v>
      </c>
      <c r="W172" s="51">
        <v>9.6989999999999998</v>
      </c>
      <c r="X172" s="51">
        <v>9</v>
      </c>
      <c r="Y172" s="51">
        <v>9</v>
      </c>
      <c r="Z172" s="51">
        <v>1.329</v>
      </c>
      <c r="AA172" s="51">
        <v>120</v>
      </c>
      <c r="AK172" s="53" t="s">
        <v>485</v>
      </c>
      <c r="AL172" s="51">
        <v>80.59</v>
      </c>
      <c r="AM172" s="51">
        <v>88.92</v>
      </c>
      <c r="AN172" s="51">
        <v>-8.3320000000000007</v>
      </c>
      <c r="AO172" s="51">
        <v>7.3259999999999996</v>
      </c>
      <c r="AP172" s="51">
        <v>9</v>
      </c>
      <c r="AQ172" s="51">
        <v>9</v>
      </c>
      <c r="AR172" s="51">
        <v>1.6080000000000001</v>
      </c>
      <c r="AS172" s="51">
        <v>120</v>
      </c>
    </row>
    <row r="173" spans="19:45" x14ac:dyDescent="0.2">
      <c r="S173" s="53" t="s">
        <v>491</v>
      </c>
      <c r="T173" s="51">
        <v>67.66</v>
      </c>
      <c r="U173" s="51">
        <v>65.260000000000005</v>
      </c>
      <c r="V173" s="51">
        <v>2.399</v>
      </c>
      <c r="W173" s="51">
        <v>9.6989999999999998</v>
      </c>
      <c r="X173" s="51">
        <v>9</v>
      </c>
      <c r="Y173" s="51">
        <v>9</v>
      </c>
      <c r="Z173" s="51">
        <v>0.3498</v>
      </c>
      <c r="AA173" s="51">
        <v>120</v>
      </c>
      <c r="AK173" s="53" t="s">
        <v>488</v>
      </c>
      <c r="AL173" s="51">
        <v>80.59</v>
      </c>
      <c r="AM173" s="51">
        <v>81.41</v>
      </c>
      <c r="AN173" s="51">
        <v>-0.82509999999999994</v>
      </c>
      <c r="AO173" s="51">
        <v>7.3259999999999996</v>
      </c>
      <c r="AP173" s="51">
        <v>9</v>
      </c>
      <c r="AQ173" s="51">
        <v>9</v>
      </c>
      <c r="AR173" s="51">
        <v>0.1593</v>
      </c>
      <c r="AS173" s="51">
        <v>120</v>
      </c>
    </row>
    <row r="174" spans="19:45" x14ac:dyDescent="0.2">
      <c r="S174" s="53" t="s">
        <v>494</v>
      </c>
      <c r="T174" s="51">
        <v>67.66</v>
      </c>
      <c r="U174" s="51">
        <v>69.42</v>
      </c>
      <c r="V174" s="51">
        <v>-1.7629999999999999</v>
      </c>
      <c r="W174" s="51">
        <v>9.6989999999999998</v>
      </c>
      <c r="X174" s="51">
        <v>9</v>
      </c>
      <c r="Y174" s="51">
        <v>9</v>
      </c>
      <c r="Z174" s="51">
        <v>0.25700000000000001</v>
      </c>
      <c r="AA174" s="51">
        <v>120</v>
      </c>
      <c r="AK174" s="53" t="s">
        <v>491</v>
      </c>
      <c r="AL174" s="51">
        <v>80.59</v>
      </c>
      <c r="AM174" s="51">
        <v>81.099999999999994</v>
      </c>
      <c r="AN174" s="51">
        <v>-0.51490000000000002</v>
      </c>
      <c r="AO174" s="51">
        <v>7.3259999999999996</v>
      </c>
      <c r="AP174" s="51">
        <v>9</v>
      </c>
      <c r="AQ174" s="51">
        <v>9</v>
      </c>
      <c r="AR174" s="51">
        <v>9.9409999999999998E-2</v>
      </c>
      <c r="AS174" s="51">
        <v>120</v>
      </c>
    </row>
    <row r="175" spans="19:45" x14ac:dyDescent="0.2">
      <c r="S175" s="53" t="s">
        <v>497</v>
      </c>
      <c r="T175" s="51">
        <v>67.66</v>
      </c>
      <c r="U175" s="51">
        <v>70.69</v>
      </c>
      <c r="V175" s="51">
        <v>-3.032</v>
      </c>
      <c r="W175" s="51">
        <v>9.6989999999999998</v>
      </c>
      <c r="X175" s="51">
        <v>9</v>
      </c>
      <c r="Y175" s="51">
        <v>9</v>
      </c>
      <c r="Z175" s="51">
        <v>0.44209999999999999</v>
      </c>
      <c r="AA175" s="51">
        <v>120</v>
      </c>
      <c r="AK175" s="53" t="s">
        <v>494</v>
      </c>
      <c r="AL175" s="51">
        <v>80.59</v>
      </c>
      <c r="AM175" s="51">
        <v>73.55</v>
      </c>
      <c r="AN175" s="51">
        <v>7.0350000000000001</v>
      </c>
      <c r="AO175" s="51">
        <v>7.3259999999999996</v>
      </c>
      <c r="AP175" s="51">
        <v>9</v>
      </c>
      <c r="AQ175" s="51">
        <v>9</v>
      </c>
      <c r="AR175" s="51">
        <v>1.3580000000000001</v>
      </c>
      <c r="AS175" s="51">
        <v>120</v>
      </c>
    </row>
    <row r="176" spans="19:45" x14ac:dyDescent="0.2">
      <c r="S176" s="53" t="s">
        <v>500</v>
      </c>
      <c r="T176" s="51">
        <v>67.66</v>
      </c>
      <c r="U176" s="51">
        <v>73.08</v>
      </c>
      <c r="V176" s="51">
        <v>-5.4219999999999997</v>
      </c>
      <c r="W176" s="51">
        <v>9.6989999999999998</v>
      </c>
      <c r="X176" s="51">
        <v>9</v>
      </c>
      <c r="Y176" s="51">
        <v>9</v>
      </c>
      <c r="Z176" s="51">
        <v>0.79059999999999997</v>
      </c>
      <c r="AA176" s="51">
        <v>120</v>
      </c>
      <c r="AK176" s="53" t="s">
        <v>497</v>
      </c>
      <c r="AL176" s="51">
        <v>80.59</v>
      </c>
      <c r="AM176" s="51">
        <v>87.93</v>
      </c>
      <c r="AN176" s="51">
        <v>-7.34</v>
      </c>
      <c r="AO176" s="51">
        <v>7.3259999999999996</v>
      </c>
      <c r="AP176" s="51">
        <v>9</v>
      </c>
      <c r="AQ176" s="51">
        <v>9</v>
      </c>
      <c r="AR176" s="51">
        <v>1.417</v>
      </c>
      <c r="AS176" s="51">
        <v>120</v>
      </c>
    </row>
    <row r="177" spans="19:45" x14ac:dyDescent="0.2">
      <c r="S177" s="53" t="s">
        <v>503</v>
      </c>
      <c r="T177" s="51">
        <v>67.66</v>
      </c>
      <c r="U177" s="51">
        <v>58.55</v>
      </c>
      <c r="V177" s="51">
        <v>9.1080000000000005</v>
      </c>
      <c r="W177" s="51">
        <v>9.6989999999999998</v>
      </c>
      <c r="X177" s="51">
        <v>9</v>
      </c>
      <c r="Y177" s="51">
        <v>9</v>
      </c>
      <c r="Z177" s="51">
        <v>1.3280000000000001</v>
      </c>
      <c r="AA177" s="51">
        <v>120</v>
      </c>
      <c r="AK177" s="53" t="s">
        <v>500</v>
      </c>
      <c r="AL177" s="51">
        <v>80.59</v>
      </c>
      <c r="AM177" s="51">
        <v>79.78</v>
      </c>
      <c r="AN177" s="51">
        <v>0.80740000000000001</v>
      </c>
      <c r="AO177" s="51">
        <v>7.3259999999999996</v>
      </c>
      <c r="AP177" s="51">
        <v>9</v>
      </c>
      <c r="AQ177" s="51">
        <v>9</v>
      </c>
      <c r="AR177" s="51">
        <v>0.15590000000000001</v>
      </c>
      <c r="AS177" s="51">
        <v>120</v>
      </c>
    </row>
    <row r="178" spans="19:45" x14ac:dyDescent="0.2">
      <c r="S178" s="53" t="s">
        <v>506</v>
      </c>
      <c r="T178" s="51">
        <v>54.38</v>
      </c>
      <c r="U178" s="51">
        <v>57.31</v>
      </c>
      <c r="V178" s="51">
        <v>-2.9289999999999998</v>
      </c>
      <c r="W178" s="51">
        <v>9.6989999999999998</v>
      </c>
      <c r="X178" s="51">
        <v>9</v>
      </c>
      <c r="Y178" s="51">
        <v>9</v>
      </c>
      <c r="Z178" s="51">
        <v>0.42709999999999998</v>
      </c>
      <c r="AA178" s="51">
        <v>120</v>
      </c>
      <c r="AK178" s="53" t="s">
        <v>503</v>
      </c>
      <c r="AL178" s="51">
        <v>80.59</v>
      </c>
      <c r="AM178" s="51">
        <v>72.290000000000006</v>
      </c>
      <c r="AN178" s="51">
        <v>8.2940000000000005</v>
      </c>
      <c r="AO178" s="51">
        <v>7.3259999999999996</v>
      </c>
      <c r="AP178" s="51">
        <v>9</v>
      </c>
      <c r="AQ178" s="51">
        <v>9</v>
      </c>
      <c r="AR178" s="51">
        <v>1.601</v>
      </c>
      <c r="AS178" s="51">
        <v>120</v>
      </c>
    </row>
    <row r="179" spans="19:45" x14ac:dyDescent="0.2">
      <c r="S179" s="53" t="s">
        <v>509</v>
      </c>
      <c r="T179" s="51">
        <v>54.38</v>
      </c>
      <c r="U179" s="51">
        <v>63.59</v>
      </c>
      <c r="V179" s="51">
        <v>-9.2100000000000009</v>
      </c>
      <c r="W179" s="51">
        <v>9.6989999999999998</v>
      </c>
      <c r="X179" s="51">
        <v>9</v>
      </c>
      <c r="Y179" s="51">
        <v>9</v>
      </c>
      <c r="Z179" s="51">
        <v>1.343</v>
      </c>
      <c r="AA179" s="51">
        <v>120</v>
      </c>
      <c r="AK179" s="53" t="s">
        <v>506</v>
      </c>
      <c r="AL179" s="51">
        <v>78.150000000000006</v>
      </c>
      <c r="AM179" s="51">
        <v>77.180000000000007</v>
      </c>
      <c r="AN179" s="51">
        <v>0.96719999999999995</v>
      </c>
      <c r="AO179" s="51">
        <v>7.3259999999999996</v>
      </c>
      <c r="AP179" s="51">
        <v>9</v>
      </c>
      <c r="AQ179" s="51">
        <v>9</v>
      </c>
      <c r="AR179" s="51">
        <v>0.1867</v>
      </c>
      <c r="AS179" s="51">
        <v>120</v>
      </c>
    </row>
    <row r="180" spans="19:45" x14ac:dyDescent="0.2">
      <c r="S180" s="53" t="s">
        <v>512</v>
      </c>
      <c r="T180" s="51">
        <v>54.38</v>
      </c>
      <c r="U180" s="51">
        <v>58.1</v>
      </c>
      <c r="V180" s="51">
        <v>-3.7189999999999999</v>
      </c>
      <c r="W180" s="51">
        <v>9.6989999999999998</v>
      </c>
      <c r="X180" s="51">
        <v>9</v>
      </c>
      <c r="Y180" s="51">
        <v>9</v>
      </c>
      <c r="Z180" s="51">
        <v>0.54220000000000002</v>
      </c>
      <c r="AA180" s="51">
        <v>120</v>
      </c>
      <c r="AK180" s="53" t="s">
        <v>509</v>
      </c>
      <c r="AL180" s="51">
        <v>78.150000000000006</v>
      </c>
      <c r="AM180" s="51">
        <v>75.38</v>
      </c>
      <c r="AN180" s="51">
        <v>2.774</v>
      </c>
      <c r="AO180" s="51">
        <v>7.3259999999999996</v>
      </c>
      <c r="AP180" s="51">
        <v>9</v>
      </c>
      <c r="AQ180" s="51">
        <v>9</v>
      </c>
      <c r="AR180" s="51">
        <v>0.53549999999999998</v>
      </c>
      <c r="AS180" s="51">
        <v>120</v>
      </c>
    </row>
    <row r="181" spans="19:45" x14ac:dyDescent="0.2">
      <c r="S181" s="53" t="s">
        <v>515</v>
      </c>
      <c r="T181" s="51">
        <v>54.38</v>
      </c>
      <c r="U181" s="51">
        <v>68.66</v>
      </c>
      <c r="V181" s="51">
        <v>-14.28</v>
      </c>
      <c r="W181" s="51">
        <v>9.6989999999999998</v>
      </c>
      <c r="X181" s="51">
        <v>9</v>
      </c>
      <c r="Y181" s="51">
        <v>9</v>
      </c>
      <c r="Z181" s="51">
        <v>2.0819999999999999</v>
      </c>
      <c r="AA181" s="51">
        <v>120</v>
      </c>
      <c r="AK181" s="53" t="s">
        <v>512</v>
      </c>
      <c r="AL181" s="51">
        <v>78.150000000000006</v>
      </c>
      <c r="AM181" s="51">
        <v>79.040000000000006</v>
      </c>
      <c r="AN181" s="51">
        <v>-0.89549999999999996</v>
      </c>
      <c r="AO181" s="51">
        <v>7.3259999999999996</v>
      </c>
      <c r="AP181" s="51">
        <v>9</v>
      </c>
      <c r="AQ181" s="51">
        <v>9</v>
      </c>
      <c r="AR181" s="51">
        <v>0.1729</v>
      </c>
      <c r="AS181" s="51">
        <v>120</v>
      </c>
    </row>
    <row r="182" spans="19:45" x14ac:dyDescent="0.2">
      <c r="S182" s="53" t="s">
        <v>518</v>
      </c>
      <c r="T182" s="51">
        <v>54.38</v>
      </c>
      <c r="U182" s="51">
        <v>60.56</v>
      </c>
      <c r="V182" s="51">
        <v>-6.1829999999999998</v>
      </c>
      <c r="W182" s="51">
        <v>9.6989999999999998</v>
      </c>
      <c r="X182" s="51">
        <v>9</v>
      </c>
      <c r="Y182" s="51">
        <v>9</v>
      </c>
      <c r="Z182" s="51">
        <v>0.90149999999999997</v>
      </c>
      <c r="AA182" s="51">
        <v>120</v>
      </c>
      <c r="AK182" s="53" t="s">
        <v>515</v>
      </c>
      <c r="AL182" s="51">
        <v>78.150000000000006</v>
      </c>
      <c r="AM182" s="51">
        <v>64.849999999999994</v>
      </c>
      <c r="AN182" s="51">
        <v>13.3</v>
      </c>
      <c r="AO182" s="51">
        <v>7.3259999999999996</v>
      </c>
      <c r="AP182" s="51">
        <v>9</v>
      </c>
      <c r="AQ182" s="51">
        <v>9</v>
      </c>
      <c r="AR182" s="51">
        <v>2.5670000000000002</v>
      </c>
      <c r="AS182" s="51">
        <v>120</v>
      </c>
    </row>
    <row r="183" spans="19:45" x14ac:dyDescent="0.2">
      <c r="S183" s="53" t="s">
        <v>521</v>
      </c>
      <c r="T183" s="51">
        <v>54.38</v>
      </c>
      <c r="U183" s="51">
        <v>80.260000000000005</v>
      </c>
      <c r="V183" s="51">
        <v>-25.88</v>
      </c>
      <c r="W183" s="51">
        <v>9.6989999999999998</v>
      </c>
      <c r="X183" s="51">
        <v>9</v>
      </c>
      <c r="Y183" s="51">
        <v>9</v>
      </c>
      <c r="Z183" s="51">
        <v>3.7730000000000001</v>
      </c>
      <c r="AA183" s="51">
        <v>120</v>
      </c>
      <c r="AK183" s="53" t="s">
        <v>518</v>
      </c>
      <c r="AL183" s="51">
        <v>78.150000000000006</v>
      </c>
      <c r="AM183" s="51">
        <v>75.87</v>
      </c>
      <c r="AN183" s="51">
        <v>2.278</v>
      </c>
      <c r="AO183" s="51">
        <v>7.3259999999999996</v>
      </c>
      <c r="AP183" s="51">
        <v>9</v>
      </c>
      <c r="AQ183" s="51">
        <v>9</v>
      </c>
      <c r="AR183" s="51">
        <v>0.43980000000000002</v>
      </c>
      <c r="AS183" s="51">
        <v>120</v>
      </c>
    </row>
    <row r="184" spans="19:45" x14ac:dyDescent="0.2">
      <c r="S184" s="53" t="s">
        <v>524</v>
      </c>
      <c r="T184" s="51">
        <v>54.38</v>
      </c>
      <c r="U184" s="51">
        <v>76.77</v>
      </c>
      <c r="V184" s="51">
        <v>-22.39</v>
      </c>
      <c r="W184" s="51">
        <v>9.6989999999999998</v>
      </c>
      <c r="X184" s="51">
        <v>9</v>
      </c>
      <c r="Y184" s="51">
        <v>9</v>
      </c>
      <c r="Z184" s="51">
        <v>3.2650000000000001</v>
      </c>
      <c r="AA184" s="51">
        <v>120</v>
      </c>
      <c r="AK184" s="53" t="s">
        <v>521</v>
      </c>
      <c r="AL184" s="51">
        <v>78.150000000000006</v>
      </c>
      <c r="AM184" s="51">
        <v>88.92</v>
      </c>
      <c r="AN184" s="51">
        <v>-10.77</v>
      </c>
      <c r="AO184" s="51">
        <v>7.3259999999999996</v>
      </c>
      <c r="AP184" s="51">
        <v>9</v>
      </c>
      <c r="AQ184" s="51">
        <v>9</v>
      </c>
      <c r="AR184" s="51">
        <v>2.0790000000000002</v>
      </c>
      <c r="AS184" s="51">
        <v>120</v>
      </c>
    </row>
    <row r="185" spans="19:45" x14ac:dyDescent="0.2">
      <c r="S185" s="53" t="s">
        <v>527</v>
      </c>
      <c r="T185" s="51">
        <v>54.38</v>
      </c>
      <c r="U185" s="51">
        <v>65.260000000000005</v>
      </c>
      <c r="V185" s="51">
        <v>-10.88</v>
      </c>
      <c r="W185" s="51">
        <v>9.6989999999999998</v>
      </c>
      <c r="X185" s="51">
        <v>9</v>
      </c>
      <c r="Y185" s="51">
        <v>9</v>
      </c>
      <c r="Z185" s="51">
        <v>1.5860000000000001</v>
      </c>
      <c r="AA185" s="51">
        <v>120</v>
      </c>
      <c r="AK185" s="53" t="s">
        <v>524</v>
      </c>
      <c r="AL185" s="51">
        <v>78.150000000000006</v>
      </c>
      <c r="AM185" s="51">
        <v>81.41</v>
      </c>
      <c r="AN185" s="51">
        <v>-3.2639999999999998</v>
      </c>
      <c r="AO185" s="51">
        <v>7.3259999999999996</v>
      </c>
      <c r="AP185" s="51">
        <v>9</v>
      </c>
      <c r="AQ185" s="51">
        <v>9</v>
      </c>
      <c r="AR185" s="51">
        <v>0.63009999999999999</v>
      </c>
      <c r="AS185" s="51">
        <v>120</v>
      </c>
    </row>
    <row r="186" spans="19:45" x14ac:dyDescent="0.2">
      <c r="S186" s="53" t="s">
        <v>530</v>
      </c>
      <c r="T186" s="51">
        <v>54.38</v>
      </c>
      <c r="U186" s="51">
        <v>69.42</v>
      </c>
      <c r="V186" s="51">
        <v>-15.04</v>
      </c>
      <c r="W186" s="51">
        <v>9.6989999999999998</v>
      </c>
      <c r="X186" s="51">
        <v>9</v>
      </c>
      <c r="Y186" s="51">
        <v>9</v>
      </c>
      <c r="Z186" s="51">
        <v>2.1930000000000001</v>
      </c>
      <c r="AA186" s="51">
        <v>120</v>
      </c>
      <c r="AK186" s="53" t="s">
        <v>527</v>
      </c>
      <c r="AL186" s="51">
        <v>78.150000000000006</v>
      </c>
      <c r="AM186" s="51">
        <v>81.099999999999994</v>
      </c>
      <c r="AN186" s="51">
        <v>-2.9540000000000002</v>
      </c>
      <c r="AO186" s="51">
        <v>7.3259999999999996</v>
      </c>
      <c r="AP186" s="51">
        <v>9</v>
      </c>
      <c r="AQ186" s="51">
        <v>9</v>
      </c>
      <c r="AR186" s="51">
        <v>0.57020000000000004</v>
      </c>
      <c r="AS186" s="51">
        <v>120</v>
      </c>
    </row>
    <row r="187" spans="19:45" x14ac:dyDescent="0.2">
      <c r="S187" s="53" t="s">
        <v>533</v>
      </c>
      <c r="T187" s="51">
        <v>54.38</v>
      </c>
      <c r="U187" s="51">
        <v>70.69</v>
      </c>
      <c r="V187" s="51">
        <v>-16.309999999999999</v>
      </c>
      <c r="W187" s="51">
        <v>9.6989999999999998</v>
      </c>
      <c r="X187" s="51">
        <v>9</v>
      </c>
      <c r="Y187" s="51">
        <v>9</v>
      </c>
      <c r="Z187" s="51">
        <v>2.3780000000000001</v>
      </c>
      <c r="AA187" s="51">
        <v>120</v>
      </c>
      <c r="AK187" s="53" t="s">
        <v>530</v>
      </c>
      <c r="AL187" s="51">
        <v>78.150000000000006</v>
      </c>
      <c r="AM187" s="51">
        <v>73.55</v>
      </c>
      <c r="AN187" s="51">
        <v>4.5970000000000004</v>
      </c>
      <c r="AO187" s="51">
        <v>7.3259999999999996</v>
      </c>
      <c r="AP187" s="51">
        <v>9</v>
      </c>
      <c r="AQ187" s="51">
        <v>9</v>
      </c>
      <c r="AR187" s="51">
        <v>0.88729999999999998</v>
      </c>
      <c r="AS187" s="51">
        <v>120</v>
      </c>
    </row>
    <row r="188" spans="19:45" x14ac:dyDescent="0.2">
      <c r="S188" s="53" t="s">
        <v>536</v>
      </c>
      <c r="T188" s="51">
        <v>54.38</v>
      </c>
      <c r="U188" s="51">
        <v>73.08</v>
      </c>
      <c r="V188" s="51">
        <v>-18.7</v>
      </c>
      <c r="W188" s="51">
        <v>9.6989999999999998</v>
      </c>
      <c r="X188" s="51">
        <v>9</v>
      </c>
      <c r="Y188" s="51">
        <v>9</v>
      </c>
      <c r="Z188" s="51">
        <v>2.726</v>
      </c>
      <c r="AA188" s="51">
        <v>120</v>
      </c>
      <c r="AK188" s="53" t="s">
        <v>533</v>
      </c>
      <c r="AL188" s="51">
        <v>78.150000000000006</v>
      </c>
      <c r="AM188" s="51">
        <v>87.93</v>
      </c>
      <c r="AN188" s="51">
        <v>-9.7789999999999999</v>
      </c>
      <c r="AO188" s="51">
        <v>7.3259999999999996</v>
      </c>
      <c r="AP188" s="51">
        <v>9</v>
      </c>
      <c r="AQ188" s="51">
        <v>9</v>
      </c>
      <c r="AR188" s="51">
        <v>1.8879999999999999</v>
      </c>
      <c r="AS188" s="51">
        <v>120</v>
      </c>
    </row>
    <row r="189" spans="19:45" x14ac:dyDescent="0.2">
      <c r="S189" s="53" t="s">
        <v>539</v>
      </c>
      <c r="T189" s="51">
        <v>54.38</v>
      </c>
      <c r="U189" s="51">
        <v>58.55</v>
      </c>
      <c r="V189" s="51">
        <v>-4.1680000000000001</v>
      </c>
      <c r="W189" s="51">
        <v>9.6989999999999998</v>
      </c>
      <c r="X189" s="51">
        <v>9</v>
      </c>
      <c r="Y189" s="51">
        <v>9</v>
      </c>
      <c r="Z189" s="51">
        <v>0.60770000000000002</v>
      </c>
      <c r="AA189" s="51">
        <v>120</v>
      </c>
      <c r="AK189" s="53" t="s">
        <v>536</v>
      </c>
      <c r="AL189" s="51">
        <v>78.150000000000006</v>
      </c>
      <c r="AM189" s="51">
        <v>79.78</v>
      </c>
      <c r="AN189" s="51">
        <v>-1.631</v>
      </c>
      <c r="AO189" s="51">
        <v>7.3259999999999996</v>
      </c>
      <c r="AP189" s="51">
        <v>9</v>
      </c>
      <c r="AQ189" s="51">
        <v>9</v>
      </c>
      <c r="AR189" s="51">
        <v>0.31490000000000001</v>
      </c>
      <c r="AS189" s="51">
        <v>120</v>
      </c>
    </row>
    <row r="190" spans="19:45" x14ac:dyDescent="0.2">
      <c r="S190" s="53" t="s">
        <v>542</v>
      </c>
      <c r="T190" s="51">
        <v>57.31</v>
      </c>
      <c r="U190" s="51">
        <v>63.59</v>
      </c>
      <c r="V190" s="51">
        <v>-6.2809999999999997</v>
      </c>
      <c r="W190" s="51">
        <v>9.6989999999999998</v>
      </c>
      <c r="X190" s="51">
        <v>9</v>
      </c>
      <c r="Y190" s="51">
        <v>9</v>
      </c>
      <c r="Z190" s="51">
        <v>0.91590000000000005</v>
      </c>
      <c r="AA190" s="51">
        <v>120</v>
      </c>
      <c r="AK190" s="53" t="s">
        <v>539</v>
      </c>
      <c r="AL190" s="51">
        <v>78.150000000000006</v>
      </c>
      <c r="AM190" s="51">
        <v>72.290000000000006</v>
      </c>
      <c r="AN190" s="51">
        <v>5.8550000000000004</v>
      </c>
      <c r="AO190" s="51">
        <v>7.3259999999999996</v>
      </c>
      <c r="AP190" s="51">
        <v>9</v>
      </c>
      <c r="AQ190" s="51">
        <v>9</v>
      </c>
      <c r="AR190" s="51">
        <v>1.1299999999999999</v>
      </c>
      <c r="AS190" s="51">
        <v>120</v>
      </c>
    </row>
    <row r="191" spans="19:45" x14ac:dyDescent="0.2">
      <c r="S191" s="53" t="s">
        <v>545</v>
      </c>
      <c r="T191" s="51">
        <v>57.31</v>
      </c>
      <c r="U191" s="51">
        <v>58.1</v>
      </c>
      <c r="V191" s="51">
        <v>-0.78959999999999997</v>
      </c>
      <c r="W191" s="51">
        <v>9.6989999999999998</v>
      </c>
      <c r="X191" s="51">
        <v>9</v>
      </c>
      <c r="Y191" s="51">
        <v>9</v>
      </c>
      <c r="Z191" s="51">
        <v>0.11509999999999999</v>
      </c>
      <c r="AA191" s="51">
        <v>120</v>
      </c>
      <c r="AK191" s="53" t="s">
        <v>542</v>
      </c>
      <c r="AL191" s="51">
        <v>77.180000000000007</v>
      </c>
      <c r="AM191" s="51">
        <v>75.38</v>
      </c>
      <c r="AN191" s="51">
        <v>1.8069999999999999</v>
      </c>
      <c r="AO191" s="51">
        <v>7.3259999999999996</v>
      </c>
      <c r="AP191" s="51">
        <v>9</v>
      </c>
      <c r="AQ191" s="51">
        <v>9</v>
      </c>
      <c r="AR191" s="51">
        <v>0.3488</v>
      </c>
      <c r="AS191" s="51">
        <v>120</v>
      </c>
    </row>
    <row r="192" spans="19:45" x14ac:dyDescent="0.2">
      <c r="S192" s="53" t="s">
        <v>548</v>
      </c>
      <c r="T192" s="51">
        <v>57.31</v>
      </c>
      <c r="U192" s="51">
        <v>68.66</v>
      </c>
      <c r="V192" s="51">
        <v>-11.35</v>
      </c>
      <c r="W192" s="51">
        <v>9.6989999999999998</v>
      </c>
      <c r="X192" s="51">
        <v>9</v>
      </c>
      <c r="Y192" s="51">
        <v>9</v>
      </c>
      <c r="Z192" s="51">
        <v>1.655</v>
      </c>
      <c r="AA192" s="51">
        <v>120</v>
      </c>
      <c r="AK192" s="53" t="s">
        <v>545</v>
      </c>
      <c r="AL192" s="51">
        <v>77.180000000000007</v>
      </c>
      <c r="AM192" s="51">
        <v>79.040000000000006</v>
      </c>
      <c r="AN192" s="51">
        <v>-1.863</v>
      </c>
      <c r="AO192" s="51">
        <v>7.3259999999999996</v>
      </c>
      <c r="AP192" s="51">
        <v>9</v>
      </c>
      <c r="AQ192" s="51">
        <v>9</v>
      </c>
      <c r="AR192" s="51">
        <v>0.35959999999999998</v>
      </c>
      <c r="AS192" s="51">
        <v>120</v>
      </c>
    </row>
    <row r="193" spans="19:45" x14ac:dyDescent="0.2">
      <c r="S193" s="53" t="s">
        <v>551</v>
      </c>
      <c r="T193" s="51">
        <v>57.31</v>
      </c>
      <c r="U193" s="51">
        <v>60.56</v>
      </c>
      <c r="V193" s="51">
        <v>-3.254</v>
      </c>
      <c r="W193" s="51">
        <v>9.6989999999999998</v>
      </c>
      <c r="X193" s="51">
        <v>9</v>
      </c>
      <c r="Y193" s="51">
        <v>9</v>
      </c>
      <c r="Z193" s="51">
        <v>0.47439999999999999</v>
      </c>
      <c r="AA193" s="51">
        <v>120</v>
      </c>
      <c r="AK193" s="53" t="s">
        <v>548</v>
      </c>
      <c r="AL193" s="51">
        <v>77.180000000000007</v>
      </c>
      <c r="AM193" s="51">
        <v>64.849999999999994</v>
      </c>
      <c r="AN193" s="51">
        <v>12.33</v>
      </c>
      <c r="AO193" s="51">
        <v>7.3259999999999996</v>
      </c>
      <c r="AP193" s="51">
        <v>9</v>
      </c>
      <c r="AQ193" s="51">
        <v>9</v>
      </c>
      <c r="AR193" s="51">
        <v>2.38</v>
      </c>
      <c r="AS193" s="51">
        <v>120</v>
      </c>
    </row>
    <row r="194" spans="19:45" x14ac:dyDescent="0.2">
      <c r="S194" s="53" t="s">
        <v>554</v>
      </c>
      <c r="T194" s="51">
        <v>57.31</v>
      </c>
      <c r="U194" s="51">
        <v>80.260000000000005</v>
      </c>
      <c r="V194" s="51">
        <v>-22.95</v>
      </c>
      <c r="W194" s="51">
        <v>9.6989999999999998</v>
      </c>
      <c r="X194" s="51">
        <v>9</v>
      </c>
      <c r="Y194" s="51">
        <v>9</v>
      </c>
      <c r="Z194" s="51">
        <v>3.3460000000000001</v>
      </c>
      <c r="AA194" s="51">
        <v>120</v>
      </c>
      <c r="AK194" s="53" t="s">
        <v>551</v>
      </c>
      <c r="AL194" s="51">
        <v>77.180000000000007</v>
      </c>
      <c r="AM194" s="51">
        <v>75.87</v>
      </c>
      <c r="AN194" s="51">
        <v>1.3109999999999999</v>
      </c>
      <c r="AO194" s="51">
        <v>7.3259999999999996</v>
      </c>
      <c r="AP194" s="51">
        <v>9</v>
      </c>
      <c r="AQ194" s="51">
        <v>9</v>
      </c>
      <c r="AR194" s="51">
        <v>0.25309999999999999</v>
      </c>
      <c r="AS194" s="51">
        <v>120</v>
      </c>
    </row>
    <row r="195" spans="19:45" x14ac:dyDescent="0.2">
      <c r="S195" s="53" t="s">
        <v>557</v>
      </c>
      <c r="T195" s="51">
        <v>57.31</v>
      </c>
      <c r="U195" s="51">
        <v>76.77</v>
      </c>
      <c r="V195" s="51">
        <v>-19.46</v>
      </c>
      <c r="W195" s="51">
        <v>9.6989999999999998</v>
      </c>
      <c r="X195" s="51">
        <v>9</v>
      </c>
      <c r="Y195" s="51">
        <v>9</v>
      </c>
      <c r="Z195" s="51">
        <v>2.8380000000000001</v>
      </c>
      <c r="AA195" s="51">
        <v>120</v>
      </c>
      <c r="AK195" s="53" t="s">
        <v>554</v>
      </c>
      <c r="AL195" s="51">
        <v>77.180000000000007</v>
      </c>
      <c r="AM195" s="51">
        <v>88.92</v>
      </c>
      <c r="AN195" s="51">
        <v>-11.74</v>
      </c>
      <c r="AO195" s="51">
        <v>7.3259999999999996</v>
      </c>
      <c r="AP195" s="51">
        <v>9</v>
      </c>
      <c r="AQ195" s="51">
        <v>9</v>
      </c>
      <c r="AR195" s="51">
        <v>2.266</v>
      </c>
      <c r="AS195" s="51">
        <v>120</v>
      </c>
    </row>
    <row r="196" spans="19:45" x14ac:dyDescent="0.2">
      <c r="S196" s="53" t="s">
        <v>560</v>
      </c>
      <c r="T196" s="51">
        <v>57.31</v>
      </c>
      <c r="U196" s="51">
        <v>65.260000000000005</v>
      </c>
      <c r="V196" s="51">
        <v>-7.9470000000000001</v>
      </c>
      <c r="W196" s="51">
        <v>9.6989999999999998</v>
      </c>
      <c r="X196" s="51">
        <v>9</v>
      </c>
      <c r="Y196" s="51">
        <v>9</v>
      </c>
      <c r="Z196" s="51">
        <v>1.159</v>
      </c>
      <c r="AA196" s="51">
        <v>120</v>
      </c>
      <c r="AK196" s="53" t="s">
        <v>557</v>
      </c>
      <c r="AL196" s="51">
        <v>77.180000000000007</v>
      </c>
      <c r="AM196" s="51">
        <v>81.41</v>
      </c>
      <c r="AN196" s="51">
        <v>-4.2309999999999999</v>
      </c>
      <c r="AO196" s="51">
        <v>7.3259999999999996</v>
      </c>
      <c r="AP196" s="51">
        <v>9</v>
      </c>
      <c r="AQ196" s="51">
        <v>9</v>
      </c>
      <c r="AR196" s="51">
        <v>0.81679999999999997</v>
      </c>
      <c r="AS196" s="51">
        <v>120</v>
      </c>
    </row>
    <row r="197" spans="19:45" x14ac:dyDescent="0.2">
      <c r="S197" s="53" t="s">
        <v>563</v>
      </c>
      <c r="T197" s="51">
        <v>57.31</v>
      </c>
      <c r="U197" s="51">
        <v>69.42</v>
      </c>
      <c r="V197" s="51">
        <v>-12.11</v>
      </c>
      <c r="W197" s="51">
        <v>9.6989999999999998</v>
      </c>
      <c r="X197" s="51">
        <v>9</v>
      </c>
      <c r="Y197" s="51">
        <v>9</v>
      </c>
      <c r="Z197" s="51">
        <v>1.766</v>
      </c>
      <c r="AA197" s="51">
        <v>120</v>
      </c>
      <c r="AK197" s="53" t="s">
        <v>560</v>
      </c>
      <c r="AL197" s="51">
        <v>77.180000000000007</v>
      </c>
      <c r="AM197" s="51">
        <v>81.099999999999994</v>
      </c>
      <c r="AN197" s="51">
        <v>-3.9209999999999998</v>
      </c>
      <c r="AO197" s="51">
        <v>7.3259999999999996</v>
      </c>
      <c r="AP197" s="51">
        <v>9</v>
      </c>
      <c r="AQ197" s="51">
        <v>9</v>
      </c>
      <c r="AR197" s="51">
        <v>0.75690000000000002</v>
      </c>
      <c r="AS197" s="51">
        <v>120</v>
      </c>
    </row>
    <row r="198" spans="19:45" x14ac:dyDescent="0.2">
      <c r="S198" s="53" t="s">
        <v>566</v>
      </c>
      <c r="T198" s="51">
        <v>57.31</v>
      </c>
      <c r="U198" s="51">
        <v>70.69</v>
      </c>
      <c r="V198" s="51">
        <v>-13.38</v>
      </c>
      <c r="W198" s="51">
        <v>9.6989999999999998</v>
      </c>
      <c r="X198" s="51">
        <v>9</v>
      </c>
      <c r="Y198" s="51">
        <v>9</v>
      </c>
      <c r="Z198" s="51">
        <v>1.9510000000000001</v>
      </c>
      <c r="AA198" s="51">
        <v>120</v>
      </c>
      <c r="AK198" s="53" t="s">
        <v>563</v>
      </c>
      <c r="AL198" s="51">
        <v>77.180000000000007</v>
      </c>
      <c r="AM198" s="51">
        <v>73.55</v>
      </c>
      <c r="AN198" s="51">
        <v>3.629</v>
      </c>
      <c r="AO198" s="51">
        <v>7.3259999999999996</v>
      </c>
      <c r="AP198" s="51">
        <v>9</v>
      </c>
      <c r="AQ198" s="51">
        <v>9</v>
      </c>
      <c r="AR198" s="51">
        <v>0.7006</v>
      </c>
      <c r="AS198" s="51">
        <v>120</v>
      </c>
    </row>
    <row r="199" spans="19:45" x14ac:dyDescent="0.2">
      <c r="S199" s="53" t="s">
        <v>569</v>
      </c>
      <c r="T199" s="51">
        <v>57.31</v>
      </c>
      <c r="U199" s="51">
        <v>73.08</v>
      </c>
      <c r="V199" s="51">
        <v>-15.77</v>
      </c>
      <c r="W199" s="51">
        <v>9.6989999999999998</v>
      </c>
      <c r="X199" s="51">
        <v>9</v>
      </c>
      <c r="Y199" s="51">
        <v>9</v>
      </c>
      <c r="Z199" s="51">
        <v>2.2989999999999999</v>
      </c>
      <c r="AA199" s="51">
        <v>120</v>
      </c>
      <c r="AK199" s="53" t="s">
        <v>566</v>
      </c>
      <c r="AL199" s="51">
        <v>77.180000000000007</v>
      </c>
      <c r="AM199" s="51">
        <v>87.93</v>
      </c>
      <c r="AN199" s="51">
        <v>-10.75</v>
      </c>
      <c r="AO199" s="51">
        <v>7.3259999999999996</v>
      </c>
      <c r="AP199" s="51">
        <v>9</v>
      </c>
      <c r="AQ199" s="51">
        <v>9</v>
      </c>
      <c r="AR199" s="51">
        <v>2.0739999999999998</v>
      </c>
      <c r="AS199" s="51">
        <v>120</v>
      </c>
    </row>
    <row r="200" spans="19:45" x14ac:dyDescent="0.2">
      <c r="S200" s="53" t="s">
        <v>572</v>
      </c>
      <c r="T200" s="51">
        <v>57.31</v>
      </c>
      <c r="U200" s="51">
        <v>58.55</v>
      </c>
      <c r="V200" s="51">
        <v>-1.2390000000000001</v>
      </c>
      <c r="W200" s="51">
        <v>9.6989999999999998</v>
      </c>
      <c r="X200" s="51">
        <v>9</v>
      </c>
      <c r="Y200" s="51">
        <v>9</v>
      </c>
      <c r="Z200" s="51">
        <v>0.18060000000000001</v>
      </c>
      <c r="AA200" s="51">
        <v>120</v>
      </c>
      <c r="AK200" s="53" t="s">
        <v>569</v>
      </c>
      <c r="AL200" s="51">
        <v>77.180000000000007</v>
      </c>
      <c r="AM200" s="51">
        <v>79.78</v>
      </c>
      <c r="AN200" s="51">
        <v>-2.5979999999999999</v>
      </c>
      <c r="AO200" s="51">
        <v>7.3259999999999996</v>
      </c>
      <c r="AP200" s="51">
        <v>9</v>
      </c>
      <c r="AQ200" s="51">
        <v>9</v>
      </c>
      <c r="AR200" s="51">
        <v>0.50160000000000005</v>
      </c>
      <c r="AS200" s="51">
        <v>120</v>
      </c>
    </row>
    <row r="201" spans="19:45" x14ac:dyDescent="0.2">
      <c r="S201" s="53" t="s">
        <v>575</v>
      </c>
      <c r="T201" s="51">
        <v>63.59</v>
      </c>
      <c r="U201" s="51">
        <v>58.1</v>
      </c>
      <c r="V201" s="51">
        <v>5.492</v>
      </c>
      <c r="W201" s="51">
        <v>9.6989999999999998</v>
      </c>
      <c r="X201" s="51">
        <v>9</v>
      </c>
      <c r="Y201" s="51">
        <v>9</v>
      </c>
      <c r="Z201" s="51">
        <v>0.80079999999999996</v>
      </c>
      <c r="AA201" s="51">
        <v>120</v>
      </c>
      <c r="AK201" s="53" t="s">
        <v>572</v>
      </c>
      <c r="AL201" s="51">
        <v>77.180000000000007</v>
      </c>
      <c r="AM201" s="51">
        <v>72.290000000000006</v>
      </c>
      <c r="AN201" s="51">
        <v>4.8879999999999999</v>
      </c>
      <c r="AO201" s="51">
        <v>7.3259999999999996</v>
      </c>
      <c r="AP201" s="51">
        <v>9</v>
      </c>
      <c r="AQ201" s="51">
        <v>9</v>
      </c>
      <c r="AR201" s="51">
        <v>0.94359999999999999</v>
      </c>
      <c r="AS201" s="51">
        <v>120</v>
      </c>
    </row>
    <row r="202" spans="19:45" x14ac:dyDescent="0.2">
      <c r="S202" s="53" t="s">
        <v>578</v>
      </c>
      <c r="T202" s="51">
        <v>63.59</v>
      </c>
      <c r="U202" s="51">
        <v>68.66</v>
      </c>
      <c r="V202" s="51">
        <v>-5.0659999999999998</v>
      </c>
      <c r="W202" s="51">
        <v>9.6989999999999998</v>
      </c>
      <c r="X202" s="51">
        <v>9</v>
      </c>
      <c r="Y202" s="51">
        <v>9</v>
      </c>
      <c r="Z202" s="51">
        <v>0.73870000000000002</v>
      </c>
      <c r="AA202" s="51">
        <v>120</v>
      </c>
      <c r="AK202" s="53" t="s">
        <v>575</v>
      </c>
      <c r="AL202" s="51">
        <v>75.38</v>
      </c>
      <c r="AM202" s="51">
        <v>79.040000000000006</v>
      </c>
      <c r="AN202" s="51">
        <v>-3.67</v>
      </c>
      <c r="AO202" s="51">
        <v>7.3259999999999996</v>
      </c>
      <c r="AP202" s="51">
        <v>9</v>
      </c>
      <c r="AQ202" s="51">
        <v>9</v>
      </c>
      <c r="AR202" s="51">
        <v>0.70840000000000003</v>
      </c>
      <c r="AS202" s="51">
        <v>120</v>
      </c>
    </row>
    <row r="203" spans="19:45" x14ac:dyDescent="0.2">
      <c r="S203" s="53" t="s">
        <v>581</v>
      </c>
      <c r="T203" s="51">
        <v>63.59</v>
      </c>
      <c r="U203" s="51">
        <v>60.56</v>
      </c>
      <c r="V203" s="51">
        <v>3.028</v>
      </c>
      <c r="W203" s="51">
        <v>9.6989999999999998</v>
      </c>
      <c r="X203" s="51">
        <v>9</v>
      </c>
      <c r="Y203" s="51">
        <v>9</v>
      </c>
      <c r="Z203" s="51">
        <v>0.4415</v>
      </c>
      <c r="AA203" s="51">
        <v>120</v>
      </c>
      <c r="AK203" s="53" t="s">
        <v>578</v>
      </c>
      <c r="AL203" s="51">
        <v>75.38</v>
      </c>
      <c r="AM203" s="51">
        <v>64.849999999999994</v>
      </c>
      <c r="AN203" s="51">
        <v>10.52</v>
      </c>
      <c r="AO203" s="51">
        <v>7.3259999999999996</v>
      </c>
      <c r="AP203" s="51">
        <v>9</v>
      </c>
      <c r="AQ203" s="51">
        <v>9</v>
      </c>
      <c r="AR203" s="51">
        <v>2.032</v>
      </c>
      <c r="AS203" s="51">
        <v>120</v>
      </c>
    </row>
    <row r="204" spans="19:45" x14ac:dyDescent="0.2">
      <c r="S204" s="53" t="s">
        <v>584</v>
      </c>
      <c r="T204" s="51">
        <v>63.59</v>
      </c>
      <c r="U204" s="51">
        <v>80.260000000000005</v>
      </c>
      <c r="V204" s="51">
        <v>-16.670000000000002</v>
      </c>
      <c r="W204" s="51">
        <v>9.6989999999999998</v>
      </c>
      <c r="X204" s="51">
        <v>9</v>
      </c>
      <c r="Y204" s="51">
        <v>9</v>
      </c>
      <c r="Z204" s="51">
        <v>2.4300000000000002</v>
      </c>
      <c r="AA204" s="51">
        <v>120</v>
      </c>
      <c r="AK204" s="53" t="s">
        <v>581</v>
      </c>
      <c r="AL204" s="51">
        <v>75.38</v>
      </c>
      <c r="AM204" s="51">
        <v>75.87</v>
      </c>
      <c r="AN204" s="51">
        <v>-0.49580000000000002</v>
      </c>
      <c r="AO204" s="51">
        <v>7.3259999999999996</v>
      </c>
      <c r="AP204" s="51">
        <v>9</v>
      </c>
      <c r="AQ204" s="51">
        <v>9</v>
      </c>
      <c r="AR204" s="51">
        <v>9.5710000000000003E-2</v>
      </c>
      <c r="AS204" s="51">
        <v>120</v>
      </c>
    </row>
    <row r="205" spans="19:45" x14ac:dyDescent="0.2">
      <c r="S205" s="53" t="s">
        <v>587</v>
      </c>
      <c r="T205" s="51">
        <v>63.59</v>
      </c>
      <c r="U205" s="51">
        <v>76.77</v>
      </c>
      <c r="V205" s="51">
        <v>-13.18</v>
      </c>
      <c r="W205" s="51">
        <v>9.6989999999999998</v>
      </c>
      <c r="X205" s="51">
        <v>9</v>
      </c>
      <c r="Y205" s="51">
        <v>9</v>
      </c>
      <c r="Z205" s="51">
        <v>1.9219999999999999</v>
      </c>
      <c r="AA205" s="51">
        <v>120</v>
      </c>
      <c r="AK205" s="53" t="s">
        <v>584</v>
      </c>
      <c r="AL205" s="51">
        <v>75.38</v>
      </c>
      <c r="AM205" s="51">
        <v>88.92</v>
      </c>
      <c r="AN205" s="51">
        <v>-13.54</v>
      </c>
      <c r="AO205" s="51">
        <v>7.3259999999999996</v>
      </c>
      <c r="AP205" s="51">
        <v>9</v>
      </c>
      <c r="AQ205" s="51">
        <v>9</v>
      </c>
      <c r="AR205" s="51">
        <v>2.6150000000000002</v>
      </c>
      <c r="AS205" s="51">
        <v>120</v>
      </c>
    </row>
    <row r="206" spans="19:45" x14ac:dyDescent="0.2">
      <c r="S206" s="53" t="s">
        <v>590</v>
      </c>
      <c r="T206" s="51">
        <v>63.59</v>
      </c>
      <c r="U206" s="51">
        <v>65.260000000000005</v>
      </c>
      <c r="V206" s="51">
        <v>-1.6659999999999999</v>
      </c>
      <c r="W206" s="51">
        <v>9.6989999999999998</v>
      </c>
      <c r="X206" s="51">
        <v>9</v>
      </c>
      <c r="Y206" s="51">
        <v>9</v>
      </c>
      <c r="Z206" s="51">
        <v>0.24299999999999999</v>
      </c>
      <c r="AA206" s="51">
        <v>120</v>
      </c>
      <c r="AK206" s="53" t="s">
        <v>587</v>
      </c>
      <c r="AL206" s="51">
        <v>75.38</v>
      </c>
      <c r="AM206" s="51">
        <v>81.41</v>
      </c>
      <c r="AN206" s="51">
        <v>-6.0380000000000003</v>
      </c>
      <c r="AO206" s="51">
        <v>7.3259999999999996</v>
      </c>
      <c r="AP206" s="51">
        <v>9</v>
      </c>
      <c r="AQ206" s="51">
        <v>9</v>
      </c>
      <c r="AR206" s="51">
        <v>1.1659999999999999</v>
      </c>
      <c r="AS206" s="51">
        <v>120</v>
      </c>
    </row>
    <row r="207" spans="19:45" x14ac:dyDescent="0.2">
      <c r="S207" s="53" t="s">
        <v>593</v>
      </c>
      <c r="T207" s="51">
        <v>63.59</v>
      </c>
      <c r="U207" s="51">
        <v>69.42</v>
      </c>
      <c r="V207" s="51">
        <v>-5.8280000000000003</v>
      </c>
      <c r="W207" s="51">
        <v>9.6989999999999998</v>
      </c>
      <c r="X207" s="51">
        <v>9</v>
      </c>
      <c r="Y207" s="51">
        <v>9</v>
      </c>
      <c r="Z207" s="51">
        <v>0.8498</v>
      </c>
      <c r="AA207" s="51">
        <v>120</v>
      </c>
      <c r="AK207" s="53" t="s">
        <v>590</v>
      </c>
      <c r="AL207" s="51">
        <v>75.38</v>
      </c>
      <c r="AM207" s="51">
        <v>81.099999999999994</v>
      </c>
      <c r="AN207" s="51">
        <v>-5.7279999999999998</v>
      </c>
      <c r="AO207" s="51">
        <v>7.3259999999999996</v>
      </c>
      <c r="AP207" s="51">
        <v>9</v>
      </c>
      <c r="AQ207" s="51">
        <v>9</v>
      </c>
      <c r="AR207" s="51">
        <v>1.1060000000000001</v>
      </c>
      <c r="AS207" s="51">
        <v>120</v>
      </c>
    </row>
    <row r="208" spans="19:45" x14ac:dyDescent="0.2">
      <c r="S208" s="53" t="s">
        <v>596</v>
      </c>
      <c r="T208" s="51">
        <v>63.59</v>
      </c>
      <c r="U208" s="51">
        <v>70.69</v>
      </c>
      <c r="V208" s="51">
        <v>-7.0979999999999999</v>
      </c>
      <c r="W208" s="51">
        <v>9.6989999999999998</v>
      </c>
      <c r="X208" s="51">
        <v>9</v>
      </c>
      <c r="Y208" s="51">
        <v>9</v>
      </c>
      <c r="Z208" s="51">
        <v>1.0349999999999999</v>
      </c>
      <c r="AA208" s="51">
        <v>120</v>
      </c>
      <c r="AK208" s="53" t="s">
        <v>593</v>
      </c>
      <c r="AL208" s="51">
        <v>75.38</v>
      </c>
      <c r="AM208" s="51">
        <v>73.55</v>
      </c>
      <c r="AN208" s="51">
        <v>1.8220000000000001</v>
      </c>
      <c r="AO208" s="51">
        <v>7.3259999999999996</v>
      </c>
      <c r="AP208" s="51">
        <v>9</v>
      </c>
      <c r="AQ208" s="51">
        <v>9</v>
      </c>
      <c r="AR208" s="51">
        <v>0.3518</v>
      </c>
      <c r="AS208" s="51">
        <v>120</v>
      </c>
    </row>
    <row r="209" spans="19:45" x14ac:dyDescent="0.2">
      <c r="S209" s="53" t="s">
        <v>599</v>
      </c>
      <c r="T209" s="51">
        <v>63.59</v>
      </c>
      <c r="U209" s="51">
        <v>73.08</v>
      </c>
      <c r="V209" s="51">
        <v>-9.4870000000000001</v>
      </c>
      <c r="W209" s="51">
        <v>9.6989999999999998</v>
      </c>
      <c r="X209" s="51">
        <v>9</v>
      </c>
      <c r="Y209" s="51">
        <v>9</v>
      </c>
      <c r="Z209" s="51">
        <v>1.383</v>
      </c>
      <c r="AA209" s="51">
        <v>120</v>
      </c>
      <c r="AK209" s="53" t="s">
        <v>596</v>
      </c>
      <c r="AL209" s="51">
        <v>75.38</v>
      </c>
      <c r="AM209" s="51">
        <v>87.93</v>
      </c>
      <c r="AN209" s="51">
        <v>-12.55</v>
      </c>
      <c r="AO209" s="51">
        <v>7.3259999999999996</v>
      </c>
      <c r="AP209" s="51">
        <v>9</v>
      </c>
      <c r="AQ209" s="51">
        <v>9</v>
      </c>
      <c r="AR209" s="51">
        <v>2.423</v>
      </c>
      <c r="AS209" s="51">
        <v>120</v>
      </c>
    </row>
    <row r="210" spans="19:45" x14ac:dyDescent="0.2">
      <c r="S210" s="53" t="s">
        <v>602</v>
      </c>
      <c r="T210" s="51">
        <v>63.59</v>
      </c>
      <c r="U210" s="51">
        <v>58.55</v>
      </c>
      <c r="V210" s="51">
        <v>5.0430000000000001</v>
      </c>
      <c r="W210" s="51">
        <v>9.6989999999999998</v>
      </c>
      <c r="X210" s="51">
        <v>9</v>
      </c>
      <c r="Y210" s="51">
        <v>9</v>
      </c>
      <c r="Z210" s="51">
        <v>0.73529999999999995</v>
      </c>
      <c r="AA210" s="51">
        <v>120</v>
      </c>
      <c r="AK210" s="53" t="s">
        <v>599</v>
      </c>
      <c r="AL210" s="51">
        <v>75.38</v>
      </c>
      <c r="AM210" s="51">
        <v>79.78</v>
      </c>
      <c r="AN210" s="51">
        <v>-4.4050000000000002</v>
      </c>
      <c r="AO210" s="51">
        <v>7.3259999999999996</v>
      </c>
      <c r="AP210" s="51">
        <v>9</v>
      </c>
      <c r="AQ210" s="51">
        <v>9</v>
      </c>
      <c r="AR210" s="51">
        <v>0.85050000000000003</v>
      </c>
      <c r="AS210" s="51">
        <v>120</v>
      </c>
    </row>
    <row r="211" spans="19:45" x14ac:dyDescent="0.2">
      <c r="S211" s="53" t="s">
        <v>605</v>
      </c>
      <c r="T211" s="51">
        <v>58.1</v>
      </c>
      <c r="U211" s="51">
        <v>68.66</v>
      </c>
      <c r="V211" s="51">
        <v>-10.56</v>
      </c>
      <c r="W211" s="51">
        <v>9.6989999999999998</v>
      </c>
      <c r="X211" s="51">
        <v>9</v>
      </c>
      <c r="Y211" s="51">
        <v>9</v>
      </c>
      <c r="Z211" s="51">
        <v>1.5389999999999999</v>
      </c>
      <c r="AA211" s="51">
        <v>120</v>
      </c>
      <c r="AK211" s="53" t="s">
        <v>602</v>
      </c>
      <c r="AL211" s="51">
        <v>75.38</v>
      </c>
      <c r="AM211" s="51">
        <v>72.290000000000006</v>
      </c>
      <c r="AN211" s="51">
        <v>3.081</v>
      </c>
      <c r="AO211" s="51">
        <v>7.3259999999999996</v>
      </c>
      <c r="AP211" s="51">
        <v>9</v>
      </c>
      <c r="AQ211" s="51">
        <v>9</v>
      </c>
      <c r="AR211" s="51">
        <v>0.5948</v>
      </c>
      <c r="AS211" s="51">
        <v>120</v>
      </c>
    </row>
    <row r="212" spans="19:45" x14ac:dyDescent="0.2">
      <c r="S212" s="53" t="s">
        <v>608</v>
      </c>
      <c r="T212" s="51">
        <v>58.1</v>
      </c>
      <c r="U212" s="51">
        <v>60.56</v>
      </c>
      <c r="V212" s="51">
        <v>-2.464</v>
      </c>
      <c r="W212" s="51">
        <v>9.6989999999999998</v>
      </c>
      <c r="X212" s="51">
        <v>9</v>
      </c>
      <c r="Y212" s="51">
        <v>9</v>
      </c>
      <c r="Z212" s="51">
        <v>0.35930000000000001</v>
      </c>
      <c r="AA212" s="51">
        <v>120</v>
      </c>
      <c r="AK212" s="53" t="s">
        <v>605</v>
      </c>
      <c r="AL212" s="51">
        <v>79.040000000000006</v>
      </c>
      <c r="AM212" s="51">
        <v>64.849999999999994</v>
      </c>
      <c r="AN212" s="51">
        <v>14.19</v>
      </c>
      <c r="AO212" s="51">
        <v>7.3259999999999996</v>
      </c>
      <c r="AP212" s="51">
        <v>9</v>
      </c>
      <c r="AQ212" s="51">
        <v>9</v>
      </c>
      <c r="AR212" s="51">
        <v>2.74</v>
      </c>
      <c r="AS212" s="51">
        <v>120</v>
      </c>
    </row>
    <row r="213" spans="19:45" x14ac:dyDescent="0.2">
      <c r="S213" s="53" t="s">
        <v>611</v>
      </c>
      <c r="T213" s="51">
        <v>58.1</v>
      </c>
      <c r="U213" s="51">
        <v>80.260000000000005</v>
      </c>
      <c r="V213" s="51">
        <v>-22.16</v>
      </c>
      <c r="W213" s="51">
        <v>9.6989999999999998</v>
      </c>
      <c r="X213" s="51">
        <v>9</v>
      </c>
      <c r="Y213" s="51">
        <v>9</v>
      </c>
      <c r="Z213" s="51">
        <v>3.2309999999999999</v>
      </c>
      <c r="AA213" s="51">
        <v>120</v>
      </c>
      <c r="AK213" s="53" t="s">
        <v>608</v>
      </c>
      <c r="AL213" s="51">
        <v>79.040000000000006</v>
      </c>
      <c r="AM213" s="51">
        <v>75.87</v>
      </c>
      <c r="AN213" s="51">
        <v>3.1739999999999999</v>
      </c>
      <c r="AO213" s="51">
        <v>7.3259999999999996</v>
      </c>
      <c r="AP213" s="51">
        <v>9</v>
      </c>
      <c r="AQ213" s="51">
        <v>9</v>
      </c>
      <c r="AR213" s="51">
        <v>0.61270000000000002</v>
      </c>
      <c r="AS213" s="51">
        <v>120</v>
      </c>
    </row>
    <row r="214" spans="19:45" x14ac:dyDescent="0.2">
      <c r="S214" s="53" t="s">
        <v>614</v>
      </c>
      <c r="T214" s="51">
        <v>58.1</v>
      </c>
      <c r="U214" s="51">
        <v>76.77</v>
      </c>
      <c r="V214" s="51">
        <v>-18.670000000000002</v>
      </c>
      <c r="W214" s="51">
        <v>9.6989999999999998</v>
      </c>
      <c r="X214" s="51">
        <v>9</v>
      </c>
      <c r="Y214" s="51">
        <v>9</v>
      </c>
      <c r="Z214" s="51">
        <v>2.7229999999999999</v>
      </c>
      <c r="AA214" s="51">
        <v>120</v>
      </c>
      <c r="AK214" s="53" t="s">
        <v>611</v>
      </c>
      <c r="AL214" s="51">
        <v>79.040000000000006</v>
      </c>
      <c r="AM214" s="51">
        <v>88.92</v>
      </c>
      <c r="AN214" s="51">
        <v>-9.875</v>
      </c>
      <c r="AO214" s="51">
        <v>7.3259999999999996</v>
      </c>
      <c r="AP214" s="51">
        <v>9</v>
      </c>
      <c r="AQ214" s="51">
        <v>9</v>
      </c>
      <c r="AR214" s="51">
        <v>1.9059999999999999</v>
      </c>
      <c r="AS214" s="51">
        <v>120</v>
      </c>
    </row>
    <row r="215" spans="19:45" x14ac:dyDescent="0.2">
      <c r="S215" s="53" t="s">
        <v>617</v>
      </c>
      <c r="T215" s="51">
        <v>58.1</v>
      </c>
      <c r="U215" s="51">
        <v>65.260000000000005</v>
      </c>
      <c r="V215" s="51">
        <v>-7.1580000000000004</v>
      </c>
      <c r="W215" s="51">
        <v>9.6989999999999998</v>
      </c>
      <c r="X215" s="51">
        <v>9</v>
      </c>
      <c r="Y215" s="51">
        <v>9</v>
      </c>
      <c r="Z215" s="51">
        <v>1.044</v>
      </c>
      <c r="AA215" s="51">
        <v>120</v>
      </c>
      <c r="AK215" s="53" t="s">
        <v>614</v>
      </c>
      <c r="AL215" s="51">
        <v>79.040000000000006</v>
      </c>
      <c r="AM215" s="51">
        <v>81.41</v>
      </c>
      <c r="AN215" s="51">
        <v>-2.3679999999999999</v>
      </c>
      <c r="AO215" s="51">
        <v>7.3259999999999996</v>
      </c>
      <c r="AP215" s="51">
        <v>9</v>
      </c>
      <c r="AQ215" s="51">
        <v>9</v>
      </c>
      <c r="AR215" s="51">
        <v>0.4572</v>
      </c>
      <c r="AS215" s="51">
        <v>120</v>
      </c>
    </row>
    <row r="216" spans="19:45" x14ac:dyDescent="0.2">
      <c r="S216" s="53" t="s">
        <v>620</v>
      </c>
      <c r="T216" s="51">
        <v>58.1</v>
      </c>
      <c r="U216" s="51">
        <v>69.42</v>
      </c>
      <c r="V216" s="51">
        <v>-11.32</v>
      </c>
      <c r="W216" s="51">
        <v>9.6989999999999998</v>
      </c>
      <c r="X216" s="51">
        <v>9</v>
      </c>
      <c r="Y216" s="51">
        <v>9</v>
      </c>
      <c r="Z216" s="51">
        <v>1.651</v>
      </c>
      <c r="AA216" s="51">
        <v>120</v>
      </c>
      <c r="AK216" s="53" t="s">
        <v>617</v>
      </c>
      <c r="AL216" s="51">
        <v>79.040000000000006</v>
      </c>
      <c r="AM216" s="51">
        <v>81.099999999999994</v>
      </c>
      <c r="AN216" s="51">
        <v>-2.0579999999999998</v>
      </c>
      <c r="AO216" s="51">
        <v>7.3259999999999996</v>
      </c>
      <c r="AP216" s="51">
        <v>9</v>
      </c>
      <c r="AQ216" s="51">
        <v>9</v>
      </c>
      <c r="AR216" s="51">
        <v>0.39729999999999999</v>
      </c>
      <c r="AS216" s="51">
        <v>120</v>
      </c>
    </row>
    <row r="217" spans="19:45" x14ac:dyDescent="0.2">
      <c r="S217" s="53" t="s">
        <v>623</v>
      </c>
      <c r="T217" s="51">
        <v>58.1</v>
      </c>
      <c r="U217" s="51">
        <v>70.69</v>
      </c>
      <c r="V217" s="51">
        <v>-12.59</v>
      </c>
      <c r="W217" s="51">
        <v>9.6989999999999998</v>
      </c>
      <c r="X217" s="51">
        <v>9</v>
      </c>
      <c r="Y217" s="51">
        <v>9</v>
      </c>
      <c r="Z217" s="51">
        <v>1.8360000000000001</v>
      </c>
      <c r="AA217" s="51">
        <v>120</v>
      </c>
      <c r="AK217" s="53" t="s">
        <v>620</v>
      </c>
      <c r="AL217" s="51">
        <v>79.040000000000006</v>
      </c>
      <c r="AM217" s="51">
        <v>73.55</v>
      </c>
      <c r="AN217" s="51">
        <v>5.492</v>
      </c>
      <c r="AO217" s="51">
        <v>7.3259999999999996</v>
      </c>
      <c r="AP217" s="51">
        <v>9</v>
      </c>
      <c r="AQ217" s="51">
        <v>9</v>
      </c>
      <c r="AR217" s="51">
        <v>1.06</v>
      </c>
      <c r="AS217" s="51">
        <v>120</v>
      </c>
    </row>
    <row r="218" spans="19:45" x14ac:dyDescent="0.2">
      <c r="S218" s="53" t="s">
        <v>626</v>
      </c>
      <c r="T218" s="51">
        <v>58.1</v>
      </c>
      <c r="U218" s="51">
        <v>73.08</v>
      </c>
      <c r="V218" s="51">
        <v>-14.98</v>
      </c>
      <c r="W218" s="51">
        <v>9.6989999999999998</v>
      </c>
      <c r="X218" s="51">
        <v>9</v>
      </c>
      <c r="Y218" s="51">
        <v>9</v>
      </c>
      <c r="Z218" s="51">
        <v>2.1840000000000002</v>
      </c>
      <c r="AA218" s="51">
        <v>120</v>
      </c>
      <c r="AK218" s="53" t="s">
        <v>623</v>
      </c>
      <c r="AL218" s="51">
        <v>79.040000000000006</v>
      </c>
      <c r="AM218" s="51">
        <v>87.93</v>
      </c>
      <c r="AN218" s="51">
        <v>-8.8829999999999991</v>
      </c>
      <c r="AO218" s="51">
        <v>7.3259999999999996</v>
      </c>
      <c r="AP218" s="51">
        <v>9</v>
      </c>
      <c r="AQ218" s="51">
        <v>9</v>
      </c>
      <c r="AR218" s="51">
        <v>1.7150000000000001</v>
      </c>
      <c r="AS218" s="51">
        <v>120</v>
      </c>
    </row>
    <row r="219" spans="19:45" x14ac:dyDescent="0.2">
      <c r="S219" s="53" t="s">
        <v>629</v>
      </c>
      <c r="T219" s="51">
        <v>58.1</v>
      </c>
      <c r="U219" s="51">
        <v>58.55</v>
      </c>
      <c r="V219" s="51">
        <v>-0.4491</v>
      </c>
      <c r="W219" s="51">
        <v>9.6989999999999998</v>
      </c>
      <c r="X219" s="51">
        <v>9</v>
      </c>
      <c r="Y219" s="51">
        <v>9</v>
      </c>
      <c r="Z219" s="51">
        <v>6.5479999999999997E-2</v>
      </c>
      <c r="AA219" s="51">
        <v>120</v>
      </c>
      <c r="AK219" s="53" t="s">
        <v>626</v>
      </c>
      <c r="AL219" s="51">
        <v>79.040000000000006</v>
      </c>
      <c r="AM219" s="51">
        <v>79.78</v>
      </c>
      <c r="AN219" s="51">
        <v>-0.73580000000000001</v>
      </c>
      <c r="AO219" s="51">
        <v>7.3259999999999996</v>
      </c>
      <c r="AP219" s="51">
        <v>9</v>
      </c>
      <c r="AQ219" s="51">
        <v>9</v>
      </c>
      <c r="AR219" s="51">
        <v>0.14199999999999999</v>
      </c>
      <c r="AS219" s="51">
        <v>120</v>
      </c>
    </row>
    <row r="220" spans="19:45" x14ac:dyDescent="0.2">
      <c r="S220" s="53" t="s">
        <v>632</v>
      </c>
      <c r="T220" s="51">
        <v>68.66</v>
      </c>
      <c r="U220" s="51">
        <v>60.56</v>
      </c>
      <c r="V220" s="51">
        <v>8.0939999999999994</v>
      </c>
      <c r="W220" s="51">
        <v>9.6989999999999998</v>
      </c>
      <c r="X220" s="51">
        <v>9</v>
      </c>
      <c r="Y220" s="51">
        <v>9</v>
      </c>
      <c r="Z220" s="51">
        <v>1.18</v>
      </c>
      <c r="AA220" s="51">
        <v>120</v>
      </c>
      <c r="AK220" s="53" t="s">
        <v>629</v>
      </c>
      <c r="AL220" s="51">
        <v>79.040000000000006</v>
      </c>
      <c r="AM220" s="51">
        <v>72.290000000000006</v>
      </c>
      <c r="AN220" s="51">
        <v>6.7510000000000003</v>
      </c>
      <c r="AO220" s="51">
        <v>7.3259999999999996</v>
      </c>
      <c r="AP220" s="51">
        <v>9</v>
      </c>
      <c r="AQ220" s="51">
        <v>9</v>
      </c>
      <c r="AR220" s="51">
        <v>1.3029999999999999</v>
      </c>
      <c r="AS220" s="51">
        <v>120</v>
      </c>
    </row>
    <row r="221" spans="19:45" x14ac:dyDescent="0.2">
      <c r="S221" s="53" t="s">
        <v>635</v>
      </c>
      <c r="T221" s="51">
        <v>68.66</v>
      </c>
      <c r="U221" s="51">
        <v>80.260000000000005</v>
      </c>
      <c r="V221" s="51">
        <v>-11.6</v>
      </c>
      <c r="W221" s="51">
        <v>9.6989999999999998</v>
      </c>
      <c r="X221" s="51">
        <v>9</v>
      </c>
      <c r="Y221" s="51">
        <v>9</v>
      </c>
      <c r="Z221" s="51">
        <v>1.6910000000000001</v>
      </c>
      <c r="AA221" s="51">
        <v>120</v>
      </c>
      <c r="AK221" s="53" t="s">
        <v>632</v>
      </c>
      <c r="AL221" s="51">
        <v>64.849999999999994</v>
      </c>
      <c r="AM221" s="51">
        <v>75.87</v>
      </c>
      <c r="AN221" s="51">
        <v>-11.02</v>
      </c>
      <c r="AO221" s="51">
        <v>7.3259999999999996</v>
      </c>
      <c r="AP221" s="51">
        <v>9</v>
      </c>
      <c r="AQ221" s="51">
        <v>9</v>
      </c>
      <c r="AR221" s="51">
        <v>2.1269999999999998</v>
      </c>
      <c r="AS221" s="51">
        <v>120</v>
      </c>
    </row>
    <row r="222" spans="19:45" x14ac:dyDescent="0.2">
      <c r="S222" s="53" t="s">
        <v>638</v>
      </c>
      <c r="T222" s="51">
        <v>68.66</v>
      </c>
      <c r="U222" s="51">
        <v>76.77</v>
      </c>
      <c r="V222" s="51">
        <v>-8.1159999999999997</v>
      </c>
      <c r="W222" s="51">
        <v>9.6989999999999998</v>
      </c>
      <c r="X222" s="51">
        <v>9</v>
      </c>
      <c r="Y222" s="51">
        <v>9</v>
      </c>
      <c r="Z222" s="51">
        <v>1.1830000000000001</v>
      </c>
      <c r="AA222" s="51">
        <v>120</v>
      </c>
      <c r="AK222" s="53" t="s">
        <v>635</v>
      </c>
      <c r="AL222" s="51">
        <v>64.849999999999994</v>
      </c>
      <c r="AM222" s="51">
        <v>88.92</v>
      </c>
      <c r="AN222" s="51">
        <v>-24.07</v>
      </c>
      <c r="AO222" s="51">
        <v>7.3259999999999996</v>
      </c>
      <c r="AP222" s="51">
        <v>9</v>
      </c>
      <c r="AQ222" s="51">
        <v>9</v>
      </c>
      <c r="AR222" s="51">
        <v>4.6459999999999999</v>
      </c>
      <c r="AS222" s="51">
        <v>120</v>
      </c>
    </row>
    <row r="223" spans="19:45" x14ac:dyDescent="0.2">
      <c r="S223" s="53" t="s">
        <v>641</v>
      </c>
      <c r="T223" s="51">
        <v>68.66</v>
      </c>
      <c r="U223" s="51">
        <v>65.260000000000005</v>
      </c>
      <c r="V223" s="51">
        <v>3.4</v>
      </c>
      <c r="W223" s="51">
        <v>9.6989999999999998</v>
      </c>
      <c r="X223" s="51">
        <v>9</v>
      </c>
      <c r="Y223" s="51">
        <v>9</v>
      </c>
      <c r="Z223" s="51">
        <v>0.49569999999999997</v>
      </c>
      <c r="AA223" s="51">
        <v>120</v>
      </c>
      <c r="AK223" s="53" t="s">
        <v>638</v>
      </c>
      <c r="AL223" s="51">
        <v>64.849999999999994</v>
      </c>
      <c r="AM223" s="51">
        <v>81.41</v>
      </c>
      <c r="AN223" s="51">
        <v>-16.559999999999999</v>
      </c>
      <c r="AO223" s="51">
        <v>7.3259999999999996</v>
      </c>
      <c r="AP223" s="51">
        <v>9</v>
      </c>
      <c r="AQ223" s="51">
        <v>9</v>
      </c>
      <c r="AR223" s="51">
        <v>3.1970000000000001</v>
      </c>
      <c r="AS223" s="51">
        <v>120</v>
      </c>
    </row>
    <row r="224" spans="19:45" x14ac:dyDescent="0.2">
      <c r="S224" s="53" t="s">
        <v>644</v>
      </c>
      <c r="T224" s="51">
        <v>68.66</v>
      </c>
      <c r="U224" s="51">
        <v>69.42</v>
      </c>
      <c r="V224" s="51">
        <v>-0.76229999999999998</v>
      </c>
      <c r="W224" s="51">
        <v>9.6989999999999998</v>
      </c>
      <c r="X224" s="51">
        <v>9</v>
      </c>
      <c r="Y224" s="51">
        <v>9</v>
      </c>
      <c r="Z224" s="51">
        <v>0.11119999999999999</v>
      </c>
      <c r="AA224" s="51">
        <v>120</v>
      </c>
      <c r="AK224" s="53" t="s">
        <v>641</v>
      </c>
      <c r="AL224" s="51">
        <v>64.849999999999994</v>
      </c>
      <c r="AM224" s="51">
        <v>81.099999999999994</v>
      </c>
      <c r="AN224" s="51">
        <v>-16.25</v>
      </c>
      <c r="AO224" s="51">
        <v>7.3259999999999996</v>
      </c>
      <c r="AP224" s="51">
        <v>9</v>
      </c>
      <c r="AQ224" s="51">
        <v>9</v>
      </c>
      <c r="AR224" s="51">
        <v>3.137</v>
      </c>
      <c r="AS224" s="51">
        <v>120</v>
      </c>
    </row>
    <row r="225" spans="19:45" x14ac:dyDescent="0.2">
      <c r="S225" s="53" t="s">
        <v>647</v>
      </c>
      <c r="T225" s="51">
        <v>68.66</v>
      </c>
      <c r="U225" s="51">
        <v>70.69</v>
      </c>
      <c r="V225" s="51">
        <v>-2.032</v>
      </c>
      <c r="W225" s="51">
        <v>9.6989999999999998</v>
      </c>
      <c r="X225" s="51">
        <v>9</v>
      </c>
      <c r="Y225" s="51">
        <v>9</v>
      </c>
      <c r="Z225" s="51">
        <v>0.29620000000000002</v>
      </c>
      <c r="AA225" s="51">
        <v>120</v>
      </c>
      <c r="AK225" s="53" t="s">
        <v>644</v>
      </c>
      <c r="AL225" s="51">
        <v>64.849999999999994</v>
      </c>
      <c r="AM225" s="51">
        <v>73.55</v>
      </c>
      <c r="AN225" s="51">
        <v>-8.702</v>
      </c>
      <c r="AO225" s="51">
        <v>7.3259999999999996</v>
      </c>
      <c r="AP225" s="51">
        <v>9</v>
      </c>
      <c r="AQ225" s="51">
        <v>9</v>
      </c>
      <c r="AR225" s="51">
        <v>1.68</v>
      </c>
      <c r="AS225" s="51">
        <v>120</v>
      </c>
    </row>
    <row r="226" spans="19:45" x14ac:dyDescent="0.2">
      <c r="S226" s="53" t="s">
        <v>650</v>
      </c>
      <c r="T226" s="51">
        <v>68.66</v>
      </c>
      <c r="U226" s="51">
        <v>73.08</v>
      </c>
      <c r="V226" s="51">
        <v>-4.4210000000000003</v>
      </c>
      <c r="W226" s="51">
        <v>9.6989999999999998</v>
      </c>
      <c r="X226" s="51">
        <v>9</v>
      </c>
      <c r="Y226" s="51">
        <v>9</v>
      </c>
      <c r="Z226" s="51">
        <v>0.64470000000000005</v>
      </c>
      <c r="AA226" s="51">
        <v>120</v>
      </c>
      <c r="AK226" s="53" t="s">
        <v>647</v>
      </c>
      <c r="AL226" s="51">
        <v>64.849999999999994</v>
      </c>
      <c r="AM226" s="51">
        <v>87.93</v>
      </c>
      <c r="AN226" s="51">
        <v>-23.08</v>
      </c>
      <c r="AO226" s="51">
        <v>7.3259999999999996</v>
      </c>
      <c r="AP226" s="51">
        <v>9</v>
      </c>
      <c r="AQ226" s="51">
        <v>9</v>
      </c>
      <c r="AR226" s="51">
        <v>4.4550000000000001</v>
      </c>
      <c r="AS226" s="51">
        <v>120</v>
      </c>
    </row>
    <row r="227" spans="19:45" x14ac:dyDescent="0.2">
      <c r="S227" s="53" t="s">
        <v>653</v>
      </c>
      <c r="T227" s="51">
        <v>68.66</v>
      </c>
      <c r="U227" s="51">
        <v>58.55</v>
      </c>
      <c r="V227" s="51">
        <v>10.11</v>
      </c>
      <c r="W227" s="51">
        <v>9.6989999999999998</v>
      </c>
      <c r="X227" s="51">
        <v>9</v>
      </c>
      <c r="Y227" s="51">
        <v>9</v>
      </c>
      <c r="Z227" s="51">
        <v>1.474</v>
      </c>
      <c r="AA227" s="51">
        <v>120</v>
      </c>
      <c r="AK227" s="53" t="s">
        <v>650</v>
      </c>
      <c r="AL227" s="51">
        <v>64.849999999999994</v>
      </c>
      <c r="AM227" s="51">
        <v>79.78</v>
      </c>
      <c r="AN227" s="51">
        <v>-14.93</v>
      </c>
      <c r="AO227" s="51">
        <v>7.3259999999999996</v>
      </c>
      <c r="AP227" s="51">
        <v>9</v>
      </c>
      <c r="AQ227" s="51">
        <v>9</v>
      </c>
      <c r="AR227" s="51">
        <v>2.8820000000000001</v>
      </c>
      <c r="AS227" s="51">
        <v>120</v>
      </c>
    </row>
    <row r="228" spans="19:45" x14ac:dyDescent="0.2">
      <c r="S228" s="53" t="s">
        <v>656</v>
      </c>
      <c r="T228" s="51">
        <v>60.56</v>
      </c>
      <c r="U228" s="51">
        <v>80.260000000000005</v>
      </c>
      <c r="V228" s="51">
        <v>-19.690000000000001</v>
      </c>
      <c r="W228" s="51">
        <v>9.6989999999999998</v>
      </c>
      <c r="X228" s="51">
        <v>9</v>
      </c>
      <c r="Y228" s="51">
        <v>9</v>
      </c>
      <c r="Z228" s="51">
        <v>2.8719999999999999</v>
      </c>
      <c r="AA228" s="51">
        <v>120</v>
      </c>
      <c r="AK228" s="53" t="s">
        <v>653</v>
      </c>
      <c r="AL228" s="51">
        <v>64.849999999999994</v>
      </c>
      <c r="AM228" s="51">
        <v>72.290000000000006</v>
      </c>
      <c r="AN228" s="51">
        <v>-7.4429999999999996</v>
      </c>
      <c r="AO228" s="51">
        <v>7.3259999999999996</v>
      </c>
      <c r="AP228" s="51">
        <v>9</v>
      </c>
      <c r="AQ228" s="51">
        <v>9</v>
      </c>
      <c r="AR228" s="51">
        <v>1.4370000000000001</v>
      </c>
      <c r="AS228" s="51">
        <v>120</v>
      </c>
    </row>
    <row r="229" spans="19:45" x14ac:dyDescent="0.2">
      <c r="S229" s="53" t="s">
        <v>659</v>
      </c>
      <c r="T229" s="51">
        <v>60.56</v>
      </c>
      <c r="U229" s="51">
        <v>76.77</v>
      </c>
      <c r="V229" s="51">
        <v>-16.21</v>
      </c>
      <c r="W229" s="51">
        <v>9.6989999999999998</v>
      </c>
      <c r="X229" s="51">
        <v>9</v>
      </c>
      <c r="Y229" s="51">
        <v>9</v>
      </c>
      <c r="Z229" s="51">
        <v>2.3639999999999999</v>
      </c>
      <c r="AA229" s="51">
        <v>120</v>
      </c>
      <c r="AK229" s="53" t="s">
        <v>656</v>
      </c>
      <c r="AL229" s="51">
        <v>75.87</v>
      </c>
      <c r="AM229" s="51">
        <v>88.92</v>
      </c>
      <c r="AN229" s="51">
        <v>-13.05</v>
      </c>
      <c r="AO229" s="51">
        <v>7.3259999999999996</v>
      </c>
      <c r="AP229" s="51">
        <v>9</v>
      </c>
      <c r="AQ229" s="51">
        <v>9</v>
      </c>
      <c r="AR229" s="51">
        <v>2.5190000000000001</v>
      </c>
      <c r="AS229" s="51">
        <v>120</v>
      </c>
    </row>
    <row r="230" spans="19:45" x14ac:dyDescent="0.2">
      <c r="S230" s="53" t="s">
        <v>662</v>
      </c>
      <c r="T230" s="51">
        <v>60.56</v>
      </c>
      <c r="U230" s="51">
        <v>65.260000000000005</v>
      </c>
      <c r="V230" s="51">
        <v>-4.694</v>
      </c>
      <c r="W230" s="51">
        <v>9.6989999999999998</v>
      </c>
      <c r="X230" s="51">
        <v>9</v>
      </c>
      <c r="Y230" s="51">
        <v>9</v>
      </c>
      <c r="Z230" s="51">
        <v>0.6845</v>
      </c>
      <c r="AA230" s="51">
        <v>120</v>
      </c>
      <c r="AK230" s="53" t="s">
        <v>659</v>
      </c>
      <c r="AL230" s="51">
        <v>75.87</v>
      </c>
      <c r="AM230" s="51">
        <v>81.41</v>
      </c>
      <c r="AN230" s="51">
        <v>-5.5419999999999998</v>
      </c>
      <c r="AO230" s="51">
        <v>7.3259999999999996</v>
      </c>
      <c r="AP230" s="51">
        <v>9</v>
      </c>
      <c r="AQ230" s="51">
        <v>9</v>
      </c>
      <c r="AR230" s="51">
        <v>1.07</v>
      </c>
      <c r="AS230" s="51">
        <v>120</v>
      </c>
    </row>
    <row r="231" spans="19:45" x14ac:dyDescent="0.2">
      <c r="S231" s="53" t="s">
        <v>665</v>
      </c>
      <c r="T231" s="51">
        <v>60.56</v>
      </c>
      <c r="U231" s="51">
        <v>69.42</v>
      </c>
      <c r="V231" s="51">
        <v>-8.8559999999999999</v>
      </c>
      <c r="W231" s="51">
        <v>9.6989999999999998</v>
      </c>
      <c r="X231" s="51">
        <v>9</v>
      </c>
      <c r="Y231" s="51">
        <v>9</v>
      </c>
      <c r="Z231" s="51">
        <v>1.2909999999999999</v>
      </c>
      <c r="AA231" s="51">
        <v>120</v>
      </c>
      <c r="AK231" s="53" t="s">
        <v>662</v>
      </c>
      <c r="AL231" s="51">
        <v>75.87</v>
      </c>
      <c r="AM231" s="51">
        <v>81.099999999999994</v>
      </c>
      <c r="AN231" s="51">
        <v>-5.2320000000000002</v>
      </c>
      <c r="AO231" s="51">
        <v>7.3259999999999996</v>
      </c>
      <c r="AP231" s="51">
        <v>9</v>
      </c>
      <c r="AQ231" s="51">
        <v>9</v>
      </c>
      <c r="AR231" s="51">
        <v>1.01</v>
      </c>
      <c r="AS231" s="51">
        <v>120</v>
      </c>
    </row>
    <row r="232" spans="19:45" x14ac:dyDescent="0.2">
      <c r="S232" s="53" t="s">
        <v>668</v>
      </c>
      <c r="T232" s="51">
        <v>60.56</v>
      </c>
      <c r="U232" s="51">
        <v>70.69</v>
      </c>
      <c r="V232" s="51">
        <v>-10.130000000000001</v>
      </c>
      <c r="W232" s="51">
        <v>9.6989999999999998</v>
      </c>
      <c r="X232" s="51">
        <v>9</v>
      </c>
      <c r="Y232" s="51">
        <v>9</v>
      </c>
      <c r="Z232" s="51">
        <v>1.476</v>
      </c>
      <c r="AA232" s="51">
        <v>120</v>
      </c>
      <c r="AK232" s="53" t="s">
        <v>665</v>
      </c>
      <c r="AL232" s="51">
        <v>75.87</v>
      </c>
      <c r="AM232" s="51">
        <v>73.55</v>
      </c>
      <c r="AN232" s="51">
        <v>2.3180000000000001</v>
      </c>
      <c r="AO232" s="51">
        <v>7.3259999999999996</v>
      </c>
      <c r="AP232" s="51">
        <v>9</v>
      </c>
      <c r="AQ232" s="51">
        <v>9</v>
      </c>
      <c r="AR232" s="51">
        <v>0.44750000000000001</v>
      </c>
      <c r="AS232" s="51">
        <v>120</v>
      </c>
    </row>
    <row r="233" spans="19:45" x14ac:dyDescent="0.2">
      <c r="S233" s="53" t="s">
        <v>671</v>
      </c>
      <c r="T233" s="51">
        <v>60.56</v>
      </c>
      <c r="U233" s="51">
        <v>73.08</v>
      </c>
      <c r="V233" s="51">
        <v>-12.51</v>
      </c>
      <c r="W233" s="51">
        <v>9.6989999999999998</v>
      </c>
      <c r="X233" s="51">
        <v>9</v>
      </c>
      <c r="Y233" s="51">
        <v>9</v>
      </c>
      <c r="Z233" s="51">
        <v>1.825</v>
      </c>
      <c r="AA233" s="51">
        <v>120</v>
      </c>
      <c r="AK233" s="53" t="s">
        <v>668</v>
      </c>
      <c r="AL233" s="51">
        <v>75.87</v>
      </c>
      <c r="AM233" s="51">
        <v>87.93</v>
      </c>
      <c r="AN233" s="51">
        <v>-12.06</v>
      </c>
      <c r="AO233" s="51">
        <v>7.3259999999999996</v>
      </c>
      <c r="AP233" s="51">
        <v>9</v>
      </c>
      <c r="AQ233" s="51">
        <v>9</v>
      </c>
      <c r="AR233" s="51">
        <v>2.3279999999999998</v>
      </c>
      <c r="AS233" s="51">
        <v>120</v>
      </c>
    </row>
    <row r="234" spans="19:45" x14ac:dyDescent="0.2">
      <c r="S234" s="53" t="s">
        <v>674</v>
      </c>
      <c r="T234" s="51">
        <v>60.56</v>
      </c>
      <c r="U234" s="51">
        <v>58.55</v>
      </c>
      <c r="V234" s="51">
        <v>2.0150000000000001</v>
      </c>
      <c r="W234" s="51">
        <v>9.6989999999999998</v>
      </c>
      <c r="X234" s="51">
        <v>9</v>
      </c>
      <c r="Y234" s="51">
        <v>9</v>
      </c>
      <c r="Z234" s="51">
        <v>0.29380000000000001</v>
      </c>
      <c r="AA234" s="51">
        <v>120</v>
      </c>
      <c r="AK234" s="53" t="s">
        <v>671</v>
      </c>
      <c r="AL234" s="51">
        <v>75.87</v>
      </c>
      <c r="AM234" s="51">
        <v>79.78</v>
      </c>
      <c r="AN234" s="51">
        <v>-3.91</v>
      </c>
      <c r="AO234" s="51">
        <v>7.3259999999999996</v>
      </c>
      <c r="AP234" s="51">
        <v>9</v>
      </c>
      <c r="AQ234" s="51">
        <v>9</v>
      </c>
      <c r="AR234" s="51">
        <v>0.75470000000000004</v>
      </c>
      <c r="AS234" s="51">
        <v>120</v>
      </c>
    </row>
    <row r="235" spans="19:45" x14ac:dyDescent="0.2">
      <c r="S235" s="53" t="s">
        <v>677</v>
      </c>
      <c r="T235" s="51">
        <v>80.260000000000005</v>
      </c>
      <c r="U235" s="51">
        <v>76.77</v>
      </c>
      <c r="V235" s="51">
        <v>3.484</v>
      </c>
      <c r="W235" s="51">
        <v>9.6989999999999998</v>
      </c>
      <c r="X235" s="51">
        <v>9</v>
      </c>
      <c r="Y235" s="51">
        <v>9</v>
      </c>
      <c r="Z235" s="51">
        <v>0.5081</v>
      </c>
      <c r="AA235" s="51">
        <v>120</v>
      </c>
      <c r="AK235" s="53" t="s">
        <v>674</v>
      </c>
      <c r="AL235" s="51">
        <v>75.87</v>
      </c>
      <c r="AM235" s="51">
        <v>72.290000000000006</v>
      </c>
      <c r="AN235" s="51">
        <v>3.577</v>
      </c>
      <c r="AO235" s="51">
        <v>7.3259999999999996</v>
      </c>
      <c r="AP235" s="51">
        <v>9</v>
      </c>
      <c r="AQ235" s="51">
        <v>9</v>
      </c>
      <c r="AR235" s="51">
        <v>0.6905</v>
      </c>
      <c r="AS235" s="51">
        <v>120</v>
      </c>
    </row>
    <row r="236" spans="19:45" x14ac:dyDescent="0.2">
      <c r="S236" s="53" t="s">
        <v>680</v>
      </c>
      <c r="T236" s="51">
        <v>80.260000000000005</v>
      </c>
      <c r="U236" s="51">
        <v>65.260000000000005</v>
      </c>
      <c r="V236" s="51">
        <v>15</v>
      </c>
      <c r="W236" s="51">
        <v>9.6989999999999998</v>
      </c>
      <c r="X236" s="51">
        <v>9</v>
      </c>
      <c r="Y236" s="51">
        <v>9</v>
      </c>
      <c r="Z236" s="51">
        <v>2.1869999999999998</v>
      </c>
      <c r="AA236" s="51">
        <v>120</v>
      </c>
      <c r="AK236" s="53" t="s">
        <v>677</v>
      </c>
      <c r="AL236" s="51">
        <v>88.92</v>
      </c>
      <c r="AM236" s="51">
        <v>81.41</v>
      </c>
      <c r="AN236" s="51">
        <v>7.5069999999999997</v>
      </c>
      <c r="AO236" s="51">
        <v>7.3259999999999996</v>
      </c>
      <c r="AP236" s="51">
        <v>9</v>
      </c>
      <c r="AQ236" s="51">
        <v>9</v>
      </c>
      <c r="AR236" s="51">
        <v>1.4490000000000001</v>
      </c>
      <c r="AS236" s="51">
        <v>120</v>
      </c>
    </row>
    <row r="237" spans="19:45" x14ac:dyDescent="0.2">
      <c r="S237" s="53" t="s">
        <v>683</v>
      </c>
      <c r="T237" s="51">
        <v>80.260000000000005</v>
      </c>
      <c r="U237" s="51">
        <v>69.42</v>
      </c>
      <c r="V237" s="51">
        <v>10.84</v>
      </c>
      <c r="W237" s="51">
        <v>9.6989999999999998</v>
      </c>
      <c r="X237" s="51">
        <v>9</v>
      </c>
      <c r="Y237" s="51">
        <v>9</v>
      </c>
      <c r="Z237" s="51">
        <v>1.58</v>
      </c>
      <c r="AA237" s="51">
        <v>120</v>
      </c>
      <c r="AK237" s="53" t="s">
        <v>680</v>
      </c>
      <c r="AL237" s="51">
        <v>88.92</v>
      </c>
      <c r="AM237" s="51">
        <v>81.099999999999994</v>
      </c>
      <c r="AN237" s="51">
        <v>7.8170000000000002</v>
      </c>
      <c r="AO237" s="51">
        <v>7.3259999999999996</v>
      </c>
      <c r="AP237" s="51">
        <v>9</v>
      </c>
      <c r="AQ237" s="51">
        <v>9</v>
      </c>
      <c r="AR237" s="51">
        <v>1.5089999999999999</v>
      </c>
      <c r="AS237" s="51">
        <v>120</v>
      </c>
    </row>
    <row r="238" spans="19:45" x14ac:dyDescent="0.2">
      <c r="S238" s="53" t="s">
        <v>686</v>
      </c>
      <c r="T238" s="51">
        <v>80.260000000000005</v>
      </c>
      <c r="U238" s="51">
        <v>70.69</v>
      </c>
      <c r="V238" s="51">
        <v>9.5690000000000008</v>
      </c>
      <c r="W238" s="51">
        <v>9.6989999999999998</v>
      </c>
      <c r="X238" s="51">
        <v>9</v>
      </c>
      <c r="Y238" s="51">
        <v>9</v>
      </c>
      <c r="Z238" s="51">
        <v>1.395</v>
      </c>
      <c r="AA238" s="51">
        <v>120</v>
      </c>
      <c r="AK238" s="53" t="s">
        <v>683</v>
      </c>
      <c r="AL238" s="51">
        <v>88.92</v>
      </c>
      <c r="AM238" s="51">
        <v>73.55</v>
      </c>
      <c r="AN238" s="51">
        <v>15.37</v>
      </c>
      <c r="AO238" s="51">
        <v>7.3259999999999996</v>
      </c>
      <c r="AP238" s="51">
        <v>9</v>
      </c>
      <c r="AQ238" s="51">
        <v>9</v>
      </c>
      <c r="AR238" s="51">
        <v>2.9660000000000002</v>
      </c>
      <c r="AS238" s="51">
        <v>120</v>
      </c>
    </row>
    <row r="239" spans="19:45" x14ac:dyDescent="0.2">
      <c r="S239" s="53" t="s">
        <v>689</v>
      </c>
      <c r="T239" s="51">
        <v>80.260000000000005</v>
      </c>
      <c r="U239" s="51">
        <v>73.08</v>
      </c>
      <c r="V239" s="51">
        <v>7.1790000000000003</v>
      </c>
      <c r="W239" s="51">
        <v>9.6989999999999998</v>
      </c>
      <c r="X239" s="51">
        <v>9</v>
      </c>
      <c r="Y239" s="51">
        <v>9</v>
      </c>
      <c r="Z239" s="51">
        <v>1.0469999999999999</v>
      </c>
      <c r="AA239" s="51">
        <v>120</v>
      </c>
      <c r="AK239" s="53" t="s">
        <v>686</v>
      </c>
      <c r="AL239" s="51">
        <v>88.92</v>
      </c>
      <c r="AM239" s="51">
        <v>87.93</v>
      </c>
      <c r="AN239" s="51">
        <v>0.99139999999999995</v>
      </c>
      <c r="AO239" s="51">
        <v>7.3259999999999996</v>
      </c>
      <c r="AP239" s="51">
        <v>9</v>
      </c>
      <c r="AQ239" s="51">
        <v>9</v>
      </c>
      <c r="AR239" s="51">
        <v>0.19139999999999999</v>
      </c>
      <c r="AS239" s="51">
        <v>120</v>
      </c>
    </row>
    <row r="240" spans="19:45" x14ac:dyDescent="0.2">
      <c r="S240" s="53" t="s">
        <v>692</v>
      </c>
      <c r="T240" s="51">
        <v>80.260000000000005</v>
      </c>
      <c r="U240" s="51">
        <v>58.55</v>
      </c>
      <c r="V240" s="51">
        <v>21.71</v>
      </c>
      <c r="W240" s="51">
        <v>9.6989999999999998</v>
      </c>
      <c r="X240" s="51">
        <v>9</v>
      </c>
      <c r="Y240" s="51">
        <v>9</v>
      </c>
      <c r="Z240" s="51">
        <v>3.165</v>
      </c>
      <c r="AA240" s="51">
        <v>120</v>
      </c>
      <c r="AK240" s="53" t="s">
        <v>689</v>
      </c>
      <c r="AL240" s="51">
        <v>88.92</v>
      </c>
      <c r="AM240" s="51">
        <v>79.78</v>
      </c>
      <c r="AN240" s="51">
        <v>9.1389999999999993</v>
      </c>
      <c r="AO240" s="51">
        <v>7.3259999999999996</v>
      </c>
      <c r="AP240" s="51">
        <v>9</v>
      </c>
      <c r="AQ240" s="51">
        <v>9</v>
      </c>
      <c r="AR240" s="51">
        <v>1.764</v>
      </c>
      <c r="AS240" s="51">
        <v>120</v>
      </c>
    </row>
    <row r="241" spans="19:45" x14ac:dyDescent="0.2">
      <c r="S241" s="53" t="s">
        <v>695</v>
      </c>
      <c r="T241" s="51">
        <v>76.77</v>
      </c>
      <c r="U241" s="51">
        <v>65.260000000000005</v>
      </c>
      <c r="V241" s="51">
        <v>11.52</v>
      </c>
      <c r="W241" s="51">
        <v>9.6989999999999998</v>
      </c>
      <c r="X241" s="51">
        <v>9</v>
      </c>
      <c r="Y241" s="51">
        <v>9</v>
      </c>
      <c r="Z241" s="51">
        <v>1.679</v>
      </c>
      <c r="AA241" s="51">
        <v>120</v>
      </c>
      <c r="AK241" s="53" t="s">
        <v>692</v>
      </c>
      <c r="AL241" s="51">
        <v>88.92</v>
      </c>
      <c r="AM241" s="51">
        <v>72.290000000000006</v>
      </c>
      <c r="AN241" s="51">
        <v>16.63</v>
      </c>
      <c r="AO241" s="51">
        <v>7.3259999999999996</v>
      </c>
      <c r="AP241" s="51">
        <v>9</v>
      </c>
      <c r="AQ241" s="51">
        <v>9</v>
      </c>
      <c r="AR241" s="51">
        <v>3.2090000000000001</v>
      </c>
      <c r="AS241" s="51">
        <v>120</v>
      </c>
    </row>
    <row r="242" spans="19:45" x14ac:dyDescent="0.2">
      <c r="S242" s="53" t="s">
        <v>698</v>
      </c>
      <c r="T242" s="51">
        <v>76.77</v>
      </c>
      <c r="U242" s="51">
        <v>69.42</v>
      </c>
      <c r="V242" s="51">
        <v>7.3540000000000001</v>
      </c>
      <c r="W242" s="51">
        <v>9.6989999999999998</v>
      </c>
      <c r="X242" s="51">
        <v>9</v>
      </c>
      <c r="Y242" s="51">
        <v>9</v>
      </c>
      <c r="Z242" s="51">
        <v>1.0720000000000001</v>
      </c>
      <c r="AA242" s="51">
        <v>120</v>
      </c>
      <c r="AK242" s="53" t="s">
        <v>695</v>
      </c>
      <c r="AL242" s="51">
        <v>81.41</v>
      </c>
      <c r="AM242" s="51">
        <v>81.099999999999994</v>
      </c>
      <c r="AN242" s="51">
        <v>0.31019999999999998</v>
      </c>
      <c r="AO242" s="51">
        <v>7.3259999999999996</v>
      </c>
      <c r="AP242" s="51">
        <v>9</v>
      </c>
      <c r="AQ242" s="51">
        <v>9</v>
      </c>
      <c r="AR242" s="51">
        <v>5.987E-2</v>
      </c>
      <c r="AS242" s="51">
        <v>120</v>
      </c>
    </row>
    <row r="243" spans="19:45" x14ac:dyDescent="0.2">
      <c r="S243" s="53" t="s">
        <v>701</v>
      </c>
      <c r="T243" s="51">
        <v>76.77</v>
      </c>
      <c r="U243" s="51">
        <v>70.69</v>
      </c>
      <c r="V243" s="51">
        <v>6.0839999999999996</v>
      </c>
      <c r="W243" s="51">
        <v>9.6989999999999998</v>
      </c>
      <c r="X243" s="51">
        <v>9</v>
      </c>
      <c r="Y243" s="51">
        <v>9</v>
      </c>
      <c r="Z243" s="51">
        <v>0.88719999999999999</v>
      </c>
      <c r="AA243" s="51">
        <v>120</v>
      </c>
      <c r="AK243" s="53" t="s">
        <v>698</v>
      </c>
      <c r="AL243" s="51">
        <v>81.41</v>
      </c>
      <c r="AM243" s="51">
        <v>73.55</v>
      </c>
      <c r="AN243" s="51">
        <v>7.86</v>
      </c>
      <c r="AO243" s="51">
        <v>7.3259999999999996</v>
      </c>
      <c r="AP243" s="51">
        <v>9</v>
      </c>
      <c r="AQ243" s="51">
        <v>9</v>
      </c>
      <c r="AR243" s="51">
        <v>1.5169999999999999</v>
      </c>
      <c r="AS243" s="51">
        <v>120</v>
      </c>
    </row>
    <row r="244" spans="19:45" x14ac:dyDescent="0.2">
      <c r="S244" s="53" t="s">
        <v>704</v>
      </c>
      <c r="T244" s="51">
        <v>76.77</v>
      </c>
      <c r="U244" s="51">
        <v>73.08</v>
      </c>
      <c r="V244" s="51">
        <v>3.6949999999999998</v>
      </c>
      <c r="W244" s="51">
        <v>9.6989999999999998</v>
      </c>
      <c r="X244" s="51">
        <v>9</v>
      </c>
      <c r="Y244" s="51">
        <v>9</v>
      </c>
      <c r="Z244" s="51">
        <v>0.53869999999999996</v>
      </c>
      <c r="AA244" s="51">
        <v>120</v>
      </c>
      <c r="AK244" s="53" t="s">
        <v>701</v>
      </c>
      <c r="AL244" s="51">
        <v>81.41</v>
      </c>
      <c r="AM244" s="51">
        <v>87.93</v>
      </c>
      <c r="AN244" s="51">
        <v>-6.5149999999999997</v>
      </c>
      <c r="AO244" s="51">
        <v>7.3259999999999996</v>
      </c>
      <c r="AP244" s="51">
        <v>9</v>
      </c>
      <c r="AQ244" s="51">
        <v>9</v>
      </c>
      <c r="AR244" s="51">
        <v>1.258</v>
      </c>
      <c r="AS244" s="51">
        <v>120</v>
      </c>
    </row>
    <row r="245" spans="19:45" x14ac:dyDescent="0.2">
      <c r="S245" s="53" t="s">
        <v>707</v>
      </c>
      <c r="T245" s="51">
        <v>76.77</v>
      </c>
      <c r="U245" s="51">
        <v>58.55</v>
      </c>
      <c r="V245" s="51">
        <v>18.22</v>
      </c>
      <c r="W245" s="51">
        <v>9.6989999999999998</v>
      </c>
      <c r="X245" s="51">
        <v>9</v>
      </c>
      <c r="Y245" s="51">
        <v>9</v>
      </c>
      <c r="Z245" s="51">
        <v>2.657</v>
      </c>
      <c r="AA245" s="51">
        <v>120</v>
      </c>
      <c r="AK245" s="53" t="s">
        <v>704</v>
      </c>
      <c r="AL245" s="51">
        <v>81.41</v>
      </c>
      <c r="AM245" s="51">
        <v>79.78</v>
      </c>
      <c r="AN245" s="51">
        <v>1.6319999999999999</v>
      </c>
      <c r="AO245" s="51">
        <v>7.3259999999999996</v>
      </c>
      <c r="AP245" s="51">
        <v>9</v>
      </c>
      <c r="AQ245" s="51">
        <v>9</v>
      </c>
      <c r="AR245" s="51">
        <v>0.31509999999999999</v>
      </c>
      <c r="AS245" s="51">
        <v>120</v>
      </c>
    </row>
    <row r="246" spans="19:45" x14ac:dyDescent="0.2">
      <c r="S246" s="53" t="s">
        <v>710</v>
      </c>
      <c r="T246" s="51">
        <v>65.260000000000005</v>
      </c>
      <c r="U246" s="51">
        <v>69.42</v>
      </c>
      <c r="V246" s="51">
        <v>-4.1619999999999999</v>
      </c>
      <c r="W246" s="51">
        <v>9.6989999999999998</v>
      </c>
      <c r="X246" s="51">
        <v>9</v>
      </c>
      <c r="Y246" s="51">
        <v>9</v>
      </c>
      <c r="Z246" s="51">
        <v>0.6069</v>
      </c>
      <c r="AA246" s="51">
        <v>120</v>
      </c>
      <c r="AK246" s="53" t="s">
        <v>707</v>
      </c>
      <c r="AL246" s="51">
        <v>81.41</v>
      </c>
      <c r="AM246" s="51">
        <v>72.290000000000006</v>
      </c>
      <c r="AN246" s="51">
        <v>9.1189999999999998</v>
      </c>
      <c r="AO246" s="51">
        <v>7.3259999999999996</v>
      </c>
      <c r="AP246" s="51">
        <v>9</v>
      </c>
      <c r="AQ246" s="51">
        <v>9</v>
      </c>
      <c r="AR246" s="51">
        <v>1.76</v>
      </c>
      <c r="AS246" s="51">
        <v>120</v>
      </c>
    </row>
    <row r="247" spans="19:45" x14ac:dyDescent="0.2">
      <c r="S247" s="53" t="s">
        <v>713</v>
      </c>
      <c r="T247" s="51">
        <v>65.260000000000005</v>
      </c>
      <c r="U247" s="51">
        <v>70.69</v>
      </c>
      <c r="V247" s="51">
        <v>-5.431</v>
      </c>
      <c r="W247" s="51">
        <v>9.6989999999999998</v>
      </c>
      <c r="X247" s="51">
        <v>9</v>
      </c>
      <c r="Y247" s="51">
        <v>9</v>
      </c>
      <c r="Z247" s="51">
        <v>0.79200000000000004</v>
      </c>
      <c r="AA247" s="51">
        <v>120</v>
      </c>
      <c r="AK247" s="53" t="s">
        <v>710</v>
      </c>
      <c r="AL247" s="51">
        <v>81.099999999999994</v>
      </c>
      <c r="AM247" s="51">
        <v>73.55</v>
      </c>
      <c r="AN247" s="51">
        <v>7.55</v>
      </c>
      <c r="AO247" s="51">
        <v>7.3259999999999996</v>
      </c>
      <c r="AP247" s="51">
        <v>9</v>
      </c>
      <c r="AQ247" s="51">
        <v>9</v>
      </c>
      <c r="AR247" s="51">
        <v>1.458</v>
      </c>
      <c r="AS247" s="51">
        <v>120</v>
      </c>
    </row>
    <row r="248" spans="19:45" x14ac:dyDescent="0.2">
      <c r="S248" s="53" t="s">
        <v>716</v>
      </c>
      <c r="T248" s="51">
        <v>65.260000000000005</v>
      </c>
      <c r="U248" s="51">
        <v>73.08</v>
      </c>
      <c r="V248" s="51">
        <v>-7.8209999999999997</v>
      </c>
      <c r="W248" s="51">
        <v>9.6989999999999998</v>
      </c>
      <c r="X248" s="51">
        <v>9</v>
      </c>
      <c r="Y248" s="51">
        <v>9</v>
      </c>
      <c r="Z248" s="51">
        <v>1.1399999999999999</v>
      </c>
      <c r="AA248" s="51">
        <v>120</v>
      </c>
      <c r="AK248" s="53" t="s">
        <v>713</v>
      </c>
      <c r="AL248" s="51">
        <v>81.099999999999994</v>
      </c>
      <c r="AM248" s="51">
        <v>87.93</v>
      </c>
      <c r="AN248" s="51">
        <v>-6.8250000000000002</v>
      </c>
      <c r="AO248" s="51">
        <v>7.3259999999999996</v>
      </c>
      <c r="AP248" s="51">
        <v>9</v>
      </c>
      <c r="AQ248" s="51">
        <v>9</v>
      </c>
      <c r="AR248" s="51">
        <v>1.3180000000000001</v>
      </c>
      <c r="AS248" s="51">
        <v>120</v>
      </c>
    </row>
    <row r="249" spans="19:45" x14ac:dyDescent="0.2">
      <c r="S249" s="53" t="s">
        <v>719</v>
      </c>
      <c r="T249" s="51">
        <v>65.260000000000005</v>
      </c>
      <c r="U249" s="51">
        <v>58.55</v>
      </c>
      <c r="V249" s="51">
        <v>6.7089999999999996</v>
      </c>
      <c r="W249" s="51">
        <v>9.6989999999999998</v>
      </c>
      <c r="X249" s="51">
        <v>9</v>
      </c>
      <c r="Y249" s="51">
        <v>9</v>
      </c>
      <c r="Z249" s="51">
        <v>0.97829999999999995</v>
      </c>
      <c r="AA249" s="51">
        <v>120</v>
      </c>
      <c r="AK249" s="53" t="s">
        <v>716</v>
      </c>
      <c r="AL249" s="51">
        <v>81.099999999999994</v>
      </c>
      <c r="AM249" s="51">
        <v>79.78</v>
      </c>
      <c r="AN249" s="51">
        <v>1.3220000000000001</v>
      </c>
      <c r="AO249" s="51">
        <v>7.3259999999999996</v>
      </c>
      <c r="AP249" s="51">
        <v>9</v>
      </c>
      <c r="AQ249" s="51">
        <v>9</v>
      </c>
      <c r="AR249" s="51">
        <v>0.25530000000000003</v>
      </c>
      <c r="AS249" s="51">
        <v>120</v>
      </c>
    </row>
    <row r="250" spans="19:45" x14ac:dyDescent="0.2">
      <c r="S250" s="53" t="s">
        <v>722</v>
      </c>
      <c r="T250" s="51">
        <v>69.42</v>
      </c>
      <c r="U250" s="51">
        <v>70.69</v>
      </c>
      <c r="V250" s="51">
        <v>-1.2689999999999999</v>
      </c>
      <c r="W250" s="51">
        <v>9.6989999999999998</v>
      </c>
      <c r="X250" s="51">
        <v>9</v>
      </c>
      <c r="Y250" s="51">
        <v>9</v>
      </c>
      <c r="Z250" s="51">
        <v>0.18509999999999999</v>
      </c>
      <c r="AA250" s="51">
        <v>120</v>
      </c>
      <c r="AK250" s="53" t="s">
        <v>719</v>
      </c>
      <c r="AL250" s="51">
        <v>81.099999999999994</v>
      </c>
      <c r="AM250" s="51">
        <v>72.290000000000006</v>
      </c>
      <c r="AN250" s="51">
        <v>8.8089999999999993</v>
      </c>
      <c r="AO250" s="51">
        <v>7.3259999999999996</v>
      </c>
      <c r="AP250" s="51">
        <v>9</v>
      </c>
      <c r="AQ250" s="51">
        <v>9</v>
      </c>
      <c r="AR250" s="51">
        <v>1.7010000000000001</v>
      </c>
      <c r="AS250" s="51">
        <v>120</v>
      </c>
    </row>
    <row r="251" spans="19:45" x14ac:dyDescent="0.2">
      <c r="S251" s="53" t="s">
        <v>725</v>
      </c>
      <c r="T251" s="51">
        <v>69.42</v>
      </c>
      <c r="U251" s="51">
        <v>73.08</v>
      </c>
      <c r="V251" s="51">
        <v>-3.6589999999999998</v>
      </c>
      <c r="W251" s="51">
        <v>9.6989999999999998</v>
      </c>
      <c r="X251" s="51">
        <v>9</v>
      </c>
      <c r="Y251" s="51">
        <v>9</v>
      </c>
      <c r="Z251" s="51">
        <v>0.53349999999999997</v>
      </c>
      <c r="AA251" s="51">
        <v>120</v>
      </c>
      <c r="AK251" s="53" t="s">
        <v>722</v>
      </c>
      <c r="AL251" s="51">
        <v>73.55</v>
      </c>
      <c r="AM251" s="51">
        <v>87.93</v>
      </c>
      <c r="AN251" s="51">
        <v>-14.38</v>
      </c>
      <c r="AO251" s="51">
        <v>7.3259999999999996</v>
      </c>
      <c r="AP251" s="51">
        <v>9</v>
      </c>
      <c r="AQ251" s="51">
        <v>9</v>
      </c>
      <c r="AR251" s="51">
        <v>2.7749999999999999</v>
      </c>
      <c r="AS251" s="51">
        <v>120</v>
      </c>
    </row>
    <row r="252" spans="19:45" x14ac:dyDescent="0.2">
      <c r="S252" s="53" t="s">
        <v>728</v>
      </c>
      <c r="T252" s="51">
        <v>69.42</v>
      </c>
      <c r="U252" s="51">
        <v>58.55</v>
      </c>
      <c r="V252" s="51">
        <v>10.87</v>
      </c>
      <c r="W252" s="51">
        <v>9.6989999999999998</v>
      </c>
      <c r="X252" s="51">
        <v>9</v>
      </c>
      <c r="Y252" s="51">
        <v>9</v>
      </c>
      <c r="Z252" s="51">
        <v>1.585</v>
      </c>
      <c r="AA252" s="51">
        <v>120</v>
      </c>
      <c r="AK252" s="53" t="s">
        <v>725</v>
      </c>
      <c r="AL252" s="51">
        <v>73.55</v>
      </c>
      <c r="AM252" s="51">
        <v>79.78</v>
      </c>
      <c r="AN252" s="51">
        <v>-6.2279999999999998</v>
      </c>
      <c r="AO252" s="51">
        <v>7.3259999999999996</v>
      </c>
      <c r="AP252" s="51">
        <v>9</v>
      </c>
      <c r="AQ252" s="51">
        <v>9</v>
      </c>
      <c r="AR252" s="51">
        <v>1.202</v>
      </c>
      <c r="AS252" s="51">
        <v>120</v>
      </c>
    </row>
    <row r="253" spans="19:45" x14ac:dyDescent="0.2">
      <c r="S253" s="53" t="s">
        <v>731</v>
      </c>
      <c r="T253" s="51">
        <v>70.69</v>
      </c>
      <c r="U253" s="51">
        <v>73.08</v>
      </c>
      <c r="V253" s="51">
        <v>-2.39</v>
      </c>
      <c r="W253" s="51">
        <v>9.6989999999999998</v>
      </c>
      <c r="X253" s="51">
        <v>9</v>
      </c>
      <c r="Y253" s="51">
        <v>9</v>
      </c>
      <c r="Z253" s="51">
        <v>0.34839999999999999</v>
      </c>
      <c r="AA253" s="51">
        <v>120</v>
      </c>
      <c r="AK253" s="53" t="s">
        <v>728</v>
      </c>
      <c r="AL253" s="51">
        <v>73.55</v>
      </c>
      <c r="AM253" s="51">
        <v>72.290000000000006</v>
      </c>
      <c r="AN253" s="51">
        <v>1.2589999999999999</v>
      </c>
      <c r="AO253" s="51">
        <v>7.3259999999999996</v>
      </c>
      <c r="AP253" s="51">
        <v>9</v>
      </c>
      <c r="AQ253" s="51">
        <v>9</v>
      </c>
      <c r="AR253" s="51">
        <v>0.24299999999999999</v>
      </c>
      <c r="AS253" s="51">
        <v>120</v>
      </c>
    </row>
    <row r="254" spans="19:45" x14ac:dyDescent="0.2">
      <c r="S254" s="53" t="s">
        <v>734</v>
      </c>
      <c r="T254" s="51">
        <v>70.69</v>
      </c>
      <c r="U254" s="51">
        <v>58.55</v>
      </c>
      <c r="V254" s="51">
        <v>12.14</v>
      </c>
      <c r="W254" s="51">
        <v>9.6989999999999998</v>
      </c>
      <c r="X254" s="51">
        <v>9</v>
      </c>
      <c r="Y254" s="51">
        <v>9</v>
      </c>
      <c r="Z254" s="51">
        <v>1.77</v>
      </c>
      <c r="AA254" s="51">
        <v>120</v>
      </c>
      <c r="AK254" s="53" t="s">
        <v>731</v>
      </c>
      <c r="AL254" s="51">
        <v>87.93</v>
      </c>
      <c r="AM254" s="51">
        <v>79.78</v>
      </c>
      <c r="AN254" s="51">
        <v>8.1479999999999997</v>
      </c>
      <c r="AO254" s="51">
        <v>7.3259999999999996</v>
      </c>
      <c r="AP254" s="51">
        <v>9</v>
      </c>
      <c r="AQ254" s="51">
        <v>9</v>
      </c>
      <c r="AR254" s="51">
        <v>1.573</v>
      </c>
      <c r="AS254" s="51">
        <v>120</v>
      </c>
    </row>
    <row r="255" spans="19:45" x14ac:dyDescent="0.2">
      <c r="S255" s="53" t="s">
        <v>737</v>
      </c>
      <c r="T255" s="51">
        <v>73.08</v>
      </c>
      <c r="U255" s="51">
        <v>58.55</v>
      </c>
      <c r="V255" s="51">
        <v>14.53</v>
      </c>
      <c r="W255" s="51">
        <v>9.6989999999999998</v>
      </c>
      <c r="X255" s="51">
        <v>9</v>
      </c>
      <c r="Y255" s="51">
        <v>9</v>
      </c>
      <c r="Z255" s="51">
        <v>2.1190000000000002</v>
      </c>
      <c r="AA255" s="51">
        <v>120</v>
      </c>
      <c r="AK255" s="53" t="s">
        <v>734</v>
      </c>
      <c r="AL255" s="51">
        <v>87.93</v>
      </c>
      <c r="AM255" s="51">
        <v>72.290000000000006</v>
      </c>
      <c r="AN255" s="51">
        <v>15.63</v>
      </c>
      <c r="AO255" s="51">
        <v>7.3259999999999996</v>
      </c>
      <c r="AP255" s="51">
        <v>9</v>
      </c>
      <c r="AQ255" s="51">
        <v>9</v>
      </c>
      <c r="AR255" s="51">
        <v>3.0179999999999998</v>
      </c>
      <c r="AS255" s="51">
        <v>120</v>
      </c>
    </row>
    <row r="256" spans="19:45" x14ac:dyDescent="0.2">
      <c r="AK256" s="53" t="s">
        <v>737</v>
      </c>
      <c r="AL256" s="51">
        <v>79.78</v>
      </c>
      <c r="AM256" s="51">
        <v>72.290000000000006</v>
      </c>
      <c r="AN256" s="51">
        <v>7.4870000000000001</v>
      </c>
      <c r="AO256" s="51">
        <v>7.3259999999999996</v>
      </c>
      <c r="AP256" s="51">
        <v>9</v>
      </c>
      <c r="AQ256" s="51">
        <v>9</v>
      </c>
      <c r="AR256" s="51">
        <v>1.4450000000000001</v>
      </c>
      <c r="AS256" s="51">
        <v>120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DBFF6-C718-4252-9033-51CFD0F7377E}">
  <dimension ref="A1:BE62"/>
  <sheetViews>
    <sheetView tabSelected="1" zoomScale="75" zoomScaleNormal="38" workbookViewId="0">
      <selection activeCell="AR65" sqref="AR65"/>
    </sheetView>
  </sheetViews>
  <sheetFormatPr baseColWidth="10" defaultColWidth="8.83203125" defaultRowHeight="15" x14ac:dyDescent="0.2"/>
  <sheetData>
    <row r="1" spans="1:57" ht="16" thickBot="1" x14ac:dyDescent="0.25"/>
    <row r="2" spans="1:57" x14ac:dyDescent="0.2">
      <c r="B2" s="35" t="s">
        <v>895</v>
      </c>
      <c r="Z2" t="s">
        <v>884</v>
      </c>
      <c r="AI2" t="s">
        <v>741</v>
      </c>
      <c r="AO2" t="s">
        <v>885</v>
      </c>
      <c r="AX2" t="s">
        <v>741</v>
      </c>
    </row>
    <row r="3" spans="1:57" x14ac:dyDescent="0.2">
      <c r="B3" s="37" t="s">
        <v>894</v>
      </c>
      <c r="C3" s="37" t="s">
        <v>890</v>
      </c>
      <c r="D3" s="37" t="s">
        <v>888</v>
      </c>
      <c r="E3" s="37" t="s">
        <v>10</v>
      </c>
      <c r="G3" s="37" t="s">
        <v>889</v>
      </c>
      <c r="H3" s="37" t="s">
        <v>891</v>
      </c>
      <c r="I3" s="37" t="s">
        <v>892</v>
      </c>
      <c r="K3" s="37" t="s">
        <v>893</v>
      </c>
      <c r="Z3" t="s">
        <v>873</v>
      </c>
      <c r="AA3" t="s">
        <v>874</v>
      </c>
      <c r="AB3" t="s">
        <v>10</v>
      </c>
      <c r="AC3" t="s">
        <v>11</v>
      </c>
      <c r="AD3" t="s">
        <v>12</v>
      </c>
      <c r="AE3" t="s">
        <v>13</v>
      </c>
      <c r="AF3" t="s">
        <v>14</v>
      </c>
      <c r="AI3" t="s">
        <v>11</v>
      </c>
      <c r="AJ3" t="s">
        <v>12</v>
      </c>
      <c r="AK3" t="s">
        <v>13</v>
      </c>
      <c r="AL3" t="s">
        <v>14</v>
      </c>
      <c r="AO3" t="s">
        <v>875</v>
      </c>
      <c r="AP3" t="s">
        <v>876</v>
      </c>
      <c r="AQ3" t="s">
        <v>877</v>
      </c>
      <c r="AR3" t="s">
        <v>878</v>
      </c>
      <c r="AS3" t="s">
        <v>879</v>
      </c>
      <c r="AT3" t="s">
        <v>880</v>
      </c>
      <c r="AU3" t="s">
        <v>881</v>
      </c>
      <c r="AX3" t="s">
        <v>11</v>
      </c>
      <c r="AY3" t="s">
        <v>12</v>
      </c>
      <c r="AZ3" t="s">
        <v>13</v>
      </c>
      <c r="BA3" t="s">
        <v>14</v>
      </c>
    </row>
    <row r="4" spans="1:57" x14ac:dyDescent="0.2">
      <c r="A4" t="s">
        <v>7</v>
      </c>
      <c r="B4">
        <v>100</v>
      </c>
      <c r="C4">
        <v>87.429939272982892</v>
      </c>
      <c r="D4">
        <v>96.547433220517419</v>
      </c>
      <c r="E4">
        <v>93.799841089266963</v>
      </c>
      <c r="G4">
        <v>96.96346298413836</v>
      </c>
      <c r="H4">
        <v>94.226157067611496</v>
      </c>
      <c r="I4">
        <v>100.9603292693523</v>
      </c>
      <c r="K4">
        <v>85.2801877822953</v>
      </c>
      <c r="Z4">
        <v>76.320939334637956</v>
      </c>
      <c r="AA4">
        <v>80.626223091976513</v>
      </c>
      <c r="AB4">
        <v>88.454011741682976</v>
      </c>
      <c r="AC4">
        <v>106.0665362035225</v>
      </c>
      <c r="AD4">
        <v>100.39138943248534</v>
      </c>
      <c r="AE4">
        <v>90.410958904109592</v>
      </c>
      <c r="AF4">
        <v>97.455968688845402</v>
      </c>
      <c r="AI4">
        <f>(Z4+AA4)/2</f>
        <v>78.473581213307227</v>
      </c>
      <c r="AJ4">
        <f>(Z4+AB4)/2</f>
        <v>82.387475538160459</v>
      </c>
      <c r="AK4">
        <f>(AA4+AB4)/2</f>
        <v>84.540117416829744</v>
      </c>
      <c r="AL4">
        <f>(Z4+AA4+AB4)/3</f>
        <v>81.800391389432477</v>
      </c>
      <c r="AO4">
        <v>83.757338551859092</v>
      </c>
      <c r="AP4">
        <v>104.30528375733856</v>
      </c>
      <c r="AQ4">
        <v>97.260273972602747</v>
      </c>
      <c r="AR4">
        <v>110.37181996086105</v>
      </c>
      <c r="AS4">
        <v>108.41487279843444</v>
      </c>
      <c r="AT4">
        <v>104.69667318982387</v>
      </c>
      <c r="AU4">
        <v>105.47945205479452</v>
      </c>
      <c r="AX4">
        <f>(AO4+AP4)/2</f>
        <v>94.031311154598825</v>
      </c>
      <c r="AY4">
        <f>(AO4+AQ4)/2</f>
        <v>90.50880626223092</v>
      </c>
      <c r="AZ4">
        <f>(AP4+AQ4)/2</f>
        <v>100.78277886497065</v>
      </c>
      <c r="BA4">
        <f>(AO4+AP4+AQ4)/3</f>
        <v>95.107632093933475</v>
      </c>
    </row>
    <row r="5" spans="1:57" x14ac:dyDescent="0.2">
      <c r="A5" t="s">
        <v>6</v>
      </c>
      <c r="C5">
        <v>88.618649472593518</v>
      </c>
      <c r="D5">
        <v>86.243764313341032</v>
      </c>
      <c r="E5">
        <v>93.855876951401513</v>
      </c>
      <c r="G5">
        <v>89.657982225128777</v>
      </c>
      <c r="H5">
        <v>95.063107374890819</v>
      </c>
      <c r="I5">
        <v>98.452772311962818</v>
      </c>
      <c r="K5">
        <v>93.105746314621356</v>
      </c>
      <c r="Z5">
        <v>90.998043052837573</v>
      </c>
      <c r="AA5">
        <v>83.365949119373767</v>
      </c>
      <c r="AB5">
        <v>106.6536203522505</v>
      </c>
      <c r="AC5">
        <v>87.866927592954994</v>
      </c>
      <c r="AD5">
        <v>108.02348336594913</v>
      </c>
      <c r="AE5">
        <v>87.279843444226998</v>
      </c>
      <c r="AF5">
        <v>97.064579256360076</v>
      </c>
      <c r="AI5">
        <f t="shared" ref="AI5:AI15" si="0">(Z5+AA5)/2</f>
        <v>87.18199608610567</v>
      </c>
      <c r="AJ5">
        <f t="shared" ref="AJ5:AJ15" si="1">(Z5+AB5)/2</f>
        <v>98.825831702544036</v>
      </c>
      <c r="AK5">
        <f t="shared" ref="AK5:AK15" si="2">(AA5+AB5)/2</f>
        <v>95.009784735812133</v>
      </c>
      <c r="AL5">
        <f t="shared" ref="AL5:AL8" si="3">(Z5+AA5+AB5)/3</f>
        <v>93.672537508153937</v>
      </c>
      <c r="AO5">
        <v>83.365949119373767</v>
      </c>
      <c r="AP5">
        <v>89.236790606653628</v>
      </c>
      <c r="AQ5">
        <v>100.39138943248534</v>
      </c>
      <c r="AR5">
        <v>97.651663405088058</v>
      </c>
      <c r="AS5">
        <v>95.303326810176131</v>
      </c>
      <c r="AT5">
        <v>136.79060665362036</v>
      </c>
      <c r="AU5">
        <v>99.608610567514674</v>
      </c>
      <c r="AX5">
        <f t="shared" ref="AX5:AX15" si="4">(AO5+AP5)/2</f>
        <v>86.30136986301369</v>
      </c>
      <c r="AY5">
        <f t="shared" ref="AY5:AY15" si="5">(AO5+AQ5)/2</f>
        <v>91.878669275929553</v>
      </c>
      <c r="AZ5">
        <f t="shared" ref="AZ5:AZ15" si="6">(AP5+AQ5)/2</f>
        <v>94.814090019569477</v>
      </c>
      <c r="BA5">
        <f>(AO5+AP5+AQ5)/3</f>
        <v>90.998043052837559</v>
      </c>
    </row>
    <row r="6" spans="1:57" x14ac:dyDescent="0.2">
      <c r="A6" t="s">
        <v>867</v>
      </c>
      <c r="C6">
        <v>67.657188889865623</v>
      </c>
      <c r="D6">
        <v>54.381358543599276</v>
      </c>
      <c r="E6">
        <v>57.310495444956842</v>
      </c>
      <c r="G6">
        <v>63.591792144185874</v>
      </c>
      <c r="H6">
        <v>58.100074184381228</v>
      </c>
      <c r="I6">
        <v>68.657696064316639</v>
      </c>
      <c r="K6">
        <v>60.564020907659675</v>
      </c>
      <c r="T6">
        <f>(C6+D6)/2</f>
        <v>61.019273716732449</v>
      </c>
      <c r="U6">
        <f>(C6+E6)/2</f>
        <v>62.483842167411233</v>
      </c>
      <c r="V6">
        <f>(E6+D6)/2</f>
        <v>55.845926994278059</v>
      </c>
      <c r="W6">
        <f>(C6+D6+E6)/3</f>
        <v>59.783014292807252</v>
      </c>
      <c r="Z6">
        <v>84.344422700587089</v>
      </c>
      <c r="AA6">
        <v>77.299412915851278</v>
      </c>
      <c r="AB6">
        <v>90.998043052837573</v>
      </c>
      <c r="AC6">
        <v>107.2407045009785</v>
      </c>
      <c r="AD6">
        <v>91.976516634050881</v>
      </c>
      <c r="AE6">
        <v>102.93542074363992</v>
      </c>
      <c r="AF6">
        <v>84.540117416829744</v>
      </c>
      <c r="AI6">
        <f t="shared" si="0"/>
        <v>80.821917808219183</v>
      </c>
      <c r="AJ6">
        <f t="shared" si="1"/>
        <v>87.671232876712338</v>
      </c>
      <c r="AK6">
        <f t="shared" si="2"/>
        <v>84.148727984344418</v>
      </c>
      <c r="AL6">
        <f t="shared" si="3"/>
        <v>84.213959556425309</v>
      </c>
      <c r="AO6">
        <v>89.628180039138954</v>
      </c>
      <c r="AP6">
        <v>88.649706457925632</v>
      </c>
      <c r="AQ6">
        <v>94.129158512720153</v>
      </c>
      <c r="AR6">
        <v>102.15264187866929</v>
      </c>
      <c r="AS6">
        <v>99.021526418786692</v>
      </c>
      <c r="AT6">
        <v>108.80626223091978</v>
      </c>
      <c r="AU6">
        <v>104.89236790606653</v>
      </c>
      <c r="AX6">
        <f t="shared" si="4"/>
        <v>89.138943248532286</v>
      </c>
      <c r="AY6">
        <f t="shared" si="5"/>
        <v>91.878669275929553</v>
      </c>
      <c r="AZ6">
        <f t="shared" si="6"/>
        <v>91.389432485322885</v>
      </c>
      <c r="BA6">
        <f t="shared" ref="BA6:BA15" si="7">(AO6+AP6+AQ6)/3</f>
        <v>90.802348336594903</v>
      </c>
    </row>
    <row r="7" spans="1:57" x14ac:dyDescent="0.2">
      <c r="A7" t="s">
        <v>868</v>
      </c>
      <c r="C7">
        <v>80.257893052722324</v>
      </c>
      <c r="D7">
        <v>76.773564416980179</v>
      </c>
      <c r="E7">
        <v>65.257975981779126</v>
      </c>
      <c r="G7">
        <v>69.419964686235033</v>
      </c>
      <c r="H7">
        <v>70.68936069979658</v>
      </c>
      <c r="I7">
        <v>73.078861600941593</v>
      </c>
      <c r="K7">
        <v>58.549141824394482</v>
      </c>
      <c r="Z7">
        <v>97.734843437708193</v>
      </c>
      <c r="AA7">
        <v>100.93271152564958</v>
      </c>
      <c r="AB7">
        <v>91.538974017321792</v>
      </c>
      <c r="AC7">
        <v>87.941372418387758</v>
      </c>
      <c r="AD7">
        <v>90.739506995336455</v>
      </c>
      <c r="AE7">
        <v>108.927381745503</v>
      </c>
      <c r="AF7">
        <v>95.536309127248515</v>
      </c>
      <c r="AI7">
        <f t="shared" si="0"/>
        <v>99.333777481678879</v>
      </c>
      <c r="AJ7">
        <f t="shared" si="1"/>
        <v>94.636908727514992</v>
      </c>
      <c r="AK7">
        <f t="shared" si="2"/>
        <v>96.235842771485693</v>
      </c>
      <c r="AL7">
        <f t="shared" si="3"/>
        <v>96.735509660226512</v>
      </c>
      <c r="AO7">
        <v>118.52098600932712</v>
      </c>
      <c r="AP7">
        <v>97.734843437708193</v>
      </c>
      <c r="AQ7">
        <v>102.13191205862759</v>
      </c>
      <c r="AR7">
        <v>106.12924716855431</v>
      </c>
      <c r="AS7">
        <v>109.72684876748835</v>
      </c>
      <c r="AT7">
        <v>111.72551632245171</v>
      </c>
      <c r="AU7">
        <v>92.138574283810797</v>
      </c>
      <c r="AX7">
        <f>(AO7+AP7)/2</f>
        <v>108.12791472351765</v>
      </c>
      <c r="AY7">
        <f t="shared" si="5"/>
        <v>110.32644903397735</v>
      </c>
      <c r="AZ7">
        <f t="shared" si="6"/>
        <v>99.933377748167885</v>
      </c>
      <c r="BA7">
        <f t="shared" si="7"/>
        <v>106.1292471685543</v>
      </c>
      <c r="BD7" s="87"/>
      <c r="BE7" t="s">
        <v>883</v>
      </c>
    </row>
    <row r="8" spans="1:57" x14ac:dyDescent="0.2">
      <c r="Z8">
        <v>98.534310459693543</v>
      </c>
      <c r="AA8">
        <v>91.538974017321792</v>
      </c>
      <c r="AB8">
        <v>88.341105929380433</v>
      </c>
      <c r="AC8">
        <v>113.32445036642238</v>
      </c>
      <c r="AD8">
        <v>92.338441039307142</v>
      </c>
      <c r="AE8">
        <v>93.937375083277814</v>
      </c>
      <c r="AF8">
        <v>88.740839440373094</v>
      </c>
      <c r="AI8">
        <f t="shared" si="0"/>
        <v>95.036642238507667</v>
      </c>
      <c r="AJ8">
        <f t="shared" si="1"/>
        <v>93.437708194536981</v>
      </c>
      <c r="AK8">
        <f t="shared" si="2"/>
        <v>89.940039973351105</v>
      </c>
      <c r="AL8">
        <f t="shared" si="3"/>
        <v>92.804796802131932</v>
      </c>
      <c r="AO8">
        <v>97.335109926715518</v>
      </c>
      <c r="AP8">
        <v>117.12191872085276</v>
      </c>
      <c r="AQ8">
        <v>103.53097934710193</v>
      </c>
      <c r="AR8">
        <v>106.72884743504332</v>
      </c>
      <c r="AS8">
        <v>119.32045303131247</v>
      </c>
      <c r="AT8">
        <v>108.32778147901401</v>
      </c>
      <c r="AU8">
        <v>88.341105929380433</v>
      </c>
      <c r="AX8">
        <f t="shared" si="4"/>
        <v>107.22851432378414</v>
      </c>
      <c r="AY8">
        <f t="shared" si="5"/>
        <v>100.43304463690873</v>
      </c>
      <c r="AZ8">
        <f t="shared" si="6"/>
        <v>110.32644903397735</v>
      </c>
      <c r="BA8">
        <f t="shared" si="7"/>
        <v>105.99600266489007</v>
      </c>
    </row>
    <row r="9" spans="1:57" x14ac:dyDescent="0.2">
      <c r="C9">
        <v>3.2607855524487812</v>
      </c>
      <c r="D9">
        <v>3.2817317381569402</v>
      </c>
      <c r="E9">
        <v>4.1047314617190187</v>
      </c>
      <c r="G9">
        <v>5.1556434320485112</v>
      </c>
      <c r="H9">
        <v>5.9834415578067492</v>
      </c>
      <c r="I9">
        <v>5.0275492957380363</v>
      </c>
      <c r="K9">
        <v>2.2093097477594008</v>
      </c>
      <c r="Z9">
        <v>100.93271152564958</v>
      </c>
      <c r="AA9">
        <v>86.342438374417057</v>
      </c>
      <c r="AB9">
        <v>112.32511658894073</v>
      </c>
      <c r="AC9">
        <v>93.137908061292478</v>
      </c>
      <c r="AD9">
        <v>109.72684876748835</v>
      </c>
      <c r="AE9">
        <v>122.91805463024652</v>
      </c>
      <c r="AF9">
        <v>93.337774816788823</v>
      </c>
      <c r="AI9">
        <f t="shared" si="0"/>
        <v>93.637574950033326</v>
      </c>
      <c r="AJ9">
        <f t="shared" si="1"/>
        <v>106.62891405729516</v>
      </c>
      <c r="AK9">
        <f t="shared" si="2"/>
        <v>99.333777481678894</v>
      </c>
      <c r="AL9">
        <f>(Z9+AA9+AB9)/3</f>
        <v>99.866755496335784</v>
      </c>
      <c r="AO9">
        <v>113.9240506329114</v>
      </c>
      <c r="AP9">
        <v>119.92005329780146</v>
      </c>
      <c r="AQ9">
        <v>111.52564956695539</v>
      </c>
      <c r="AR9">
        <v>113.9240506329114</v>
      </c>
      <c r="AS9">
        <v>116.52231845436376</v>
      </c>
      <c r="AT9">
        <v>97.934710193204538</v>
      </c>
      <c r="AU9">
        <v>89.54030646235843</v>
      </c>
      <c r="AX9">
        <f t="shared" si="4"/>
        <v>116.92205196535643</v>
      </c>
      <c r="AY9">
        <f t="shared" si="5"/>
        <v>112.72485009993341</v>
      </c>
      <c r="AZ9">
        <f t="shared" si="6"/>
        <v>115.72285143237843</v>
      </c>
      <c r="BA9">
        <f t="shared" si="7"/>
        <v>115.12325116588943</v>
      </c>
      <c r="BD9" s="30"/>
      <c r="BE9" t="s">
        <v>882</v>
      </c>
    </row>
    <row r="10" spans="1:57" x14ac:dyDescent="0.2">
      <c r="C10">
        <v>5.8065557286736063</v>
      </c>
      <c r="D10">
        <v>7.3436606174739252</v>
      </c>
      <c r="E10">
        <v>6.3756194561055306</v>
      </c>
      <c r="G10">
        <v>8.4993381414374465</v>
      </c>
      <c r="H10">
        <v>8.7818924379156353</v>
      </c>
      <c r="I10">
        <v>9.3584116106014505</v>
      </c>
      <c r="K10">
        <v>3.5694752334520685</v>
      </c>
      <c r="Z10">
        <v>91.393754760091412</v>
      </c>
      <c r="AA10">
        <v>69.002284843869006</v>
      </c>
      <c r="AB10">
        <v>100.30464584920031</v>
      </c>
      <c r="AC10">
        <v>93.221629855293216</v>
      </c>
      <c r="AD10">
        <v>117.66945925361767</v>
      </c>
      <c r="AE10">
        <v>87.509520182787512</v>
      </c>
      <c r="AF10">
        <v>100.53313023610053</v>
      </c>
      <c r="AI10">
        <f t="shared" si="0"/>
        <v>80.198019801980209</v>
      </c>
      <c r="AJ10">
        <f t="shared" si="1"/>
        <v>95.849200304645862</v>
      </c>
      <c r="AK10">
        <f t="shared" si="2"/>
        <v>84.653465346534659</v>
      </c>
      <c r="AL10">
        <f t="shared" ref="AL10:AL15" si="8">(Z10+AA10+AB10)/3</f>
        <v>86.900228484386915</v>
      </c>
      <c r="AO10">
        <v>91.165270373191177</v>
      </c>
      <c r="AP10">
        <v>109.44402132520945</v>
      </c>
      <c r="AQ10">
        <v>109.67250571210967</v>
      </c>
      <c r="AR10">
        <v>107.15917745620716</v>
      </c>
      <c r="AS10">
        <v>111.04341203351105</v>
      </c>
      <c r="AT10">
        <v>102.58948971820259</v>
      </c>
      <c r="AU10">
        <v>97.791317593297791</v>
      </c>
      <c r="AX10">
        <f t="shared" si="4"/>
        <v>100.30464584920031</v>
      </c>
      <c r="AY10">
        <f t="shared" si="5"/>
        <v>100.41888804265042</v>
      </c>
      <c r="AZ10">
        <f t="shared" si="6"/>
        <v>109.55826351865956</v>
      </c>
      <c r="BA10">
        <f t="shared" si="7"/>
        <v>103.42726580350343</v>
      </c>
    </row>
    <row r="11" spans="1:57" x14ac:dyDescent="0.2">
      <c r="C11">
        <v>5.6619524743833729</v>
      </c>
      <c r="D11">
        <v>3.8552836485944639</v>
      </c>
      <c r="E11">
        <v>3.5321191592225301</v>
      </c>
      <c r="G11">
        <v>7.2151050176959322</v>
      </c>
      <c r="H11">
        <v>8.9200597660047851</v>
      </c>
      <c r="I11">
        <v>4.0938739154619013</v>
      </c>
      <c r="K11">
        <v>7.894917749491789</v>
      </c>
      <c r="Z11">
        <v>104.1888804265042</v>
      </c>
      <c r="AA11">
        <v>91.622239146991632</v>
      </c>
      <c r="AB11">
        <v>111.04341203351105</v>
      </c>
      <c r="AC11">
        <v>101.21858339680124</v>
      </c>
      <c r="AD11">
        <v>118.35491241431836</v>
      </c>
      <c r="AE11">
        <v>108.53008377760854</v>
      </c>
      <c r="AF11">
        <v>86.595582635186602</v>
      </c>
      <c r="AI11">
        <f t="shared" si="0"/>
        <v>97.905559786747915</v>
      </c>
      <c r="AJ11">
        <f t="shared" si="1"/>
        <v>107.61614623000762</v>
      </c>
      <c r="AK11">
        <f t="shared" si="2"/>
        <v>101.33282559025133</v>
      </c>
      <c r="AL11">
        <f t="shared" si="8"/>
        <v>102.2848438690023</v>
      </c>
      <c r="AO11">
        <v>109.9009900990099</v>
      </c>
      <c r="AP11">
        <v>105.7882711348058</v>
      </c>
      <c r="AQ11">
        <v>119.04036557501905</v>
      </c>
      <c r="AR11">
        <v>109.9009900990099</v>
      </c>
      <c r="AS11">
        <v>98.933739527798934</v>
      </c>
      <c r="AT11">
        <v>113.55674028941355</v>
      </c>
      <c r="AU11">
        <v>99.390708301599389</v>
      </c>
      <c r="AX11">
        <f t="shared" si="4"/>
        <v>107.84463061690785</v>
      </c>
      <c r="AY11">
        <f t="shared" si="5"/>
        <v>114.47067783701448</v>
      </c>
      <c r="AZ11">
        <f t="shared" si="6"/>
        <v>112.41431835491242</v>
      </c>
      <c r="BA11">
        <f t="shared" si="7"/>
        <v>111.57654226961158</v>
      </c>
    </row>
    <row r="12" spans="1:57" x14ac:dyDescent="0.2">
      <c r="C12">
        <v>4.0232766129774484</v>
      </c>
      <c r="D12">
        <v>5.1314353671224238</v>
      </c>
      <c r="E12">
        <v>4.3743756118331794</v>
      </c>
      <c r="G12">
        <v>4.4900688137546911</v>
      </c>
      <c r="H12">
        <v>4.1738424466280177</v>
      </c>
      <c r="I12">
        <v>6.5207319971334909</v>
      </c>
      <c r="K12">
        <v>3.1707254978398249</v>
      </c>
      <c r="Z12">
        <v>85.453160700685459</v>
      </c>
      <c r="AA12">
        <v>105.33130236100534</v>
      </c>
      <c r="AB12">
        <v>111.04341203351105</v>
      </c>
      <c r="AC12">
        <v>101.21858339680124</v>
      </c>
      <c r="AD12">
        <v>118.35491241431836</v>
      </c>
      <c r="AE12">
        <v>108.53008377760854</v>
      </c>
      <c r="AF12">
        <v>96.191926884996192</v>
      </c>
      <c r="AI12">
        <f t="shared" si="0"/>
        <v>95.392231530845407</v>
      </c>
      <c r="AJ12">
        <f t="shared" si="1"/>
        <v>98.248286367098245</v>
      </c>
      <c r="AK12">
        <f t="shared" si="2"/>
        <v>108.18735719725819</v>
      </c>
      <c r="AL12">
        <f t="shared" si="8"/>
        <v>100.60929169840063</v>
      </c>
      <c r="AO12">
        <v>58.720487433358727</v>
      </c>
      <c r="AP12">
        <v>86.595582635186602</v>
      </c>
      <c r="AQ12">
        <v>99.847677075399858</v>
      </c>
      <c r="AR12">
        <v>106.70220868240672</v>
      </c>
      <c r="AS12">
        <v>93.45011424219345</v>
      </c>
      <c r="AT12">
        <v>95.277989337395269</v>
      </c>
      <c r="AU12">
        <v>93.907083015993905</v>
      </c>
      <c r="AX12">
        <f t="shared" si="4"/>
        <v>72.658035034272672</v>
      </c>
      <c r="AY12">
        <f t="shared" si="5"/>
        <v>79.284082254379285</v>
      </c>
      <c r="AZ12">
        <f t="shared" si="6"/>
        <v>93.22162985529323</v>
      </c>
      <c r="BA12">
        <f t="shared" si="7"/>
        <v>81.721249047981743</v>
      </c>
    </row>
    <row r="13" spans="1:57" x14ac:dyDescent="0.2">
      <c r="Z13">
        <v>84.090909090909079</v>
      </c>
      <c r="AA13">
        <v>64.772727272727266</v>
      </c>
      <c r="AB13">
        <v>80.681818181818159</v>
      </c>
      <c r="AC13">
        <v>66.477272727272734</v>
      </c>
      <c r="AD13">
        <v>60.22727272727272</v>
      </c>
      <c r="AE13">
        <v>65.909090909090907</v>
      </c>
      <c r="AF13">
        <v>94.318181818181813</v>
      </c>
      <c r="AI13">
        <f t="shared" si="0"/>
        <v>74.431818181818173</v>
      </c>
      <c r="AJ13">
        <f t="shared" si="1"/>
        <v>82.386363636363626</v>
      </c>
      <c r="AK13">
        <f t="shared" si="2"/>
        <v>72.72727272727272</v>
      </c>
      <c r="AL13">
        <f t="shared" si="8"/>
        <v>76.515151515151501</v>
      </c>
      <c r="AO13">
        <v>57.954545454545446</v>
      </c>
      <c r="AP13">
        <v>68.181818181818173</v>
      </c>
      <c r="AQ13">
        <v>63.068181818181813</v>
      </c>
      <c r="AR13">
        <v>60.79545454545454</v>
      </c>
      <c r="AS13">
        <v>56.25</v>
      </c>
      <c r="AT13">
        <v>61.363636363636353</v>
      </c>
      <c r="AU13">
        <v>49.999999999999993</v>
      </c>
      <c r="AX13">
        <f t="shared" si="4"/>
        <v>63.068181818181813</v>
      </c>
      <c r="AY13">
        <f t="shared" si="5"/>
        <v>60.511363636363626</v>
      </c>
      <c r="AZ13">
        <f t="shared" si="6"/>
        <v>65.625</v>
      </c>
      <c r="BA13">
        <f t="shared" si="7"/>
        <v>63.068181818181813</v>
      </c>
    </row>
    <row r="14" spans="1:57" x14ac:dyDescent="0.2">
      <c r="Z14">
        <v>88.636363636363626</v>
      </c>
      <c r="AA14">
        <v>92.61363636363636</v>
      </c>
      <c r="AB14">
        <v>63.068181818181813</v>
      </c>
      <c r="AC14">
        <v>64.772727272727266</v>
      </c>
      <c r="AD14">
        <v>80.113636363636346</v>
      </c>
      <c r="AE14">
        <v>128.40909090909091</v>
      </c>
      <c r="AF14">
        <v>106.81818181818181</v>
      </c>
      <c r="AI14">
        <f t="shared" si="0"/>
        <v>90.625</v>
      </c>
      <c r="AJ14">
        <f t="shared" si="1"/>
        <v>75.85227272727272</v>
      </c>
      <c r="AK14">
        <f t="shared" si="2"/>
        <v>77.840909090909093</v>
      </c>
      <c r="AL14">
        <f t="shared" si="8"/>
        <v>81.439393939393938</v>
      </c>
      <c r="AO14">
        <v>89.772727272727266</v>
      </c>
      <c r="AP14">
        <v>68.749999999999986</v>
      </c>
      <c r="AQ14">
        <v>68.181818181818173</v>
      </c>
      <c r="AR14">
        <v>52.272727272727273</v>
      </c>
      <c r="AS14">
        <v>57.954545454545446</v>
      </c>
      <c r="AT14">
        <v>77.272727272727266</v>
      </c>
      <c r="AU14">
        <v>51.136363636363626</v>
      </c>
      <c r="AX14">
        <f t="shared" si="4"/>
        <v>79.261363636363626</v>
      </c>
      <c r="AY14">
        <f t="shared" si="5"/>
        <v>78.97727272727272</v>
      </c>
      <c r="AZ14">
        <f t="shared" si="6"/>
        <v>68.465909090909079</v>
      </c>
      <c r="BA14">
        <f t="shared" si="7"/>
        <v>75.568181818181813</v>
      </c>
    </row>
    <row r="15" spans="1:57" x14ac:dyDescent="0.2">
      <c r="B15" t="s">
        <v>870</v>
      </c>
      <c r="Z15">
        <v>60.79545454545454</v>
      </c>
      <c r="AA15">
        <v>91.47727272727272</v>
      </c>
      <c r="AB15">
        <v>81.818181818181799</v>
      </c>
      <c r="AC15">
        <v>53.409090909090907</v>
      </c>
      <c r="AD15">
        <v>52.840909090909079</v>
      </c>
      <c r="AE15">
        <v>76.13636363636364</v>
      </c>
      <c r="AF15">
        <v>76.13636363636364</v>
      </c>
      <c r="AI15">
        <f t="shared" si="0"/>
        <v>76.136363636363626</v>
      </c>
      <c r="AJ15">
        <f t="shared" si="1"/>
        <v>71.306818181818173</v>
      </c>
      <c r="AK15">
        <f t="shared" si="2"/>
        <v>86.647727272727252</v>
      </c>
      <c r="AL15">
        <f t="shared" si="8"/>
        <v>78.030303030303017</v>
      </c>
      <c r="AO15">
        <v>55.113636363636367</v>
      </c>
      <c r="AP15">
        <v>102.84090909090908</v>
      </c>
      <c r="AQ15">
        <v>56.818181818181813</v>
      </c>
      <c r="AR15">
        <v>89.772727272727266</v>
      </c>
      <c r="AS15">
        <v>64.772727272727266</v>
      </c>
      <c r="AT15">
        <v>93.181818181818173</v>
      </c>
      <c r="AU15">
        <v>51.136363636363626</v>
      </c>
      <c r="AX15">
        <f t="shared" si="4"/>
        <v>78.97727272727272</v>
      </c>
      <c r="AY15">
        <f t="shared" si="5"/>
        <v>55.965909090909093</v>
      </c>
      <c r="AZ15">
        <f t="shared" si="6"/>
        <v>79.829545454545439</v>
      </c>
      <c r="BA15">
        <f t="shared" si="7"/>
        <v>71.590909090909079</v>
      </c>
    </row>
    <row r="17" spans="1:53" x14ac:dyDescent="0.2">
      <c r="A17" s="51" t="s">
        <v>871</v>
      </c>
      <c r="B17" s="51">
        <v>0</v>
      </c>
      <c r="D17" s="51" t="s">
        <v>425</v>
      </c>
      <c r="E17" s="51" t="s">
        <v>63</v>
      </c>
      <c r="G17" s="51" t="s">
        <v>66</v>
      </c>
      <c r="H17" s="51" t="s">
        <v>63</v>
      </c>
      <c r="I17" s="51" t="s">
        <v>63</v>
      </c>
      <c r="K17" s="51" t="s">
        <v>63</v>
      </c>
    </row>
    <row r="18" spans="1:53" x14ac:dyDescent="0.2">
      <c r="A18" s="51" t="s">
        <v>872</v>
      </c>
      <c r="B18" s="51"/>
      <c r="D18" s="51"/>
      <c r="E18" s="51" t="s">
        <v>66</v>
      </c>
      <c r="F18" s="51"/>
      <c r="H18" s="51"/>
      <c r="I18" s="51" t="s">
        <v>63</v>
      </c>
      <c r="K18" s="51" t="s">
        <v>63</v>
      </c>
      <c r="Z18" s="85">
        <f t="shared" ref="Z18:AF18" si="9">AVERAGE(Z4:Z15)</f>
        <v>88.618649472593518</v>
      </c>
      <c r="AA18" s="85">
        <f t="shared" si="9"/>
        <v>86.243764313341032</v>
      </c>
      <c r="AB18" s="85">
        <f t="shared" si="9"/>
        <v>93.855876951401513</v>
      </c>
      <c r="AC18" s="85">
        <f t="shared" si="9"/>
        <v>89.657982225128777</v>
      </c>
      <c r="AD18" s="85">
        <f t="shared" si="9"/>
        <v>95.063107374890819</v>
      </c>
      <c r="AE18" s="85">
        <f t="shared" si="9"/>
        <v>98.452772311962818</v>
      </c>
      <c r="AF18" s="85">
        <f t="shared" si="9"/>
        <v>93.105746314621356</v>
      </c>
      <c r="AG18" s="85"/>
      <c r="AH18" s="85"/>
      <c r="AI18" s="86">
        <f>AVERAGE(AI4:AI15)</f>
        <v>87.431206892967268</v>
      </c>
      <c r="AJ18" s="86">
        <f>AVERAGE(AJ4:AJ15)</f>
        <v>91.237263211997515</v>
      </c>
      <c r="AK18" s="86">
        <f t="shared" ref="AK18:AL18" si="10">AVERAGE(AK4:AK15)</f>
        <v>90.049820632371279</v>
      </c>
      <c r="AL18" s="86">
        <f t="shared" si="10"/>
        <v>89.572763579112021</v>
      </c>
      <c r="AM18" s="85"/>
      <c r="AN18" s="85"/>
      <c r="AO18" s="85">
        <f>AVERAGE(AO4:AO15)</f>
        <v>87.429939272982892</v>
      </c>
      <c r="AP18" s="85">
        <f t="shared" ref="AP18:AU18" si="11">AVERAGE(AP4:AP15)</f>
        <v>96.547433220517419</v>
      </c>
      <c r="AQ18" s="85">
        <f t="shared" si="11"/>
        <v>93.799841089266963</v>
      </c>
      <c r="AR18" s="85">
        <f t="shared" si="11"/>
        <v>96.96346298413836</v>
      </c>
      <c r="AS18" s="85">
        <f t="shared" si="11"/>
        <v>94.226157067611496</v>
      </c>
      <c r="AT18" s="85">
        <f t="shared" si="11"/>
        <v>100.9603292693523</v>
      </c>
      <c r="AU18" s="85">
        <f t="shared" si="11"/>
        <v>85.2801877822953</v>
      </c>
      <c r="AV18" s="85"/>
      <c r="AW18" s="85"/>
      <c r="AX18" s="86">
        <f>AVERAGE(AX4:AX15)</f>
        <v>91.988686246750163</v>
      </c>
      <c r="AY18" s="86">
        <f t="shared" ref="AY18:BA18" si="12">AVERAGE(AY4:AY15)</f>
        <v>90.61489018112492</v>
      </c>
      <c r="AZ18" s="86">
        <f t="shared" si="12"/>
        <v>95.173637154892219</v>
      </c>
      <c r="BA18" s="88">
        <f t="shared" si="12"/>
        <v>92.592404527589096</v>
      </c>
    </row>
    <row r="19" spans="1:53" x14ac:dyDescent="0.2">
      <c r="B19" s="51"/>
      <c r="Z19">
        <f>STDEV(Z4:Z15)</f>
        <v>11.920228016434216</v>
      </c>
      <c r="AA19">
        <f t="shared" ref="AA19:BA19" si="13">STDEV(AA4:AA15)</f>
        <v>11.996799537529339</v>
      </c>
      <c r="AB19">
        <f t="shared" si="13"/>
        <v>15.005382654856735</v>
      </c>
      <c r="AC19">
        <f t="shared" si="13"/>
        <v>18.847128795482238</v>
      </c>
      <c r="AD19">
        <f t="shared" si="13"/>
        <v>21.873253099549096</v>
      </c>
      <c r="AE19">
        <f t="shared" si="13"/>
        <v>18.378863928679774</v>
      </c>
      <c r="AF19">
        <f t="shared" si="13"/>
        <v>8.0764207055706407</v>
      </c>
      <c r="AI19">
        <f t="shared" si="13"/>
        <v>9.0160643838451957</v>
      </c>
      <c r="AJ19">
        <f t="shared" si="13"/>
        <v>11.492587976665677</v>
      </c>
      <c r="AK19">
        <f t="shared" si="13"/>
        <v>10.270661014499776</v>
      </c>
      <c r="AL19">
        <f t="shared" si="13"/>
        <v>9.2149959213417816</v>
      </c>
      <c r="AO19">
        <f t="shared" si="13"/>
        <v>21.45461209742971</v>
      </c>
      <c r="AP19">
        <f t="shared" si="13"/>
        <v>16.827116220221779</v>
      </c>
      <c r="AQ19">
        <f t="shared" si="13"/>
        <v>20.063121483388493</v>
      </c>
      <c r="AR19">
        <f t="shared" si="13"/>
        <v>19.994294283742324</v>
      </c>
      <c r="AS19">
        <f t="shared" si="13"/>
        <v>22.408391169017566</v>
      </c>
      <c r="AT19">
        <f t="shared" si="13"/>
        <v>18.881855687218945</v>
      </c>
      <c r="AU19">
        <f t="shared" si="13"/>
        <v>21.487540717106413</v>
      </c>
      <c r="AX19">
        <f t="shared" si="13"/>
        <v>16.572035954099142</v>
      </c>
      <c r="AY19">
        <f t="shared" si="13"/>
        <v>19.099762240274501</v>
      </c>
      <c r="AZ19">
        <f t="shared" si="13"/>
        <v>16.652271857429366</v>
      </c>
      <c r="BA19">
        <f t="shared" si="13"/>
        <v>16.736336852136489</v>
      </c>
    </row>
    <row r="20" spans="1:53" x14ac:dyDescent="0.2">
      <c r="Z20">
        <f>Z19/SQRT(12)</f>
        <v>3.4410734270450067</v>
      </c>
      <c r="AA20">
        <f t="shared" ref="AA20:AF20" si="14">AA19/SQRT(12)</f>
        <v>3.4631777212032713</v>
      </c>
      <c r="AB20">
        <f t="shared" si="14"/>
        <v>4.3316808575374388</v>
      </c>
      <c r="AC20">
        <f t="shared" si="14"/>
        <v>5.4406974417616087</v>
      </c>
      <c r="AD20">
        <f t="shared" si="14"/>
        <v>6.3142642825387441</v>
      </c>
      <c r="AE20">
        <f t="shared" si="14"/>
        <v>5.3055210183113859</v>
      </c>
      <c r="AF20">
        <f t="shared" si="14"/>
        <v>2.3314618342249385</v>
      </c>
      <c r="AI20">
        <f t="shared" ref="AI20:AL20" si="15">AI19/SQRT(6)</f>
        <v>3.6807928714169238</v>
      </c>
      <c r="AJ20">
        <f t="shared" si="15"/>
        <v>4.691829394479309</v>
      </c>
      <c r="AK20">
        <f t="shared" si="15"/>
        <v>4.1929798011033785</v>
      </c>
      <c r="AL20">
        <f t="shared" si="15"/>
        <v>3.7620063315192529</v>
      </c>
      <c r="AO20">
        <f>AO19/SQRT(12)</f>
        <v>6.1934130349050225</v>
      </c>
      <c r="AP20">
        <f t="shared" ref="AP20:AU20" si="16">AP19/SQRT(12)</f>
        <v>4.8575700397150809</v>
      </c>
      <c r="AQ20">
        <f t="shared" si="16"/>
        <v>5.7917242946092555</v>
      </c>
      <c r="AR20">
        <f t="shared" si="16"/>
        <v>5.7718555934876132</v>
      </c>
      <c r="AS20">
        <f t="shared" si="16"/>
        <v>6.4687453367693628</v>
      </c>
      <c r="AT20">
        <f t="shared" si="16"/>
        <v>5.4507222319077622</v>
      </c>
      <c r="AU20">
        <f t="shared" si="16"/>
        <v>6.2029187086222164</v>
      </c>
      <c r="AX20">
        <f t="shared" ref="AX20:BA20" si="17">AX19/SQRT(6)</f>
        <v>6.7655053477666485</v>
      </c>
      <c r="AY20">
        <f t="shared" si="17"/>
        <v>7.7974452828583081</v>
      </c>
      <c r="AZ20">
        <f t="shared" si="17"/>
        <v>6.7982615181350363</v>
      </c>
      <c r="BA20">
        <f t="shared" si="17"/>
        <v>6.8325809085120728</v>
      </c>
    </row>
    <row r="24" spans="1:53" x14ac:dyDescent="0.2">
      <c r="AI24">
        <f>_xlfn.T.TEST(AC4:AC9,AI4:AI9,2,1)</f>
        <v>0.18290084499400075</v>
      </c>
      <c r="AJ24">
        <f>_xlfn.T.TEST(AD4:AD7,AJ4:AJ7,2,1)</f>
        <v>0.22901985647784528</v>
      </c>
      <c r="AK24">
        <f>_xlfn.T.TEST(AE4:AE7,AK4:AK7,2,1)</f>
        <v>0.2842561678508535</v>
      </c>
      <c r="AL24">
        <f>_xlfn.T.TEST(AF4:AF7,AL4:AL7,2,1)</f>
        <v>0.32035746523998576</v>
      </c>
      <c r="AX24">
        <f>_xlfn.T.TEST(AR4:AR15,AX4:AX15,2,1)</f>
        <v>0.26246758051886293</v>
      </c>
      <c r="AY24">
        <f t="shared" ref="AY24:BA24" si="18">_xlfn.T.TEST(AS4:AS15,AY4:AY15,2,1)</f>
        <v>0.33467528843553018</v>
      </c>
      <c r="AZ24">
        <f t="shared" si="18"/>
        <v>0.20767849125869794</v>
      </c>
      <c r="BA24">
        <f t="shared" si="18"/>
        <v>0.11540031380936912</v>
      </c>
    </row>
    <row r="25" spans="1:53" x14ac:dyDescent="0.2">
      <c r="AI25">
        <f>_xlfn.T.TEST(AC4:AC9,AI4:AI9,2,2)</f>
        <v>0.10033030897968713</v>
      </c>
      <c r="AJ25">
        <f>_xlfn.T.TEST(AD4:AD7,AJ4:AJ7,2,2)</f>
        <v>0.25123443586030392</v>
      </c>
      <c r="AK25">
        <f>_xlfn.T.TEST(AE4:AE7,AK4:AK7,2,2)</f>
        <v>0.26860215685711564</v>
      </c>
      <c r="AL25">
        <f>_xlfn.T.TEST(AF4:AF7,AL4:AL7,2,2)</f>
        <v>0.37433310206056797</v>
      </c>
      <c r="AX25">
        <f>_xlfn.T.TEST(AR4:AR15,AX4:AX15,2,2)</f>
        <v>0.51384309688606011</v>
      </c>
      <c r="AY25">
        <f t="shared" ref="AY25:BA25" si="19">_xlfn.T.TEST(AS4:AS15,AY4:AY15,2,2)</f>
        <v>0.67505775979851723</v>
      </c>
      <c r="AZ25">
        <f t="shared" si="19"/>
        <v>0.43440822077818231</v>
      </c>
      <c r="BA25">
        <f t="shared" si="19"/>
        <v>0.36245596491589627</v>
      </c>
    </row>
    <row r="26" spans="1:53" x14ac:dyDescent="0.2">
      <c r="AI26">
        <f>_xlfn.T.TEST(AC4:AC9,AI4:AI9,2,3)</f>
        <v>0.10254009777854727</v>
      </c>
      <c r="AJ26">
        <f>_xlfn.T.TEST(AD4:AD7,AJ4:AJ7,2,3)</f>
        <v>0.25167838446275442</v>
      </c>
      <c r="AK26">
        <f>_xlfn.T.TEST(AE4:AE7,AK4:AK7,2,3)</f>
        <v>0.27627793680987578</v>
      </c>
      <c r="AL26">
        <f>_xlfn.T.TEST(AF4:AF7,AL4:AL7,2,3)</f>
        <v>0.37526482454237248</v>
      </c>
      <c r="AX26">
        <f>_xlfn.T.TEST(AR4:AR15,AX4:AX15,2,3)</f>
        <v>0.5140783230761623</v>
      </c>
      <c r="AY26">
        <f t="shared" ref="AY26:BA26" si="20">_xlfn.T.TEST(AS4:AS15,AY4:AY15,2,3)</f>
        <v>0.67516055285538923</v>
      </c>
      <c r="AZ26">
        <f t="shared" si="20"/>
        <v>0.43453981579288281</v>
      </c>
      <c r="BA26">
        <f t="shared" si="20"/>
        <v>0.36305377337690869</v>
      </c>
    </row>
    <row r="28" spans="1:53" x14ac:dyDescent="0.2">
      <c r="AI28">
        <f>_xlfn.T.TEST(AC4:AC15,AI4:AI15,1,1)</f>
        <v>0.33299542677017041</v>
      </c>
      <c r="AJ28">
        <f>_xlfn.T.TEST(AD4:AD7,AJ4:AJ7,1,1)</f>
        <v>0.11450992823892264</v>
      </c>
      <c r="AK28">
        <f>_xlfn.T.TEST(AE4:AE15,AK4:AK15,1,1)</f>
        <v>5.5598895620622035E-2</v>
      </c>
      <c r="AL28">
        <f>_xlfn.T.TEST(AF4:AF7,AL4:AL7,1,1)</f>
        <v>0.16017873261999288</v>
      </c>
      <c r="AX28">
        <f>_xlfn.T.TEST(AR4:AR15,AX4:AX15,1,1)</f>
        <v>0.13123379025943147</v>
      </c>
      <c r="AY28">
        <f t="shared" ref="AY28:BA28" si="21">_xlfn.T.TEST(AS4:AS15,AY4:AY15,1,1)</f>
        <v>0.16733764421776509</v>
      </c>
      <c r="AZ28">
        <f t="shared" si="21"/>
        <v>0.10383924562934897</v>
      </c>
      <c r="BA28">
        <f t="shared" si="21"/>
        <v>5.7700156904684559E-2</v>
      </c>
    </row>
    <row r="29" spans="1:53" x14ac:dyDescent="0.2">
      <c r="AI29">
        <f>_xlfn.T.TEST(AC4:AC7,AI4:AI7,1,2)</f>
        <v>9.0471385034772547E-2</v>
      </c>
      <c r="AJ29">
        <f>_xlfn.T.TEST(AD4:AD7,AJ4:AJ7,1,2)</f>
        <v>0.12561721793015196</v>
      </c>
      <c r="AK29">
        <f>_xlfn.T.TEST(AE4:AE7,AK4:AK7,1,2)</f>
        <v>0.13430107842855782</v>
      </c>
      <c r="AL29">
        <f>_xlfn.T.TEST(AF4:AF7,AL4:AL7,1,2)</f>
        <v>0.18716655103028398</v>
      </c>
      <c r="AX29">
        <f>_xlfn.T.TEST(AR4:AR7,AX4:AX7,1,2)</f>
        <v>6.6161030114371605E-2</v>
      </c>
      <c r="AY29">
        <f>_xlfn.T.TEST(AS4:AS7,AY4:AY7,1,2)</f>
        <v>0.14142529345529156</v>
      </c>
      <c r="AZ29">
        <f>_xlfn.T.TEST(AT4:AT7,AZ4:AZ7,1,2)</f>
        <v>2.3913390876506038E-2</v>
      </c>
      <c r="BA29">
        <f>_xlfn.T.TEST(AU4:AU7,BA4:BA7,1,2)</f>
        <v>0.17668891658251512</v>
      </c>
    </row>
    <row r="30" spans="1:53" x14ac:dyDescent="0.2">
      <c r="AI30">
        <f>_xlfn.T.TEST(AC4:AC7,AI4:AI7,1,3)</f>
        <v>9.0998608541097897E-2</v>
      </c>
      <c r="AJ30">
        <f>_xlfn.T.TEST(AD4:AD7,AJ4:AJ7,1,3)</f>
        <v>0.12583919223137721</v>
      </c>
      <c r="AK30">
        <f>_xlfn.T.TEST(AE4:AE7,AK4:AK7,1,3)</f>
        <v>0.13813896840493789</v>
      </c>
      <c r="AL30">
        <f>_xlfn.T.TEST(AF4:AF7,AL4:AL7,1,3)</f>
        <v>0.18763241227118624</v>
      </c>
      <c r="AX30">
        <f>_xlfn.T.TEST(AR5:AR8,AX5:AX8,1,2)</f>
        <v>0.20458698833215877</v>
      </c>
      <c r="AY30">
        <f>_xlfn.T.TEST(AS4:AS7,AY4:AY7,1,3)</f>
        <v>0.14315361630324971</v>
      </c>
      <c r="AZ30">
        <f>_xlfn.T.TEST(AT4:AT7,AZ4:AZ7,1,3)</f>
        <v>3.803472835501006E-2</v>
      </c>
      <c r="BA30">
        <f>_xlfn.T.TEST(AU4:AU7,BA4:BA7,1,3)</f>
        <v>0.17710347253660091</v>
      </c>
    </row>
    <row r="31" spans="1:53" x14ac:dyDescent="0.2">
      <c r="AC31" s="85"/>
      <c r="AD31" s="85"/>
      <c r="AE31" s="85"/>
      <c r="AF31" s="85"/>
      <c r="AR31" s="85"/>
      <c r="AS31" s="85"/>
      <c r="AT31" s="85"/>
      <c r="AU31" s="85"/>
    </row>
    <row r="36" spans="26:53" x14ac:dyDescent="0.2">
      <c r="Z36" t="s">
        <v>887</v>
      </c>
      <c r="AI36" t="s">
        <v>741</v>
      </c>
      <c r="AO36" t="s">
        <v>886</v>
      </c>
      <c r="AX36" t="s">
        <v>741</v>
      </c>
    </row>
    <row r="37" spans="26:53" x14ac:dyDescent="0.2">
      <c r="Z37" t="s">
        <v>873</v>
      </c>
      <c r="AA37" t="s">
        <v>874</v>
      </c>
      <c r="AB37" t="s">
        <v>10</v>
      </c>
      <c r="AC37" t="s">
        <v>11</v>
      </c>
      <c r="AD37" t="s">
        <v>12</v>
      </c>
      <c r="AE37" t="s">
        <v>13</v>
      </c>
      <c r="AF37" t="s">
        <v>14</v>
      </c>
      <c r="AI37" t="s">
        <v>11</v>
      </c>
      <c r="AJ37" t="s">
        <v>12</v>
      </c>
      <c r="AK37" t="s">
        <v>13</v>
      </c>
      <c r="AL37" t="s">
        <v>14</v>
      </c>
      <c r="AO37" t="s">
        <v>875</v>
      </c>
      <c r="AP37" t="s">
        <v>876</v>
      </c>
      <c r="AQ37" t="s">
        <v>877</v>
      </c>
      <c r="AR37" t="s">
        <v>878</v>
      </c>
      <c r="AS37" t="s">
        <v>879</v>
      </c>
      <c r="AT37" t="s">
        <v>880</v>
      </c>
      <c r="AU37" t="s">
        <v>881</v>
      </c>
      <c r="AX37" t="s">
        <v>11</v>
      </c>
      <c r="AY37" t="s">
        <v>12</v>
      </c>
      <c r="AZ37" t="s">
        <v>13</v>
      </c>
      <c r="BA37" t="s">
        <v>14</v>
      </c>
    </row>
    <row r="38" spans="26:53" x14ac:dyDescent="0.2">
      <c r="Z38">
        <v>93.265993265993274</v>
      </c>
      <c r="AA38">
        <v>78.787878787878796</v>
      </c>
      <c r="AB38">
        <v>74.074074074074076</v>
      </c>
      <c r="AC38">
        <v>104.04040404040404</v>
      </c>
      <c r="AD38">
        <v>98.98989898989899</v>
      </c>
      <c r="AE38">
        <v>80.134680134680139</v>
      </c>
      <c r="AF38">
        <v>78.114478114478132</v>
      </c>
      <c r="AI38">
        <f>(Z38+AA38)/2</f>
        <v>86.026936026936028</v>
      </c>
      <c r="AJ38">
        <f>(Z38+AB38)/2</f>
        <v>83.670033670033675</v>
      </c>
      <c r="AK38">
        <f>(AA38+AB38)/2</f>
        <v>76.430976430976443</v>
      </c>
      <c r="AL38">
        <f>(Z38+AA38+AB38)/3</f>
        <v>82.042648709315372</v>
      </c>
      <c r="AO38">
        <v>30.303030303030305</v>
      </c>
      <c r="AP38">
        <v>65.993265993265993</v>
      </c>
      <c r="AQ38">
        <v>86.195286195286201</v>
      </c>
      <c r="AR38">
        <v>73.400673400673398</v>
      </c>
      <c r="AS38">
        <v>83.838383838383848</v>
      </c>
      <c r="AT38">
        <v>73.063973063973066</v>
      </c>
      <c r="AU38">
        <v>62.289562289562298</v>
      </c>
      <c r="AX38">
        <f>(AO38+AP38)/2</f>
        <v>48.148148148148152</v>
      </c>
      <c r="AY38">
        <f>(AO38+AQ38)/2</f>
        <v>58.249158249158256</v>
      </c>
      <c r="AZ38">
        <f>(AP38+AQ38)/2</f>
        <v>76.094276094276097</v>
      </c>
      <c r="BA38">
        <f>(AO38+AP38+AQ38)/3</f>
        <v>60.830527497194169</v>
      </c>
    </row>
    <row r="39" spans="26:53" x14ac:dyDescent="0.2">
      <c r="Z39">
        <v>82.154882154882159</v>
      </c>
      <c r="AA39">
        <v>54.882154882154886</v>
      </c>
      <c r="AB39">
        <v>59.932659932659938</v>
      </c>
      <c r="AC39">
        <v>63.636363636363633</v>
      </c>
      <c r="AD39">
        <v>115.4882154882155</v>
      </c>
      <c r="AE39">
        <v>81.144781144781149</v>
      </c>
      <c r="AF39">
        <v>93.60269360269362</v>
      </c>
      <c r="AI39">
        <f t="shared" ref="AI39:AI46" si="22">(Z39+AA39)/2</f>
        <v>68.518518518518519</v>
      </c>
      <c r="AJ39">
        <f t="shared" ref="AJ39:AJ46" si="23">(Z39+AB39)/2</f>
        <v>71.043771043771045</v>
      </c>
      <c r="AK39">
        <f t="shared" ref="AK39:AK46" si="24">(AA39+AB39)/2</f>
        <v>57.407407407407412</v>
      </c>
      <c r="AL39">
        <f t="shared" ref="AL39:AL42" si="25">(Z39+AA39+AB39)/3</f>
        <v>65.656565656565661</v>
      </c>
      <c r="AO39">
        <v>85.858585858585869</v>
      </c>
      <c r="AP39">
        <v>61.616161616161612</v>
      </c>
      <c r="AQ39">
        <v>43.43434343434344</v>
      </c>
      <c r="AR39">
        <v>123.90572390572392</v>
      </c>
      <c r="AS39">
        <v>98.98989898989899</v>
      </c>
      <c r="AT39">
        <v>70.707070707070713</v>
      </c>
      <c r="AU39">
        <v>79.797979797979806</v>
      </c>
      <c r="AX39">
        <f t="shared" ref="AX39:AX40" si="26">(AO39+AP39)/2</f>
        <v>73.737373737373744</v>
      </c>
      <c r="AY39">
        <f t="shared" ref="AY39:AY46" si="27">(AO39+AQ39)/2</f>
        <v>64.646464646464651</v>
      </c>
      <c r="AZ39">
        <f t="shared" ref="AZ39:AZ46" si="28">(AP39+AQ39)/2</f>
        <v>52.525252525252526</v>
      </c>
      <c r="BA39">
        <f t="shared" ref="BA39:BA46" si="29">(AO39+AP39+AQ39)/3</f>
        <v>63.636363636363647</v>
      </c>
    </row>
    <row r="40" spans="26:53" x14ac:dyDescent="0.2">
      <c r="Z40">
        <v>70.707070707070713</v>
      </c>
      <c r="AA40">
        <v>57.239057239057246</v>
      </c>
      <c r="AB40">
        <v>59.259259259259252</v>
      </c>
      <c r="AC40">
        <v>79.797979797979806</v>
      </c>
      <c r="AD40">
        <v>43.0976430976431</v>
      </c>
      <c r="AE40">
        <v>82.828282828282823</v>
      </c>
      <c r="AF40">
        <v>106.06060606060606</v>
      </c>
      <c r="AI40">
        <f t="shared" si="22"/>
        <v>63.973063973063979</v>
      </c>
      <c r="AJ40">
        <f t="shared" si="23"/>
        <v>64.983164983164983</v>
      </c>
      <c r="AK40">
        <f t="shared" si="24"/>
        <v>58.249158249158249</v>
      </c>
      <c r="AL40">
        <f t="shared" si="25"/>
        <v>62.40179573512907</v>
      </c>
      <c r="AO40">
        <v>134.6801346801347</v>
      </c>
      <c r="AP40">
        <v>88.8888888888889</v>
      </c>
      <c r="AQ40">
        <v>78.451178451178464</v>
      </c>
      <c r="AR40">
        <v>97.979797979797979</v>
      </c>
      <c r="AS40">
        <v>119.19191919191918</v>
      </c>
      <c r="AT40">
        <v>105.05050505050507</v>
      </c>
      <c r="AU40">
        <v>85.521885521885537</v>
      </c>
      <c r="AX40">
        <f t="shared" si="26"/>
        <v>111.78451178451181</v>
      </c>
      <c r="AY40">
        <f t="shared" si="27"/>
        <v>106.56565656565658</v>
      </c>
      <c r="AZ40">
        <f t="shared" si="28"/>
        <v>83.670033670033689</v>
      </c>
      <c r="BA40">
        <f t="shared" si="29"/>
        <v>100.67340067340069</v>
      </c>
    </row>
    <row r="41" spans="26:53" x14ac:dyDescent="0.2">
      <c r="Z41">
        <v>88.388214904679387</v>
      </c>
      <c r="AA41">
        <v>66.031195840554588</v>
      </c>
      <c r="AB41">
        <v>44.71403812824957</v>
      </c>
      <c r="AC41">
        <v>67.59098786828423</v>
      </c>
      <c r="AD41">
        <v>39.51473136915078</v>
      </c>
      <c r="AE41">
        <v>61.351819757365675</v>
      </c>
      <c r="AF41">
        <v>45.233968804159439</v>
      </c>
      <c r="AI41">
        <f t="shared" si="22"/>
        <v>77.20970537261698</v>
      </c>
      <c r="AJ41">
        <f t="shared" si="23"/>
        <v>66.551126516464478</v>
      </c>
      <c r="AK41">
        <f t="shared" si="24"/>
        <v>55.372616984402079</v>
      </c>
      <c r="AL41">
        <f t="shared" si="25"/>
        <v>66.377816291161182</v>
      </c>
      <c r="AO41">
        <v>78.509532062391685</v>
      </c>
      <c r="AP41">
        <v>84.748700173310226</v>
      </c>
      <c r="AQ41">
        <v>58.232235701906419</v>
      </c>
      <c r="AR41">
        <v>40.034662045060657</v>
      </c>
      <c r="AS41">
        <v>46.793760831889081</v>
      </c>
      <c r="AT41">
        <v>56.1525129982669</v>
      </c>
      <c r="AU41">
        <v>47.83362218370884</v>
      </c>
      <c r="AX41">
        <f>(AO41+AP41)/2</f>
        <v>81.629116117850955</v>
      </c>
      <c r="AY41">
        <f t="shared" si="27"/>
        <v>68.370883882149059</v>
      </c>
      <c r="AZ41">
        <f t="shared" si="28"/>
        <v>71.490467937608315</v>
      </c>
      <c r="BA41">
        <f t="shared" si="29"/>
        <v>73.830155979202786</v>
      </c>
    </row>
    <row r="42" spans="26:53" x14ac:dyDescent="0.2">
      <c r="Z42">
        <v>41.594454072790299</v>
      </c>
      <c r="AA42">
        <v>43.154246100519934</v>
      </c>
      <c r="AB42">
        <v>75.909878682842276</v>
      </c>
      <c r="AC42">
        <v>47.83362218370884</v>
      </c>
      <c r="AD42">
        <v>51.993067590987877</v>
      </c>
      <c r="AE42">
        <v>81.629116117850955</v>
      </c>
      <c r="AF42">
        <v>48.873483535528599</v>
      </c>
      <c r="AI42">
        <f t="shared" si="22"/>
        <v>42.374350086655113</v>
      </c>
      <c r="AJ42">
        <f t="shared" si="23"/>
        <v>58.752166377816287</v>
      </c>
      <c r="AK42">
        <f t="shared" si="24"/>
        <v>59.532062391681109</v>
      </c>
      <c r="AL42">
        <f t="shared" si="25"/>
        <v>53.552859618717498</v>
      </c>
      <c r="AO42">
        <v>47.313691507798964</v>
      </c>
      <c r="AP42">
        <v>75.3899480069324</v>
      </c>
      <c r="AQ42">
        <v>57.712305025996535</v>
      </c>
      <c r="AR42">
        <v>71.750433275563267</v>
      </c>
      <c r="AS42">
        <v>44.194107452339694</v>
      </c>
      <c r="AT42">
        <v>55.112651646447141</v>
      </c>
      <c r="AU42">
        <v>50.953206239168111</v>
      </c>
      <c r="AX42">
        <f t="shared" ref="AX42:AX46" si="30">(AO42+AP42)/2</f>
        <v>61.351819757365682</v>
      </c>
      <c r="AY42">
        <f t="shared" si="27"/>
        <v>52.512998266897753</v>
      </c>
      <c r="AZ42">
        <f t="shared" si="28"/>
        <v>66.551126516464464</v>
      </c>
      <c r="BA42">
        <f t="shared" si="29"/>
        <v>60.138648180242633</v>
      </c>
    </row>
    <row r="43" spans="26:53" x14ac:dyDescent="0.2">
      <c r="Z43">
        <v>62.911611785095324</v>
      </c>
      <c r="AA43">
        <v>44.71403812824957</v>
      </c>
      <c r="AB43">
        <v>54.592720970537258</v>
      </c>
      <c r="AC43">
        <v>86.308492201039869</v>
      </c>
      <c r="AD43">
        <v>42.634315424610051</v>
      </c>
      <c r="AE43">
        <v>57.712305025996535</v>
      </c>
      <c r="AF43">
        <v>45.233968804159439</v>
      </c>
      <c r="AI43">
        <f t="shared" si="22"/>
        <v>53.812824956672443</v>
      </c>
      <c r="AJ43">
        <f t="shared" si="23"/>
        <v>58.752166377816295</v>
      </c>
      <c r="AK43">
        <f t="shared" si="24"/>
        <v>49.653379549393414</v>
      </c>
      <c r="AL43">
        <f>(Z43+AA43+AB43)/3</f>
        <v>54.072790294627374</v>
      </c>
      <c r="AO43">
        <v>111.78509532062392</v>
      </c>
      <c r="AP43">
        <v>100.34662045060658</v>
      </c>
      <c r="AQ43">
        <v>83.188908145580598</v>
      </c>
      <c r="AR43">
        <v>48.353552859618723</v>
      </c>
      <c r="AS43">
        <v>57.712305025996535</v>
      </c>
      <c r="AT43">
        <v>101.38648180242636</v>
      </c>
      <c r="AU43">
        <v>62.911611785095324</v>
      </c>
      <c r="AX43">
        <f t="shared" si="30"/>
        <v>106.06585788561526</v>
      </c>
      <c r="AY43">
        <f t="shared" si="27"/>
        <v>97.487001733102261</v>
      </c>
      <c r="AZ43">
        <f t="shared" si="28"/>
        <v>91.767764298093596</v>
      </c>
      <c r="BA43">
        <f t="shared" si="29"/>
        <v>98.440207972270358</v>
      </c>
    </row>
    <row r="44" spans="26:53" x14ac:dyDescent="0.2">
      <c r="Z44">
        <v>49.462365591397841</v>
      </c>
      <c r="AA44">
        <v>57.526881720430097</v>
      </c>
      <c r="AB44">
        <v>47.311827956989241</v>
      </c>
      <c r="AC44">
        <v>40.860215053763433</v>
      </c>
      <c r="AD44">
        <v>45.698924731182792</v>
      </c>
      <c r="AE44">
        <v>56.989247311827953</v>
      </c>
      <c r="AF44">
        <v>45.161290322580641</v>
      </c>
      <c r="AI44">
        <f t="shared" si="22"/>
        <v>53.494623655913969</v>
      </c>
      <c r="AJ44">
        <f t="shared" si="23"/>
        <v>48.387096774193537</v>
      </c>
      <c r="AK44">
        <f t="shared" si="24"/>
        <v>52.419354838709666</v>
      </c>
      <c r="AL44">
        <f t="shared" ref="AL44:AL45" si="31">(Z44+AA44+AB44)/3</f>
        <v>51.433691756272395</v>
      </c>
      <c r="AO44">
        <v>58.602150537634401</v>
      </c>
      <c r="AP44">
        <v>81.720430107526866</v>
      </c>
      <c r="AQ44">
        <v>45.161290322580641</v>
      </c>
      <c r="AR44">
        <v>64.51612903225805</v>
      </c>
      <c r="AS44">
        <v>45.161290322580641</v>
      </c>
      <c r="AT44">
        <v>46.236559139784937</v>
      </c>
      <c r="AU44">
        <v>42.473118279569889</v>
      </c>
      <c r="AX44">
        <f t="shared" si="30"/>
        <v>70.161290322580641</v>
      </c>
      <c r="AY44">
        <f t="shared" si="27"/>
        <v>51.881720430107521</v>
      </c>
      <c r="AZ44">
        <f t="shared" si="28"/>
        <v>63.440860215053753</v>
      </c>
      <c r="BA44">
        <f t="shared" si="29"/>
        <v>61.827956989247305</v>
      </c>
    </row>
    <row r="45" spans="26:53" x14ac:dyDescent="0.2">
      <c r="Z45">
        <v>68.817204301075265</v>
      </c>
      <c r="AA45">
        <v>43.548387096774185</v>
      </c>
      <c r="AB45">
        <v>49.999999999999993</v>
      </c>
      <c r="AC45">
        <v>43.548387096774185</v>
      </c>
      <c r="AD45">
        <v>40.860215053763433</v>
      </c>
      <c r="AE45">
        <v>67.204301075268816</v>
      </c>
      <c r="AF45">
        <v>41.935483870967737</v>
      </c>
      <c r="AI45">
        <f t="shared" si="22"/>
        <v>56.182795698924721</v>
      </c>
      <c r="AJ45">
        <f t="shared" si="23"/>
        <v>59.408602150537632</v>
      </c>
      <c r="AK45">
        <f t="shared" si="24"/>
        <v>46.774193548387089</v>
      </c>
      <c r="AL45">
        <f t="shared" si="31"/>
        <v>54.121863799283148</v>
      </c>
      <c r="AO45">
        <v>80.107526881720418</v>
      </c>
      <c r="AP45">
        <v>65.053763440860195</v>
      </c>
      <c r="AQ45">
        <v>72.58064516129032</v>
      </c>
      <c r="AR45">
        <v>47.849462365591386</v>
      </c>
      <c r="AS45">
        <v>47.311827956989241</v>
      </c>
      <c r="AT45">
        <v>75.268817204301072</v>
      </c>
      <c r="AU45">
        <v>43.548387096774185</v>
      </c>
      <c r="AX45">
        <f t="shared" si="30"/>
        <v>72.580645161290306</v>
      </c>
      <c r="AY45">
        <f t="shared" si="27"/>
        <v>76.344086021505376</v>
      </c>
      <c r="AZ45">
        <f t="shared" si="28"/>
        <v>68.817204301075265</v>
      </c>
      <c r="BA45">
        <f t="shared" si="29"/>
        <v>72.580645161290306</v>
      </c>
    </row>
    <row r="46" spans="26:53" x14ac:dyDescent="0.2">
      <c r="Z46">
        <v>51.612903225806448</v>
      </c>
      <c r="AA46">
        <v>43.548387096774185</v>
      </c>
      <c r="AB46">
        <v>49.999999999999993</v>
      </c>
      <c r="AC46">
        <v>38.709677419354833</v>
      </c>
      <c r="AD46">
        <v>44.623655913978489</v>
      </c>
      <c r="AE46">
        <v>48.924731182795689</v>
      </c>
      <c r="AF46">
        <v>40.860215053763433</v>
      </c>
      <c r="AI46">
        <f t="shared" si="22"/>
        <v>47.58064516129032</v>
      </c>
      <c r="AJ46">
        <f t="shared" si="23"/>
        <v>50.806451612903217</v>
      </c>
      <c r="AK46">
        <f t="shared" si="24"/>
        <v>46.774193548387089</v>
      </c>
      <c r="AL46">
        <f>(Z46+AA46+AB46)/3</f>
        <v>48.387096774193544</v>
      </c>
      <c r="AO46">
        <v>95.161290322580626</v>
      </c>
      <c r="AP46">
        <v>67.204301075268816</v>
      </c>
      <c r="AQ46">
        <v>62.36559139784945</v>
      </c>
      <c r="AR46">
        <v>56.989247311827953</v>
      </c>
      <c r="AS46">
        <v>93.010752688172033</v>
      </c>
      <c r="AT46">
        <v>74.731182795698928</v>
      </c>
      <c r="AU46">
        <v>51.612903225806448</v>
      </c>
      <c r="AX46">
        <f t="shared" si="30"/>
        <v>81.182795698924721</v>
      </c>
      <c r="AY46">
        <f t="shared" si="27"/>
        <v>78.763440860215042</v>
      </c>
      <c r="AZ46">
        <f t="shared" si="28"/>
        <v>64.784946236559136</v>
      </c>
      <c r="BA46">
        <f t="shared" si="29"/>
        <v>74.910394265232966</v>
      </c>
    </row>
    <row r="50" spans="26:53" x14ac:dyDescent="0.2">
      <c r="Z50" s="85">
        <f>AVERAGE(Z38:Z46)</f>
        <v>67.657188889865623</v>
      </c>
      <c r="AA50" s="85">
        <f t="shared" ref="AA50:AF50" si="32">AVERAGE(AA38:AA46)</f>
        <v>54.381358543599276</v>
      </c>
      <c r="AB50" s="85">
        <f t="shared" si="32"/>
        <v>57.310495444956842</v>
      </c>
      <c r="AC50" s="85">
        <f t="shared" si="32"/>
        <v>63.591792144185874</v>
      </c>
      <c r="AD50" s="85">
        <f t="shared" si="32"/>
        <v>58.100074184381228</v>
      </c>
      <c r="AE50" s="85">
        <f t="shared" si="32"/>
        <v>68.657696064316639</v>
      </c>
      <c r="AF50" s="85">
        <f t="shared" si="32"/>
        <v>60.564020907659675</v>
      </c>
      <c r="AI50" s="86">
        <f>AVERAGE(AI38:AI46)</f>
        <v>61.019273716732449</v>
      </c>
      <c r="AJ50" s="88">
        <f>AVERAGE(AJ38:AJ46)</f>
        <v>62.48384216741124</v>
      </c>
      <c r="AK50" s="86">
        <f>AVERAGE(AK38:AK46)</f>
        <v>55.845926994278067</v>
      </c>
      <c r="AL50" s="88">
        <f>AVERAGE(AL38:AL46)</f>
        <v>59.783014292807252</v>
      </c>
      <c r="AM50" s="85"/>
      <c r="AN50" s="85"/>
      <c r="AO50" s="85">
        <f>AVERAGE(AO38:AO46)</f>
        <v>80.257893052722324</v>
      </c>
      <c r="AP50" s="85">
        <f t="shared" ref="AP50:AU50" si="33">AVERAGE(AP38:AP46)</f>
        <v>76.773564416980179</v>
      </c>
      <c r="AQ50" s="85">
        <f t="shared" si="33"/>
        <v>65.257975981779126</v>
      </c>
      <c r="AR50" s="85">
        <f t="shared" si="33"/>
        <v>69.419964686235033</v>
      </c>
      <c r="AS50" s="85">
        <f t="shared" si="33"/>
        <v>70.68936069979658</v>
      </c>
      <c r="AT50" s="85">
        <f t="shared" si="33"/>
        <v>73.078861600941593</v>
      </c>
      <c r="AU50" s="85">
        <f t="shared" si="33"/>
        <v>58.549141824394482</v>
      </c>
      <c r="AV50" s="85"/>
      <c r="AW50" s="85"/>
      <c r="AX50" s="88">
        <f>AVERAGE(AX38:AX46)</f>
        <v>78.515728734851251</v>
      </c>
      <c r="AY50" s="88">
        <f>AVERAGE(AY38:AY46)</f>
        <v>72.757934517250717</v>
      </c>
      <c r="AZ50" s="86">
        <f t="shared" ref="AZ50:BA50" si="34">AVERAGE(AZ38:AZ46)</f>
        <v>71.015770199379659</v>
      </c>
      <c r="BA50" s="88">
        <f t="shared" si="34"/>
        <v>74.096477817160547</v>
      </c>
    </row>
    <row r="51" spans="26:53" x14ac:dyDescent="0.2">
      <c r="Z51">
        <f>STDEV(Z38:Z46)</f>
        <v>18.01622245226601</v>
      </c>
      <c r="AA51">
        <f t="shared" ref="AA51:AF51" si="35">STDEV(AA38:AA46)</f>
        <v>12.267437450934422</v>
      </c>
      <c r="AB51">
        <f t="shared" si="35"/>
        <v>11.239134342503281</v>
      </c>
      <c r="AC51">
        <f t="shared" si="35"/>
        <v>22.958323582436453</v>
      </c>
      <c r="AD51">
        <f t="shared" si="35"/>
        <v>28.383456371090723</v>
      </c>
      <c r="AE51">
        <f t="shared" si="35"/>
        <v>13.02662703125625</v>
      </c>
      <c r="AF51">
        <f t="shared" si="35"/>
        <v>25.121474449090581</v>
      </c>
      <c r="AI51">
        <f>STDEV(AI38:AI46)</f>
        <v>14.197937778991863</v>
      </c>
      <c r="AJ51">
        <f t="shared" ref="AJ51:AL51" si="36">STDEV(AJ38:AJ46)</f>
        <v>10.70808164232702</v>
      </c>
      <c r="AK51">
        <f t="shared" si="36"/>
        <v>9.0860563118084041</v>
      </c>
      <c r="AL51">
        <f t="shared" si="36"/>
        <v>10.508256235053809</v>
      </c>
      <c r="AO51">
        <f>STDEV(AO38:AO46)</f>
        <v>32.136589669085275</v>
      </c>
      <c r="AP51">
        <f t="shared" ref="AP51:AU51" si="37">STDEV(AP38:AP46)</f>
        <v>13.073565658801456</v>
      </c>
      <c r="AQ51">
        <f t="shared" si="37"/>
        <v>15.741597519928028</v>
      </c>
      <c r="AR51">
        <f t="shared" si="37"/>
        <v>26.825328023823339</v>
      </c>
      <c r="AS51">
        <f t="shared" si="37"/>
        <v>28.425678363869331</v>
      </c>
      <c r="AT51">
        <f t="shared" si="37"/>
        <v>19.894893218769994</v>
      </c>
      <c r="AU51">
        <f t="shared" si="37"/>
        <v>15.476421934291896</v>
      </c>
      <c r="AX51">
        <f>STDEV(AX38:AX46)</f>
        <v>20.085044889747717</v>
      </c>
      <c r="AY51">
        <f t="shared" ref="AY51:BA51" si="38">STDEV(AY38:AY46)</f>
        <v>19.185397860239618</v>
      </c>
      <c r="AZ51">
        <f t="shared" si="38"/>
        <v>11.617124271592839</v>
      </c>
      <c r="BA51">
        <f t="shared" si="38"/>
        <v>15.543158464269082</v>
      </c>
    </row>
    <row r="52" spans="26:53" x14ac:dyDescent="0.2">
      <c r="Z52">
        <f>Z51/SQRT(9)</f>
        <v>6.0054074840886704</v>
      </c>
      <c r="AA52">
        <f t="shared" ref="AA52:AF52" si="39">AA51/SQRT(9)</f>
        <v>4.0891458169781405</v>
      </c>
      <c r="AB52">
        <f t="shared" si="39"/>
        <v>3.7463781141677601</v>
      </c>
      <c r="AC52">
        <f t="shared" si="39"/>
        <v>7.6527745274788179</v>
      </c>
      <c r="AD52">
        <f t="shared" si="39"/>
        <v>9.4611521236969072</v>
      </c>
      <c r="AE52">
        <f t="shared" si="39"/>
        <v>4.3422090104187498</v>
      </c>
      <c r="AF52">
        <f t="shared" si="39"/>
        <v>8.3738248163635269</v>
      </c>
      <c r="AI52">
        <f>AI51/SQRT(9)</f>
        <v>4.7326459263306209</v>
      </c>
      <c r="AJ52">
        <f t="shared" ref="AJ52:AL52" si="40">AJ51/SQRT(9)</f>
        <v>3.56936054744234</v>
      </c>
      <c r="AK52">
        <f t="shared" si="40"/>
        <v>3.028685437269468</v>
      </c>
      <c r="AL52">
        <f t="shared" si="40"/>
        <v>3.5027520783512696</v>
      </c>
      <c r="AO52">
        <f>AO51/SQRT(9)</f>
        <v>10.712196556361759</v>
      </c>
      <c r="AP52">
        <f t="shared" ref="AP52:AU52" si="41">AP51/SQRT(9)</f>
        <v>4.3578552196004852</v>
      </c>
      <c r="AQ52">
        <f t="shared" si="41"/>
        <v>5.247199173309343</v>
      </c>
      <c r="AR52">
        <f t="shared" si="41"/>
        <v>8.9417760079411135</v>
      </c>
      <c r="AS52">
        <f t="shared" si="41"/>
        <v>9.4752261212897775</v>
      </c>
      <c r="AT52">
        <f t="shared" si="41"/>
        <v>6.631631072923331</v>
      </c>
      <c r="AU52">
        <f t="shared" si="41"/>
        <v>5.1588073114306319</v>
      </c>
      <c r="AX52">
        <f>AX51/SQRT(9)</f>
        <v>6.6950149632492391</v>
      </c>
      <c r="AY52">
        <f t="shared" ref="AY52:BA52" si="42">AY51/SQRT(9)</f>
        <v>6.395132620079873</v>
      </c>
      <c r="AZ52">
        <f t="shared" si="42"/>
        <v>3.8723747571976133</v>
      </c>
      <c r="BA52">
        <f t="shared" si="42"/>
        <v>5.1810528214230276</v>
      </c>
    </row>
    <row r="56" spans="26:53" x14ac:dyDescent="0.2">
      <c r="AI56">
        <f>_xlfn.T.TEST(AC38:AC46,AI38:AI46,2,1)</f>
        <v>0.64775899412537818</v>
      </c>
      <c r="AJ56">
        <f t="shared" ref="AJ56:AL56" si="43">_xlfn.T.TEST(AD38:AD46,AJ38:AJ46,2,1)</f>
        <v>0.56990636357034119</v>
      </c>
      <c r="AK56">
        <f t="shared" si="43"/>
        <v>3.9092759357321222E-3</v>
      </c>
      <c r="AL56">
        <f t="shared" si="43"/>
        <v>0.91342862162083205</v>
      </c>
      <c r="AX56">
        <f>_xlfn.T.TEST(AR38:AR46,AX38:AX46,2,1)</f>
        <v>0.43940159133061285</v>
      </c>
      <c r="AY56">
        <f t="shared" ref="AY56:BA56" si="44">_xlfn.T.TEST(AS38:AS46,AY38:AY46,2,1)</f>
        <v>0.8131634314750511</v>
      </c>
      <c r="AZ56">
        <f t="shared" si="44"/>
        <v>0.67820922195121369</v>
      </c>
      <c r="BA56">
        <f t="shared" si="44"/>
        <v>2.0552293234573697E-2</v>
      </c>
    </row>
    <row r="57" spans="26:53" x14ac:dyDescent="0.2">
      <c r="AI57">
        <f>_xlfn.T.TEST(AC38:AC46,AI38:AI46,2,2)</f>
        <v>0.778622455207997</v>
      </c>
      <c r="AJ57">
        <f t="shared" ref="AJ57:AL57" si="45">_xlfn.T.TEST(AD38:AD46,AJ38:AJ46,2,2)</f>
        <v>0.67042606928032811</v>
      </c>
      <c r="AK57">
        <f t="shared" si="45"/>
        <v>2.7789578954892737E-2</v>
      </c>
      <c r="AL57">
        <f t="shared" si="45"/>
        <v>0.93249957461730049</v>
      </c>
      <c r="AX57">
        <f>_xlfn.T.TEST(AR38:AR46,AX38:AX46,2,2)</f>
        <v>0.42744299362565907</v>
      </c>
      <c r="AY57">
        <f t="shared" ref="AY57:BA57" si="46">_xlfn.T.TEST(AS38:AS46,AY38:AY46,2,2)</f>
        <v>0.85867529091664763</v>
      </c>
      <c r="AZ57">
        <f t="shared" si="46"/>
        <v>0.79163126540477491</v>
      </c>
      <c r="BA57">
        <f t="shared" si="46"/>
        <v>4.9376570215893339E-2</v>
      </c>
    </row>
    <row r="58" spans="26:53" x14ac:dyDescent="0.2">
      <c r="AI58">
        <f>_xlfn.T.TEST(AC38:AC46,AI38:AI46,2,3)</f>
        <v>0.77934605323518369</v>
      </c>
      <c r="AJ58">
        <f t="shared" ref="AJ58:AL58" si="47">_xlfn.T.TEST(AD38:AD46,AJ38:AJ46,2,3)</f>
        <v>0.67363534916335843</v>
      </c>
      <c r="AK58">
        <f t="shared" si="47"/>
        <v>2.9389501845066193E-2</v>
      </c>
      <c r="AL58">
        <f t="shared" si="47"/>
        <v>0.93301855237794551</v>
      </c>
      <c r="AX58">
        <f>_xlfn.T.TEST(AR38:AR43,AX38:AX43,2,3)</f>
        <v>0.78593437303854741</v>
      </c>
      <c r="AY58">
        <f>_xlfn.T.TEST(AS38:AS41,AY38:AY41,2,3)</f>
        <v>0.52527672904133871</v>
      </c>
      <c r="AZ58">
        <f>_xlfn.T.TEST(AT38:AT41,AZ38:AZ41,2,3)</f>
        <v>0.68308784803588074</v>
      </c>
      <c r="BA58">
        <f>_xlfn.T.TEST(AU38:AU41,BA38:BA41,2,3)</f>
        <v>0.65443789188104151</v>
      </c>
    </row>
    <row r="60" spans="26:53" x14ac:dyDescent="0.2">
      <c r="AI60">
        <f>_xlfn.T.TEST(AC38:AC46,AI38:AI46,1,1)</f>
        <v>0.32387949706268909</v>
      </c>
      <c r="AJ60">
        <f t="shared" ref="AJ60:AL60" si="48">_xlfn.T.TEST(AD38:AD46,AJ38:AJ46,1,1)</f>
        <v>0.2849531817851706</v>
      </c>
      <c r="AK60">
        <f t="shared" si="48"/>
        <v>1.9546379678660611E-3</v>
      </c>
      <c r="AL60">
        <f t="shared" si="48"/>
        <v>0.45671431081041602</v>
      </c>
      <c r="AX60">
        <f>_xlfn.T.TEST(AR38:AR46,AX38:AX46,1,1)</f>
        <v>0.21970079566530643</v>
      </c>
      <c r="AY60">
        <f t="shared" ref="AY60:BA60" si="49">_xlfn.T.TEST(AS38:AS46,AY38:AY46,1,1)</f>
        <v>0.40658171573752555</v>
      </c>
      <c r="AZ60">
        <f t="shared" si="49"/>
        <v>0.33910461097560685</v>
      </c>
      <c r="BA60">
        <f t="shared" si="49"/>
        <v>1.0276146617286848E-2</v>
      </c>
    </row>
    <row r="61" spans="26:53" x14ac:dyDescent="0.2">
      <c r="AI61">
        <f>_xlfn.T.TEST(AC38:AC46,AI38:AI46,1,2)</f>
        <v>0.3893112276039985</v>
      </c>
      <c r="AJ61">
        <f t="shared" ref="AJ61:AL61" si="50">_xlfn.T.TEST(AD38:AD46,AJ38:AJ46,1,2)</f>
        <v>0.33521303464016405</v>
      </c>
      <c r="AK61">
        <f t="shared" si="50"/>
        <v>1.3894789477446368E-2</v>
      </c>
      <c r="AL61">
        <f t="shared" si="50"/>
        <v>0.46624978730865024</v>
      </c>
      <c r="AX61">
        <f>_xlfn.T.TEST(AR38:AR46,AX38:AX46,1,2)</f>
        <v>0.21372149681282954</v>
      </c>
      <c r="AY61">
        <f t="shared" ref="AY61:BA61" si="51">_xlfn.T.TEST(AS38:AS46,AY38:AY46,1,2)</f>
        <v>0.42933764545832381</v>
      </c>
      <c r="AZ61">
        <f t="shared" si="51"/>
        <v>0.39581563270238745</v>
      </c>
      <c r="BA61">
        <f t="shared" si="51"/>
        <v>2.468828510794667E-2</v>
      </c>
    </row>
    <row r="62" spans="26:53" x14ac:dyDescent="0.2">
      <c r="AI62">
        <f>_xlfn.T.TEST(AC38:AC46,AI38:AI46,1,3)</f>
        <v>0.38967302661759184</v>
      </c>
      <c r="AJ62">
        <f t="shared" ref="AJ62:AL62" si="52">_xlfn.T.TEST(AD38:AD46,AJ38:AJ46,1,3)</f>
        <v>0.33681767458167922</v>
      </c>
      <c r="AK62">
        <f t="shared" si="52"/>
        <v>1.4694750922533096E-2</v>
      </c>
      <c r="AL62">
        <f t="shared" si="52"/>
        <v>0.46650927618897275</v>
      </c>
      <c r="AX62">
        <f>_xlfn.T.TEST(AR38:AR46,AX38:AX46,1,3)</f>
        <v>0.21418807233331294</v>
      </c>
      <c r="AY62">
        <f t="shared" ref="AY62:BA62" si="53">_xlfn.T.TEST(AS38:AS46,AY38:AY46,1,3)</f>
        <v>0.42949493921130705</v>
      </c>
      <c r="AZ62">
        <f t="shared" si="53"/>
        <v>0.3962253189401207</v>
      </c>
      <c r="BA62">
        <f t="shared" si="53"/>
        <v>2.4688437310387022E-2</v>
      </c>
    </row>
  </sheetData>
  <conditionalFormatting sqref="Z18:BA18">
    <cfRule type="cellIs" dxfId="10" priority="10" operator="lessThan">
      <formula>0.05</formula>
    </cfRule>
  </conditionalFormatting>
  <conditionalFormatting sqref="Z50:BA50">
    <cfRule type="cellIs" dxfId="9" priority="3" operator="lessThan">
      <formula>0.05</formula>
    </cfRule>
  </conditionalFormatting>
  <conditionalFormatting sqref="AI24:AL26">
    <cfRule type="cellIs" dxfId="8" priority="15" operator="lessThan">
      <formula>0.05</formula>
    </cfRule>
  </conditionalFormatting>
  <conditionalFormatting sqref="AI24:AL30">
    <cfRule type="cellIs" priority="13" operator="lessThanOrEqual">
      <formula>0.05</formula>
    </cfRule>
  </conditionalFormatting>
  <conditionalFormatting sqref="AI28:AL30">
    <cfRule type="cellIs" dxfId="7" priority="14" operator="lessThan">
      <formula>0.05</formula>
    </cfRule>
  </conditionalFormatting>
  <conditionalFormatting sqref="AI56:AL58">
    <cfRule type="cellIs" dxfId="6" priority="7" operator="lessThan">
      <formula>0.05</formula>
    </cfRule>
  </conditionalFormatting>
  <conditionalFormatting sqref="AI56:AL62">
    <cfRule type="cellIs" priority="5" operator="lessThanOrEqual">
      <formula>0.05</formula>
    </cfRule>
  </conditionalFormatting>
  <conditionalFormatting sqref="AI60:AL62">
    <cfRule type="cellIs" dxfId="5" priority="6" operator="lessThan">
      <formula>0.05</formula>
    </cfRule>
  </conditionalFormatting>
  <conditionalFormatting sqref="AX30">
    <cfRule type="cellIs" dxfId="4" priority="12" operator="lessThan">
      <formula>0.05</formula>
    </cfRule>
  </conditionalFormatting>
  <conditionalFormatting sqref="AX24:BA26">
    <cfRule type="cellIs" dxfId="3" priority="9" operator="lessThan">
      <formula>0.05</formula>
    </cfRule>
  </conditionalFormatting>
  <conditionalFormatting sqref="AX24:BA30">
    <cfRule type="cellIs" priority="8" operator="lessThanOrEqual">
      <formula>0.05</formula>
    </cfRule>
  </conditionalFormatting>
  <conditionalFormatting sqref="AX28:BA30">
    <cfRule type="cellIs" dxfId="2" priority="11" operator="lessThan">
      <formula>0.05</formula>
    </cfRule>
  </conditionalFormatting>
  <conditionalFormatting sqref="AX56:BA58">
    <cfRule type="cellIs" dxfId="1" priority="2" operator="lessThan">
      <formula>0.05</formula>
    </cfRule>
  </conditionalFormatting>
  <conditionalFormatting sqref="AX56:BA62">
    <cfRule type="cellIs" priority="1" operator="lessThanOrEqual">
      <formula>0.05</formula>
    </cfRule>
  </conditionalFormatting>
  <conditionalFormatting sqref="AX60:BA62">
    <cfRule type="cellIs" dxfId="0" priority="4" operator="lessThan">
      <formula>0.05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EC50 EC25 PREV</vt:lpstr>
      <vt:lpstr>EC50 EC25 TREAT</vt:lpstr>
      <vt:lpstr>STATS</vt:lpstr>
      <vt:lpstr>EC50 (X2X5) PREV</vt:lpstr>
      <vt:lpstr>EC50 (X2X5) TREAT</vt:lpstr>
      <vt:lpstr>STATS COMBO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Miss. N Saule</cp:lastModifiedBy>
  <dcterms:created xsi:type="dcterms:W3CDTF">2021-08-15T20:53:19Z</dcterms:created>
  <dcterms:modified xsi:type="dcterms:W3CDTF">2024-04-29T17:19:40Z</dcterms:modified>
</cp:coreProperties>
</file>