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embeddings/oleObject1.bin" ContentType="application/vnd.openxmlformats-officedocument.oleObject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ompumelelosaule-mudau/Desktop/Documents/masters /chapter 3/"/>
    </mc:Choice>
  </mc:AlternateContent>
  <xr:revisionPtr revIDLastSave="0" documentId="8_{E86D3AC5-B59C-BB4A-A3C0-A735A02BD9E8}" xr6:coauthVersionLast="47" xr6:coauthVersionMax="47" xr10:uidLastSave="{00000000-0000-0000-0000-000000000000}"/>
  <bookViews>
    <workbookView xWindow="0" yWindow="500" windowWidth="23740" windowHeight="16380" firstSheet="8" activeTab="11" xr2:uid="{829D1C1D-21FA-4904-A0AB-CF18492A04A6}"/>
  </bookViews>
  <sheets>
    <sheet name="EXP 1" sheetId="1" r:id="rId1"/>
    <sheet name="EXP 2" sheetId="2" r:id="rId2"/>
    <sheet name="EXP 3" sheetId="3" r:id="rId3"/>
    <sheet name="EXP 4" sheetId="4" r:id="rId4"/>
    <sheet name="TE" sheetId="5" r:id="rId5"/>
    <sheet name="Data Analysis" sheetId="7" r:id="rId6"/>
    <sheet name="EXP 1 combos" sheetId="8" r:id="rId7"/>
    <sheet name="EXP 2 combos" sheetId="9" r:id="rId8"/>
    <sheet name="Exp 3 combos" sheetId="10" r:id="rId9"/>
    <sheet name="Exp 4 combos" sheetId="11" r:id="rId10"/>
    <sheet name="Combined data analysis" sheetId="12" r:id="rId11"/>
    <sheet name="final data analysis" sheetId="13" r:id="rId12"/>
    <sheet name="Sheet1" sheetId="14" r:id="rId13"/>
    <sheet name="Sheet2" sheetId="15" r:id="rId14"/>
  </sheets>
  <externalReferences>
    <externalReference r:id="rId1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S22" i="13" l="1"/>
  <c r="AT22" i="13"/>
  <c r="AV22" i="13"/>
  <c r="AW22" i="13"/>
  <c r="AX22" i="13"/>
  <c r="AZ22" i="13"/>
  <c r="AS21" i="13"/>
  <c r="AT21" i="13"/>
  <c r="AV21" i="13"/>
  <c r="AW21" i="13"/>
  <c r="AX21" i="13"/>
  <c r="AZ21" i="13"/>
  <c r="AR22" i="13"/>
  <c r="AR21" i="13"/>
  <c r="AS10" i="13"/>
  <c r="AT10" i="13"/>
  <c r="AV10" i="13"/>
  <c r="AW10" i="13"/>
  <c r="AX10" i="13"/>
  <c r="AZ10" i="13"/>
  <c r="AS9" i="13"/>
  <c r="AT9" i="13"/>
  <c r="AV9" i="13"/>
  <c r="AW9" i="13"/>
  <c r="AX9" i="13"/>
  <c r="AZ9" i="13"/>
  <c r="AR10" i="13"/>
  <c r="AR9" i="13"/>
  <c r="AZ20" i="13"/>
  <c r="AZ8" i="13"/>
  <c r="AX20" i="13"/>
  <c r="AW20" i="13"/>
  <c r="AV20" i="13"/>
  <c r="AX8" i="13"/>
  <c r="AW8" i="13"/>
  <c r="AV8" i="13"/>
  <c r="AT20" i="13"/>
  <c r="AS20" i="13"/>
  <c r="AR20" i="13"/>
  <c r="AT8" i="13"/>
  <c r="AS8" i="13"/>
  <c r="AR8" i="13"/>
  <c r="D21" i="14"/>
  <c r="E21" i="14"/>
  <c r="F21" i="14"/>
  <c r="G21" i="14"/>
  <c r="H21" i="14"/>
  <c r="I21" i="14"/>
  <c r="D20" i="14"/>
  <c r="E20" i="14"/>
  <c r="F20" i="14"/>
  <c r="G20" i="14"/>
  <c r="H20" i="14"/>
  <c r="I20" i="14"/>
  <c r="C21" i="14"/>
  <c r="C20" i="14"/>
  <c r="I19" i="14"/>
  <c r="H19" i="14"/>
  <c r="G19" i="14"/>
  <c r="F19" i="14"/>
  <c r="E19" i="14"/>
  <c r="D19" i="14"/>
  <c r="C19" i="14"/>
  <c r="D9" i="14"/>
  <c r="D10" i="14" s="1"/>
  <c r="E9" i="14"/>
  <c r="E10" i="14" s="1"/>
  <c r="F9" i="14"/>
  <c r="F10" i="14" s="1"/>
  <c r="G9" i="14"/>
  <c r="G10" i="14" s="1"/>
  <c r="H9" i="14"/>
  <c r="H10" i="14" s="1"/>
  <c r="I9" i="14"/>
  <c r="I10" i="14" s="1"/>
  <c r="C10" i="14"/>
  <c r="C9" i="14"/>
  <c r="I8" i="14"/>
  <c r="H8" i="14"/>
  <c r="G8" i="14"/>
  <c r="F8" i="14"/>
  <c r="E8" i="14"/>
  <c r="D8" i="14"/>
  <c r="C8" i="14"/>
  <c r="K22" i="13"/>
  <c r="J22" i="13"/>
  <c r="D22" i="13"/>
  <c r="C22" i="13"/>
  <c r="O15" i="13"/>
  <c r="N15" i="13"/>
  <c r="M15" i="13"/>
  <c r="L15" i="13"/>
  <c r="K15" i="13"/>
  <c r="J15" i="13"/>
  <c r="H15" i="13"/>
  <c r="G15" i="13"/>
  <c r="F15" i="13"/>
  <c r="E15" i="13"/>
  <c r="D15" i="13"/>
  <c r="C15" i="13"/>
  <c r="M8" i="13"/>
  <c r="L8" i="13"/>
  <c r="K8" i="13"/>
  <c r="E8" i="13"/>
  <c r="D8" i="13"/>
  <c r="C8" i="13"/>
  <c r="K22" i="12"/>
  <c r="J22" i="12"/>
  <c r="D22" i="12"/>
  <c r="C22" i="12"/>
  <c r="O15" i="12"/>
  <c r="N15" i="12"/>
  <c r="M15" i="12"/>
  <c r="L15" i="12"/>
  <c r="K15" i="12"/>
  <c r="J15" i="12"/>
  <c r="H15" i="12"/>
  <c r="G15" i="12"/>
  <c r="F15" i="12"/>
  <c r="E15" i="12"/>
  <c r="D15" i="12"/>
  <c r="C15" i="12"/>
  <c r="M8" i="12"/>
  <c r="L8" i="12"/>
  <c r="K8" i="12"/>
  <c r="E8" i="12"/>
  <c r="D8" i="12"/>
  <c r="C8" i="12"/>
  <c r="M38" i="11"/>
  <c r="L38" i="11"/>
  <c r="M37" i="11"/>
  <c r="M39" i="11" s="1"/>
  <c r="L37" i="11"/>
  <c r="L39" i="11" s="1"/>
  <c r="M33" i="11"/>
  <c r="L33" i="11"/>
  <c r="AF23" i="11"/>
  <c r="AE23" i="11"/>
  <c r="AD23" i="11"/>
  <c r="Z23" i="11"/>
  <c r="Y23" i="11"/>
  <c r="X23" i="11"/>
  <c r="T23" i="11"/>
  <c r="T24" i="11" s="1"/>
  <c r="S23" i="11"/>
  <c r="S24" i="11" s="1"/>
  <c r="R23" i="11"/>
  <c r="R24" i="11" s="1"/>
  <c r="N23" i="11"/>
  <c r="N24" i="11" s="1"/>
  <c r="M23" i="11"/>
  <c r="M24" i="11" s="1"/>
  <c r="L23" i="11"/>
  <c r="L24" i="11" s="1"/>
  <c r="T22" i="11"/>
  <c r="T25" i="11" s="1"/>
  <c r="T26" i="11" s="1"/>
  <c r="S22" i="11"/>
  <c r="S25" i="11" s="1"/>
  <c r="S26" i="11" s="1"/>
  <c r="R22" i="11"/>
  <c r="N22" i="11"/>
  <c r="M22" i="11"/>
  <c r="M25" i="11" s="1"/>
  <c r="M26" i="11" s="1"/>
  <c r="L22" i="11"/>
  <c r="L25" i="11" s="1"/>
  <c r="L26" i="11" s="1"/>
  <c r="AF18" i="11"/>
  <c r="AE18" i="11"/>
  <c r="AD18" i="11"/>
  <c r="Z18" i="11"/>
  <c r="Y18" i="11"/>
  <c r="X18" i="11"/>
  <c r="T18" i="11"/>
  <c r="S18" i="11"/>
  <c r="R18" i="11"/>
  <c r="N18" i="11"/>
  <c r="M18" i="11"/>
  <c r="L18" i="11"/>
  <c r="T12" i="11"/>
  <c r="T13" i="11" s="1"/>
  <c r="T27" i="11" s="1"/>
  <c r="S12" i="11"/>
  <c r="S13" i="11" s="1"/>
  <c r="M12" i="11"/>
  <c r="M13" i="11" s="1"/>
  <c r="L12" i="11"/>
  <c r="L13" i="11" s="1"/>
  <c r="H11" i="11"/>
  <c r="G11" i="11"/>
  <c r="D11" i="11"/>
  <c r="C11" i="11"/>
  <c r="T10" i="11"/>
  <c r="T11" i="11" s="1"/>
  <c r="S10" i="11"/>
  <c r="S11" i="11" s="1"/>
  <c r="R10" i="11"/>
  <c r="R11" i="11" s="1"/>
  <c r="N10" i="11"/>
  <c r="N11" i="11" s="1"/>
  <c r="M10" i="11"/>
  <c r="M11" i="11" s="1"/>
  <c r="L10" i="11"/>
  <c r="L11" i="11" s="1"/>
  <c r="T9" i="11"/>
  <c r="S9" i="11"/>
  <c r="R9" i="11"/>
  <c r="N9" i="11"/>
  <c r="M9" i="11"/>
  <c r="L9" i="11"/>
  <c r="H9" i="11"/>
  <c r="H10" i="11" s="1"/>
  <c r="G9" i="11"/>
  <c r="G10" i="11" s="1"/>
  <c r="F9" i="11"/>
  <c r="F10" i="11" s="1"/>
  <c r="E9" i="11"/>
  <c r="E10" i="11" s="1"/>
  <c r="D9" i="11"/>
  <c r="D10" i="11" s="1"/>
  <c r="C9" i="11"/>
  <c r="C10" i="11" s="1"/>
  <c r="H8" i="11"/>
  <c r="G8" i="11"/>
  <c r="F8" i="11"/>
  <c r="E8" i="11"/>
  <c r="D8" i="11"/>
  <c r="C8" i="11"/>
  <c r="M40" i="11" s="1"/>
  <c r="M41" i="11" s="1"/>
  <c r="T5" i="11"/>
  <c r="S5" i="11"/>
  <c r="R5" i="11"/>
  <c r="N5" i="11"/>
  <c r="M5" i="11"/>
  <c r="L5" i="11"/>
  <c r="H4" i="11"/>
  <c r="G4" i="11"/>
  <c r="F4" i="11"/>
  <c r="E4" i="11"/>
  <c r="D4" i="11"/>
  <c r="C4" i="11"/>
  <c r="M37" i="10"/>
  <c r="M38" i="10" s="1"/>
  <c r="L37" i="10"/>
  <c r="M36" i="10"/>
  <c r="L36" i="10"/>
  <c r="L38" i="10" s="1"/>
  <c r="AF22" i="10"/>
  <c r="AE22" i="10"/>
  <c r="AD22" i="10"/>
  <c r="Z22" i="10"/>
  <c r="Y22" i="10"/>
  <c r="X22" i="10"/>
  <c r="T22" i="10"/>
  <c r="T23" i="10" s="1"/>
  <c r="S22" i="10"/>
  <c r="S23" i="10" s="1"/>
  <c r="R22" i="10"/>
  <c r="R23" i="10" s="1"/>
  <c r="N22" i="10"/>
  <c r="N23" i="10" s="1"/>
  <c r="M22" i="10"/>
  <c r="M23" i="10" s="1"/>
  <c r="L22" i="10"/>
  <c r="L23" i="10" s="1"/>
  <c r="T21" i="10"/>
  <c r="S21" i="10"/>
  <c r="R21" i="10"/>
  <c r="N21" i="10"/>
  <c r="N24" i="10" s="1"/>
  <c r="N25" i="10" s="1"/>
  <c r="M21" i="10"/>
  <c r="L21" i="10"/>
  <c r="AF17" i="10"/>
  <c r="AE17" i="10"/>
  <c r="AD17" i="10"/>
  <c r="Z17" i="10"/>
  <c r="Y17" i="10"/>
  <c r="X17" i="10"/>
  <c r="S11" i="10"/>
  <c r="S12" i="10" s="1"/>
  <c r="L11" i="10"/>
  <c r="L12" i="10" s="1"/>
  <c r="G10" i="10"/>
  <c r="C10" i="10"/>
  <c r="T9" i="10"/>
  <c r="T10" i="10" s="1"/>
  <c r="S9" i="10"/>
  <c r="S10" i="10" s="1"/>
  <c r="R9" i="10"/>
  <c r="R10" i="10" s="1"/>
  <c r="N9" i="10"/>
  <c r="N10" i="10" s="1"/>
  <c r="M9" i="10"/>
  <c r="M10" i="10" s="1"/>
  <c r="L9" i="10"/>
  <c r="L10" i="10" s="1"/>
  <c r="T8" i="10"/>
  <c r="S8" i="10"/>
  <c r="R8" i="10"/>
  <c r="N8" i="10"/>
  <c r="M8" i="10"/>
  <c r="L8" i="10"/>
  <c r="H8" i="10"/>
  <c r="H9" i="10" s="1"/>
  <c r="G8" i="10"/>
  <c r="G9" i="10" s="1"/>
  <c r="F8" i="10"/>
  <c r="F9" i="10" s="1"/>
  <c r="E8" i="10"/>
  <c r="E9" i="10" s="1"/>
  <c r="D8" i="10"/>
  <c r="D9" i="10" s="1"/>
  <c r="C8" i="10"/>
  <c r="C9" i="10" s="1"/>
  <c r="H7" i="10"/>
  <c r="G7" i="10"/>
  <c r="F7" i="10"/>
  <c r="E7" i="10"/>
  <c r="D7" i="10"/>
  <c r="C7" i="10"/>
  <c r="M39" i="10" s="1"/>
  <c r="M40" i="10" s="1"/>
  <c r="T4" i="10"/>
  <c r="S4" i="10"/>
  <c r="R4" i="10"/>
  <c r="N4" i="10"/>
  <c r="M4" i="10"/>
  <c r="L4" i="10"/>
  <c r="H3" i="10"/>
  <c r="G3" i="10"/>
  <c r="F3" i="10"/>
  <c r="E3" i="10"/>
  <c r="D3" i="10"/>
  <c r="C3" i="10"/>
  <c r="M37" i="9"/>
  <c r="L37" i="9"/>
  <c r="M36" i="9"/>
  <c r="M38" i="9" s="1"/>
  <c r="L36" i="9"/>
  <c r="L38" i="9" s="1"/>
  <c r="AF22" i="9"/>
  <c r="AE22" i="9"/>
  <c r="AD22" i="9"/>
  <c r="Z22" i="9"/>
  <c r="Y22" i="9"/>
  <c r="X22" i="9"/>
  <c r="T22" i="9"/>
  <c r="T23" i="9" s="1"/>
  <c r="S22" i="9"/>
  <c r="S23" i="9" s="1"/>
  <c r="R22" i="9"/>
  <c r="R23" i="9" s="1"/>
  <c r="N22" i="9"/>
  <c r="N23" i="9" s="1"/>
  <c r="M22" i="9"/>
  <c r="M23" i="9" s="1"/>
  <c r="L22" i="9"/>
  <c r="L23" i="9" s="1"/>
  <c r="T21" i="9"/>
  <c r="S21" i="9"/>
  <c r="R21" i="9"/>
  <c r="R24" i="9" s="1"/>
  <c r="R25" i="9" s="1"/>
  <c r="N21" i="9"/>
  <c r="N24" i="9" s="1"/>
  <c r="N25" i="9" s="1"/>
  <c r="M21" i="9"/>
  <c r="L21" i="9"/>
  <c r="AF17" i="9"/>
  <c r="AE17" i="9"/>
  <c r="AD17" i="9"/>
  <c r="Z17" i="9"/>
  <c r="Y17" i="9"/>
  <c r="X17" i="9"/>
  <c r="T11" i="9"/>
  <c r="T12" i="9" s="1"/>
  <c r="S11" i="9"/>
  <c r="S12" i="9" s="1"/>
  <c r="M11" i="9"/>
  <c r="M12" i="9" s="1"/>
  <c r="L11" i="9"/>
  <c r="L12" i="9" s="1"/>
  <c r="H10" i="9"/>
  <c r="G10" i="9"/>
  <c r="D10" i="9"/>
  <c r="C10" i="9"/>
  <c r="T9" i="9"/>
  <c r="T10" i="9" s="1"/>
  <c r="S9" i="9"/>
  <c r="S10" i="9" s="1"/>
  <c r="R9" i="9"/>
  <c r="R10" i="9" s="1"/>
  <c r="N9" i="9"/>
  <c r="N10" i="9" s="1"/>
  <c r="M9" i="9"/>
  <c r="M10" i="9" s="1"/>
  <c r="L9" i="9"/>
  <c r="L10" i="9" s="1"/>
  <c r="T8" i="9"/>
  <c r="S8" i="9"/>
  <c r="R8" i="9"/>
  <c r="N8" i="9"/>
  <c r="M8" i="9"/>
  <c r="L8" i="9"/>
  <c r="H8" i="9"/>
  <c r="H9" i="9" s="1"/>
  <c r="G8" i="9"/>
  <c r="G9" i="9" s="1"/>
  <c r="F8" i="9"/>
  <c r="F9" i="9" s="1"/>
  <c r="E8" i="9"/>
  <c r="E9" i="9" s="1"/>
  <c r="D8" i="9"/>
  <c r="D9" i="9" s="1"/>
  <c r="C8" i="9"/>
  <c r="C9" i="9" s="1"/>
  <c r="H7" i="9"/>
  <c r="G7" i="9"/>
  <c r="F7" i="9"/>
  <c r="E7" i="9"/>
  <c r="D7" i="9"/>
  <c r="C7" i="9"/>
  <c r="M39" i="9" s="1"/>
  <c r="M40" i="9" s="1"/>
  <c r="T4" i="9"/>
  <c r="S4" i="9"/>
  <c r="R4" i="9"/>
  <c r="N4" i="9"/>
  <c r="M4" i="9"/>
  <c r="L4" i="9"/>
  <c r="H3" i="9"/>
  <c r="G3" i="9"/>
  <c r="F3" i="9"/>
  <c r="E3" i="9"/>
  <c r="D3" i="9"/>
  <c r="C3" i="9"/>
  <c r="M36" i="8"/>
  <c r="M37" i="8" s="1"/>
  <c r="L36" i="8"/>
  <c r="L37" i="8" s="1"/>
  <c r="M35" i="8"/>
  <c r="L35" i="8"/>
  <c r="AF22" i="8"/>
  <c r="AE22" i="8"/>
  <c r="AD22" i="8"/>
  <c r="Z22" i="8"/>
  <c r="Y22" i="8"/>
  <c r="X22" i="8"/>
  <c r="T22" i="8"/>
  <c r="T23" i="8" s="1"/>
  <c r="S22" i="8"/>
  <c r="S23" i="8" s="1"/>
  <c r="R22" i="8"/>
  <c r="R23" i="8" s="1"/>
  <c r="N22" i="8"/>
  <c r="N23" i="8" s="1"/>
  <c r="M22" i="8"/>
  <c r="M23" i="8" s="1"/>
  <c r="L22" i="8"/>
  <c r="L23" i="8" s="1"/>
  <c r="T21" i="8"/>
  <c r="S21" i="8"/>
  <c r="R21" i="8"/>
  <c r="N21" i="8"/>
  <c r="N24" i="8" s="1"/>
  <c r="N25" i="8" s="1"/>
  <c r="M21" i="8"/>
  <c r="L21" i="8"/>
  <c r="AF17" i="8"/>
  <c r="AE17" i="8"/>
  <c r="AD17" i="8"/>
  <c r="Z17" i="8"/>
  <c r="Y17" i="8"/>
  <c r="X17" i="8"/>
  <c r="T11" i="8"/>
  <c r="T12" i="8" s="1"/>
  <c r="T26" i="8" s="1"/>
  <c r="S11" i="8"/>
  <c r="S12" i="8" s="1"/>
  <c r="M11" i="8"/>
  <c r="M12" i="8" s="1"/>
  <c r="L11" i="8"/>
  <c r="L12" i="8" s="1"/>
  <c r="H10" i="8"/>
  <c r="G10" i="8"/>
  <c r="D10" i="8"/>
  <c r="C10" i="8"/>
  <c r="T9" i="8"/>
  <c r="T10" i="8" s="1"/>
  <c r="S9" i="8"/>
  <c r="S10" i="8" s="1"/>
  <c r="R9" i="8"/>
  <c r="R10" i="8" s="1"/>
  <c r="N9" i="8"/>
  <c r="N10" i="8" s="1"/>
  <c r="M9" i="8"/>
  <c r="M10" i="8" s="1"/>
  <c r="L9" i="8"/>
  <c r="L10" i="8" s="1"/>
  <c r="T8" i="8"/>
  <c r="S8" i="8"/>
  <c r="R8" i="8"/>
  <c r="N8" i="8"/>
  <c r="M8" i="8"/>
  <c r="L8" i="8"/>
  <c r="H8" i="8"/>
  <c r="H9" i="8" s="1"/>
  <c r="G8" i="8"/>
  <c r="G9" i="8" s="1"/>
  <c r="F8" i="8"/>
  <c r="F9" i="8" s="1"/>
  <c r="E8" i="8"/>
  <c r="E9" i="8" s="1"/>
  <c r="D8" i="8"/>
  <c r="D9" i="8" s="1"/>
  <c r="C8" i="8"/>
  <c r="C9" i="8" s="1"/>
  <c r="H7" i="8"/>
  <c r="G7" i="8"/>
  <c r="F7" i="8"/>
  <c r="E7" i="8"/>
  <c r="D7" i="8"/>
  <c r="C7" i="8"/>
  <c r="M38" i="8" s="1"/>
  <c r="M39" i="8" s="1"/>
  <c r="T4" i="8"/>
  <c r="S4" i="8"/>
  <c r="R4" i="8"/>
  <c r="N4" i="8"/>
  <c r="M4" i="8"/>
  <c r="L4" i="8"/>
  <c r="H3" i="8"/>
  <c r="G3" i="8"/>
  <c r="F3" i="8"/>
  <c r="E3" i="8"/>
  <c r="D3" i="8"/>
  <c r="C3" i="8"/>
  <c r="C20" i="7"/>
  <c r="D20" i="7"/>
  <c r="E20" i="7"/>
  <c r="F20" i="7"/>
  <c r="G20" i="7"/>
  <c r="H20" i="7"/>
  <c r="B20" i="7"/>
  <c r="C14" i="7"/>
  <c r="D14" i="7"/>
  <c r="E14" i="7"/>
  <c r="F14" i="7"/>
  <c r="G14" i="7"/>
  <c r="H14" i="7"/>
  <c r="B14" i="7"/>
  <c r="C8" i="7"/>
  <c r="D8" i="7"/>
  <c r="E8" i="7"/>
  <c r="F8" i="7"/>
  <c r="G8" i="7"/>
  <c r="H8" i="7"/>
  <c r="B8" i="7"/>
  <c r="AL15" i="7"/>
  <c r="AM15" i="7"/>
  <c r="AK15" i="7"/>
  <c r="L27" i="11" l="1"/>
  <c r="E11" i="11"/>
  <c r="N12" i="11"/>
  <c r="N13" i="11" s="1"/>
  <c r="N27" i="11" s="1"/>
  <c r="N25" i="11"/>
  <c r="N26" i="11" s="1"/>
  <c r="L40" i="11"/>
  <c r="L41" i="11" s="1"/>
  <c r="F11" i="11"/>
  <c r="R12" i="11"/>
  <c r="R13" i="11" s="1"/>
  <c r="R25" i="11"/>
  <c r="R26" i="11" s="1"/>
  <c r="L26" i="10"/>
  <c r="D10" i="10"/>
  <c r="H10" i="10"/>
  <c r="M11" i="10"/>
  <c r="M12" i="10" s="1"/>
  <c r="L41" i="10" s="1"/>
  <c r="T11" i="10"/>
  <c r="T12" i="10" s="1"/>
  <c r="T26" i="10" s="1"/>
  <c r="R24" i="10"/>
  <c r="R25" i="10" s="1"/>
  <c r="E10" i="10"/>
  <c r="N11" i="10"/>
  <c r="N12" i="10" s="1"/>
  <c r="N26" i="10" s="1"/>
  <c r="L24" i="10"/>
  <c r="L25" i="10" s="1"/>
  <c r="S24" i="10"/>
  <c r="S25" i="10" s="1"/>
  <c r="L39" i="10"/>
  <c r="L40" i="10" s="1"/>
  <c r="F10" i="10"/>
  <c r="R11" i="10"/>
  <c r="R12" i="10" s="1"/>
  <c r="M24" i="10"/>
  <c r="M25" i="10" s="1"/>
  <c r="T24" i="10"/>
  <c r="T25" i="10" s="1"/>
  <c r="L26" i="9"/>
  <c r="T26" i="9"/>
  <c r="E10" i="9"/>
  <c r="N11" i="9"/>
  <c r="N12" i="9" s="1"/>
  <c r="N26" i="9" s="1"/>
  <c r="L24" i="9"/>
  <c r="L25" i="9" s="1"/>
  <c r="S24" i="9"/>
  <c r="S25" i="9" s="1"/>
  <c r="L39" i="9"/>
  <c r="L40" i="9" s="1"/>
  <c r="F10" i="9"/>
  <c r="R11" i="9"/>
  <c r="R12" i="9" s="1"/>
  <c r="M24" i="9"/>
  <c r="M25" i="9" s="1"/>
  <c r="T24" i="9"/>
  <c r="T25" i="9" s="1"/>
  <c r="L26" i="8"/>
  <c r="R24" i="8"/>
  <c r="R25" i="8" s="1"/>
  <c r="L38" i="8"/>
  <c r="L39" i="8" s="1"/>
  <c r="E10" i="8"/>
  <c r="N11" i="8"/>
  <c r="N12" i="8" s="1"/>
  <c r="M26" i="8" s="1"/>
  <c r="L24" i="8"/>
  <c r="L25" i="8" s="1"/>
  <c r="S24" i="8"/>
  <c r="S25" i="8" s="1"/>
  <c r="F10" i="8"/>
  <c r="R11" i="8"/>
  <c r="R12" i="8" s="1"/>
  <c r="M24" i="8"/>
  <c r="M25" i="8" s="1"/>
  <c r="T24" i="8"/>
  <c r="T25" i="8" s="1"/>
  <c r="O22" i="7"/>
  <c r="P22" i="7"/>
  <c r="Q22" i="7"/>
  <c r="R22" i="7"/>
  <c r="S22" i="7"/>
  <c r="T22" i="7"/>
  <c r="N22" i="7"/>
  <c r="O21" i="7"/>
  <c r="P21" i="7"/>
  <c r="Q21" i="7"/>
  <c r="R21" i="7"/>
  <c r="S21" i="7"/>
  <c r="T21" i="7"/>
  <c r="O19" i="7"/>
  <c r="P19" i="7"/>
  <c r="Q19" i="7"/>
  <c r="R19" i="7"/>
  <c r="S19" i="7"/>
  <c r="T19" i="7"/>
  <c r="O20" i="7"/>
  <c r="P20" i="7"/>
  <c r="Q20" i="7"/>
  <c r="R20" i="7"/>
  <c r="S20" i="7"/>
  <c r="T20" i="7"/>
  <c r="N21" i="7"/>
  <c r="N20" i="7"/>
  <c r="N19" i="7"/>
  <c r="N32" i="7"/>
  <c r="N31" i="7"/>
  <c r="N30" i="7"/>
  <c r="O29" i="7"/>
  <c r="P29" i="7"/>
  <c r="Q29" i="7"/>
  <c r="R29" i="7"/>
  <c r="S29" i="7"/>
  <c r="T29" i="7"/>
  <c r="N29" i="7"/>
  <c r="O10" i="7"/>
  <c r="P10" i="7"/>
  <c r="Q10" i="7"/>
  <c r="R10" i="7"/>
  <c r="S10" i="7"/>
  <c r="T10" i="7"/>
  <c r="O12" i="7"/>
  <c r="P12" i="7"/>
  <c r="Q12" i="7"/>
  <c r="R12" i="7"/>
  <c r="S12" i="7"/>
  <c r="T12" i="7"/>
  <c r="O11" i="7"/>
  <c r="P11" i="7"/>
  <c r="Q11" i="7"/>
  <c r="R11" i="7"/>
  <c r="S11" i="7"/>
  <c r="T11" i="7"/>
  <c r="N12" i="7"/>
  <c r="N11" i="7"/>
  <c r="N10" i="7"/>
  <c r="O9" i="7"/>
  <c r="P9" i="7"/>
  <c r="Q9" i="7"/>
  <c r="R9" i="7"/>
  <c r="S9" i="7"/>
  <c r="T9" i="7"/>
  <c r="N9" i="7"/>
  <c r="O15" i="1"/>
  <c r="P15" i="1"/>
  <c r="Q15" i="1"/>
  <c r="R15" i="1"/>
  <c r="S15" i="1"/>
  <c r="T15" i="1"/>
  <c r="N15" i="1"/>
  <c r="J13" i="1"/>
  <c r="O14" i="1"/>
  <c r="P14" i="1"/>
  <c r="Q14" i="1"/>
  <c r="R14" i="1"/>
  <c r="S14" i="1"/>
  <c r="T14" i="1"/>
  <c r="N14" i="1"/>
  <c r="O32" i="7"/>
  <c r="P32" i="7"/>
  <c r="Q32" i="7"/>
  <c r="R32" i="7"/>
  <c r="S32" i="7"/>
  <c r="T32" i="7"/>
  <c r="O31" i="7"/>
  <c r="P31" i="7"/>
  <c r="Q31" i="7"/>
  <c r="R31" i="7"/>
  <c r="S31" i="7"/>
  <c r="T31" i="7"/>
  <c r="O30" i="7"/>
  <c r="P30" i="7"/>
  <c r="Q30" i="7"/>
  <c r="R30" i="7"/>
  <c r="S30" i="7"/>
  <c r="T30" i="7"/>
  <c r="T3" i="7"/>
  <c r="S3" i="7"/>
  <c r="R3" i="7"/>
  <c r="Q3" i="7"/>
  <c r="P3" i="7"/>
  <c r="O3" i="7"/>
  <c r="N3" i="7"/>
  <c r="I12" i="4"/>
  <c r="I11" i="4"/>
  <c r="I10" i="4"/>
  <c r="I9" i="4"/>
  <c r="I12" i="3"/>
  <c r="I11" i="3"/>
  <c r="I10" i="3"/>
  <c r="I9" i="3"/>
  <c r="J12" i="1"/>
  <c r="J11" i="1"/>
  <c r="J10" i="1"/>
  <c r="J9" i="1"/>
  <c r="M27" i="11" l="1"/>
  <c r="M42" i="11"/>
  <c r="R27" i="11"/>
  <c r="S27" i="11"/>
  <c r="L42" i="11"/>
  <c r="M41" i="10"/>
  <c r="S26" i="10"/>
  <c r="R26" i="10"/>
  <c r="M26" i="10"/>
  <c r="M41" i="9"/>
  <c r="R26" i="9"/>
  <c r="S26" i="9"/>
  <c r="L41" i="9"/>
  <c r="M26" i="9"/>
  <c r="M40" i="8"/>
  <c r="S26" i="8"/>
  <c r="R26" i="8"/>
  <c r="N26" i="8"/>
  <c r="L40" i="8"/>
  <c r="W33" i="4"/>
  <c r="X33" i="4"/>
  <c r="Y33" i="4"/>
  <c r="Z33" i="4"/>
  <c r="AA33" i="4"/>
  <c r="AB33" i="4"/>
  <c r="W34" i="4"/>
  <c r="X34" i="4"/>
  <c r="Y34" i="4"/>
  <c r="Z34" i="4"/>
  <c r="AA34" i="4"/>
  <c r="AB34" i="4"/>
  <c r="W35" i="4"/>
  <c r="X35" i="4"/>
  <c r="Y35" i="4"/>
  <c r="Z35" i="4"/>
  <c r="AA35" i="4"/>
  <c r="AB35" i="4"/>
  <c r="V34" i="4"/>
  <c r="V35" i="4"/>
  <c r="V33" i="4"/>
  <c r="W32" i="4"/>
  <c r="X32" i="4"/>
  <c r="Y32" i="4"/>
  <c r="Z32" i="4"/>
  <c r="AA32" i="4"/>
  <c r="AB32" i="4"/>
  <c r="W31" i="4"/>
  <c r="X31" i="4"/>
  <c r="Y31" i="4"/>
  <c r="Z31" i="4"/>
  <c r="AA31" i="4"/>
  <c r="AB31" i="4"/>
  <c r="W30" i="4"/>
  <c r="X30" i="4"/>
  <c r="Y30" i="4"/>
  <c r="Z30" i="4"/>
  <c r="AA30" i="4"/>
  <c r="AB30" i="4"/>
  <c r="V32" i="4"/>
  <c r="V31" i="4"/>
  <c r="V30" i="4"/>
  <c r="W21" i="4"/>
  <c r="X21" i="4"/>
  <c r="Y21" i="4"/>
  <c r="Z21" i="4"/>
  <c r="AA21" i="4"/>
  <c r="AB21" i="4"/>
  <c r="W22" i="4"/>
  <c r="X22" i="4"/>
  <c r="Y22" i="4"/>
  <c r="Z22" i="4"/>
  <c r="AA22" i="4"/>
  <c r="AB22" i="4"/>
  <c r="W23" i="4"/>
  <c r="X23" i="4"/>
  <c r="Y23" i="4"/>
  <c r="Z23" i="4"/>
  <c r="AA23" i="4"/>
  <c r="AB23" i="4"/>
  <c r="V22" i="4"/>
  <c r="V23" i="4"/>
  <c r="V21" i="4"/>
  <c r="W20" i="4"/>
  <c r="X20" i="4"/>
  <c r="Y20" i="4"/>
  <c r="Z20" i="4"/>
  <c r="AA20" i="4"/>
  <c r="AB20" i="4"/>
  <c r="W19" i="4"/>
  <c r="X19" i="4"/>
  <c r="Y19" i="4"/>
  <c r="Z19" i="4"/>
  <c r="AA19" i="4"/>
  <c r="AB19" i="4"/>
  <c r="W18" i="4"/>
  <c r="X18" i="4"/>
  <c r="Y18" i="4"/>
  <c r="Z18" i="4"/>
  <c r="AA18" i="4"/>
  <c r="AB18" i="4"/>
  <c r="V20" i="4"/>
  <c r="V19" i="4"/>
  <c r="V18" i="4"/>
  <c r="W9" i="4"/>
  <c r="X9" i="4"/>
  <c r="Y9" i="4"/>
  <c r="Z9" i="4"/>
  <c r="AA9" i="4"/>
  <c r="AB9" i="4"/>
  <c r="W10" i="4"/>
  <c r="X10" i="4"/>
  <c r="Y10" i="4"/>
  <c r="Z10" i="4"/>
  <c r="AA10" i="4"/>
  <c r="AB10" i="4"/>
  <c r="W11" i="4"/>
  <c r="X11" i="4"/>
  <c r="Y11" i="4"/>
  <c r="Z11" i="4"/>
  <c r="AA11" i="4"/>
  <c r="AB11" i="4"/>
  <c r="V10" i="4"/>
  <c r="V11" i="4"/>
  <c r="V9" i="4"/>
  <c r="W8" i="4"/>
  <c r="X8" i="4"/>
  <c r="Y8" i="4"/>
  <c r="Z8" i="4"/>
  <c r="AA8" i="4"/>
  <c r="AB8" i="4"/>
  <c r="W7" i="4"/>
  <c r="X7" i="4"/>
  <c r="Y7" i="4"/>
  <c r="Z7" i="4"/>
  <c r="AA7" i="4"/>
  <c r="AB7" i="4"/>
  <c r="V8" i="4"/>
  <c r="V7" i="4"/>
  <c r="W6" i="4"/>
  <c r="X6" i="4"/>
  <c r="Y6" i="4"/>
  <c r="Z6" i="4"/>
  <c r="AA6" i="4"/>
  <c r="AB6" i="4"/>
  <c r="V6" i="4"/>
  <c r="W33" i="3"/>
  <c r="X33" i="3"/>
  <c r="Y33" i="3"/>
  <c r="Z33" i="3"/>
  <c r="AA33" i="3"/>
  <c r="AB33" i="3"/>
  <c r="W34" i="3"/>
  <c r="X34" i="3"/>
  <c r="Y34" i="3"/>
  <c r="Z34" i="3"/>
  <c r="AA34" i="3"/>
  <c r="AB34" i="3"/>
  <c r="W35" i="3"/>
  <c r="X35" i="3"/>
  <c r="Y35" i="3"/>
  <c r="Z35" i="3"/>
  <c r="AA35" i="3"/>
  <c r="AB35" i="3"/>
  <c r="V34" i="3"/>
  <c r="V35" i="3"/>
  <c r="V33" i="3"/>
  <c r="W32" i="3"/>
  <c r="X32" i="3"/>
  <c r="Y32" i="3"/>
  <c r="Z32" i="3"/>
  <c r="AA32" i="3"/>
  <c r="AB32" i="3"/>
  <c r="W31" i="3"/>
  <c r="X31" i="3"/>
  <c r="Y31" i="3"/>
  <c r="Z31" i="3"/>
  <c r="AA31" i="3"/>
  <c r="AB31" i="3"/>
  <c r="V32" i="3"/>
  <c r="V31" i="3"/>
  <c r="W30" i="3"/>
  <c r="X30" i="3"/>
  <c r="Y30" i="3"/>
  <c r="Z30" i="3"/>
  <c r="AA30" i="3"/>
  <c r="AB30" i="3"/>
  <c r="V30" i="3"/>
  <c r="W21" i="3"/>
  <c r="X21" i="3"/>
  <c r="Y21" i="3"/>
  <c r="Z21" i="3"/>
  <c r="AA21" i="3"/>
  <c r="AB21" i="3"/>
  <c r="W22" i="3"/>
  <c r="X22" i="3"/>
  <c r="Y22" i="3"/>
  <c r="Z22" i="3"/>
  <c r="AA22" i="3"/>
  <c r="AB22" i="3"/>
  <c r="W23" i="3"/>
  <c r="X23" i="3"/>
  <c r="Y23" i="3"/>
  <c r="Z23" i="3"/>
  <c r="AA23" i="3"/>
  <c r="AB23" i="3"/>
  <c r="V22" i="3"/>
  <c r="V23" i="3"/>
  <c r="V21" i="3"/>
  <c r="W20" i="3"/>
  <c r="X20" i="3"/>
  <c r="Y20" i="3"/>
  <c r="Z20" i="3"/>
  <c r="AA20" i="3"/>
  <c r="AB20" i="3"/>
  <c r="W19" i="3"/>
  <c r="X19" i="3"/>
  <c r="Y19" i="3"/>
  <c r="Z19" i="3"/>
  <c r="AA19" i="3"/>
  <c r="AB19" i="3"/>
  <c r="W18" i="3"/>
  <c r="X18" i="3"/>
  <c r="Y18" i="3"/>
  <c r="Z18" i="3"/>
  <c r="AA18" i="3"/>
  <c r="AB18" i="3"/>
  <c r="V20" i="3"/>
  <c r="V19" i="3"/>
  <c r="V18" i="3"/>
  <c r="W9" i="3"/>
  <c r="X9" i="3"/>
  <c r="Y9" i="3"/>
  <c r="Z9" i="3"/>
  <c r="AA9" i="3"/>
  <c r="AB9" i="3"/>
  <c r="W10" i="3"/>
  <c r="X10" i="3"/>
  <c r="Y10" i="3"/>
  <c r="Z10" i="3"/>
  <c r="AA10" i="3"/>
  <c r="AB10" i="3"/>
  <c r="W11" i="3"/>
  <c r="X11" i="3"/>
  <c r="Y11" i="3"/>
  <c r="Z11" i="3"/>
  <c r="AA11" i="3"/>
  <c r="AB11" i="3"/>
  <c r="V10" i="3"/>
  <c r="V11" i="3"/>
  <c r="V9" i="3"/>
  <c r="W8" i="3"/>
  <c r="X8" i="3"/>
  <c r="Y8" i="3"/>
  <c r="Z8" i="3"/>
  <c r="AA8" i="3"/>
  <c r="AB8" i="3"/>
  <c r="W7" i="3"/>
  <c r="X7" i="3"/>
  <c r="Y7" i="3"/>
  <c r="Z7" i="3"/>
  <c r="AA7" i="3"/>
  <c r="AB7" i="3"/>
  <c r="V8" i="3"/>
  <c r="V7" i="3"/>
  <c r="W6" i="3"/>
  <c r="X6" i="3"/>
  <c r="Y6" i="3"/>
  <c r="Z6" i="3"/>
  <c r="AA6" i="3"/>
  <c r="AB6" i="3"/>
  <c r="V6" i="3"/>
  <c r="X34" i="2"/>
  <c r="Y34" i="2"/>
  <c r="Z34" i="2"/>
  <c r="AA34" i="2"/>
  <c r="AB34" i="2"/>
  <c r="AC34" i="2"/>
  <c r="X35" i="2"/>
  <c r="Y35" i="2"/>
  <c r="Z35" i="2"/>
  <c r="AA35" i="2"/>
  <c r="AB35" i="2"/>
  <c r="AC35" i="2"/>
  <c r="X36" i="2"/>
  <c r="Y36" i="2"/>
  <c r="Z36" i="2"/>
  <c r="AA36" i="2"/>
  <c r="AB36" i="2"/>
  <c r="AC36" i="2"/>
  <c r="W35" i="2"/>
  <c r="W36" i="2"/>
  <c r="W34" i="2"/>
  <c r="X33" i="2"/>
  <c r="Y33" i="2"/>
  <c r="Z33" i="2"/>
  <c r="AA33" i="2"/>
  <c r="AB33" i="2"/>
  <c r="AC33" i="2"/>
  <c r="X32" i="2"/>
  <c r="Y32" i="2"/>
  <c r="Z32" i="2"/>
  <c r="AA32" i="2"/>
  <c r="AB32" i="2"/>
  <c r="AC32" i="2"/>
  <c r="X31" i="2"/>
  <c r="Y31" i="2"/>
  <c r="Z31" i="2"/>
  <c r="AA31" i="2"/>
  <c r="AB31" i="2"/>
  <c r="AC31" i="2"/>
  <c r="W33" i="2"/>
  <c r="W32" i="2"/>
  <c r="W31" i="2"/>
  <c r="X22" i="2"/>
  <c r="Y22" i="2"/>
  <c r="Z22" i="2"/>
  <c r="AA22" i="2"/>
  <c r="AB22" i="2"/>
  <c r="AC22" i="2"/>
  <c r="X23" i="2"/>
  <c r="Y23" i="2"/>
  <c r="Z23" i="2"/>
  <c r="AA23" i="2"/>
  <c r="AB23" i="2"/>
  <c r="AC23" i="2"/>
  <c r="X24" i="2"/>
  <c r="Y24" i="2"/>
  <c r="Z24" i="2"/>
  <c r="AA24" i="2"/>
  <c r="AB24" i="2"/>
  <c r="AC24" i="2"/>
  <c r="W23" i="2"/>
  <c r="W24" i="2"/>
  <c r="W22" i="2"/>
  <c r="X21" i="2"/>
  <c r="Y21" i="2"/>
  <c r="Z21" i="2"/>
  <c r="AA21" i="2"/>
  <c r="AB21" i="2"/>
  <c r="AC21" i="2"/>
  <c r="X20" i="2"/>
  <c r="Y20" i="2"/>
  <c r="Z20" i="2"/>
  <c r="AA20" i="2"/>
  <c r="AB20" i="2"/>
  <c r="AC20" i="2"/>
  <c r="W21" i="2"/>
  <c r="W20" i="2"/>
  <c r="X19" i="2"/>
  <c r="Y19" i="2"/>
  <c r="Z19" i="2"/>
  <c r="AA19" i="2"/>
  <c r="AB19" i="2"/>
  <c r="AC19" i="2"/>
  <c r="W19" i="2"/>
  <c r="X10" i="2"/>
  <c r="Y10" i="2"/>
  <c r="Z10" i="2"/>
  <c r="AA10" i="2"/>
  <c r="AB10" i="2"/>
  <c r="AC10" i="2"/>
  <c r="X11" i="2"/>
  <c r="Y11" i="2"/>
  <c r="Z11" i="2"/>
  <c r="AA11" i="2"/>
  <c r="AB11" i="2"/>
  <c r="AC11" i="2"/>
  <c r="X12" i="2"/>
  <c r="Y12" i="2"/>
  <c r="Z12" i="2"/>
  <c r="AA12" i="2"/>
  <c r="AB12" i="2"/>
  <c r="AC12" i="2"/>
  <c r="W11" i="2"/>
  <c r="W12" i="2"/>
  <c r="W10" i="2"/>
  <c r="X9" i="2"/>
  <c r="Y9" i="2"/>
  <c r="Z9" i="2"/>
  <c r="AA9" i="2"/>
  <c r="AB9" i="2"/>
  <c r="AC9" i="2"/>
  <c r="X8" i="2"/>
  <c r="Y8" i="2"/>
  <c r="Z8" i="2"/>
  <c r="AA8" i="2"/>
  <c r="AB8" i="2"/>
  <c r="AC8" i="2"/>
  <c r="X7" i="2"/>
  <c r="Y7" i="2"/>
  <c r="Z7" i="2"/>
  <c r="AA7" i="2"/>
  <c r="AB7" i="2"/>
  <c r="AC7" i="2"/>
  <c r="W9" i="2"/>
  <c r="W8" i="2"/>
  <c r="W7" i="2"/>
  <c r="O13" i="2"/>
  <c r="P13" i="2"/>
  <c r="Q13" i="2"/>
  <c r="R13" i="2"/>
  <c r="S13" i="2"/>
  <c r="T13" i="2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C33" i="5" l="1"/>
  <c r="I33" i="5"/>
  <c r="H33" i="5"/>
  <c r="G33" i="5"/>
  <c r="F33" i="5"/>
  <c r="E33" i="5"/>
  <c r="D33" i="5"/>
  <c r="I28" i="5"/>
  <c r="H28" i="5"/>
  <c r="G28" i="5"/>
  <c r="F28" i="5"/>
  <c r="E28" i="5"/>
  <c r="D28" i="5"/>
  <c r="C28" i="5"/>
  <c r="I22" i="5"/>
  <c r="H22" i="5"/>
  <c r="G22" i="5"/>
  <c r="F22" i="5"/>
  <c r="E22" i="5"/>
  <c r="D22" i="5"/>
  <c r="C22" i="5"/>
  <c r="I17" i="5"/>
  <c r="H17" i="5"/>
  <c r="G17" i="5"/>
  <c r="F17" i="5"/>
  <c r="E17" i="5"/>
  <c r="D17" i="5"/>
  <c r="C17" i="5"/>
  <c r="I11" i="5"/>
  <c r="H11" i="5"/>
  <c r="G11" i="5"/>
  <c r="E11" i="5"/>
  <c r="D11" i="5"/>
  <c r="C11" i="5"/>
  <c r="I6" i="5"/>
  <c r="H6" i="5"/>
  <c r="G6" i="5"/>
  <c r="F6" i="5"/>
  <c r="E6" i="5"/>
  <c r="D6" i="5"/>
  <c r="C6" i="5"/>
  <c r="F11" i="5" l="1"/>
  <c r="M37" i="4"/>
  <c r="N37" i="4"/>
  <c r="O37" i="4"/>
  <c r="P37" i="4"/>
  <c r="Q37" i="4"/>
  <c r="R37" i="4"/>
  <c r="M25" i="4"/>
  <c r="N25" i="4"/>
  <c r="O25" i="4"/>
  <c r="P25" i="4"/>
  <c r="Q25" i="4"/>
  <c r="R25" i="4"/>
  <c r="L37" i="4"/>
  <c r="L25" i="4"/>
  <c r="M13" i="4"/>
  <c r="N13" i="4"/>
  <c r="O13" i="4"/>
  <c r="P13" i="4"/>
  <c r="Q13" i="4"/>
  <c r="R13" i="4"/>
  <c r="L13" i="4"/>
  <c r="Q35" i="4"/>
  <c r="M35" i="4"/>
  <c r="R34" i="4"/>
  <c r="R35" i="4" s="1"/>
  <c r="Q34" i="4"/>
  <c r="P34" i="4"/>
  <c r="P35" i="4" s="1"/>
  <c r="O34" i="4"/>
  <c r="O35" i="4" s="1"/>
  <c r="N34" i="4"/>
  <c r="N35" i="4" s="1"/>
  <c r="M34" i="4"/>
  <c r="L34" i="4"/>
  <c r="L35" i="4" s="1"/>
  <c r="R33" i="4"/>
  <c r="Q33" i="4"/>
  <c r="P33" i="4"/>
  <c r="O33" i="4"/>
  <c r="N33" i="4"/>
  <c r="M33" i="4"/>
  <c r="L33" i="4"/>
  <c r="R29" i="4"/>
  <c r="Q29" i="4"/>
  <c r="P29" i="4"/>
  <c r="O29" i="4"/>
  <c r="N29" i="4"/>
  <c r="M29" i="4"/>
  <c r="L29" i="4"/>
  <c r="O23" i="4"/>
  <c r="R22" i="4"/>
  <c r="R23" i="4" s="1"/>
  <c r="Q22" i="4"/>
  <c r="Q23" i="4" s="1"/>
  <c r="P22" i="4"/>
  <c r="P23" i="4" s="1"/>
  <c r="O22" i="4"/>
  <c r="N22" i="4"/>
  <c r="N23" i="4" s="1"/>
  <c r="M22" i="4"/>
  <c r="M23" i="4" s="1"/>
  <c r="L22" i="4"/>
  <c r="L23" i="4" s="1"/>
  <c r="R21" i="4"/>
  <c r="Q21" i="4"/>
  <c r="P21" i="4"/>
  <c r="O21" i="4"/>
  <c r="N21" i="4"/>
  <c r="M21" i="4"/>
  <c r="L21" i="4"/>
  <c r="R17" i="4"/>
  <c r="Q17" i="4"/>
  <c r="P17" i="4"/>
  <c r="O17" i="4"/>
  <c r="N17" i="4"/>
  <c r="M17" i="4"/>
  <c r="L17" i="4"/>
  <c r="G12" i="4"/>
  <c r="O11" i="4"/>
  <c r="R10" i="4"/>
  <c r="R11" i="4" s="1"/>
  <c r="Q10" i="4"/>
  <c r="Q11" i="4" s="1"/>
  <c r="P10" i="4"/>
  <c r="P11" i="4" s="1"/>
  <c r="O10" i="4"/>
  <c r="N10" i="4"/>
  <c r="N11" i="4" s="1"/>
  <c r="M10" i="4"/>
  <c r="M11" i="4" s="1"/>
  <c r="L10" i="4"/>
  <c r="L11" i="4" s="1"/>
  <c r="H10" i="4"/>
  <c r="H11" i="4" s="1"/>
  <c r="G10" i="4"/>
  <c r="F10" i="4"/>
  <c r="E10" i="4"/>
  <c r="D10" i="4"/>
  <c r="D11" i="4" s="1"/>
  <c r="C10" i="4"/>
  <c r="R9" i="4"/>
  <c r="Q9" i="4"/>
  <c r="P9" i="4"/>
  <c r="O9" i="4"/>
  <c r="N9" i="4"/>
  <c r="M9" i="4"/>
  <c r="L9" i="4"/>
  <c r="H9" i="4"/>
  <c r="G9" i="4"/>
  <c r="F9" i="4"/>
  <c r="E9" i="4"/>
  <c r="D9" i="4"/>
  <c r="C9" i="4"/>
  <c r="Q36" i="4" s="1"/>
  <c r="R5" i="4"/>
  <c r="Q5" i="4"/>
  <c r="P5" i="4"/>
  <c r="O5" i="4"/>
  <c r="N5" i="4"/>
  <c r="M5" i="4"/>
  <c r="L5" i="4"/>
  <c r="H5" i="4"/>
  <c r="G5" i="4"/>
  <c r="F5" i="4"/>
  <c r="E5" i="4"/>
  <c r="D5" i="4"/>
  <c r="C5" i="4"/>
  <c r="O37" i="2"/>
  <c r="P37" i="2"/>
  <c r="Q37" i="2"/>
  <c r="R37" i="2"/>
  <c r="S37" i="2"/>
  <c r="T37" i="2"/>
  <c r="N37" i="2"/>
  <c r="M37" i="3"/>
  <c r="N37" i="3"/>
  <c r="O37" i="3"/>
  <c r="P37" i="3"/>
  <c r="Q37" i="3"/>
  <c r="R37" i="3"/>
  <c r="L37" i="3"/>
  <c r="M25" i="3"/>
  <c r="N25" i="3"/>
  <c r="O25" i="3"/>
  <c r="P25" i="3"/>
  <c r="Q25" i="3"/>
  <c r="R25" i="3"/>
  <c r="M13" i="3"/>
  <c r="N13" i="3"/>
  <c r="O13" i="3"/>
  <c r="P13" i="3"/>
  <c r="Q13" i="3"/>
  <c r="R13" i="3"/>
  <c r="L25" i="3"/>
  <c r="L13" i="3"/>
  <c r="C5" i="3"/>
  <c r="D5" i="3"/>
  <c r="E5" i="3"/>
  <c r="F5" i="3"/>
  <c r="G5" i="3"/>
  <c r="H5" i="3"/>
  <c r="C9" i="3"/>
  <c r="C12" i="3" s="1"/>
  <c r="D9" i="3"/>
  <c r="E9" i="3"/>
  <c r="F9" i="3"/>
  <c r="G9" i="3"/>
  <c r="H9" i="3"/>
  <c r="C10" i="3"/>
  <c r="D10" i="3"/>
  <c r="E10" i="3"/>
  <c r="E11" i="3" s="1"/>
  <c r="F10" i="3"/>
  <c r="F11" i="3" s="1"/>
  <c r="G10" i="3"/>
  <c r="H10" i="3"/>
  <c r="C11" i="3"/>
  <c r="D11" i="3"/>
  <c r="G11" i="3"/>
  <c r="H11" i="3"/>
  <c r="E12" i="3"/>
  <c r="F12" i="3"/>
  <c r="N35" i="3"/>
  <c r="R34" i="3"/>
  <c r="R35" i="3" s="1"/>
  <c r="Q34" i="3"/>
  <c r="Q35" i="3" s="1"/>
  <c r="P34" i="3"/>
  <c r="P35" i="3" s="1"/>
  <c r="O34" i="3"/>
  <c r="N34" i="3"/>
  <c r="M34" i="3"/>
  <c r="M35" i="3" s="1"/>
  <c r="L34" i="3"/>
  <c r="L35" i="3" s="1"/>
  <c r="R33" i="3"/>
  <c r="R36" i="3" s="1"/>
  <c r="Q33" i="3"/>
  <c r="P33" i="3"/>
  <c r="O33" i="3"/>
  <c r="N33" i="3"/>
  <c r="M33" i="3"/>
  <c r="L33" i="3"/>
  <c r="R29" i="3"/>
  <c r="Q29" i="3"/>
  <c r="P29" i="3"/>
  <c r="O29" i="3"/>
  <c r="N29" i="3"/>
  <c r="M29" i="3"/>
  <c r="L29" i="3"/>
  <c r="R22" i="3"/>
  <c r="Q22" i="3"/>
  <c r="P22" i="3"/>
  <c r="P23" i="3" s="1"/>
  <c r="O22" i="3"/>
  <c r="N22" i="3"/>
  <c r="M22" i="3"/>
  <c r="L22" i="3"/>
  <c r="L23" i="3" s="1"/>
  <c r="R21" i="3"/>
  <c r="Q21" i="3"/>
  <c r="P21" i="3"/>
  <c r="O21" i="3"/>
  <c r="O23" i="3" s="1"/>
  <c r="N21" i="3"/>
  <c r="M21" i="3"/>
  <c r="L21" i="3"/>
  <c r="R17" i="3"/>
  <c r="Q17" i="3"/>
  <c r="P17" i="3"/>
  <c r="O17" i="3"/>
  <c r="N17" i="3"/>
  <c r="M17" i="3"/>
  <c r="L17" i="3"/>
  <c r="M11" i="3"/>
  <c r="R10" i="3"/>
  <c r="R11" i="3" s="1"/>
  <c r="Q10" i="3"/>
  <c r="Q11" i="3" s="1"/>
  <c r="P10" i="3"/>
  <c r="O10" i="3"/>
  <c r="N10" i="3"/>
  <c r="M10" i="3"/>
  <c r="L10" i="3"/>
  <c r="L11" i="3" s="1"/>
  <c r="R9" i="3"/>
  <c r="Q9" i="3"/>
  <c r="Q12" i="3" s="1"/>
  <c r="P9" i="3"/>
  <c r="O9" i="3"/>
  <c r="N9" i="3"/>
  <c r="N11" i="3" s="1"/>
  <c r="M9" i="3"/>
  <c r="M12" i="3" s="1"/>
  <c r="L9" i="3"/>
  <c r="R5" i="3"/>
  <c r="Q5" i="3"/>
  <c r="P5" i="3"/>
  <c r="O5" i="3"/>
  <c r="N5" i="3"/>
  <c r="M5" i="3"/>
  <c r="L5" i="3"/>
  <c r="T34" i="2"/>
  <c r="T35" i="2" s="1"/>
  <c r="S34" i="2"/>
  <c r="S35" i="2" s="1"/>
  <c r="R34" i="2"/>
  <c r="Q34" i="2"/>
  <c r="P34" i="2"/>
  <c r="P35" i="2" s="1"/>
  <c r="O34" i="2"/>
  <c r="O35" i="2" s="1"/>
  <c r="N34" i="2"/>
  <c r="T33" i="2"/>
  <c r="T36" i="2" s="1"/>
  <c r="S33" i="2"/>
  <c r="R33" i="2"/>
  <c r="Q33" i="2"/>
  <c r="Q35" i="2" s="1"/>
  <c r="P33" i="2"/>
  <c r="P36" i="2" s="1"/>
  <c r="O33" i="2"/>
  <c r="N33" i="2"/>
  <c r="T29" i="2"/>
  <c r="S29" i="2"/>
  <c r="R29" i="2"/>
  <c r="Q29" i="2"/>
  <c r="P29" i="2"/>
  <c r="O29" i="2"/>
  <c r="N29" i="2"/>
  <c r="R24" i="2"/>
  <c r="R25" i="2" s="1"/>
  <c r="N23" i="2"/>
  <c r="T22" i="2"/>
  <c r="T23" i="2" s="1"/>
  <c r="S22" i="2"/>
  <c r="R22" i="2"/>
  <c r="R23" i="2" s="1"/>
  <c r="Q22" i="2"/>
  <c r="Q23" i="2" s="1"/>
  <c r="P22" i="2"/>
  <c r="P23" i="2" s="1"/>
  <c r="O22" i="2"/>
  <c r="N22" i="2"/>
  <c r="T21" i="2"/>
  <c r="S21" i="2"/>
  <c r="S23" i="2" s="1"/>
  <c r="R21" i="2"/>
  <c r="Q21" i="2"/>
  <c r="P21" i="2"/>
  <c r="O21" i="2"/>
  <c r="O23" i="2" s="1"/>
  <c r="N21" i="2"/>
  <c r="N24" i="2" s="1"/>
  <c r="N25" i="2" s="1"/>
  <c r="T17" i="2"/>
  <c r="S17" i="2"/>
  <c r="R17" i="2"/>
  <c r="Q17" i="2"/>
  <c r="P17" i="2"/>
  <c r="O17" i="2"/>
  <c r="N17" i="2"/>
  <c r="G12" i="2"/>
  <c r="C12" i="2"/>
  <c r="Q11" i="2"/>
  <c r="H11" i="2"/>
  <c r="D11" i="2"/>
  <c r="T10" i="2"/>
  <c r="S10" i="2"/>
  <c r="S11" i="2" s="1"/>
  <c r="R10" i="2"/>
  <c r="Q10" i="2"/>
  <c r="P10" i="2"/>
  <c r="P11" i="2" s="1"/>
  <c r="O10" i="2"/>
  <c r="N10" i="2"/>
  <c r="H10" i="2"/>
  <c r="G10" i="2"/>
  <c r="G11" i="2" s="1"/>
  <c r="F10" i="2"/>
  <c r="F11" i="2" s="1"/>
  <c r="E10" i="2"/>
  <c r="E11" i="2" s="1"/>
  <c r="D10" i="2"/>
  <c r="C10" i="2"/>
  <c r="C11" i="2" s="1"/>
  <c r="T9" i="2"/>
  <c r="T12" i="2" s="1"/>
  <c r="S9" i="2"/>
  <c r="R9" i="2"/>
  <c r="Q9" i="2"/>
  <c r="P9" i="2"/>
  <c r="P12" i="2" s="1"/>
  <c r="O9" i="2"/>
  <c r="N9" i="2"/>
  <c r="H9" i="2"/>
  <c r="G9" i="2"/>
  <c r="F9" i="2"/>
  <c r="E9" i="2"/>
  <c r="D9" i="2"/>
  <c r="C9" i="2"/>
  <c r="T5" i="2"/>
  <c r="S5" i="2"/>
  <c r="R5" i="2"/>
  <c r="Q5" i="2"/>
  <c r="P5" i="2"/>
  <c r="O5" i="2"/>
  <c r="N5" i="2"/>
  <c r="H5" i="2"/>
  <c r="G5" i="2"/>
  <c r="F5" i="2"/>
  <c r="E5" i="2"/>
  <c r="D5" i="2"/>
  <c r="C5" i="2"/>
  <c r="P35" i="1"/>
  <c r="Q35" i="1"/>
  <c r="T35" i="1"/>
  <c r="N35" i="1"/>
  <c r="O34" i="1"/>
  <c r="O35" i="1" s="1"/>
  <c r="P34" i="1"/>
  <c r="Q34" i="1"/>
  <c r="R34" i="1"/>
  <c r="R35" i="1" s="1"/>
  <c r="S34" i="1"/>
  <c r="S35" i="1" s="1"/>
  <c r="T34" i="1"/>
  <c r="N34" i="1"/>
  <c r="O33" i="1"/>
  <c r="P33" i="1"/>
  <c r="Q33" i="1"/>
  <c r="R33" i="1"/>
  <c r="S33" i="1"/>
  <c r="T33" i="1"/>
  <c r="N33" i="1"/>
  <c r="P23" i="1"/>
  <c r="Q23" i="1"/>
  <c r="T23" i="1"/>
  <c r="N23" i="1"/>
  <c r="O22" i="1"/>
  <c r="O23" i="1" s="1"/>
  <c r="P22" i="1"/>
  <c r="Q22" i="1"/>
  <c r="R22" i="1"/>
  <c r="R23" i="1" s="1"/>
  <c r="S22" i="1"/>
  <c r="S23" i="1" s="1"/>
  <c r="T22" i="1"/>
  <c r="N22" i="1"/>
  <c r="O21" i="1"/>
  <c r="P21" i="1"/>
  <c r="Q21" i="1"/>
  <c r="R21" i="1"/>
  <c r="S21" i="1"/>
  <c r="T21" i="1"/>
  <c r="N21" i="1"/>
  <c r="P11" i="1"/>
  <c r="Q11" i="1"/>
  <c r="T11" i="1"/>
  <c r="N11" i="1"/>
  <c r="O10" i="1"/>
  <c r="O11" i="1" s="1"/>
  <c r="P10" i="1"/>
  <c r="Q10" i="1"/>
  <c r="R10" i="1"/>
  <c r="R11" i="1" s="1"/>
  <c r="S10" i="1"/>
  <c r="S11" i="1" s="1"/>
  <c r="T10" i="1"/>
  <c r="N10" i="1"/>
  <c r="O9" i="1"/>
  <c r="P9" i="1"/>
  <c r="Q9" i="1"/>
  <c r="R9" i="1"/>
  <c r="S9" i="1"/>
  <c r="T9" i="1"/>
  <c r="N9" i="1"/>
  <c r="T29" i="1"/>
  <c r="S29" i="1"/>
  <c r="R29" i="1"/>
  <c r="Q29" i="1"/>
  <c r="P29" i="1"/>
  <c r="O29" i="1"/>
  <c r="N29" i="1"/>
  <c r="T17" i="1"/>
  <c r="S17" i="1"/>
  <c r="R17" i="1"/>
  <c r="Q17" i="1"/>
  <c r="P17" i="1"/>
  <c r="O17" i="1"/>
  <c r="N17" i="1"/>
  <c r="O5" i="1"/>
  <c r="P5" i="1"/>
  <c r="Q5" i="1"/>
  <c r="R5" i="1"/>
  <c r="S5" i="1"/>
  <c r="T5" i="1"/>
  <c r="N5" i="1"/>
  <c r="D10" i="1"/>
  <c r="E10" i="1"/>
  <c r="F10" i="1"/>
  <c r="F11" i="1" s="1"/>
  <c r="G10" i="1"/>
  <c r="H10" i="1"/>
  <c r="C10" i="1"/>
  <c r="D9" i="1"/>
  <c r="E9" i="1"/>
  <c r="F9" i="1"/>
  <c r="G9" i="1"/>
  <c r="H9" i="1"/>
  <c r="C9" i="1"/>
  <c r="G5" i="1"/>
  <c r="H5" i="1"/>
  <c r="F5" i="1"/>
  <c r="E5" i="1"/>
  <c r="D5" i="1"/>
  <c r="C5" i="1"/>
  <c r="AA32" i="1" l="1"/>
  <c r="AA35" i="1" s="1"/>
  <c r="Y31" i="1"/>
  <c r="Y34" i="1" s="1"/>
  <c r="AC31" i="1"/>
  <c r="AC34" i="1" s="1"/>
  <c r="Y30" i="1"/>
  <c r="Y33" i="1" s="1"/>
  <c r="AC30" i="1"/>
  <c r="AC33" i="1" s="1"/>
  <c r="Y20" i="1"/>
  <c r="Y23" i="1" s="1"/>
  <c r="AC20" i="1"/>
  <c r="AC23" i="1" s="1"/>
  <c r="AA19" i="1"/>
  <c r="AA22" i="1" s="1"/>
  <c r="W19" i="1"/>
  <c r="W22" i="1" s="1"/>
  <c r="AA18" i="1"/>
  <c r="AA21" i="1" s="1"/>
  <c r="AA8" i="1"/>
  <c r="AA11" i="1" s="1"/>
  <c r="X7" i="1"/>
  <c r="X10" i="1" s="1"/>
  <c r="AB7" i="1"/>
  <c r="AB10" i="1" s="1"/>
  <c r="Z6" i="1"/>
  <c r="Z9" i="1" s="1"/>
  <c r="X6" i="1"/>
  <c r="X9" i="1" s="1"/>
  <c r="X32" i="1"/>
  <c r="X35" i="1" s="1"/>
  <c r="AB32" i="1"/>
  <c r="AB35" i="1" s="1"/>
  <c r="Z31" i="1"/>
  <c r="Z34" i="1" s="1"/>
  <c r="W32" i="1"/>
  <c r="W35" i="1" s="1"/>
  <c r="Z30" i="1"/>
  <c r="Z33" i="1" s="1"/>
  <c r="W30" i="1"/>
  <c r="W33" i="1" s="1"/>
  <c r="Z20" i="1"/>
  <c r="Z23" i="1" s="1"/>
  <c r="X19" i="1"/>
  <c r="X22" i="1" s="1"/>
  <c r="AB19" i="1"/>
  <c r="AB22" i="1" s="1"/>
  <c r="X18" i="1"/>
  <c r="X21" i="1" s="1"/>
  <c r="AB18" i="1"/>
  <c r="AB21" i="1" s="1"/>
  <c r="X8" i="1"/>
  <c r="X11" i="1" s="1"/>
  <c r="AB8" i="1"/>
  <c r="AB11" i="1" s="1"/>
  <c r="Y7" i="1"/>
  <c r="Y10" i="1" s="1"/>
  <c r="AC7" i="1"/>
  <c r="AC10" i="1" s="1"/>
  <c r="AA6" i="1"/>
  <c r="AA9" i="1" s="1"/>
  <c r="W6" i="1"/>
  <c r="W9" i="1" s="1"/>
  <c r="Y32" i="1"/>
  <c r="Y35" i="1" s="1"/>
  <c r="AC32" i="1"/>
  <c r="AC35" i="1" s="1"/>
  <c r="AA31" i="1"/>
  <c r="AA34" i="1" s="1"/>
  <c r="W31" i="1"/>
  <c r="W34" i="1" s="1"/>
  <c r="AA30" i="1"/>
  <c r="AA33" i="1" s="1"/>
  <c r="AA20" i="1"/>
  <c r="AA23" i="1" s="1"/>
  <c r="Y19" i="1"/>
  <c r="Y22" i="1" s="1"/>
  <c r="AC19" i="1"/>
  <c r="AC22" i="1" s="1"/>
  <c r="Y18" i="1"/>
  <c r="Y21" i="1" s="1"/>
  <c r="Z32" i="1"/>
  <c r="Z35" i="1" s="1"/>
  <c r="AB30" i="1"/>
  <c r="AB33" i="1" s="1"/>
  <c r="Z19" i="1"/>
  <c r="Z22" i="1" s="1"/>
  <c r="W18" i="1"/>
  <c r="W21" i="1" s="1"/>
  <c r="Z8" i="1"/>
  <c r="Z11" i="1" s="1"/>
  <c r="AA7" i="1"/>
  <c r="AA10" i="1" s="1"/>
  <c r="AC6" i="1"/>
  <c r="AC9" i="1" s="1"/>
  <c r="X31" i="1"/>
  <c r="X34" i="1" s="1"/>
  <c r="W20" i="1"/>
  <c r="W23" i="1" s="1"/>
  <c r="AC8" i="1"/>
  <c r="AC11" i="1" s="1"/>
  <c r="W7" i="1"/>
  <c r="W10" i="1" s="1"/>
  <c r="AB31" i="1"/>
  <c r="AB34" i="1" s="1"/>
  <c r="X20" i="1"/>
  <c r="X23" i="1" s="1"/>
  <c r="Z18" i="1"/>
  <c r="Z21" i="1" s="1"/>
  <c r="W8" i="1"/>
  <c r="W11" i="1" s="1"/>
  <c r="Y6" i="1"/>
  <c r="Y9" i="1" s="1"/>
  <c r="X30" i="1"/>
  <c r="X33" i="1" s="1"/>
  <c r="AB20" i="1"/>
  <c r="AB23" i="1" s="1"/>
  <c r="AC18" i="1"/>
  <c r="AC21" i="1" s="1"/>
  <c r="Y8" i="1"/>
  <c r="Y11" i="1" s="1"/>
  <c r="Z7" i="1"/>
  <c r="Z10" i="1" s="1"/>
  <c r="AB6" i="1"/>
  <c r="AB9" i="1" s="1"/>
  <c r="T24" i="1"/>
  <c r="T25" i="1" s="1"/>
  <c r="P24" i="1"/>
  <c r="P25" i="1" s="1"/>
  <c r="D12" i="1"/>
  <c r="S12" i="1"/>
  <c r="S13" i="1" s="1"/>
  <c r="O12" i="1"/>
  <c r="O13" i="1" s="1"/>
  <c r="S24" i="1"/>
  <c r="S25" i="1" s="1"/>
  <c r="O36" i="1"/>
  <c r="O37" i="1" s="1"/>
  <c r="G12" i="1"/>
  <c r="C11" i="1"/>
  <c r="E11" i="1"/>
  <c r="R12" i="1"/>
  <c r="R13" i="1" s="1"/>
  <c r="R24" i="1"/>
  <c r="R25" i="1" s="1"/>
  <c r="R36" i="1"/>
  <c r="R37" i="1" s="1"/>
  <c r="E12" i="1"/>
  <c r="C12" i="1"/>
  <c r="T12" i="1"/>
  <c r="T13" i="1" s="1"/>
  <c r="P12" i="1"/>
  <c r="P13" i="1" s="1"/>
  <c r="T36" i="1"/>
  <c r="T37" i="1" s="1"/>
  <c r="P36" i="1"/>
  <c r="P37" i="1" s="1"/>
  <c r="H12" i="1"/>
  <c r="O24" i="1"/>
  <c r="O25" i="1" s="1"/>
  <c r="S36" i="1"/>
  <c r="S37" i="1" s="1"/>
  <c r="F12" i="1"/>
  <c r="N12" i="1"/>
  <c r="N13" i="1" s="1"/>
  <c r="Q12" i="1"/>
  <c r="Q13" i="1" s="1"/>
  <c r="N24" i="1"/>
  <c r="N25" i="1" s="1"/>
  <c r="Q24" i="1"/>
  <c r="Q25" i="1" s="1"/>
  <c r="N36" i="1"/>
  <c r="N37" i="1" s="1"/>
  <c r="Q36" i="1"/>
  <c r="Q37" i="1" s="1"/>
  <c r="G11" i="1"/>
  <c r="E11" i="4"/>
  <c r="N12" i="4"/>
  <c r="L24" i="4"/>
  <c r="F11" i="4"/>
  <c r="R12" i="4"/>
  <c r="P24" i="4"/>
  <c r="N36" i="4"/>
  <c r="C11" i="4"/>
  <c r="G11" i="4"/>
  <c r="C12" i="4"/>
  <c r="R36" i="4"/>
  <c r="D12" i="4"/>
  <c r="H12" i="4"/>
  <c r="O12" i="4"/>
  <c r="M24" i="4"/>
  <c r="Q24" i="4"/>
  <c r="O36" i="4"/>
  <c r="E12" i="4"/>
  <c r="L12" i="4"/>
  <c r="P12" i="4"/>
  <c r="N24" i="4"/>
  <c r="R24" i="4"/>
  <c r="L36" i="4"/>
  <c r="P36" i="4"/>
  <c r="F12" i="4"/>
  <c r="M12" i="4"/>
  <c r="Q12" i="4"/>
  <c r="O24" i="4"/>
  <c r="M36" i="4"/>
  <c r="O35" i="3"/>
  <c r="M23" i="3"/>
  <c r="Q23" i="3"/>
  <c r="N23" i="3"/>
  <c r="R23" i="3"/>
  <c r="M24" i="3"/>
  <c r="Q24" i="3"/>
  <c r="L24" i="3"/>
  <c r="O36" i="3"/>
  <c r="H12" i="3"/>
  <c r="D12" i="3"/>
  <c r="N36" i="3"/>
  <c r="L12" i="3"/>
  <c r="P12" i="3"/>
  <c r="N24" i="3"/>
  <c r="R24" i="3"/>
  <c r="P24" i="3"/>
  <c r="L36" i="3"/>
  <c r="P36" i="3"/>
  <c r="G12" i="3"/>
  <c r="O11" i="3"/>
  <c r="P11" i="3"/>
  <c r="N12" i="3"/>
  <c r="O24" i="3"/>
  <c r="M36" i="3"/>
  <c r="Q36" i="3"/>
  <c r="O12" i="3"/>
  <c r="R12" i="3"/>
  <c r="S36" i="2"/>
  <c r="N35" i="2"/>
  <c r="R35" i="2"/>
  <c r="T11" i="2"/>
  <c r="R11" i="2"/>
  <c r="N11" i="2"/>
  <c r="O11" i="2"/>
  <c r="D12" i="2"/>
  <c r="H12" i="2"/>
  <c r="Q12" i="2"/>
  <c r="O24" i="2"/>
  <c r="O25" i="2" s="1"/>
  <c r="E12" i="2"/>
  <c r="S24" i="2"/>
  <c r="S25" i="2" s="1"/>
  <c r="Q36" i="2"/>
  <c r="N12" i="2"/>
  <c r="N13" i="2" s="1"/>
  <c r="R12" i="2"/>
  <c r="P24" i="2"/>
  <c r="P25" i="2" s="1"/>
  <c r="T24" i="2"/>
  <c r="T25" i="2" s="1"/>
  <c r="N36" i="2"/>
  <c r="R36" i="2"/>
  <c r="F12" i="2"/>
  <c r="O12" i="2"/>
  <c r="S12" i="2"/>
  <c r="Q24" i="2"/>
  <c r="Q25" i="2" s="1"/>
  <c r="O36" i="2"/>
  <c r="H11" i="1"/>
  <c r="D11" i="1"/>
</calcChain>
</file>

<file path=xl/sharedStrings.xml><?xml version="1.0" encoding="utf-8"?>
<sst xmlns="http://schemas.openxmlformats.org/spreadsheetml/2006/main" count="4708" uniqueCount="1439">
  <si>
    <t>TROLOX STANDARD</t>
  </si>
  <si>
    <t>AVERAGE</t>
  </si>
  <si>
    <t>STD</t>
  </si>
  <si>
    <t>%STD</t>
  </si>
  <si>
    <t>MINUS BLANK</t>
  </si>
  <si>
    <t>3,4 DHBA</t>
  </si>
  <si>
    <r>
      <t xml:space="preserve">CONCENTRATION </t>
    </r>
    <r>
      <rPr>
        <sz val="11"/>
        <color theme="1"/>
        <rFont val="Calibri"/>
        <family val="2"/>
      </rPr>
      <t>µM</t>
    </r>
  </si>
  <si>
    <t xml:space="preserve">STD </t>
  </si>
  <si>
    <t xml:space="preserve">%STD </t>
  </si>
  <si>
    <t xml:space="preserve">MINUS BLACK </t>
  </si>
  <si>
    <t>Trolox equivalance</t>
  </si>
  <si>
    <t>4 HBA</t>
  </si>
  <si>
    <t>CONCENTRATION µM</t>
  </si>
  <si>
    <t>FA</t>
  </si>
  <si>
    <t>CONCENTRATION mM</t>
  </si>
  <si>
    <t xml:space="preserve">Trolox equivalence </t>
  </si>
  <si>
    <t>EXP 1</t>
  </si>
  <si>
    <t>EXP 2</t>
  </si>
  <si>
    <t xml:space="preserve">EXP 3 </t>
  </si>
  <si>
    <t xml:space="preserve">EXP 4 </t>
  </si>
  <si>
    <t>Initial conc. µM</t>
  </si>
  <si>
    <r>
      <t xml:space="preserve">Final Conc. </t>
    </r>
    <r>
      <rPr>
        <sz val="11"/>
        <color theme="1"/>
        <rFont val="Calibri"/>
        <family val="2"/>
      </rPr>
      <t>µM</t>
    </r>
  </si>
  <si>
    <t>Trolox equivalence</t>
  </si>
  <si>
    <t xml:space="preserve">MINUS BLANK </t>
  </si>
  <si>
    <t>TE</t>
  </si>
  <si>
    <t>Normality test</t>
  </si>
  <si>
    <t>10</t>
  </si>
  <si>
    <t>20</t>
  </si>
  <si>
    <t>40</t>
  </si>
  <si>
    <t>80</t>
  </si>
  <si>
    <t>100</t>
  </si>
  <si>
    <t>160</t>
  </si>
  <si>
    <t>200</t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</si>
  <si>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</si>
  <si>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</si>
  <si>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</si>
  <si>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</si>
  <si>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</si>
  <si>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</si>
  <si>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</si>
  <si>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</si>
  <si>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</si>
  <si>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</si>
  <si>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</si>
  <si>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Sum</t>
  </si>
  <si>
    <t>D'Agostino &amp; Pearson normality test</t>
  </si>
  <si>
    <t>K2</t>
  </si>
  <si>
    <t>P value</t>
  </si>
  <si>
    <t>Passed normality test (alpha=0.05)?</t>
  </si>
  <si>
    <t>Yes</t>
  </si>
  <si>
    <t>P value summary</t>
  </si>
  <si>
    <t>ns</t>
  </si>
  <si>
    <t>Shapiro-Wilk normality test</t>
  </si>
  <si>
    <t>W</t>
  </si>
  <si>
    <t>No</t>
  </si>
  <si>
    <t>*</t>
  </si>
  <si>
    <t>***</t>
  </si>
  <si>
    <t>**</t>
  </si>
  <si>
    <t>One -way ANOVA test</t>
  </si>
  <si>
    <t>Number of families</t>
  </si>
  <si>
    <t>Number of comparisons per family</t>
  </si>
  <si>
    <t>Alpha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</si>
  <si>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</si>
  <si>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</si>
  <si>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</si>
  <si>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</si>
  <si>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</si>
  <si>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</si>
  <si>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-0,004869 to 0,001242</t>
  </si>
  <si>
    <t>A-B</t>
  </si>
  <si>
    <t>-0,007522 to -0,00141</t>
  </si>
  <si>
    <t>****</t>
  </si>
  <si>
    <t>&lt;0,0001</t>
  </si>
  <si>
    <t>A-C</t>
  </si>
  <si>
    <t>-0,01295 to -0,006836</t>
  </si>
  <si>
    <t>A-D</t>
  </si>
  <si>
    <t>-0,01532 to -0,00921</t>
  </si>
  <si>
    <t>A-E</t>
  </si>
  <si>
    <t>-0,01626 to -0,01015</t>
  </si>
  <si>
    <t>A-F</t>
  </si>
  <si>
    <t>-0,01636 to -0,01024</t>
  </si>
  <si>
    <t>A-G</t>
  </si>
  <si>
    <t>-0,003416 to 0,002696</t>
  </si>
  <si>
    <t>&gt;0,9999</t>
  </si>
  <si>
    <t>A-H</t>
  </si>
  <si>
    <t>-0,004039 to 0,002073</t>
  </si>
  <si>
    <t>A-I</t>
  </si>
  <si>
    <t>-0,005625 to 0,0004868</t>
  </si>
  <si>
    <t>A-J</t>
  </si>
  <si>
    <t>-0,00769 to -0,001578</t>
  </si>
  <si>
    <t>A-K</t>
  </si>
  <si>
    <t>-0,008468 to -0,002356</t>
  </si>
  <si>
    <t>A-L</t>
  </si>
  <si>
    <t>-0,009814 to -0,003703</t>
  </si>
  <si>
    <t>A-M</t>
  </si>
  <si>
    <t>-0,01061 to -0,0045</t>
  </si>
  <si>
    <t>A-N</t>
  </si>
  <si>
    <t>-0,004257 to 0,001855</t>
  </si>
  <si>
    <t>A-O</t>
  </si>
  <si>
    <t>-0,00652 to -0,0004085</t>
  </si>
  <si>
    <t>A-P</t>
  </si>
  <si>
    <t>-0,01033 to -0,004221</t>
  </si>
  <si>
    <t>A-Q</t>
  </si>
  <si>
    <t>-0,01589 to -0,009774</t>
  </si>
  <si>
    <t>A-R</t>
  </si>
  <si>
    <t>-0,01632 to -0,01021</t>
  </si>
  <si>
    <t>A-S</t>
  </si>
  <si>
    <t>-0,01624 to -0,01013</t>
  </si>
  <si>
    <t>A-T</t>
  </si>
  <si>
    <t>-0,01619 to -0,01008</t>
  </si>
  <si>
    <t>A-U</t>
  </si>
  <si>
    <t>-0,005708 to 0,0004034</t>
  </si>
  <si>
    <t>B-C</t>
  </si>
  <si>
    <t>-0,01113 to -0,005023</t>
  </si>
  <si>
    <t>B-D</t>
  </si>
  <si>
    <t>-0,01351 to -0,007397</t>
  </si>
  <si>
    <t>B-E</t>
  </si>
  <si>
    <t>-0,01445 to -0,008337</t>
  </si>
  <si>
    <t>B-F</t>
  </si>
  <si>
    <t>-0,01454 to -0,008431</t>
  </si>
  <si>
    <t>B-G</t>
  </si>
  <si>
    <t>-0,001603 to 0,004509</t>
  </si>
  <si>
    <t>B-H</t>
  </si>
  <si>
    <t>-0,002225 to 0,003886</t>
  </si>
  <si>
    <t>B-I</t>
  </si>
  <si>
    <t>-0,003811 to 0,0023</t>
  </si>
  <si>
    <t>B-J</t>
  </si>
  <si>
    <t>-0,005877 to 0,0002349</t>
  </si>
  <si>
    <t>B-K</t>
  </si>
  <si>
    <t>-0,006654 to -0,0005426</t>
  </si>
  <si>
    <t>B-L</t>
  </si>
  <si>
    <t>-0,008001 to -0,001889</t>
  </si>
  <si>
    <t>B-M</t>
  </si>
  <si>
    <t>-0,008799 to -0,002687</t>
  </si>
  <si>
    <t>B-N</t>
  </si>
  <si>
    <t>-0,002443 to 0,003668</t>
  </si>
  <si>
    <t>B-O</t>
  </si>
  <si>
    <t>-0,004707 to 0,001405</t>
  </si>
  <si>
    <t>B-P</t>
  </si>
  <si>
    <t>-0,008519 to -0,002408</t>
  </si>
  <si>
    <t>B-Q</t>
  </si>
  <si>
    <t>-0,01407 to -0,00796</t>
  </si>
  <si>
    <t>B-R</t>
  </si>
  <si>
    <t>-0,01451 to -0,0084</t>
  </si>
  <si>
    <t>B-S</t>
  </si>
  <si>
    <t>-0,01443 to -0,008315</t>
  </si>
  <si>
    <t>B-T</t>
  </si>
  <si>
    <t>-0,01438 to -0,008268</t>
  </si>
  <si>
    <t>B-U</t>
  </si>
  <si>
    <t>-0,008482 to -0,00237</t>
  </si>
  <si>
    <t>C-D</t>
  </si>
  <si>
    <t>-0,01086 to -0,004744</t>
  </si>
  <si>
    <t>C-E</t>
  </si>
  <si>
    <t>-0,0118 to -0,005685</t>
  </si>
  <si>
    <t>C-F</t>
  </si>
  <si>
    <t>-0,01189 to -0,005779</t>
  </si>
  <si>
    <t>C-G</t>
  </si>
  <si>
    <t>0,00105 to 0,007161</t>
  </si>
  <si>
    <t>C-H</t>
  </si>
  <si>
    <t>0,0004271 to 0,006539</t>
  </si>
  <si>
    <t>C-I</t>
  </si>
  <si>
    <t>-0,001159 to 0,004953</t>
  </si>
  <si>
    <t>C-J</t>
  </si>
  <si>
    <t>-0,003224 to 0,002887</t>
  </si>
  <si>
    <t>C-K</t>
  </si>
  <si>
    <t>-0,004002 to 0,00211</t>
  </si>
  <si>
    <t>C-L</t>
  </si>
  <si>
    <t>-0,005349 to 0,0007629</t>
  </si>
  <si>
    <t>C-M</t>
  </si>
  <si>
    <t>-0,006146 to -3,473e-005</t>
  </si>
  <si>
    <t>C-N</t>
  </si>
  <si>
    <t>0,0002091 to 0,006321</t>
  </si>
  <si>
    <t>C-O</t>
  </si>
  <si>
    <t>-0,002054 to 0,004057</t>
  </si>
  <si>
    <t>C-P</t>
  </si>
  <si>
    <t>-0,005867 to 0,0002447</t>
  </si>
  <si>
    <t>C-Q</t>
  </si>
  <si>
    <t>-0,01142 to -0,005308</t>
  </si>
  <si>
    <t>C-R</t>
  </si>
  <si>
    <t>-0,01186 to -0,005747</t>
  </si>
  <si>
    <t>C-S</t>
  </si>
  <si>
    <t>-0,01177 to -0,005663</t>
  </si>
  <si>
    <t>C-T</t>
  </si>
  <si>
    <t>-0,01173 to -0,005615</t>
  </si>
  <si>
    <t>C-U</t>
  </si>
  <si>
    <t>-0,00543 to 0,0006815</t>
  </si>
  <si>
    <t>D-E</t>
  </si>
  <si>
    <t>-0,006371 to -0,0002591</t>
  </si>
  <si>
    <t>D-F</t>
  </si>
  <si>
    <t>-0,006465 to -0,0003531</t>
  </si>
  <si>
    <t>D-G</t>
  </si>
  <si>
    <t>0,006476 to 0,01259</t>
  </si>
  <si>
    <t>D-H</t>
  </si>
  <si>
    <t>0,005853 to 0,01196</t>
  </si>
  <si>
    <t>D-I</t>
  </si>
  <si>
    <t>0,004267 to 0,01038</t>
  </si>
  <si>
    <t>D-J</t>
  </si>
  <si>
    <t>0,002202 to 0,008313</t>
  </si>
  <si>
    <t>D-K</t>
  </si>
  <si>
    <t>0,001424 to 0,007536</t>
  </si>
  <si>
    <t>D-L</t>
  </si>
  <si>
    <t>7,731e-005 to 0,006189</t>
  </si>
  <si>
    <t>D-M</t>
  </si>
  <si>
    <t>-0,0007204 to 0,005391</t>
  </si>
  <si>
    <t>D-N</t>
  </si>
  <si>
    <t>0,005635 to 0,01175</t>
  </si>
  <si>
    <t>D-O</t>
  </si>
  <si>
    <t>0,003372 to 0,009483</t>
  </si>
  <si>
    <t>D-P</t>
  </si>
  <si>
    <t>-0,0004409 to 0,005671</t>
  </si>
  <si>
    <t>D-Q</t>
  </si>
  <si>
    <t>-0,005994 to 0,0001179</t>
  </si>
  <si>
    <t>D-R</t>
  </si>
  <si>
    <t>-0,006433 to -0,0003216</t>
  </si>
  <si>
    <t>D-S</t>
  </si>
  <si>
    <t>-0,006348 to -0,0002366</t>
  </si>
  <si>
    <t>D-T</t>
  </si>
  <si>
    <t>-0,006301 to -0,0001896</t>
  </si>
  <si>
    <t>D-U</t>
  </si>
  <si>
    <t>-0,003996 to 0,002115</t>
  </si>
  <si>
    <t>E-F</t>
  </si>
  <si>
    <t>-0,00409 to 0,002021</t>
  </si>
  <si>
    <t>E-G</t>
  </si>
  <si>
    <t>0,00885 to 0,01496</t>
  </si>
  <si>
    <t>E-H</t>
  </si>
  <si>
    <t>0,008227 to 0,01434</t>
  </si>
  <si>
    <t>E-I</t>
  </si>
  <si>
    <t>0,006641 to 0,01275</t>
  </si>
  <si>
    <t>E-J</t>
  </si>
  <si>
    <t>0,004576 to 0,01069</t>
  </si>
  <si>
    <t>E-K</t>
  </si>
  <si>
    <t>0,003798 to 0,00991</t>
  </si>
  <si>
    <t>E-L</t>
  </si>
  <si>
    <t>0,002452 to 0,008563</t>
  </si>
  <si>
    <t>E-M</t>
  </si>
  <si>
    <t>0,001654 to 0,007765</t>
  </si>
  <si>
    <t>E-N</t>
  </si>
  <si>
    <t>0,008009 to 0,01412</t>
  </si>
  <si>
    <t>E-O</t>
  </si>
  <si>
    <t>0,005746 to 0,01186</t>
  </si>
  <si>
    <t>E-P</t>
  </si>
  <si>
    <t>0,001933 to 0,008045</t>
  </si>
  <si>
    <t>E-Q</t>
  </si>
  <si>
    <t>-0,003619 to 0,002492</t>
  </si>
  <si>
    <t>E-R</t>
  </si>
  <si>
    <t>-0,004059 to 0,002053</t>
  </si>
  <si>
    <t>E-S</t>
  </si>
  <si>
    <t>-0,003974 to 0,002138</t>
  </si>
  <si>
    <t>E-T</t>
  </si>
  <si>
    <t>-0,003927 to 0,002185</t>
  </si>
  <si>
    <t>E-U</t>
  </si>
  <si>
    <t>-0,00315 to 0,002962</t>
  </si>
  <si>
    <t>F-G</t>
  </si>
  <si>
    <t>0,009791 to 0,0159</t>
  </si>
  <si>
    <t>F-H</t>
  </si>
  <si>
    <t>0,009168 to 0,01528</t>
  </si>
  <si>
    <t>F-I</t>
  </si>
  <si>
    <t>0,007582 to 0,01369</t>
  </si>
  <si>
    <t>F-J</t>
  </si>
  <si>
    <t>0,005517 to 0,01163</t>
  </si>
  <si>
    <t>F-K</t>
  </si>
  <si>
    <t>0,004739 to 0,01085</t>
  </si>
  <si>
    <t>F-L</t>
  </si>
  <si>
    <t>0,003392 to 0,009504</t>
  </si>
  <si>
    <t>F-M</t>
  </si>
  <si>
    <t>0,002595 to 0,008706</t>
  </si>
  <si>
    <t>F-N</t>
  </si>
  <si>
    <t>0,00895 to 0,01506</t>
  </si>
  <si>
    <t>F-O</t>
  </si>
  <si>
    <t>0,006687 to 0,0128</t>
  </si>
  <si>
    <t>F-P</t>
  </si>
  <si>
    <t>0,002874 to 0,008986</t>
  </si>
  <si>
    <t>F-Q</t>
  </si>
  <si>
    <t>-0,002679 to 0,003433</t>
  </si>
  <si>
    <t>F-R</t>
  </si>
  <si>
    <t>-0,003118 to 0,002993</t>
  </si>
  <si>
    <t>F-S</t>
  </si>
  <si>
    <t>-0,003033 to 0,003078</t>
  </si>
  <si>
    <t>F-T</t>
  </si>
  <si>
    <t>-0,002986 to 0,003125</t>
  </si>
  <si>
    <t>F-U</t>
  </si>
  <si>
    <t>0,009885 to 0,016</t>
  </si>
  <si>
    <t>G-H</t>
  </si>
  <si>
    <t>0,009262 to 0,01537</t>
  </si>
  <si>
    <t>G-I</t>
  </si>
  <si>
    <t>0,007676 to 0,01379</t>
  </si>
  <si>
    <t>G-J</t>
  </si>
  <si>
    <t>0,005611 to 0,01172</t>
  </si>
  <si>
    <t>G-K</t>
  </si>
  <si>
    <t>0,004833 to 0,01094</t>
  </si>
  <si>
    <t>G-L</t>
  </si>
  <si>
    <t>0,003486 to 0,009598</t>
  </si>
  <si>
    <t>G-M</t>
  </si>
  <si>
    <t>0,002689 to 0,0088</t>
  </si>
  <si>
    <t>G-N</t>
  </si>
  <si>
    <t>0,009044 to 0,01516</t>
  </si>
  <si>
    <t>G-O</t>
  </si>
  <si>
    <t>0,006781 to 0,01289</t>
  </si>
  <si>
    <t>G-P</t>
  </si>
  <si>
    <t>0,002968 to 0,00908</t>
  </si>
  <si>
    <t>G-Q</t>
  </si>
  <si>
    <t>-0,002585 to 0,003527</t>
  </si>
  <si>
    <t>G-R</t>
  </si>
  <si>
    <t>-0,003024 to 0,003087</t>
  </si>
  <si>
    <t>G-S</t>
  </si>
  <si>
    <t>-0,002939 to 0,003172</t>
  </si>
  <si>
    <t>G-T</t>
  </si>
  <si>
    <t>-0,002892 to 0,003219</t>
  </si>
  <si>
    <t>G-U</t>
  </si>
  <si>
    <t>-0,003679 to 0,002433</t>
  </si>
  <si>
    <t>H-I</t>
  </si>
  <si>
    <t>-0,005265 to 0,0008469</t>
  </si>
  <si>
    <t>H-J</t>
  </si>
  <si>
    <t>-0,00733 to -0,001218</t>
  </si>
  <si>
    <t>H-K</t>
  </si>
  <si>
    <t>-0,008107 to -0,001996</t>
  </si>
  <si>
    <t>H-L</t>
  </si>
  <si>
    <t>-0,009454 to -0,003343</t>
  </si>
  <si>
    <t>H-M</t>
  </si>
  <si>
    <t>-0,01025 to -0,00414</t>
  </si>
  <si>
    <t>H-N</t>
  </si>
  <si>
    <t>-0,003897 to 0,002215</t>
  </si>
  <si>
    <t>H-O</t>
  </si>
  <si>
    <t>-0,00616 to -4,831e-005</t>
  </si>
  <si>
    <t>H-P</t>
  </si>
  <si>
    <t>-0,009972 to -0,003861</t>
  </si>
  <si>
    <t>H-Q</t>
  </si>
  <si>
    <t>-0,01553 to -0,009414</t>
  </si>
  <si>
    <t>H-R</t>
  </si>
  <si>
    <t>-0,01596 to -0,009853</t>
  </si>
  <si>
    <t>H-S</t>
  </si>
  <si>
    <t>-0,01588 to -0,009768</t>
  </si>
  <si>
    <t>H-T</t>
  </si>
  <si>
    <t>-0,01583 to -0,009721</t>
  </si>
  <si>
    <t>H-U</t>
  </si>
  <si>
    <t>-0,004642 to 0,00147</t>
  </si>
  <si>
    <t>I-J</t>
  </si>
  <si>
    <t>-0,006707 to -0,0005955</t>
  </si>
  <si>
    <t>I-K</t>
  </si>
  <si>
    <t>-0,007485 to -0,001373</t>
  </si>
  <si>
    <t>I-L</t>
  </si>
  <si>
    <t>-0,008831 to -0,00272</t>
  </si>
  <si>
    <t>I-M</t>
  </si>
  <si>
    <t>-0,009629 to -0,003518</t>
  </si>
  <si>
    <t>I-N</t>
  </si>
  <si>
    <t>-0,003274 to 0,002838</t>
  </si>
  <si>
    <t>I-O</t>
  </si>
  <si>
    <t>-0,005537 to 0,0005744</t>
  </si>
  <si>
    <t>I-P</t>
  </si>
  <si>
    <t>-0,00935 to -0,003238</t>
  </si>
  <si>
    <t>I-Q</t>
  </si>
  <si>
    <t>-0,0149 to -0,008791</t>
  </si>
  <si>
    <t>I-R</t>
  </si>
  <si>
    <t>-0,01534 to -0,00923</t>
  </si>
  <si>
    <t>I-S</t>
  </si>
  <si>
    <t>-0,01526 to -0,009145</t>
  </si>
  <si>
    <t>I-T</t>
  </si>
  <si>
    <t>-0,01521 to -0,009098</t>
  </si>
  <si>
    <t>I-U</t>
  </si>
  <si>
    <t>-0,005121 to 0,0009906</t>
  </si>
  <si>
    <t>J-K</t>
  </si>
  <si>
    <t>-0,005899 to 0,000213</t>
  </si>
  <si>
    <t>J-L</t>
  </si>
  <si>
    <t>-0,007245 to -0,001134</t>
  </si>
  <si>
    <t>J-M</t>
  </si>
  <si>
    <t>-0,008043 to -0,001931</t>
  </si>
  <si>
    <t>J-N</t>
  </si>
  <si>
    <t>-0,001688 to 0,004424</t>
  </si>
  <si>
    <t>J-O</t>
  </si>
  <si>
    <t>-0,003951 to 0,002161</t>
  </si>
  <si>
    <t>J-P</t>
  </si>
  <si>
    <t>-0,007764 to -0,001652</t>
  </si>
  <si>
    <t>J-Q</t>
  </si>
  <si>
    <t>-0,01332 to -0,007205</t>
  </si>
  <si>
    <t>J-R</t>
  </si>
  <si>
    <t>-0,01376 to -0,007644</t>
  </si>
  <si>
    <t>J-S</t>
  </si>
  <si>
    <t>-0,01367 to -0,007559</t>
  </si>
  <si>
    <t>J-T</t>
  </si>
  <si>
    <t>-0,01362 to -0,007512</t>
  </si>
  <si>
    <t>J-U</t>
  </si>
  <si>
    <t>-0,003833 to 0,002278</t>
  </si>
  <si>
    <t>K-L</t>
  </si>
  <si>
    <t>-0,00518 to 0,0009314</t>
  </si>
  <si>
    <t>K-M</t>
  </si>
  <si>
    <t>-0,005978 to 0,0001337</t>
  </si>
  <si>
    <t>K-N</t>
  </si>
  <si>
    <t>0,0003775 to 0,006489</t>
  </si>
  <si>
    <t>K-O</t>
  </si>
  <si>
    <t>-0,001886 to 0,004226</t>
  </si>
  <si>
    <t>K-P</t>
  </si>
  <si>
    <t>-0,005698 to 0,0004131</t>
  </si>
  <si>
    <t>K-Q</t>
  </si>
  <si>
    <t>-0,01125 to -0,00514</t>
  </si>
  <si>
    <t>K-R</t>
  </si>
  <si>
    <t>-0,01169 to -0,005579</t>
  </si>
  <si>
    <t>K-S</t>
  </si>
  <si>
    <t>-0,01161 to -0,005494</t>
  </si>
  <si>
    <t>K-T</t>
  </si>
  <si>
    <t>-0,01156 to -0,005447</t>
  </si>
  <si>
    <t>K-U</t>
  </si>
  <si>
    <t>-0,004403 to 0,001709</t>
  </si>
  <si>
    <t>L-M</t>
  </si>
  <si>
    <t>-0,0052 to 0,0009113</t>
  </si>
  <si>
    <t>L-N</t>
  </si>
  <si>
    <t>0,001155 to 0,007267</t>
  </si>
  <si>
    <t>L-O</t>
  </si>
  <si>
    <t>-0,001108 to 0,005003</t>
  </si>
  <si>
    <t>L-P</t>
  </si>
  <si>
    <t>-0,004921 to 0,001191</t>
  </si>
  <si>
    <t>L-Q</t>
  </si>
  <si>
    <t>-0,01047 to -0,004362</t>
  </si>
  <si>
    <t>L-R</t>
  </si>
  <si>
    <t>-0,01091 to -0,004801</t>
  </si>
  <si>
    <t>L-S</t>
  </si>
  <si>
    <t>-0,01083 to -0,004717</t>
  </si>
  <si>
    <t>L-T</t>
  </si>
  <si>
    <t>-0,01078 to -0,004669</t>
  </si>
  <si>
    <t>L-U</t>
  </si>
  <si>
    <t>-0,003853 to 0,002258</t>
  </si>
  <si>
    <t>M-N</t>
  </si>
  <si>
    <t>0,002502 to 0,008613</t>
  </si>
  <si>
    <t>M-O</t>
  </si>
  <si>
    <t>0,0002386 to 0,00635</t>
  </si>
  <si>
    <t>M-P</t>
  </si>
  <si>
    <t>-0,003574 to 0,002538</t>
  </si>
  <si>
    <t>M-Q</t>
  </si>
  <si>
    <t>-0,009127 to -0,003015</t>
  </si>
  <si>
    <t>M-R</t>
  </si>
  <si>
    <t>-0,009566 to -0,003455</t>
  </si>
  <si>
    <t>M-S</t>
  </si>
  <si>
    <t>-0,009481 to -0,00337</t>
  </si>
  <si>
    <t>M-T</t>
  </si>
  <si>
    <t>-0,009434 to -0,003323</t>
  </si>
  <si>
    <t>M-U</t>
  </si>
  <si>
    <t>0,0033 to 0,009411</t>
  </si>
  <si>
    <t>N-O</t>
  </si>
  <si>
    <t>0,001036 to 0,007148</t>
  </si>
  <si>
    <t>N-P</t>
  </si>
  <si>
    <t>-0,002776 to 0,003335</t>
  </si>
  <si>
    <t>N-Q</t>
  </si>
  <si>
    <t>-0,008329 to -0,002217</t>
  </si>
  <si>
    <t>N-R</t>
  </si>
  <si>
    <t>-0,008769 to -0,002657</t>
  </si>
  <si>
    <t>N-S</t>
  </si>
  <si>
    <t>-0,008684 to -0,002572</t>
  </si>
  <si>
    <t>N-T</t>
  </si>
  <si>
    <t>-0,008637 to -0,002525</t>
  </si>
  <si>
    <t>N-U</t>
  </si>
  <si>
    <t>-0,005319 to 0,0007924</t>
  </si>
  <si>
    <t>O-P</t>
  </si>
  <si>
    <t>-0,009132 to -0,00302</t>
  </si>
  <si>
    <t>O-Q</t>
  </si>
  <si>
    <t>-0,01468 to -0,008573</t>
  </si>
  <si>
    <t>O-R</t>
  </si>
  <si>
    <t>-0,01512 to -0,009012</t>
  </si>
  <si>
    <t>O-S</t>
  </si>
  <si>
    <t>-0,01504 to -0,008927</t>
  </si>
  <si>
    <t>O-T</t>
  </si>
  <si>
    <t>-0,01499 to -0,00888</t>
  </si>
  <si>
    <t>O-U</t>
  </si>
  <si>
    <t>-0,006868 to -0,0007568</t>
  </si>
  <si>
    <t>P-Q</t>
  </si>
  <si>
    <t>-0,01242 to -0,006309</t>
  </si>
  <si>
    <t>P-R</t>
  </si>
  <si>
    <t>-0,01286 to -0,006749</t>
  </si>
  <si>
    <t>P-S</t>
  </si>
  <si>
    <t>-0,01278 to -0,006664</t>
  </si>
  <si>
    <t>P-T</t>
  </si>
  <si>
    <t>-0,01273 to -0,006617</t>
  </si>
  <si>
    <t>P-U</t>
  </si>
  <si>
    <t>-0,008608 to -0,002497</t>
  </si>
  <si>
    <t>Q-R</t>
  </si>
  <si>
    <t>-0,009048 to -0,002936</t>
  </si>
  <si>
    <t>Q-S</t>
  </si>
  <si>
    <t>-0,008963 to -0,002851</t>
  </si>
  <si>
    <t>Q-T</t>
  </si>
  <si>
    <t>-0,008916 to -0,002804</t>
  </si>
  <si>
    <t>Q-U</t>
  </si>
  <si>
    <t>-0,003495 to 0,002616</t>
  </si>
  <si>
    <t>R-S</t>
  </si>
  <si>
    <t>-0,00341 to 0,002701</t>
  </si>
  <si>
    <t>R-T</t>
  </si>
  <si>
    <t>-0,003363 to 0,002748</t>
  </si>
  <si>
    <t>R-U</t>
  </si>
  <si>
    <t>-0,002971 to 0,003141</t>
  </si>
  <si>
    <t>S-T</t>
  </si>
  <si>
    <t>-0,002924 to 0,003188</t>
  </si>
  <si>
    <t>S-U</t>
  </si>
  <si>
    <t>-0,003009 to 0,003103</t>
  </si>
  <si>
    <t>T-U</t>
  </si>
  <si>
    <t>DF</t>
  </si>
  <si>
    <t>Table Analyzed</t>
  </si>
  <si>
    <t>Data 1</t>
  </si>
  <si>
    <t>Data sets analyzed</t>
  </si>
  <si>
    <t>A : 10</t>
  </si>
  <si>
    <t>B : 20</t>
  </si>
  <si>
    <t>C : 40</t>
  </si>
  <si>
    <t>D : 80</t>
  </si>
  <si>
    <t>E : 100</t>
  </si>
  <si>
    <t>ANOVA summary</t>
  </si>
  <si>
    <t>F</t>
  </si>
  <si>
    <t>Significant diff. among means (P &lt; 0.05)?</t>
  </si>
  <si>
    <t>R square</t>
  </si>
  <si>
    <t>Brown-Forsythe test</t>
  </si>
  <si>
    <t>F (DFn, DFd)</t>
  </si>
  <si>
    <t>0,1675 (20, 231)</t>
  </si>
  <si>
    <t>Are SDs significantly different (P &lt; 0.05)?</t>
  </si>
  <si>
    <t>Bartlett's test</t>
  </si>
  <si>
    <t>Bartlett's statistic (corrected)</t>
  </si>
  <si>
    <t>ANOVA table</t>
  </si>
  <si>
    <t>SS</t>
  </si>
  <si>
    <t>MS</t>
  </si>
  <si>
    <t>Treatment (between columns)</t>
  </si>
  <si>
    <t>F (20, 231) = 69,91</t>
  </si>
  <si>
    <t>P&lt;0,0001</t>
  </si>
  <si>
    <t>Residual (within columns)</t>
  </si>
  <si>
    <t>Total</t>
  </si>
  <si>
    <t>Data summary</t>
  </si>
  <si>
    <t>Number of treatments (columns)</t>
  </si>
  <si>
    <t>Number of values (total)</t>
  </si>
  <si>
    <t>10 3,4DHBA vs. 20 3,4DHBA</t>
  </si>
  <si>
    <t>10 3,4DHBA vs. 40 3,4DHBA</t>
  </si>
  <si>
    <t>10 3,4DHBA vs. 80 3,4DHBA</t>
  </si>
  <si>
    <t>10 3,4DHBA vs. 100 3,4DHBA</t>
  </si>
  <si>
    <t>10 3,4DHBA vs. 160 3,4DHBA</t>
  </si>
  <si>
    <t>10 3,4DHBA vs. 200 3,4DHBA</t>
  </si>
  <si>
    <t>10 3,4DHBA vs. 10 4HBA</t>
  </si>
  <si>
    <t>10 3,4DHBA vs. 20 4HBA</t>
  </si>
  <si>
    <t>10 3,4DHBA vs. 40 4HBA</t>
  </si>
  <si>
    <t>10 3,4DHBA vs. 80 4HBA</t>
  </si>
  <si>
    <t>10 3,4DHBA vs. 100 4HBA</t>
  </si>
  <si>
    <t>10 3,4DHBA vs. 160 4HBA</t>
  </si>
  <si>
    <t>10 3,4DHBA vs. 200 4HBA</t>
  </si>
  <si>
    <t>10 3,4DHBA vs. 10 FA</t>
  </si>
  <si>
    <t>10 3,4DHBA vs. 20 FA</t>
  </si>
  <si>
    <t>10 3,4DHBA vs. 40 FA</t>
  </si>
  <si>
    <t>10 3,4DHBA vs. 80 FA</t>
  </si>
  <si>
    <t>10 3,4DHBA vs. 100 FA</t>
  </si>
  <si>
    <t>10 3,4DHBA vs. 160 FA</t>
  </si>
  <si>
    <t>10 3,4DHBA vs. 200 FA</t>
  </si>
  <si>
    <t>20 3,4DHBA vs. 40 3,4DHBA</t>
  </si>
  <si>
    <t>20 3,4DHBA vs. 80 3,4DHBA</t>
  </si>
  <si>
    <t>20 3,4DHBA vs. 100 3,4DHBA</t>
  </si>
  <si>
    <t>20 3,4DHBA vs. 160 3,4DHBA</t>
  </si>
  <si>
    <t>20 3,4DHBA vs. 200 3,4DHBA</t>
  </si>
  <si>
    <t>20 3,4DHBA vs. 10 4HBA</t>
  </si>
  <si>
    <t>20 3,4DHBA vs. 20 4HBA</t>
  </si>
  <si>
    <t>20 3,4DHBA vs. 40 4HBA</t>
  </si>
  <si>
    <t>20 3,4DHBA vs. 80 4HBA</t>
  </si>
  <si>
    <t>20 3,4DHBA vs. 100 4HBA</t>
  </si>
  <si>
    <t>20 3,4DHBA vs. 160 4HBA</t>
  </si>
  <si>
    <t>20 3,4DHBA vs. 200 4HBA</t>
  </si>
  <si>
    <t>20 3,4DHBA vs. 10 FA</t>
  </si>
  <si>
    <t>20 3,4DHBA vs. 20 FA</t>
  </si>
  <si>
    <t>20 3,4DHBA vs. 40 FA</t>
  </si>
  <si>
    <t>20 3,4DHBA vs. 80 FA</t>
  </si>
  <si>
    <t>20 3,4DHBA vs. 100 FA</t>
  </si>
  <si>
    <t>20 3,4DHBA vs. 160 FA</t>
  </si>
  <si>
    <t>20 3,4DHBA vs. 200 FA</t>
  </si>
  <si>
    <t>40 3,4DHBA vs. 80 3,4DHBA</t>
  </si>
  <si>
    <t>40 3,4DHBA vs. 100 3,4DHBA</t>
  </si>
  <si>
    <t>40 3,4DHBA vs. 160 3,4DHBA</t>
  </si>
  <si>
    <t>40 3,4DHBA vs. 200 3,4DHBA</t>
  </si>
  <si>
    <t>40 3,4DHBA vs. 10 4HBA</t>
  </si>
  <si>
    <t>40 3,4DHBA vs. 20 4HBA</t>
  </si>
  <si>
    <t>40 3,4DHBA vs. 40 4HBA</t>
  </si>
  <si>
    <t>40 3,4DHBA vs. 80 4HBA</t>
  </si>
  <si>
    <t>40 3,4DHBA vs. 100 4HBA</t>
  </si>
  <si>
    <t>40 3,4DHBA vs. 160 4HBA</t>
  </si>
  <si>
    <t>40 3,4DHBA vs. 200 4HBA</t>
  </si>
  <si>
    <t>40 3,4DHBA vs. 10 FA</t>
  </si>
  <si>
    <t>40 3,4DHBA vs. 20 FA</t>
  </si>
  <si>
    <t>40 3,4DHBA vs. 40 FA</t>
  </si>
  <si>
    <t>40 3,4DHBA vs. 80 FA</t>
  </si>
  <si>
    <t>40 3,4DHBA vs. 100 FA</t>
  </si>
  <si>
    <t>40 3,4DHBA vs. 160 FA</t>
  </si>
  <si>
    <t>40 3,4DHBA vs. 200 FA</t>
  </si>
  <si>
    <t>80 3,4DHBA vs. 100 3,4DHBA</t>
  </si>
  <si>
    <t>80 3,4DHBA vs. 160 3,4DHBA</t>
  </si>
  <si>
    <t>80 3,4DHBA vs. 200 3,4DHBA</t>
  </si>
  <si>
    <t>80 3,4DHBA vs. 10 4HBA</t>
  </si>
  <si>
    <t>80 3,4DHBA vs. 20 4HBA</t>
  </si>
  <si>
    <t>80 3,4DHBA vs. 40 4HBA</t>
  </si>
  <si>
    <t>80 3,4DHBA vs. 80 4HBA</t>
  </si>
  <si>
    <t>80 3,4DHBA vs. 100 4HBA</t>
  </si>
  <si>
    <t>80 3,4DHBA vs. 160 4HBA</t>
  </si>
  <si>
    <t>80 3,4DHBA vs. 200 4HBA</t>
  </si>
  <si>
    <t>80 3,4DHBA vs. 10 FA</t>
  </si>
  <si>
    <t>80 3,4DHBA vs. 20 FA</t>
  </si>
  <si>
    <t>80 3,4DHBA vs. 40 FA</t>
  </si>
  <si>
    <t>80 3,4DHBA vs. 80 FA</t>
  </si>
  <si>
    <t>80 3,4DHBA vs. 100 FA</t>
  </si>
  <si>
    <t>80 3,4DHBA vs. 160 FA</t>
  </si>
  <si>
    <t>80 3,4DHBA vs. 200 FA</t>
  </si>
  <si>
    <t>100 3,4DHBA vs. 160 3,4DHBA</t>
  </si>
  <si>
    <t>100 3,4DHBA vs. 200 3,4DHBA</t>
  </si>
  <si>
    <t>100 3,4DHBA vs. 10 4HBA</t>
  </si>
  <si>
    <t>100 3,4DHBA vs. 20 4HBA</t>
  </si>
  <si>
    <t>100 3,4DHBA vs. 40 4HBA</t>
  </si>
  <si>
    <t>100 3,4DHBA vs. 80 4HBA</t>
  </si>
  <si>
    <t>100 3,4DHBA vs. 100 4HBA</t>
  </si>
  <si>
    <t>100 3,4DHBA vs. 160 4HBA</t>
  </si>
  <si>
    <t>100 3,4DHBA vs. 200 4HBA</t>
  </si>
  <si>
    <t>100 3,4DHBA vs. 10 FA</t>
  </si>
  <si>
    <t>100 3,4DHBA vs. 20 FA</t>
  </si>
  <si>
    <t>100 3,4DHBA vs. 40 FA</t>
  </si>
  <si>
    <t>100 3,4DHBA vs. 80 FA</t>
  </si>
  <si>
    <t>100 3,4DHBA vs. 100 FA</t>
  </si>
  <si>
    <t>100 3,4DHBA vs. 160 FA</t>
  </si>
  <si>
    <t>100 3,4DHBA vs. 200 FA</t>
  </si>
  <si>
    <t>160 3,4DHBA vs. 200 3,4DHBA</t>
  </si>
  <si>
    <t>160 3,4DHBA vs. 10 4HBA</t>
  </si>
  <si>
    <t>160 3,4DHBA vs. 20 4HBA</t>
  </si>
  <si>
    <t>160 3,4DHBA vs. 40 4HBA</t>
  </si>
  <si>
    <t>160 3,4DHBA vs. 80 4HBA</t>
  </si>
  <si>
    <t>160 3,4DHBA vs. 100 4HBA</t>
  </si>
  <si>
    <t>160 3,4DHBA vs. 160 4HBA</t>
  </si>
  <si>
    <t>160 3,4DHBA vs. 200 4HBA</t>
  </si>
  <si>
    <t>160 3,4DHBA vs. 10 FA</t>
  </si>
  <si>
    <t>160 3,4DHBA vs. 20 FA</t>
  </si>
  <si>
    <t>160 3,4DHBA vs. 40 FA</t>
  </si>
  <si>
    <t>160 3,4DHBA vs. 80 FA</t>
  </si>
  <si>
    <t>160 3,4DHBA vs. 100 FA</t>
  </si>
  <si>
    <t>160 3,4DHBA vs. 160 FA</t>
  </si>
  <si>
    <t>160 3,4DHBA vs. 200 FA</t>
  </si>
  <si>
    <t>200 3,4DHBA vs. 10 4HBA</t>
  </si>
  <si>
    <t>200 3,4DHBA vs. 20 4HBA</t>
  </si>
  <si>
    <t>200 3,4DHBA vs. 40 4HBA</t>
  </si>
  <si>
    <t>200 3,4DHBA vs. 80 4HBA</t>
  </si>
  <si>
    <t>200 3,4DHBA vs. 100 4HBA</t>
  </si>
  <si>
    <t>200 3,4DHBA vs. 160 4HBA</t>
  </si>
  <si>
    <t>200 3,4DHBA vs. 200 4HBA</t>
  </si>
  <si>
    <t>200 3,4DHBA vs. 10 FA</t>
  </si>
  <si>
    <t>200 3,4DHBA vs. 20 FA</t>
  </si>
  <si>
    <t>200 3,4DHBA vs. 40 FA</t>
  </si>
  <si>
    <t>200 3,4DHBA vs. 80 FA</t>
  </si>
  <si>
    <t>200 3,4DHBA vs. 100 FA</t>
  </si>
  <si>
    <t>200 3,4DHBA vs. 160 FA</t>
  </si>
  <si>
    <t>200 3,4DHBA vs. 200 FA</t>
  </si>
  <si>
    <t>10 4HBA vs. 20 4HBA</t>
  </si>
  <si>
    <t>10 4HBA vs. 40 4HBA</t>
  </si>
  <si>
    <t>10 4HBA vs. 80 4HBA</t>
  </si>
  <si>
    <t>10 4HBA vs. 100 4HBA</t>
  </si>
  <si>
    <t>10 4HBA vs. 160 4HBA</t>
  </si>
  <si>
    <t>10 4HBA vs. 200 4HBA</t>
  </si>
  <si>
    <t>10 4HBA vs. 10 FA</t>
  </si>
  <si>
    <t>10 4HBA vs. 20 FA</t>
  </si>
  <si>
    <t>10 4HBA vs. 40 FA</t>
  </si>
  <si>
    <t>10 4HBA vs. 80 FA</t>
  </si>
  <si>
    <t>10 4HBA vs. 100 FA</t>
  </si>
  <si>
    <t>10 4HBA vs. 160 FA</t>
  </si>
  <si>
    <t>10 4HBA vs. 200 FA</t>
  </si>
  <si>
    <t>20 4HBA vs. 40 4HBA</t>
  </si>
  <si>
    <t>20 4HBA vs. 80 4HBA</t>
  </si>
  <si>
    <t>20 4HBA vs. 100 4HBA</t>
  </si>
  <si>
    <t>20 4HBA vs. 160 4HBA</t>
  </si>
  <si>
    <t>20 4HBA vs. 200 4HBA</t>
  </si>
  <si>
    <t>20 4HBA vs. 10 FA</t>
  </si>
  <si>
    <t>20 4HBA vs. 20 FA</t>
  </si>
  <si>
    <t>20 4HBA vs. 40 FA</t>
  </si>
  <si>
    <t>20 4HBA vs. 80 FA</t>
  </si>
  <si>
    <t>20 4HBA vs. 100 FA</t>
  </si>
  <si>
    <t>20 4HBA vs. 160 FA</t>
  </si>
  <si>
    <t>20 4HBA vs. 200 FA</t>
  </si>
  <si>
    <t>40 4HBA vs. 80 4HBA</t>
  </si>
  <si>
    <t>40 4HBA vs. 100 4HBA</t>
  </si>
  <si>
    <t>40 4HBA vs. 160 4HBA</t>
  </si>
  <si>
    <t>40 4HBA vs. 200 4HBA</t>
  </si>
  <si>
    <t>40 4HBA vs. 10 FA</t>
  </si>
  <si>
    <t>40 4HBA vs. 20 FA</t>
  </si>
  <si>
    <t>40 4HBA vs. 40 FA</t>
  </si>
  <si>
    <t>40 4HBA vs. 80 FA</t>
  </si>
  <si>
    <t>40 4HBA vs. 100 FA</t>
  </si>
  <si>
    <t>40 4HBA vs. 160 FA</t>
  </si>
  <si>
    <t>40 4HBA vs. 200 FA</t>
  </si>
  <si>
    <t>80 4HBA vs. 100 4HBA</t>
  </si>
  <si>
    <t>80 4HBA vs. 160 4HBA</t>
  </si>
  <si>
    <t>80 4HBA vs. 200 4HBA</t>
  </si>
  <si>
    <t>80 4HBA vs. 10 FA</t>
  </si>
  <si>
    <t>80 4HBA vs. 20 FA</t>
  </si>
  <si>
    <t>80 4HBA vs. 40 FA</t>
  </si>
  <si>
    <t>80 4HBA vs. 80 FA</t>
  </si>
  <si>
    <t>80 4HBA vs. 100 FA</t>
  </si>
  <si>
    <t>80 4HBA vs. 160 FA</t>
  </si>
  <si>
    <t>80 4HBA vs. 200 FA</t>
  </si>
  <si>
    <t>100 4HBA vs. 160 4HBA</t>
  </si>
  <si>
    <t>100 4HBA vs. 200 4HBA</t>
  </si>
  <si>
    <t>100 4HBA vs. 10 FA</t>
  </si>
  <si>
    <t>100 4HBA vs. 20 FA</t>
  </si>
  <si>
    <t>100 4HBA vs. 40 FA</t>
  </si>
  <si>
    <t>100 4HBA vs. 80 FA</t>
  </si>
  <si>
    <t>100 4HBA vs. 100 FA</t>
  </si>
  <si>
    <t>100 4HBA vs. 160 FA</t>
  </si>
  <si>
    <t>100 4HBA vs. 200 FA</t>
  </si>
  <si>
    <t>160 4HBA vs. 200 4HBA</t>
  </si>
  <si>
    <t>160 4HBA vs. 10 FA</t>
  </si>
  <si>
    <t>160 4HBA vs. 20 FA</t>
  </si>
  <si>
    <t>160 4HBA vs. 40 FA</t>
  </si>
  <si>
    <t>160 4HBA vs. 80 FA</t>
  </si>
  <si>
    <t>160 4HBA vs. 100 FA</t>
  </si>
  <si>
    <t>160 4HBA vs. 160 FA</t>
  </si>
  <si>
    <t>160 4HBA vs. 200 FA</t>
  </si>
  <si>
    <t>200 4HBA vs. 10 FA</t>
  </si>
  <si>
    <t>200 4HBA vs. 20 FA</t>
  </si>
  <si>
    <t>200 4HBA vs. 40 FA</t>
  </si>
  <si>
    <t>200 4HBA vs. 80 FA</t>
  </si>
  <si>
    <t>200 4HBA vs. 100 FA</t>
  </si>
  <si>
    <t>200 4HBA vs. 160 FA</t>
  </si>
  <si>
    <t>200 4HBA vs. 200 FA</t>
  </si>
  <si>
    <t>10 FA vs. 20 FA</t>
  </si>
  <si>
    <t>10 FA vs. 40 FA</t>
  </si>
  <si>
    <t>10 FA vs. 80 FA</t>
  </si>
  <si>
    <t>10 FA vs. 100 FA</t>
  </si>
  <si>
    <t>10 FA vs. 160 FA</t>
  </si>
  <si>
    <t>10 FA vs. 200 FA</t>
  </si>
  <si>
    <t>20 FA vs. 40 FA</t>
  </si>
  <si>
    <t>20 FA vs. 80 FA</t>
  </si>
  <si>
    <t>20 FA vs. 100 FA</t>
  </si>
  <si>
    <t>20 FA vs. 160 FA</t>
  </si>
  <si>
    <t>20 FA vs. 200 FA</t>
  </si>
  <si>
    <t>40 FA vs. 80 FA</t>
  </si>
  <si>
    <t>40 FA vs. 100 FA</t>
  </si>
  <si>
    <t>40 FA vs. 160 FA</t>
  </si>
  <si>
    <t>40 FA vs. 200 FA</t>
  </si>
  <si>
    <t>80 FA vs. 100 FA</t>
  </si>
  <si>
    <t>80 FA vs. 160 FA</t>
  </si>
  <si>
    <t>80 FA vs. 200 FA</t>
  </si>
  <si>
    <t>100 FA vs. 160 FA</t>
  </si>
  <si>
    <t>100 FA vs. 200 FA</t>
  </si>
  <si>
    <t>160 FA vs. 200 FA</t>
  </si>
  <si>
    <t>1 mM</t>
  </si>
  <si>
    <t>Minus Blank</t>
  </si>
  <si>
    <t>Average</t>
  </si>
  <si>
    <t>Average absorbance</t>
  </si>
  <si>
    <t>3.4 DHBA</t>
  </si>
  <si>
    <t>[Agonist] vs. normalized response</t>
  </si>
  <si>
    <t>Best-fit values</t>
  </si>
  <si>
    <t>EC50</t>
  </si>
  <si>
    <t>logEC50</t>
  </si>
  <si>
    <t>Std. Error</t>
  </si>
  <si>
    <t>95% CI (profile likelihood)</t>
  </si>
  <si>
    <t>2,897 to 4,683</t>
  </si>
  <si>
    <t>9,921 to 13,04</t>
  </si>
  <si>
    <t>1,951 to 3,02</t>
  </si>
  <si>
    <t>0,462 to 0,6705</t>
  </si>
  <si>
    <t>0,9966 to 1,115</t>
  </si>
  <si>
    <t>0,2903 to 0,48</t>
  </si>
  <si>
    <t>Goodness of Fit</t>
  </si>
  <si>
    <t>Degrees of Freedom</t>
  </si>
  <si>
    <t>Absolute Sum of Squares</t>
  </si>
  <si>
    <t>Sy.x</t>
  </si>
  <si>
    <t>Constraints</t>
  </si>
  <si>
    <t>EC50 &gt; 0</t>
  </si>
  <si>
    <t>Number of points</t>
  </si>
  <si>
    <t># of X values</t>
  </si>
  <si>
    <t># Y values analyzed</t>
  </si>
  <si>
    <t>TEAC</t>
  </si>
  <si>
    <t>ORAC</t>
  </si>
  <si>
    <t>ORAC2</t>
  </si>
  <si>
    <t>Ave.</t>
  </si>
  <si>
    <t>exp 1</t>
  </si>
  <si>
    <t>exp2</t>
  </si>
  <si>
    <t>exp3</t>
  </si>
  <si>
    <t>exp4</t>
  </si>
  <si>
    <t>exp 2</t>
  </si>
  <si>
    <t>exp 3</t>
  </si>
  <si>
    <t>exp 4</t>
  </si>
  <si>
    <t>4HBA</t>
  </si>
  <si>
    <t>EC25</t>
  </si>
  <si>
    <t>Initial Conc.</t>
  </si>
  <si>
    <r>
      <t xml:space="preserve">Final Concentration </t>
    </r>
    <r>
      <rPr>
        <sz val="11"/>
        <color theme="1"/>
        <rFont val="Calibri"/>
        <family val="2"/>
      </rPr>
      <t>µM</t>
    </r>
  </si>
  <si>
    <t>EC50 Combinations</t>
  </si>
  <si>
    <t>D+H</t>
  </si>
  <si>
    <t>D+F</t>
  </si>
  <si>
    <t>H+F</t>
  </si>
  <si>
    <t>EC25 Combinations</t>
  </si>
  <si>
    <t>TRIPLE Combination</t>
  </si>
  <si>
    <t>Expected interaction</t>
  </si>
  <si>
    <t>TRIPLE COMBO</t>
  </si>
  <si>
    <t xml:space="preserve">Summary of Average Trolox equivalence </t>
  </si>
  <si>
    <t>ec50</t>
  </si>
  <si>
    <t xml:space="preserve"> D+H</t>
  </si>
  <si>
    <t>D+H+F</t>
  </si>
  <si>
    <t>Expected D+H</t>
  </si>
  <si>
    <t>Expected  D+F</t>
  </si>
  <si>
    <t>Expected H+F</t>
  </si>
  <si>
    <t>Expected D+H+F</t>
  </si>
  <si>
    <t>E50</t>
  </si>
  <si>
    <t>AVE</t>
  </si>
  <si>
    <t>Additive effect</t>
  </si>
  <si>
    <t>Synergistic effect</t>
  </si>
  <si>
    <t>EXP D+H</t>
  </si>
  <si>
    <t>EXP D+F</t>
  </si>
  <si>
    <t>EXPH+F</t>
  </si>
  <si>
    <t>Antagonistic effect</t>
  </si>
  <si>
    <t>exp1</t>
  </si>
  <si>
    <t>D+F+H</t>
  </si>
  <si>
    <t>EXP D+F+H</t>
  </si>
  <si>
    <t>EXP1</t>
  </si>
  <si>
    <t>EXP2</t>
  </si>
  <si>
    <t>EXP3</t>
  </si>
  <si>
    <t>EXP4</t>
  </si>
  <si>
    <t>Observed</t>
  </si>
  <si>
    <t>Expected</t>
  </si>
  <si>
    <t>SEM_Observed</t>
  </si>
  <si>
    <t>SEM_expected</t>
  </si>
  <si>
    <t>EC 50 D+H</t>
  </si>
  <si>
    <t>EC50 D+F</t>
  </si>
  <si>
    <t>EC50 H+F</t>
  </si>
  <si>
    <t>EC50 EXP D+H</t>
  </si>
  <si>
    <t>EC50 EXPH+F</t>
  </si>
  <si>
    <t>EC50 D+F+H</t>
  </si>
  <si>
    <t>EC50 EXP D+F+H</t>
  </si>
  <si>
    <t>EC25 D+H</t>
  </si>
  <si>
    <t>EC25 D+F</t>
  </si>
  <si>
    <t>EC25 H+F</t>
  </si>
  <si>
    <t>EC25 EXP D+H</t>
  </si>
  <si>
    <t>EC25 EXP D+F</t>
  </si>
  <si>
    <t>EC25 EXPH+F</t>
  </si>
  <si>
    <t>EC25BD+F+H</t>
  </si>
  <si>
    <t>EC25 EXP D+F+H</t>
  </si>
  <si>
    <t>N too small</t>
  </si>
  <si>
    <t>EC 50 D+H vs. EC50 D+F</t>
  </si>
  <si>
    <t>-0,01255 to 0,01005</t>
  </si>
  <si>
    <t>EC 50 D+H vs. EC50 H+F</t>
  </si>
  <si>
    <t>-0,01261 to 0,009985</t>
  </si>
  <si>
    <t>EC 50 D+H vs. EC50 EXP D+H</t>
  </si>
  <si>
    <t>-0,01972 to 0,002874</t>
  </si>
  <si>
    <t>EC 50 D+H vs. EXP D+F</t>
  </si>
  <si>
    <t>-0,02976 to -0,007161</t>
  </si>
  <si>
    <t>EC 50 D+H vs. EC50 EXPH+F</t>
  </si>
  <si>
    <t>-0,02327 to -0,0006775</t>
  </si>
  <si>
    <t>EC 50 D+H vs. EC50 D+F+H</t>
  </si>
  <si>
    <t>-0,01281 to 0,009787</t>
  </si>
  <si>
    <t>EC 50 D+H vs. EC50 EXP D+F+H</t>
  </si>
  <si>
    <t>-0,04047 to -0,01787</t>
  </si>
  <si>
    <t>EC 50 D+H vs. EC25 D+H</t>
  </si>
  <si>
    <t>-0,003071 to 0,01953</t>
  </si>
  <si>
    <t>EC 50 D+H vs. EC25 D+F</t>
  </si>
  <si>
    <t>-0,01235 to 0,01025</t>
  </si>
  <si>
    <t>EC 50 D+H vs. EC25 H+F</t>
  </si>
  <si>
    <t>-0,009756 to 0,01284</t>
  </si>
  <si>
    <t>EC 50 D+H vs. EC25 EXP D+H</t>
  </si>
  <si>
    <t>-0,003647 to 0,01895</t>
  </si>
  <si>
    <t>EC 50 D+H vs. EC25 EXP D+F</t>
  </si>
  <si>
    <t>-0,01335 to 0,00925</t>
  </si>
  <si>
    <t>EC 50 D+H vs. EC25 EXPH+F</t>
  </si>
  <si>
    <t>-0,01267 to 0,009927</t>
  </si>
  <si>
    <t>EC 50 D+H vs. EC25BD+F+H</t>
  </si>
  <si>
    <t>-0,01251 to 0,01008</t>
  </si>
  <si>
    <t>EC 50 D+H vs. EC25 EXP D+F+H</t>
  </si>
  <si>
    <t>-0,01892 to 0,003676</t>
  </si>
  <si>
    <t>EC50 D+F vs. EC50 H+F</t>
  </si>
  <si>
    <t>-0,01136 to 0,01124</t>
  </si>
  <si>
    <t>EC50 D+F vs. EC50 EXP D+H</t>
  </si>
  <si>
    <t>-0,01847 to 0,004128</t>
  </si>
  <si>
    <t>EC50 D+F vs. EXP D+F</t>
  </si>
  <si>
    <t>-0,02851 to -0,005908</t>
  </si>
  <si>
    <t>EC50 D+F vs. EC50 EXPH+F</t>
  </si>
  <si>
    <t>-0,02202 to 0,000576</t>
  </si>
  <si>
    <t>EC50 D+F vs. EC50 D+F+H</t>
  </si>
  <si>
    <t>-0,01156 to 0,01104</t>
  </si>
  <si>
    <t>EC50 D+F vs. EC50 EXP D+F+H</t>
  </si>
  <si>
    <t>-0,03921 to -0,01662</t>
  </si>
  <si>
    <t>EC50 D+F vs. EC25 D+H</t>
  </si>
  <si>
    <t>-0,001817 to 0,02078</t>
  </si>
  <si>
    <t>EC50 D+F vs. EC25 D+F</t>
  </si>
  <si>
    <t>-0,0111 to 0,0115</t>
  </si>
  <si>
    <t>EC50 D+F vs. EC25 H+F</t>
  </si>
  <si>
    <t>-0,008503 to 0,01409</t>
  </si>
  <si>
    <t>EC50 D+F vs. EC25 EXP D+H</t>
  </si>
  <si>
    <t>-0,002393 to 0,0202</t>
  </si>
  <si>
    <t>EC50 D+F vs. EC25 EXP D+F</t>
  </si>
  <si>
    <t>-0,01209 to 0,0105</t>
  </si>
  <si>
    <t>EC50 D+F vs. EC25 EXPH+F</t>
  </si>
  <si>
    <t>-0,01142 to 0,01118</t>
  </si>
  <si>
    <t>EC50 D+F vs. EC25BD+F+H</t>
  </si>
  <si>
    <t>-0,01126 to 0,01134</t>
  </si>
  <si>
    <t>EC50 D+F vs. EC25 EXP D+F+H</t>
  </si>
  <si>
    <t>-0,01767 to 0,004929</t>
  </si>
  <si>
    <t>EC50 H+F vs. EC50 EXP D+H</t>
  </si>
  <si>
    <t>-0,01841 to 0,004188</t>
  </si>
  <si>
    <t>EC50 H+F vs. EXP D+F</t>
  </si>
  <si>
    <t>-0,02845 to -0,005848</t>
  </si>
  <si>
    <t>EC50 H+F vs. EC50 EXPH+F</t>
  </si>
  <si>
    <t>-0,02196 to 0,000636</t>
  </si>
  <si>
    <t>EC50 H+F vs. EC50 D+F+H</t>
  </si>
  <si>
    <t>-0,0115 to 0,0111</t>
  </si>
  <si>
    <t>EC50 H+F vs. EC50 EXP D+F+H</t>
  </si>
  <si>
    <t>-0,03915 to -0,01656</t>
  </si>
  <si>
    <t>EC50 H+F vs. EC25 D+H</t>
  </si>
  <si>
    <t>-0,001757 to 0,02084</t>
  </si>
  <si>
    <t>EC50 H+F vs. EC25 D+F</t>
  </si>
  <si>
    <t>-0,01104 to 0,01156</t>
  </si>
  <si>
    <t>EC50 H+F vs. EC25 H+F</t>
  </si>
  <si>
    <t>-0,008443 to 0,01415</t>
  </si>
  <si>
    <t>EC50 H+F vs. EC25 EXP D+H</t>
  </si>
  <si>
    <t>-0,002333 to 0,02026</t>
  </si>
  <si>
    <t>EC50 H+F vs. EC25 EXP D+F</t>
  </si>
  <si>
    <t>-0,01203 to 0,01056</t>
  </si>
  <si>
    <t>EC50 H+F vs. EC25 EXPH+F</t>
  </si>
  <si>
    <t>EC50 H+F vs. EC25BD+F+H</t>
  </si>
  <si>
    <t>-0,0112 to 0,0114</t>
  </si>
  <si>
    <t>EC50 H+F vs. EC25 EXP D+F+H</t>
  </si>
  <si>
    <t>-0,01761 to 0,004989</t>
  </si>
  <si>
    <t>EC50 EXP D+H vs. EXP D+F</t>
  </si>
  <si>
    <t>-0,02133 to 0,001263</t>
  </si>
  <si>
    <t>EC50 EXP D+H vs. EC50 EXPH+F</t>
  </si>
  <si>
    <t>-0,01485 to 0,007747</t>
  </si>
  <si>
    <t>EC50 EXP D+H vs. EC50 D+F+H</t>
  </si>
  <si>
    <t>-0,004386 to 0,01821</t>
  </si>
  <si>
    <t>EC50 EXP D+H vs. EC50 EXP D+F+H</t>
  </si>
  <si>
    <t>-0,03204 to -0,009447</t>
  </si>
  <si>
    <t>EC50 EXP D+H vs. EC25 D+H</t>
  </si>
  <si>
    <t>0,005354 to 0,02795</t>
  </si>
  <si>
    <t>EC50 EXP D+H vs. EC25 D+F</t>
  </si>
  <si>
    <t>-0,003927 to 0,01867</t>
  </si>
  <si>
    <t>EC50 EXP D+H vs. EC25 H+F</t>
  </si>
  <si>
    <t>-0,001332 to 0,02127</t>
  </si>
  <si>
    <t>EC50 EXP D+H vs. EC25 EXP D+H</t>
  </si>
  <si>
    <t>0,004778 to 0,02737</t>
  </si>
  <si>
    <t>EC50 EXP D+H vs. EC25 EXP D+F</t>
  </si>
  <si>
    <t>-0,004923 to 0,01767</t>
  </si>
  <si>
    <t>EC50 EXP D+H vs. EC25 EXPH+F</t>
  </si>
  <si>
    <t>-0,004246 to 0,01835</t>
  </si>
  <si>
    <t>EC50 EXP D+H vs. EC25BD+F+H</t>
  </si>
  <si>
    <t>-0,004089 to 0,01851</t>
  </si>
  <si>
    <t>EC50 EXP D+H vs. EC25 EXP D+F+H</t>
  </si>
  <si>
    <t>-0,0105 to 0,0121</t>
  </si>
  <si>
    <t>EXP D+F vs. EC50 EXPH+F</t>
  </si>
  <si>
    <t>-0,004815 to 0,01778</t>
  </si>
  <si>
    <t>EXP D+F vs. EC50 D+F+H</t>
  </si>
  <si>
    <t>0,00565 to 0,02825</t>
  </si>
  <si>
    <t>EXP D+F vs. EC50 EXP D+F+H</t>
  </si>
  <si>
    <t>-0,02201 to 0,000589</t>
  </si>
  <si>
    <t>EXP D+F vs. EC25 D+H</t>
  </si>
  <si>
    <t>0,01539 to 0,03799</t>
  </si>
  <si>
    <t>EXP D+F vs. EC25 D+F</t>
  </si>
  <si>
    <t>0,006108 to 0,02871</t>
  </si>
  <si>
    <t>EXP D+F vs. EC25 H+F</t>
  </si>
  <si>
    <t>0,008704 to 0,0313</t>
  </si>
  <si>
    <t>EXP D+F vs. EC25 EXP D+H</t>
  </si>
  <si>
    <t>0,01481 to 0,03741</t>
  </si>
  <si>
    <t>EXP D+F vs. EC25 EXP D+F</t>
  </si>
  <si>
    <t>0,005113 to 0,02771</t>
  </si>
  <si>
    <t>EXP D+F vs. EC25 EXPH+F</t>
  </si>
  <si>
    <t>0,005789 to 0,02839</t>
  </si>
  <si>
    <t>EXP D+F vs. EC25BD+F+H</t>
  </si>
  <si>
    <t>0,005947 to 0,02854</t>
  </si>
  <si>
    <t>EXP D+F vs. EC25 EXP D+F+H</t>
  </si>
  <si>
    <t>-0,0004611 to 0,02214</t>
  </si>
  <si>
    <t>EC50 EXPH+F vs. EC50 D+F+H</t>
  </si>
  <si>
    <t>-0,000834 to 0,02176</t>
  </si>
  <si>
    <t>EC50 EXPH+F vs. EC50 EXP D+F+H</t>
  </si>
  <si>
    <t>-0,02849 to -0,005895</t>
  </si>
  <si>
    <t>EC50 EXPH+F vs. EC25 D+H</t>
  </si>
  <si>
    <t>0,008905 to 0,0315</t>
  </si>
  <si>
    <t>EC50 EXPH+F vs. EC25 D+F</t>
  </si>
  <si>
    <t>-0,0003757 to 0,02222</t>
  </si>
  <si>
    <t>EC50 EXPH+F vs. EC25 H+F</t>
  </si>
  <si>
    <t>0,00222 to 0,02482</t>
  </si>
  <si>
    <t>EC50 EXPH+F vs. EC25 EXP D+H</t>
  </si>
  <si>
    <t>0,008329 to 0,03093</t>
  </si>
  <si>
    <t>EC50 EXPH+F vs. EC25 EXP D+F</t>
  </si>
  <si>
    <t>-0,001371 to 0,02123</t>
  </si>
  <si>
    <t>EC50 EXPH+F vs. EC25 EXPH+F</t>
  </si>
  <si>
    <t>-0,0006945 to 0,0219</t>
  </si>
  <si>
    <t>EC50 EXPH+F vs. EC25BD+F+H</t>
  </si>
  <si>
    <t>-0,0005369 to 0,02206</t>
  </si>
  <si>
    <t>EC50 EXPH+F vs. EC25 EXP D+F+H</t>
  </si>
  <si>
    <t>-0,006945 to 0,01565</t>
  </si>
  <si>
    <t>EC50 D+F+H vs. EC50 EXP D+F+H</t>
  </si>
  <si>
    <t>-0,03896 to -0,01636</t>
  </si>
  <si>
    <t>EC50 D+F+H vs. EC25 D+H</t>
  </si>
  <si>
    <t>-0,001559 to 0,02104</t>
  </si>
  <si>
    <t>EC50 D+F+H vs. EC25 D+F</t>
  </si>
  <si>
    <t>-0,01084 to 0,01176</t>
  </si>
  <si>
    <t>EC50 D+F+H vs. EC25 H+F</t>
  </si>
  <si>
    <t>-0,008245 to 0,01435</t>
  </si>
  <si>
    <t>EC50 D+F+H vs. EC25 EXP D+H</t>
  </si>
  <si>
    <t>-0,002135 to 0,02046</t>
  </si>
  <si>
    <t>EC50 D+F+H vs. EC25 EXP D+F</t>
  </si>
  <si>
    <t>-0,01184 to 0,01076</t>
  </si>
  <si>
    <t>EC50 D+F+H vs. EC25 EXPH+F</t>
  </si>
  <si>
    <t>-0,01116 to 0,01144</t>
  </si>
  <si>
    <t>EC50 D+F+H vs. EC25BD+F+H</t>
  </si>
  <si>
    <t>-0,011 to 0,0116</t>
  </si>
  <si>
    <t>EC50 D+F+H vs. EC25 EXP D+F+H</t>
  </si>
  <si>
    <t>-0,01741 to 0,005187</t>
  </si>
  <si>
    <t>EC50 EXP D+F+H vs. EC25 D+H</t>
  </si>
  <si>
    <t>0,0261 to 0,0487</t>
  </si>
  <si>
    <t>EC50 EXP D+F+H vs. EC25 D+F</t>
  </si>
  <si>
    <t>0,01682 to 0,03941</t>
  </si>
  <si>
    <t>EC50 EXP D+F+H vs. EC25 H+F</t>
  </si>
  <si>
    <t>0,01941 to 0,04201</t>
  </si>
  <si>
    <t>EC50 EXP D+F+H vs. EC25 EXP D+H</t>
  </si>
  <si>
    <t>0,02552 to 0,04812</t>
  </si>
  <si>
    <t>EC50 EXP D+F+H vs. EC25 EXP D+F</t>
  </si>
  <si>
    <t>0,01582 to 0,03842</t>
  </si>
  <si>
    <t>EC50 EXP D+F+H vs. EC25 EXPH+F</t>
  </si>
  <si>
    <t>0,0165 to 0,0391</t>
  </si>
  <si>
    <t>EC50 EXP D+F+H vs. EC25BD+F+H</t>
  </si>
  <si>
    <t>0,01666 to 0,03925</t>
  </si>
  <si>
    <t>EC50 EXP D+F+H vs. EC25 EXP D+F+H</t>
  </si>
  <si>
    <t>0,01025 to 0,03285</t>
  </si>
  <si>
    <t>EC25 D+H vs. EC25 D+F</t>
  </si>
  <si>
    <t>-0,02058 to 0,002017</t>
  </si>
  <si>
    <t>EC25 D+H vs. EC25 H+F</t>
  </si>
  <si>
    <t>-0,01798 to 0,004613</t>
  </si>
  <si>
    <t>EC25 D+H vs. EC25 EXP D+H</t>
  </si>
  <si>
    <t>-0,01187 to 0,01072</t>
  </si>
  <si>
    <t>EC25 D+H vs. EC25 EXP D+F</t>
  </si>
  <si>
    <t>-0,02157 to 0,001022</t>
  </si>
  <si>
    <t>EC25 D+H vs. EC25 EXPH+F</t>
  </si>
  <si>
    <t>-0,0209 to 0,001699</t>
  </si>
  <si>
    <t>EC25 D+H vs. EC25BD+F+H</t>
  </si>
  <si>
    <t>-0,02074 to 0,001856</t>
  </si>
  <si>
    <t>EC25 D+H vs. EC25 EXP D+F+H</t>
  </si>
  <si>
    <t>-0,02715 to -0,004552</t>
  </si>
  <si>
    <t>EC25 D+F vs. EC25 H+F</t>
  </si>
  <si>
    <t>-0,008703 to 0,01389</t>
  </si>
  <si>
    <t>EC25 D+F vs. EC25 EXP D+H</t>
  </si>
  <si>
    <t>-0,002593 to 0,02</t>
  </si>
  <si>
    <t>EC25 D+F vs. EC25 EXP D+F</t>
  </si>
  <si>
    <t>-0,01229 to 0,0103</t>
  </si>
  <si>
    <t>EC25 D+F vs. EC25 EXPH+F</t>
  </si>
  <si>
    <t>-0,01162 to 0,01098</t>
  </si>
  <si>
    <t>EC25 D+F vs. EC25BD+F+H</t>
  </si>
  <si>
    <t>-0,01146 to 0,01114</t>
  </si>
  <si>
    <t>EC25 D+F vs. EC25 EXP D+F+H</t>
  </si>
  <si>
    <t>-0,01787 to 0,004729</t>
  </si>
  <si>
    <t>EC25 H+F vs. EC25 EXP D+H</t>
  </si>
  <si>
    <t>-0,005189 to 0,01741</t>
  </si>
  <si>
    <t>EC25 H+F vs. EC25 EXP D+F</t>
  </si>
  <si>
    <t>-0,01489 to 0,007708</t>
  </si>
  <si>
    <t>EC25 H+F vs. EC25 EXPH+F</t>
  </si>
  <si>
    <t>-0,01421 to 0,008384</t>
  </si>
  <si>
    <t>EC25 H+F vs. EC25BD+F+H</t>
  </si>
  <si>
    <t>-0,01406 to 0,008542</t>
  </si>
  <si>
    <t>EC25 H+F vs. EC25 EXP D+F+H</t>
  </si>
  <si>
    <t>-0,02046 to 0,002133</t>
  </si>
  <si>
    <t>EC25 EXP D+H vs. EC25 EXP D+F</t>
  </si>
  <si>
    <t>-0,021 to 0,001598</t>
  </si>
  <si>
    <t>EC25 EXP D+H vs. EC25 EXPH+F</t>
  </si>
  <si>
    <t>-0,02032 to 0,002275</t>
  </si>
  <si>
    <t>EC25 EXP D+H vs. EC25BD+F+H</t>
  </si>
  <si>
    <t>-0,02016 to 0,002432</t>
  </si>
  <si>
    <t>EC25 EXP D+H vs. EC25 EXP D+F+H</t>
  </si>
  <si>
    <t>-0,02657 to -0,003976</t>
  </si>
  <si>
    <t>EC25 EXP D+F vs. EC25 EXPH+F</t>
  </si>
  <si>
    <t>-0,01062 to 0,01197</t>
  </si>
  <si>
    <t>EC25 EXP D+F vs. EC25BD+F+H</t>
  </si>
  <si>
    <t>-0,01046 to 0,01213</t>
  </si>
  <si>
    <t>EC25 EXP D+F vs. EC25 EXP D+F+H</t>
  </si>
  <si>
    <t>-0,01687 to 0,005724</t>
  </si>
  <si>
    <t>EC25 EXPH+F vs. EC25BD+F+H</t>
  </si>
  <si>
    <t>-0,01114 to 0,01146</t>
  </si>
  <si>
    <t>EC25 EXPH+F vs. EC25 EXP D+F+H</t>
  </si>
  <si>
    <t>-0,01755 to 0,005048</t>
  </si>
  <si>
    <t>EC25BD+F+H vs. EC25 EXP D+F+H</t>
  </si>
  <si>
    <t>-0,01771 to 0,00489</t>
  </si>
  <si>
    <t>Test details</t>
  </si>
  <si>
    <t>Mean 1</t>
  </si>
  <si>
    <t>Mean 2</t>
  </si>
  <si>
    <t>SE of diff,</t>
  </si>
  <si>
    <t>n1</t>
  </si>
  <si>
    <t>n2</t>
  </si>
  <si>
    <t>q</t>
  </si>
  <si>
    <t>-0,01198 to 0,009468</t>
  </si>
  <si>
    <t>-0,01204 to 0,009408</t>
  </si>
  <si>
    <t>-0,01915 to 0,002298</t>
  </si>
  <si>
    <t>-0,02918 to -0,007738</t>
  </si>
  <si>
    <t>-0,0227 to -0,001254</t>
  </si>
  <si>
    <t>-0,01223 to 0,00921</t>
  </si>
  <si>
    <t>-0,03989 to -0,01845</t>
  </si>
  <si>
    <t>-0,002494 to 0,01895</t>
  </si>
  <si>
    <t>-0,01178 to 0,009669</t>
  </si>
  <si>
    <t>-0,009179 to 0,01226</t>
  </si>
  <si>
    <t>-0,00307 to 0,01837</t>
  </si>
  <si>
    <t>-0,01277 to 0,008674</t>
  </si>
  <si>
    <t>-0,01209 to 0,00935</t>
  </si>
  <si>
    <t>-0,01194 to 0,009508</t>
  </si>
  <si>
    <t>-0,01834 to 0,003099</t>
  </si>
  <si>
    <t>EC 50 D+H vs. EC50 3,4 DHBA</t>
  </si>
  <si>
    <t>-0,008439 to 0,01301</t>
  </si>
  <si>
    <t>EC 50 D+H vs. EC50 4HBA</t>
  </si>
  <si>
    <t>-0,001954 to 0,01949</t>
  </si>
  <si>
    <t>EC 50 D+H vs. EC50 FA</t>
  </si>
  <si>
    <t>-0,01199 to 0,009454</t>
  </si>
  <si>
    <t>EC 50 D+H vs. EC25 3,4 DHBA</t>
  </si>
  <si>
    <t>0,002504 to 0,02395</t>
  </si>
  <si>
    <t>EC 50 D+H vs. EC25 4HBA</t>
  </si>
  <si>
    <t>0,00318 to 0,02462</t>
  </si>
  <si>
    <t>EC 50 D+H vs. EC25 FA</t>
  </si>
  <si>
    <t>-0,00652 to 0,01492</t>
  </si>
  <si>
    <t>A-V</t>
  </si>
  <si>
    <t>-0,01078 to 0,01066</t>
  </si>
  <si>
    <t>-0,01789 to 0,003551</t>
  </si>
  <si>
    <t>-0,02793 to -0,006485</t>
  </si>
  <si>
    <t>-0,02144 to -5,329e-007</t>
  </si>
  <si>
    <t>-0,01098 to 0,01046</t>
  </si>
  <si>
    <t>-0,03864 to -0,01719</t>
  </si>
  <si>
    <t>-0,001241 to 0,0202</t>
  </si>
  <si>
    <t>-0,01052 to 0,01092</t>
  </si>
  <si>
    <t>-0,007926 to 0,01352</t>
  </si>
  <si>
    <t>-0,001816 to 0,01963</t>
  </si>
  <si>
    <t>-0,01152 to 0,009927</t>
  </si>
  <si>
    <t>-0,01084 to 0,0106</t>
  </si>
  <si>
    <t>-0,01068 to 0,01076</t>
  </si>
  <si>
    <t>-0,01709 to 0,004353</t>
  </si>
  <si>
    <t>EC50 D+F vs. EC50 3,4 DHBA</t>
  </si>
  <si>
    <t>-0,007185 to 0,01426</t>
  </si>
  <si>
    <t>EC50 D+F vs. EC50 4HBA</t>
  </si>
  <si>
    <t>-0,000701 to 0,02074</t>
  </si>
  <si>
    <t>EC50 D+F vs. EC50 FA</t>
  </si>
  <si>
    <t>-0,01074 to 0,01071</t>
  </si>
  <si>
    <t>EC50 D+F vs. EC25 3,4 DHBA</t>
  </si>
  <si>
    <t>0,003757 to 0,0252</t>
  </si>
  <si>
    <t>EC50 D+F vs. EC25 4HBA</t>
  </si>
  <si>
    <t>0,004434 to 0,02588</t>
  </si>
  <si>
    <t>EC50 D+F vs. EC25 FA</t>
  </si>
  <si>
    <t>-0,005266 to 0,01618</t>
  </si>
  <si>
    <t>B-V</t>
  </si>
  <si>
    <t>-0,01783 to 0,003611</t>
  </si>
  <si>
    <t>-0,02787 to -0,006425</t>
  </si>
  <si>
    <t>-0,02138 to 5,947e-005</t>
  </si>
  <si>
    <t>-0,01092 to 0,01052</t>
  </si>
  <si>
    <t>-0,03858 to -0,01713</t>
  </si>
  <si>
    <t>-0,001181 to 0,02026</t>
  </si>
  <si>
    <t>-0,01046 to 0,01098</t>
  </si>
  <si>
    <t>-0,007866 to 0,01358</t>
  </si>
  <si>
    <t>-0,001756 to 0,01969</t>
  </si>
  <si>
    <t>-0,01146 to 0,009987</t>
  </si>
  <si>
    <t>-0,01062 to 0,01082</t>
  </si>
  <si>
    <t>-0,01703 to 0,004413</t>
  </si>
  <si>
    <t>EC50 H+F vs. EC50 3,4 DHBA</t>
  </si>
  <si>
    <t>-0,007125 to 0,01432</t>
  </si>
  <si>
    <t>EC50 H+F vs. EC50 4HBA</t>
  </si>
  <si>
    <t>-0,000641 to 0,0208</t>
  </si>
  <si>
    <t>EC50 H+F vs. EC50 FA</t>
  </si>
  <si>
    <t>-0,01068 to 0,01077</t>
  </si>
  <si>
    <t>EC50 H+F vs. EC25 3,4 DHBA</t>
  </si>
  <si>
    <t>0,003817 to 0,02526</t>
  </si>
  <si>
    <t>EC50 H+F vs. EC25 4HBA</t>
  </si>
  <si>
    <t>0,004494 to 0,02594</t>
  </si>
  <si>
    <t>EC50 H+F vs. EC25 FA</t>
  </si>
  <si>
    <t>-0,005206 to 0,01624</t>
  </si>
  <si>
    <t>C-V</t>
  </si>
  <si>
    <t>-0,02076 to 0,0006862</t>
  </si>
  <si>
    <t>-0,01427 to 0,00717</t>
  </si>
  <si>
    <t>-0,003809 to 0,01763</t>
  </si>
  <si>
    <t>-0,03147 to -0,01002</t>
  </si>
  <si>
    <t>0,00593 to 0,02737</t>
  </si>
  <si>
    <t>-0,003351 to 0,01809</t>
  </si>
  <si>
    <t>-0,0007552 to 0,02069</t>
  </si>
  <si>
    <t>0,005354 to 0,0268</t>
  </si>
  <si>
    <t>-0,004346 to 0,0171</t>
  </si>
  <si>
    <t>-0,00367 to 0,01777</t>
  </si>
  <si>
    <t>-0,003512 to 0,01793</t>
  </si>
  <si>
    <t>-0,00992 to 0,01152</t>
  </si>
  <si>
    <t>EC50 EXP D+H vs. EC50 3,4 DHBA</t>
  </si>
  <si>
    <t>-1,447e-005 to 0,02143</t>
  </si>
  <si>
    <t>EC50 EXP D+H vs. EC50 4HBA</t>
  </si>
  <si>
    <t>0,00647 to 0,02791</t>
  </si>
  <si>
    <t>EC50 EXP D+H vs. EC50 FA</t>
  </si>
  <si>
    <t>-0,003566 to 0,01788</t>
  </si>
  <si>
    <t>EC50 EXP D+H vs. EC25 3,4 DHBA</t>
  </si>
  <si>
    <t>0,01093 to 0,03237</t>
  </si>
  <si>
    <t>EC50 EXP D+H vs. EC25 4HBA</t>
  </si>
  <si>
    <t>0,0116 to 0,03305</t>
  </si>
  <si>
    <t>EC50 EXP D+H vs. EC25 FA</t>
  </si>
  <si>
    <t>0,001904 to 0,02335</t>
  </si>
  <si>
    <t>D-V</t>
  </si>
  <si>
    <t>-0,004238 to 0,01721</t>
  </si>
  <si>
    <t>0,006227 to 0,02767</t>
  </si>
  <si>
    <t>-0,02143 to 1,247e-005</t>
  </si>
  <si>
    <t>0,01597 to 0,03741</t>
  </si>
  <si>
    <t>0,006685 to 0,02813</t>
  </si>
  <si>
    <t>0,009281 to 0,03072</t>
  </si>
  <si>
    <t>0,01539 to 0,03683</t>
  </si>
  <si>
    <t>0,00569 to 0,02713</t>
  </si>
  <si>
    <t>0,006366 to 0,02781</t>
  </si>
  <si>
    <t>0,006524 to 0,02797</t>
  </si>
  <si>
    <t>0,0001155 to 0,02156</t>
  </si>
  <si>
    <t>EXP D+F vs. EC50 3,4 DHBA</t>
  </si>
  <si>
    <t>0,01002 to 0,03147</t>
  </si>
  <si>
    <t>EXP D+F vs. EC50 4HBA</t>
  </si>
  <si>
    <t>0,01651 to 0,03795</t>
  </si>
  <si>
    <t>EXP D+F vs. EC50 FA</t>
  </si>
  <si>
    <t>EXP D+F vs. EC25 3,4 DHBA</t>
  </si>
  <si>
    <t>0,02096 to 0,04241</t>
  </si>
  <si>
    <t>EXP D+F vs. EC25 4HBA</t>
  </si>
  <si>
    <t>0,02164 to 0,04308</t>
  </si>
  <si>
    <t>EXP D+F vs. EC25 FA</t>
  </si>
  <si>
    <t>0,01194 to 0,03338</t>
  </si>
  <si>
    <t>E-V</t>
  </si>
  <si>
    <t>-0,0002575 to 0,02119</t>
  </si>
  <si>
    <t>-0,02792 to -0,006472</t>
  </si>
  <si>
    <t>0,009482 to 0,03093</t>
  </si>
  <si>
    <t>0,0002009 to 0,02164</t>
  </si>
  <si>
    <t>0,002797 to 0,02424</t>
  </si>
  <si>
    <t>0,008906 to 0,03035</t>
  </si>
  <si>
    <t>-0,0007942 to 0,02065</t>
  </si>
  <si>
    <t>-0,000118 to 0,02133</t>
  </si>
  <si>
    <t>3,961e-005 to 0,02148</t>
  </si>
  <si>
    <t>-0,006369 to 0,01508</t>
  </si>
  <si>
    <t>EC50 EXPH+F vs. EC50 3,4 DHBA</t>
  </si>
  <si>
    <t>0,003537 to 0,02498</t>
  </si>
  <si>
    <t>EC50 EXPH+F vs. EC50 4HBA</t>
  </si>
  <si>
    <t>EC50 EXPH+F vs. EC50 FA</t>
  </si>
  <si>
    <t>-1,397e-005 to 0,02143</t>
  </si>
  <si>
    <t>EC50 EXPH+F vs. EC25 3,4 DHBA</t>
  </si>
  <si>
    <t>0,01448 to 0,03592</t>
  </si>
  <si>
    <t>EC50 EXPH+F vs. EC25 4HBA</t>
  </si>
  <si>
    <t>0,01516 to 0,0366</t>
  </si>
  <si>
    <t>EC50 EXPH+F vs. EC25 FA</t>
  </si>
  <si>
    <t>0,005456 to 0,0269</t>
  </si>
  <si>
    <t>F-V</t>
  </si>
  <si>
    <t>-0,03838 to -0,01694</t>
  </si>
  <si>
    <t>-0,0009826 to 0,02046</t>
  </si>
  <si>
    <t>-0,01026 to 0,01118</t>
  </si>
  <si>
    <t>-0,007668 to 0,01378</t>
  </si>
  <si>
    <t>-0,001558 to 0,01989</t>
  </si>
  <si>
    <t>-0,01126 to 0,01019</t>
  </si>
  <si>
    <t>-0,01058 to 0,01086</t>
  </si>
  <si>
    <t>-0,01042 to 0,01102</t>
  </si>
  <si>
    <t>-0,01683 to 0,004611</t>
  </si>
  <si>
    <t>EC50 D+F+H vs. EC50 3,4 DHBA</t>
  </si>
  <si>
    <t>-0,006927 to 0,01452</t>
  </si>
  <si>
    <t>EC50 D+F+H vs. EC50 4HBA</t>
  </si>
  <si>
    <t>-0,000443 to 0,021</t>
  </si>
  <si>
    <t>EC50 D+F+H vs. EC50 FA</t>
  </si>
  <si>
    <t>-0,01048 to 0,01097</t>
  </si>
  <si>
    <t>EC50 D+F+H vs. EC25 3,4 DHBA</t>
  </si>
  <si>
    <t>0,004015 to 0,02546</t>
  </si>
  <si>
    <t>EC50 D+F+H vs. EC25 4HBA</t>
  </si>
  <si>
    <t>0,004692 to 0,02614</t>
  </si>
  <si>
    <t>EC50 D+F+H vs. EC25 FA</t>
  </si>
  <si>
    <t>-0,005008 to 0,01644</t>
  </si>
  <si>
    <t>G-V</t>
  </si>
  <si>
    <t>0,02668 to 0,04812</t>
  </si>
  <si>
    <t>0,01739 to 0,03884</t>
  </si>
  <si>
    <t>0,01999 to 0,04143</t>
  </si>
  <si>
    <t>0,0261 to 0,04754</t>
  </si>
  <si>
    <t>0,0164 to 0,03784</t>
  </si>
  <si>
    <t>0,01708 to 0,03852</t>
  </si>
  <si>
    <t>0,01723 to 0,03868</t>
  </si>
  <si>
    <t>0,01082 to 0,03227</t>
  </si>
  <si>
    <t>EC50 EXP D+F+H vs. EC50 3,4 DHBA</t>
  </si>
  <si>
    <t>0,02073 to 0,04217</t>
  </si>
  <si>
    <t>EC50 EXP D+F+H vs. EC50 4HBA</t>
  </si>
  <si>
    <t>0,02722 to 0,04866</t>
  </si>
  <si>
    <t>EC50 EXP D+F+H vs. EC50 FA</t>
  </si>
  <si>
    <t>0,01718 to 0,03862</t>
  </si>
  <si>
    <t>EC50 EXP D+F+H vs. EC25 3,4 DHBA</t>
  </si>
  <si>
    <t>0,03167 to 0,05312</t>
  </si>
  <si>
    <t>EC50 EXP D+F+H vs. EC25 4HBA</t>
  </si>
  <si>
    <t>0,03235 to 0,05379</t>
  </si>
  <si>
    <t>EC50 EXP D+F+H vs. EC25 FA</t>
  </si>
  <si>
    <t>0,02265 to 0,04409</t>
  </si>
  <si>
    <t>H-V</t>
  </si>
  <si>
    <t>-0,02 to 0,001441</t>
  </si>
  <si>
    <t>-0,01741 to 0,004037</t>
  </si>
  <si>
    <t>-0,0113 to 0,01015</t>
  </si>
  <si>
    <t>-0,021 to 0,0004458</t>
  </si>
  <si>
    <t>-0,02032 to 0,001122</t>
  </si>
  <si>
    <t>-0,02016 to 0,00128</t>
  </si>
  <si>
    <t>-0,02657 to -0,005129</t>
  </si>
  <si>
    <t>EC25 D+H vs. EC50 3,4 DHBA</t>
  </si>
  <si>
    <t>-0,01667 to 0,004777</t>
  </si>
  <si>
    <t>EC25 D+H vs. EC50 4HBA</t>
  </si>
  <si>
    <t>-0,01018 to 0,01126</t>
  </si>
  <si>
    <t>EC25 D+H vs. EC50 FA</t>
  </si>
  <si>
    <t>-0,02022 to 0,001226</t>
  </si>
  <si>
    <t>EC25 D+H vs. EC25 3,4 DHBA</t>
  </si>
  <si>
    <t>-0,005724 to 0,01572</t>
  </si>
  <si>
    <t>EC25 D+H vs. EC25 4HBA</t>
  </si>
  <si>
    <t>-0,005048 to 0,0164</t>
  </si>
  <si>
    <t>EC25 D+H vs. EC25 FA</t>
  </si>
  <si>
    <t>-0,01475 to 0,006696</t>
  </si>
  <si>
    <t>I-V</t>
  </si>
  <si>
    <t>-0,008126 to 0,01332</t>
  </si>
  <si>
    <t>-0,002017 to 0,01943</t>
  </si>
  <si>
    <t>-0,01172 to 0,009727</t>
  </si>
  <si>
    <t>-0,01104 to 0,0104</t>
  </si>
  <si>
    <t>-0,01088 to 0,01056</t>
  </si>
  <si>
    <t>-0,01729 to 0,004153</t>
  </si>
  <si>
    <t>EC25 D+F vs. EC50 3,4 DHBA</t>
  </si>
  <si>
    <t>-0,007386 to 0,01406</t>
  </si>
  <si>
    <t>EC25 D+F vs. EC50 4HBA</t>
  </si>
  <si>
    <t>-0,0009013 to 0,02054</t>
  </si>
  <si>
    <t>EC25 D+F vs. EC50 FA</t>
  </si>
  <si>
    <t>-0,01094 to 0,01051</t>
  </si>
  <si>
    <t>EC25 D+F vs. EC25 3,4 DHBA</t>
  </si>
  <si>
    <t>0,003557 to 0,025</t>
  </si>
  <si>
    <t>EC25 D+F vs. EC25 4HBA</t>
  </si>
  <si>
    <t>0,004233 to 0,02568</t>
  </si>
  <si>
    <t>EC25 D+F vs. EC25 FA</t>
  </si>
  <si>
    <t>-0,005467 to 0,01598</t>
  </si>
  <si>
    <t>J-V</t>
  </si>
  <si>
    <t>-0,004612 to 0,01683</t>
  </si>
  <si>
    <t>-0,01431 to 0,007131</t>
  </si>
  <si>
    <t>-0,01364 to 0,007807</t>
  </si>
  <si>
    <t>-0,01348 to 0,007965</t>
  </si>
  <si>
    <t>-0,01989 to 0,001557</t>
  </si>
  <si>
    <t>EC25 H+F vs. EC50 3,4 DHBA</t>
  </si>
  <si>
    <t>-0,009981 to 0,01146</t>
  </si>
  <si>
    <t>EC25 H+F vs. EC50 4HBA</t>
  </si>
  <si>
    <t>-0,003497 to 0,01795</t>
  </si>
  <si>
    <t>EC25 H+F vs. EC50 FA</t>
  </si>
  <si>
    <t>-0,01353 to 0,007911</t>
  </si>
  <si>
    <t>EC25 H+F vs. EC25 3,4 DHBA</t>
  </si>
  <si>
    <t>0,0009615 to 0,02241</t>
  </si>
  <si>
    <t>EC25 H+F vs. EC25 4HBA</t>
  </si>
  <si>
    <t>0,001638 to 0,02308</t>
  </si>
  <si>
    <t>EC25 H+F vs. EC25 FA</t>
  </si>
  <si>
    <t>-0,008062 to 0,01338</t>
  </si>
  <si>
    <t>K-V</t>
  </si>
  <si>
    <t>-0,02042 to 0,001022</t>
  </si>
  <si>
    <t>-0,01975 to 0,001698</t>
  </si>
  <si>
    <t>-0,01959 to 0,001856</t>
  </si>
  <si>
    <t>-0,026 to -0,004553</t>
  </si>
  <si>
    <t>EC25 EXP D+H vs. EC50 3,4 DHBA</t>
  </si>
  <si>
    <t>-0,01609 to 0,005353</t>
  </si>
  <si>
    <t>EC25 EXP D+H vs. EC50 4HBA</t>
  </si>
  <si>
    <t>-0,009606 to 0,01184</t>
  </si>
  <si>
    <t>EC25 EXP D+H vs. EC50 FA</t>
  </si>
  <si>
    <t>-0,01964 to 0,001802</t>
  </si>
  <si>
    <t>EC25 EXP D+H vs. EC25 3,4 DHBA</t>
  </si>
  <si>
    <t>-0,005148 to 0,0163</t>
  </si>
  <si>
    <t>EC25 EXP D+H vs. EC25 4HBA</t>
  </si>
  <si>
    <t>-0,004472 to 0,01697</t>
  </si>
  <si>
    <t>EC25 EXP D+H vs. EC25 FA</t>
  </si>
  <si>
    <t>-0,01417 to 0,007272</t>
  </si>
  <si>
    <t>L-V</t>
  </si>
  <si>
    <t>-0,01005 to 0,0114</t>
  </si>
  <si>
    <t>-0,009888 to 0,01156</t>
  </si>
  <si>
    <t>-0,0163 to 0,005148</t>
  </si>
  <si>
    <t>EC25 EXP D+F vs. EC50 3,4 DHBA</t>
  </si>
  <si>
    <t>-0,00639 to 0,01505</t>
  </si>
  <si>
    <t>EC25 EXP D+F vs. EC50 4HBA</t>
  </si>
  <si>
    <t>9,378e-005 to 0,02154</t>
  </si>
  <si>
    <t>EC25 EXP D+F vs. EC50 FA</t>
  </si>
  <si>
    <t>-0,009942 to 0,0115</t>
  </si>
  <si>
    <t>EC25 EXP D+F vs. EC25 3,4 DHBA</t>
  </si>
  <si>
    <t>0,004552 to 0,026</t>
  </si>
  <si>
    <t>EC25 EXP D+F vs. EC25 4HBA</t>
  </si>
  <si>
    <t>0,005229 to 0,02667</t>
  </si>
  <si>
    <t>EC25 EXP D+F vs. EC25 FA</t>
  </si>
  <si>
    <t>M-V</t>
  </si>
  <si>
    <t>-0,01056 to 0,01088</t>
  </si>
  <si>
    <t>-0,01697 to 0,004471</t>
  </si>
  <si>
    <t>EC25 EXPH+F vs. EC50 3,4 DHBA</t>
  </si>
  <si>
    <t>-0,007067 to 0,01438</t>
  </si>
  <si>
    <t>EC25 EXPH+F vs. EC50 4HBA</t>
  </si>
  <si>
    <t>-0,0005825 to 0,02086</t>
  </si>
  <si>
    <t>EC25 EXPH+F vs. EC50 FA</t>
  </si>
  <si>
    <t>-0,01062 to 0,01083</t>
  </si>
  <si>
    <t>EC25 EXPH+F vs. EC25 3,4 DHBA</t>
  </si>
  <si>
    <t>0,003876 to 0,02532</t>
  </si>
  <si>
    <t>EC25 EXPH+F vs. EC25 4HBA</t>
  </si>
  <si>
    <t>EC25 EXPH+F vs. EC25 FA</t>
  </si>
  <si>
    <t>N-V</t>
  </si>
  <si>
    <t>-0,01713 to 0,004314</t>
  </si>
  <si>
    <t>EC25BD+F+H vs. EC50 3,4 DHBA</t>
  </si>
  <si>
    <t>-0,007224 to 0,01422</t>
  </si>
  <si>
    <t>EC25BD+F+H vs. EC50 4HBA</t>
  </si>
  <si>
    <t>-0,00074 to 0,0207</t>
  </si>
  <si>
    <t>EC25BD+F+H vs. EC50 FA</t>
  </si>
  <si>
    <t>-0,01078 to 0,01067</t>
  </si>
  <si>
    <t>EC25BD+F+H vs. EC25 3,4 DHBA</t>
  </si>
  <si>
    <t>0,003718 to 0,02516</t>
  </si>
  <si>
    <t>EC25BD+F+H vs. EC25 4HBA</t>
  </si>
  <si>
    <t>0,004395 to 0,02584</t>
  </si>
  <si>
    <t>EC25BD+F+H vs. EC25 FA</t>
  </si>
  <si>
    <t>-0,005306 to 0,01614</t>
  </si>
  <si>
    <t>O-V</t>
  </si>
  <si>
    <t>EC25 EXP D+F+H vs. EC50 3,4 DHBA</t>
  </si>
  <si>
    <t>-0,0008161 to 0,02063</t>
  </si>
  <si>
    <t>EC25 EXP D+F+H vs. EC50 4HBA</t>
  </si>
  <si>
    <t>0,005668 to 0,02711</t>
  </si>
  <si>
    <t>EC25 EXP D+F+H vs. EC50 FA</t>
  </si>
  <si>
    <t>-0,004367 to 0,01708</t>
  </si>
  <si>
    <t>EC25 EXP D+F+H vs. EC25 3,4 DHBA</t>
  </si>
  <si>
    <t>0,01013 to 0,03157</t>
  </si>
  <si>
    <t>EC25 EXP D+F+H vs. EC25 4HBA</t>
  </si>
  <si>
    <t>0,0108 to 0,03225</t>
  </si>
  <si>
    <t>EC25 EXP D+F+H vs. EC25 FA</t>
  </si>
  <si>
    <t>0,001103 to 0,02255</t>
  </si>
  <si>
    <t>P-V</t>
  </si>
  <si>
    <t>EC50 3,4 DHBA vs. EC50 4HBA</t>
  </si>
  <si>
    <t>EC50 3,4 DHBA vs. EC50 FA</t>
  </si>
  <si>
    <t>-0,01427 to 0,007171</t>
  </si>
  <si>
    <t>EC50 3,4 DHBA vs. EC25 3,4 DHBA</t>
  </si>
  <si>
    <t>0,0002207 to 0,02166</t>
  </si>
  <si>
    <t>EC50 3,4 DHBA vs. EC25 4HBA</t>
  </si>
  <si>
    <t>0,000897 to 0,02234</t>
  </si>
  <si>
    <t>EC50 3,4 DHBA vs. EC25 FA</t>
  </si>
  <si>
    <t>-0,008803 to 0,01264</t>
  </si>
  <si>
    <t>Q-V</t>
  </si>
  <si>
    <t>EC50 4HBA vs. EC50 FA</t>
  </si>
  <si>
    <t>-0,02076 to 0,0006865</t>
  </si>
  <si>
    <t>EC50 4HBA vs. EC25 3,4 DHBA</t>
  </si>
  <si>
    <t>-0,006264 to 0,01518</t>
  </si>
  <si>
    <t>EC50 4HBA vs. EC25 4HBA</t>
  </si>
  <si>
    <t>-0,005587 to 0,01586</t>
  </si>
  <si>
    <t>EC50 4HBA vs. EC25 FA</t>
  </si>
  <si>
    <t>-0,01529 to 0,006156</t>
  </si>
  <si>
    <t>R-V</t>
  </si>
  <si>
    <t>EC50 FA vs. EC25 3,4 DHBA</t>
  </si>
  <si>
    <t>0,003772 to 0,02522</t>
  </si>
  <si>
    <t>EC50 FA vs. EC25 4HBA</t>
  </si>
  <si>
    <t>0,004448 to 0,02589</t>
  </si>
  <si>
    <t>EC50 FA vs. EC25 FA</t>
  </si>
  <si>
    <t>-0,005252 to 0,01619</t>
  </si>
  <si>
    <t>S-V</t>
  </si>
  <si>
    <t>EC25 3,4 DHBA vs. EC25 4HBA</t>
  </si>
  <si>
    <t>EC25 3,4 DHBA vs. EC25 FA</t>
  </si>
  <si>
    <t>T-V</t>
  </si>
  <si>
    <t>EC25 4HBA vs. EC25 FA</t>
  </si>
  <si>
    <t>U-V</t>
  </si>
  <si>
    <t>NO sig difference between the antioxidant activity of FA between EC50 &amp; EC25 concentrations</t>
  </si>
  <si>
    <t xml:space="preserve">ec50 combinations </t>
  </si>
  <si>
    <t>ec20 vs ec25</t>
  </si>
  <si>
    <t xml:space="preserve">ec50 combos vs singles </t>
  </si>
  <si>
    <t xml:space="preserve">singles </t>
  </si>
  <si>
    <t>sem</t>
  </si>
  <si>
    <t>stdev</t>
  </si>
  <si>
    <t>3,4 DHBA + 4HBA</t>
  </si>
  <si>
    <t>3,4 DHBA + FA</t>
  </si>
  <si>
    <t xml:space="preserve">4HBA + FA </t>
  </si>
  <si>
    <t xml:space="preserve">3,4 DHBA + FA + 4HBA </t>
  </si>
  <si>
    <t>3,4-DHBA</t>
  </si>
  <si>
    <t>4-HBA</t>
  </si>
  <si>
    <t>3,4- DHBA + 4-HBA</t>
  </si>
  <si>
    <t>3,4- DHBA + FA</t>
  </si>
  <si>
    <t>4-HBA + FA</t>
  </si>
  <si>
    <t>3,4- DHBA + 4-HBA + 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</si>
</sst>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name val="Arial"/>
      <family val="2"/>
    </font>
    <font>
      <sz val="6"/>
      <name val="Arial"/>
      <family val="2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6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right"/>
    </xf>
    <xf numFmtId="0" fontId="0" fillId="3" borderId="0" xfId="0" applyFill="1"/>
    <xf numFmtId="0" fontId="0" fillId="4" borderId="0" xfId="0" applyFill="1"/>
    <xf numFmtId="0" fontId="0" fillId="2" borderId="0" xfId="0" applyFill="1"/>
    <xf numFmtId="165" fontId="0" fillId="3" borderId="0" xfId="0" applyNumberFormat="1" applyFill="1"/>
    <xf numFmtId="164" fontId="0" fillId="4" borderId="0" xfId="0" applyNumberFormat="1" applyFill="1"/>
    <xf numFmtId="165" fontId="0" fillId="0" borderId="0" xfId="0" applyNumberFormat="1"/>
    <xf numFmtId="0" fontId="0" fillId="5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6" borderId="0" xfId="0" applyFill="1"/>
    <xf numFmtId="0" fontId="0" fillId="7" borderId="0" xfId="0" applyFill="1"/>
    <xf numFmtId="0" fontId="2" fillId="6" borderId="0" xfId="0" applyFont="1" applyFill="1" applyAlignment="1">
      <alignment horizontal="left"/>
    </xf>
    <xf numFmtId="0" fontId="0" fillId="8" borderId="9" xfId="0" applyFill="1" applyBorder="1" applyAlignment="1">
      <alignment horizontal="right"/>
    </xf>
    <xf numFmtId="0" fontId="0" fillId="8" borderId="0" xfId="0" applyFill="1" applyAlignment="1">
      <alignment horizontal="right"/>
    </xf>
    <xf numFmtId="0" fontId="5" fillId="0" borderId="0" xfId="0" applyFont="1"/>
    <xf numFmtId="0" fontId="0" fillId="0" borderId="9" xfId="0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9" borderId="9" xfId="0" applyFill="1" applyBorder="1" applyAlignment="1">
      <alignment horizontal="right"/>
    </xf>
    <xf numFmtId="0" fontId="0" fillId="9" borderId="10" xfId="0" applyFill="1" applyBorder="1" applyAlignment="1">
      <alignment horizontal="right"/>
    </xf>
    <xf numFmtId="0" fontId="0" fillId="9" borderId="0" xfId="0" applyFill="1" applyAlignment="1">
      <alignment horizontal="right"/>
    </xf>
    <xf numFmtId="0" fontId="0" fillId="9" borderId="11" xfId="0" applyFill="1" applyBorder="1" applyAlignment="1">
      <alignment horizontal="right"/>
    </xf>
    <xf numFmtId="0" fontId="0" fillId="0" borderId="12" xfId="0" applyBorder="1"/>
    <xf numFmtId="0" fontId="0" fillId="10" borderId="12" xfId="0" applyFill="1" applyBorder="1"/>
    <xf numFmtId="0" fontId="0" fillId="0" borderId="13" xfId="0" applyBorder="1"/>
    <xf numFmtId="0" fontId="0" fillId="0" borderId="9" xfId="0" applyBorder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0" borderId="11" xfId="0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0" fillId="10" borderId="0" xfId="0" applyFill="1"/>
    <xf numFmtId="0" fontId="11" fillId="8" borderId="0" xfId="0" applyFont="1" applyFill="1" applyAlignment="1">
      <alignment horizontal="left"/>
    </xf>
    <xf numFmtId="0" fontId="11" fillId="8" borderId="0" xfId="0" applyFont="1" applyFill="1"/>
    <xf numFmtId="0" fontId="0" fillId="0" borderId="14" xfId="0" applyBorder="1"/>
    <xf numFmtId="0" fontId="0" fillId="5" borderId="15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5" xfId="0" applyBorder="1"/>
    <xf numFmtId="0" fontId="0" fillId="0" borderId="19" xfId="0" applyBorder="1"/>
    <xf numFmtId="0" fontId="0" fillId="0" borderId="20" xfId="0" applyBorder="1"/>
    <xf numFmtId="0" fontId="11" fillId="0" borderId="0" xfId="0" applyFont="1" applyFill="1" applyAlignment="1">
      <alignment horizontal="left"/>
    </xf>
    <xf numFmtId="0" fontId="1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Trolox 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'EXP 1'!$C$5:$J$5</c:f>
              <c:numCache>
                <c:formatCode>General</c:formatCode>
                <c:ptCount val="8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8.0000000000000002E-3</c:v>
                </c:pt>
                <c:pt idx="5">
                  <c:v>0.01</c:v>
                </c:pt>
              </c:numCache>
            </c:numRef>
          </c:xVal>
          <c:yVal>
            <c:numRef>
              <c:f>'EXP 1'!$C$12:$I$12</c:f>
              <c:numCache>
                <c:formatCode>General</c:formatCode>
                <c:ptCount val="7"/>
                <c:pt idx="0">
                  <c:v>0</c:v>
                </c:pt>
                <c:pt idx="1">
                  <c:v>2.5333333333333374E-2</c:v>
                </c:pt>
                <c:pt idx="2">
                  <c:v>4.0333333333333332E-2</c:v>
                </c:pt>
                <c:pt idx="3">
                  <c:v>8.4333333333333371E-2</c:v>
                </c:pt>
                <c:pt idx="4">
                  <c:v>0.18299999999999997</c:v>
                </c:pt>
                <c:pt idx="5">
                  <c:v>0.23866666666666667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3-402E-B17C-C7564F459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6496896"/>
        <c:axId val="1207557088"/>
      </c:scatterChart>
      <c:valAx>
        <c:axId val="1106496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7557088"/>
        <c:crosses val="autoZero"/>
        <c:crossBetween val="midCat"/>
      </c:valAx>
      <c:valAx>
        <c:axId val="120755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6496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EC50/EC25</a:t>
            </a:r>
            <a:r>
              <a:rPr lang="en-ZA" baseline="0"/>
              <a:t> + Combinations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'[1]Combined data analysis'!$R$4</c:f>
              <c:strCache>
                <c:ptCount val="1"/>
                <c:pt idx="0">
                  <c:v>E50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'[1]Combined data analysis'!$S$3:$AC$3</c:f>
              <c:strCache>
                <c:ptCount val="11"/>
                <c:pt idx="0">
                  <c:v>3,4 DHBA</c:v>
                </c:pt>
                <c:pt idx="1">
                  <c:v>4HBA</c:v>
                </c:pt>
                <c:pt idx="2">
                  <c:v>FA</c:v>
                </c:pt>
                <c:pt idx="3">
                  <c:v> D+H</c:v>
                </c:pt>
                <c:pt idx="4">
                  <c:v>D+F</c:v>
                </c:pt>
                <c:pt idx="5">
                  <c:v>H+F</c:v>
                </c:pt>
                <c:pt idx="6">
                  <c:v>D+H+F</c:v>
                </c:pt>
                <c:pt idx="7">
                  <c:v>Expected D+H</c:v>
                </c:pt>
                <c:pt idx="8">
                  <c:v>Expected  D+F</c:v>
                </c:pt>
                <c:pt idx="9">
                  <c:v>Expected H+F</c:v>
                </c:pt>
                <c:pt idx="10">
                  <c:v>Expected D+H+F</c:v>
                </c:pt>
              </c:strCache>
            </c:strRef>
          </c:cat>
          <c:val>
            <c:numRef>
              <c:f>'[1]Combined data analysis'!$S$4:$AC$4</c:f>
              <c:numCache>
                <c:formatCode>General</c:formatCode>
                <c:ptCount val="11"/>
                <c:pt idx="0">
                  <c:v>1.7192840967316547E-2</c:v>
                </c:pt>
                <c:pt idx="1">
                  <c:v>1.0708501763242688E-2</c:v>
                </c:pt>
                <c:pt idx="2">
                  <c:v>2.0744274595718742E-2</c:v>
                </c:pt>
                <c:pt idx="3">
                  <c:v>1.9476257120309745E-2</c:v>
                </c:pt>
                <c:pt idx="4">
                  <c:v>2.0729568857938502E-2</c:v>
                </c:pt>
                <c:pt idx="5">
                  <c:v>2.0789592847614061E-2</c:v>
                </c:pt>
                <c:pt idx="6">
                  <c:v>2.0987941036787319E-2</c:v>
                </c:pt>
                <c:pt idx="7">
                  <c:v>2.7901342730559241E-2</c:v>
                </c:pt>
                <c:pt idx="8">
                  <c:v>3.7937115563035292E-2</c:v>
                </c:pt>
                <c:pt idx="9">
                  <c:v>3.1452776358961432E-2</c:v>
                </c:pt>
                <c:pt idx="10">
                  <c:v>4.8645617326277979E-2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E1-48AD-8D88-3456F6AA1284}"/>
            </c:ext>
          </c:extLst>
        </c:ser>
        <c:ser>
          <c:idx val="1"/>
          <c:order val="1"/>
          <c:tx>
            <c:strRef>
              <c:f>'[1]Combined data analysis'!$R$5</c:f>
              <c:strCache>
                <c:ptCount val="1"/>
                <c:pt idx="0">
                  <c:v>EC25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'[1]Combined data analysis'!$S$3:$AC$3</c:f>
              <c:strCache>
                <c:ptCount val="11"/>
                <c:pt idx="0">
                  <c:v>3,4 DHBA</c:v>
                </c:pt>
                <c:pt idx="1">
                  <c:v>4HBA</c:v>
                </c:pt>
                <c:pt idx="2">
                  <c:v>FA</c:v>
                </c:pt>
                <c:pt idx="3">
                  <c:v> D+H</c:v>
                </c:pt>
                <c:pt idx="4">
                  <c:v>D+F</c:v>
                </c:pt>
                <c:pt idx="5">
                  <c:v>H+F</c:v>
                </c:pt>
                <c:pt idx="6">
                  <c:v>D+H+F</c:v>
                </c:pt>
                <c:pt idx="7">
                  <c:v>Expected D+H</c:v>
                </c:pt>
                <c:pt idx="8">
                  <c:v>Expected  D+F</c:v>
                </c:pt>
                <c:pt idx="9">
                  <c:v>Expected H+F</c:v>
                </c:pt>
                <c:pt idx="10">
                  <c:v>Expected D+H+F</c:v>
                </c:pt>
              </c:strCache>
            </c:strRef>
          </c:cat>
          <c:val>
            <c:numRef>
              <c:f>'[1]Combined data analysis'!$S$5:$AC$5</c:f>
              <c:numCache>
                <c:formatCode>General</c:formatCode>
                <c:ptCount val="11"/>
                <c:pt idx="0">
                  <c:v>7.2670656354424613E-3</c:v>
                </c:pt>
                <c:pt idx="1">
                  <c:v>7.0959946605761428E-3</c:v>
                </c:pt>
                <c:pt idx="2">
                  <c:v>1.7325228080434695E-2</c:v>
                </c:pt>
                <c:pt idx="3">
                  <c:v>1.1248335937658267E-2</c:v>
                </c:pt>
                <c:pt idx="4">
                  <c:v>2.0529401685901772E-2</c:v>
                </c:pt>
                <c:pt idx="5">
                  <c:v>1.7933978885674006E-2</c:v>
                </c:pt>
                <c:pt idx="6">
                  <c:v>2.0690672206072198E-2</c:v>
                </c:pt>
                <c:pt idx="7">
                  <c:v>1.1824325274662296E-2</c:v>
                </c:pt>
                <c:pt idx="8">
                  <c:v>2.1524429381393841E-2</c:v>
                </c:pt>
                <c:pt idx="9">
                  <c:v>2.084809624748428E-2</c:v>
                </c:pt>
                <c:pt idx="10">
                  <c:v>2.709842545177021E-2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E1-48AD-8D88-3456F6AA1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847992847"/>
        <c:axId val="847988271"/>
      </c:barChart>
      <c:catAx>
        <c:axId val="8479928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Samples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988271"/>
        <c:crosses val="autoZero"/>
        <c:auto val="1"/>
        <c:lblAlgn val="ctr"/>
        <c:lblOffset val="100"/>
        <c:noMultiLvlLbl val="0"/>
      </c:catAx>
      <c:valAx>
        <c:axId val="84798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mmol/g TE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99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'[1]graphs final'!$S$4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'[1]graphs final'!$T$2:$AB$3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EC25</c:v>
                  </c:pt>
                  <c:pt idx="5">
                    <c:v>EC50</c:v>
                  </c:pt>
                </c:lvl>
              </c:multiLvlStrCache>
            </c:multiLvlStrRef>
          </c:cat>
          <c:val>
            <c:numRef>
              <c:f>'[1]graphs final'!$T$4:$AB$4</c:f>
              <c:numCache>
                <c:formatCode>General</c:formatCode>
                <c:ptCount val="9"/>
                <c:pt idx="0">
                  <c:v>1.1248335937658267E-2</c:v>
                </c:pt>
                <c:pt idx="1">
                  <c:v>2.0529401685901772E-2</c:v>
                </c:pt>
                <c:pt idx="2">
                  <c:v>1.7933978885674006E-2</c:v>
                </c:pt>
                <c:pt idx="3">
                  <c:v>2.0690672206072198E-2</c:v>
                </c:pt>
                <c:pt idx="5">
                  <c:v>1.9476257120309745E-2</c:v>
                </c:pt>
                <c:pt idx="6">
                  <c:v>2.0729568857938502E-2</c:v>
                </c:pt>
                <c:pt idx="7">
                  <c:v>2.0789592847614061E-2</c:v>
                </c:pt>
                <c:pt idx="8">
                  <c:v>2.0987941036787319E-2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74-4AEA-9682-03356CC8A08F}"/>
            </c:ext>
          </c:extLst>
        </c:ser>
        <c:ser>
          <c:idx val="1"/>
          <c:order val="1"/>
          <c:tx>
            <c:strRef>
              <c:f>'[1]graphs final'!$S$5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'[1]graphs final'!$T$2:$AB$3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EC25</c:v>
                  </c:pt>
                  <c:pt idx="5">
                    <c:v>EC50</c:v>
                  </c:pt>
                </c:lvl>
              </c:multiLvlStrCache>
            </c:multiLvlStrRef>
          </c:cat>
          <c:val>
            <c:numRef>
              <c:f>'[1]graphs final'!$T$5:$AB$5</c:f>
              <c:numCache>
                <c:formatCode>General</c:formatCode>
                <c:ptCount val="9"/>
                <c:pt idx="0">
                  <c:v>1.1824325274662296E-2</c:v>
                </c:pt>
                <c:pt idx="1">
                  <c:v>2.1524429381393841E-2</c:v>
                </c:pt>
                <c:pt idx="2">
                  <c:v>2.084809624748428E-2</c:v>
                </c:pt>
                <c:pt idx="3">
                  <c:v>2.709842545177021E-2</c:v>
                </c:pt>
                <c:pt idx="5">
                  <c:v>2.7901342730559241E-2</c:v>
                </c:pt>
                <c:pt idx="6">
                  <c:v>3.7937115563035292E-2</c:v>
                </c:pt>
                <c:pt idx="7">
                  <c:v>3.1452776358961432E-2</c:v>
                </c:pt>
                <c:pt idx="8">
                  <c:v>4.8645617326277979E-2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74-4AEA-9682-03356CC8A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3786895"/>
        <c:axId val="1153787311"/>
      </c:barChart>
      <c:catAx>
        <c:axId val="1153786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787311"/>
        <c:crosses val="autoZero"/>
        <c:auto val="1"/>
        <c:lblAlgn val="ctr"/>
        <c:lblOffset val="100"/>
        <c:noMultiLvlLbl val="0"/>
      </c:catAx>
      <c:valAx>
        <c:axId val="115378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mM 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786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'final data analysis'!$AF$3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analysis'!$AR$22:$AZ$22</c:f>
                <c:numCache>
                  <c:formatCode>General</c:formatCode>
                  <c:ptCount val="9"/>
                  <c:pt idx="0">
                    <c:v>1.0218004556267991E-3</c:v>
                  </c:pt>
                  <c:pt idx="1">
                    <c:v>1.786307894948242E-3</c:v>
                  </c:pt>
                  <c:pt idx="2">
                    <c:v>2.09223381348605E-3</c:v>
                  </c:pt>
                  <c:pt idx="4">
                    <c:v>5.8378178123707938E-4</c:v>
                  </c:pt>
                  <c:pt idx="5">
                    <c:v>1.2770695592571894E-3</c:v>
                  </c:pt>
                  <c:pt idx="6">
                    <c:v>7.6451715037930031E-4</c:v>
                  </c:pt>
                  <c:pt idx="8">
                    <c:v>1.3052683678832881E-3</c:v>
                  </c:pt>
                </c:numCache>
              </c:numRef>
            </c:plus>
            <c:minus>
              <c:numRef>
                <c:f>'final data analysis'!$AR$22:$AZ$22</c:f>
                <c:numCache>
                  <c:formatCode>General</c:formatCode>
                  <c:ptCount val="9"/>
                  <c:pt idx="0">
                    <c:v>1.0218004556267991E-3</c:v>
                  </c:pt>
                  <c:pt idx="1">
                    <c:v>1.786307894948242E-3</c:v>
                  </c:pt>
                  <c:pt idx="2">
                    <c:v>2.09223381348605E-3</c:v>
                  </c:pt>
                  <c:pt idx="4">
                    <c:v>5.8378178123707938E-4</c:v>
                  </c:pt>
                  <c:pt idx="5">
                    <c:v>1.2770695592571894E-3</c:v>
                  </c:pt>
                  <c:pt idx="6">
                    <c:v>7.6451715037930031E-4</c:v>
                  </c:pt>
                  <c:pt idx="8">
                    <c:v>1.3052683678832881E-3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'final data analysis'!$AG$2:$AO$2</c:f>
              <c:strCache>
                <c:ptCount val="9"/>
                <c:pt idx="0">
                  <c:v>3,4-DHBA</c:v>
                </c:pt>
                <c:pt idx="1">
                  <c:v>4-HBA</c:v>
                </c:pt>
                <c:pt idx="2">
                  <c:v>FA</c:v>
                </c:pt>
                <c:pt idx="4">
                  <c:v>3,4- DHBA + 4-HBA</c:v>
                </c:pt>
                <c:pt idx="5">
                  <c:v>3,4- DHBA + FA</c:v>
                </c:pt>
                <c:pt idx="6">
                  <c:v>4-HBA + FA</c:v>
                </c:pt>
                <c:pt idx="8">
                  <c:v>3,4- DHBA + 4-HBA + FA</c:v>
                </c:pt>
              </c:strCache>
            </c:strRef>
          </c:cat>
          <c:val>
            <c:numRef>
              <c:f>'final data analysis'!$AG$3:$AO$3</c:f>
              <c:numCache>
                <c:formatCode>General</c:formatCode>
                <c:ptCount val="9"/>
                <c:pt idx="0">
                  <c:v>7.2670656354424613E-3</c:v>
                </c:pt>
                <c:pt idx="1">
                  <c:v>7.0959946605761428E-3</c:v>
                </c:pt>
                <c:pt idx="2">
                  <c:v>1.7325228080434695E-2</c:v>
                </c:pt>
                <c:pt idx="4">
                  <c:v>1.1248335937658267E-2</c:v>
                </c:pt>
                <c:pt idx="5">
                  <c:v>2.0529401685901772E-2</c:v>
                </c:pt>
                <c:pt idx="6">
                  <c:v>1.7933978885674006E-2</c:v>
                </c:pt>
                <c:pt idx="8">
                  <c:v>2.0690672206072198E-2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19-3A49-BA94-9C93633A9104}"/>
            </c:ext>
          </c:extLst>
        </c:ser>
        <c:ser>
          <c:idx val="1"/>
          <c:order val="1"/>
          <c:tx>
            <c:strRef>
              <c:f>'final data analysis'!$AF$4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0719-3A49-BA94-9C93633A91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19-3A49-BA94-9C93633A91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19-3A49-BA94-9C93633A91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719-3A49-BA94-9C93633A910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719-3A49-BA94-9C93633A91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19-3A49-BA94-9C93633A910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19-3A49-BA94-9C93633A91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'final data analysis'!$AR$10:$AZ$10</c:f>
                <c:numCache>
                  <c:formatCode>General</c:formatCode>
                  <c:ptCount val="9"/>
                  <c:pt idx="0">
                    <c:v>6.3956364496040323E-4</c:v>
                  </c:pt>
                  <c:pt idx="1">
                    <c:v>1.0358691355033453E-3</c:v>
                  </c:pt>
                  <c:pt idx="2">
                    <c:v>1.3383797595986767E-3</c:v>
                  </c:pt>
                  <c:pt idx="4">
                    <c:v>8.8115217214310322E-4</c:v>
                  </c:pt>
                  <c:pt idx="5">
                    <c:v>1.3288731202325222E-3</c:v>
                  </c:pt>
                  <c:pt idx="6">
                    <c:v>1.3572019883300761E-3</c:v>
                  </c:pt>
                  <c:pt idx="8">
                    <c:v>1.2242580265074455E-3</c:v>
                  </c:pt>
                </c:numCache>
              </c:numRef>
            </c:plus>
            <c:minus>
              <c:numRef>
                <c:f>'final data analysis'!$AR$10:$AZ$10</c:f>
                <c:numCache>
                  <c:formatCode>General</c:formatCode>
                  <c:ptCount val="9"/>
                  <c:pt idx="0">
                    <c:v>6.3956364496040323E-4</c:v>
                  </c:pt>
                  <c:pt idx="1">
                    <c:v>1.0358691355033453E-3</c:v>
                  </c:pt>
                  <c:pt idx="2">
                    <c:v>1.3383797595986767E-3</c:v>
                  </c:pt>
                  <c:pt idx="4">
                    <c:v>8.8115217214310322E-4</c:v>
                  </c:pt>
                  <c:pt idx="5">
                    <c:v>1.3288731202325222E-3</c:v>
                  </c:pt>
                  <c:pt idx="6">
                    <c:v>1.3572019883300761E-3</c:v>
                  </c:pt>
                  <c:pt idx="8">
                    <c:v>1.2242580265074455E-3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'final data analysis'!$AG$2:$AO$2</c:f>
              <c:strCache>
                <c:ptCount val="9"/>
                <c:pt idx="0">
                  <c:v>3,4-DHBA</c:v>
                </c:pt>
                <c:pt idx="1">
                  <c:v>4-HBA</c:v>
                </c:pt>
                <c:pt idx="2">
                  <c:v>FA</c:v>
                </c:pt>
                <c:pt idx="4">
                  <c:v>3,4- DHBA + 4-HBA</c:v>
                </c:pt>
                <c:pt idx="5">
                  <c:v>3,4- DHBA + FA</c:v>
                </c:pt>
                <c:pt idx="6">
                  <c:v>4-HBA + FA</c:v>
                </c:pt>
                <c:pt idx="8">
                  <c:v>3,4- DHBA + 4-HBA + FA</c:v>
                </c:pt>
              </c:strCache>
            </c:strRef>
          </c:cat>
          <c:val>
            <c:numRef>
              <c:f>'final data analysis'!$AG$4:$AO$4</c:f>
              <c:numCache>
                <c:formatCode>General</c:formatCode>
                <c:ptCount val="9"/>
                <c:pt idx="0">
                  <c:v>1.7192840967316547E-2</c:v>
                </c:pt>
                <c:pt idx="1">
                  <c:v>1.0708501763242688E-2</c:v>
                </c:pt>
                <c:pt idx="2">
                  <c:v>2.0744274595718742E-2</c:v>
                </c:pt>
                <c:pt idx="4">
                  <c:v>1.9476257120309745E-2</c:v>
                </c:pt>
                <c:pt idx="5">
                  <c:v>2.0729568857938502E-2</c:v>
                </c:pt>
                <c:pt idx="6">
                  <c:v>2.0789592847614061E-2</c:v>
                </c:pt>
                <c:pt idx="8">
                  <c:v>2.0987941036787319E-2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19-3A49-BA94-9C93633A9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7217967"/>
        <c:axId val="337262175"/>
      </c:barChart>
      <c:catAx>
        <c:axId val="337217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262175"/>
        <c:crosses val="autoZero"/>
        <c:auto val="1"/>
        <c:lblAlgn val="ctr"/>
        <c:lblOffset val="100"/>
        <c:noMultiLvlLbl val="0"/>
      </c:catAx>
      <c:valAx>
        <c:axId val="3372621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mM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TE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217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Sheet1!$K$5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Sheet1!$C$21:$I$21</c:f>
                <c:numCache>
                  <c:formatCode>General</c:formatCode>
                  <c:ptCount val="7"/>
                  <c:pt idx="0">
                    <c:v>1.0218004556267991E-3</c:v>
                  </c:pt>
                  <c:pt idx="1">
                    <c:v>1.786307894948242E-3</c:v>
                  </c:pt>
                  <c:pt idx="2">
                    <c:v>2.09223381348605E-3</c:v>
                  </c:pt>
                  <c:pt idx="3">
                    <c:v>5.8378178123707938E-4</c:v>
                  </c:pt>
                  <c:pt idx="4">
                    <c:v>1.2770695592571894E-3</c:v>
                  </c:pt>
                  <c:pt idx="5">
                    <c:v>7.6451715037930031E-4</c:v>
                  </c:pt>
                  <c:pt idx="6">
                    <c:v>1.3052683678832881E-3</c:v>
                  </c:pt>
                </c:numCache>
              </c:numRef>
            </c:plus>
            <c:minus>
              <c:numRef>
                <c:f>Sheet1!$C$21:$I$21</c:f>
                <c:numCache>
                  <c:formatCode>General</c:formatCode>
                  <c:ptCount val="7"/>
                  <c:pt idx="0">
                    <c:v>1.0218004556267991E-3</c:v>
                  </c:pt>
                  <c:pt idx="1">
                    <c:v>1.786307894948242E-3</c:v>
                  </c:pt>
                  <c:pt idx="2">
                    <c:v>2.09223381348605E-3</c:v>
                  </c:pt>
                  <c:pt idx="3">
                    <c:v>5.8378178123707938E-4</c:v>
                  </c:pt>
                  <c:pt idx="4">
                    <c:v>1.2770695592571894E-3</c:v>
                  </c:pt>
                  <c:pt idx="5">
                    <c:v>7.6451715037930031E-4</c:v>
                  </c:pt>
                  <c:pt idx="6">
                    <c:v>1.3052683678832881E-3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Sheet1!$L$4:$T$4</c:f>
              <c:strCache>
                <c:ptCount val="9"/>
                <c:pt idx="0">
                  <c:v>3,4 DHBA</c:v>
                </c:pt>
                <c:pt idx="1">
                  <c:v>4HBA</c:v>
                </c:pt>
                <c:pt idx="2">
                  <c:v>FA</c:v>
                </c:pt>
                <c:pt idx="4">
                  <c:v>3,4 DHBA + 4HBA</c:v>
                </c:pt>
                <c:pt idx="5">
                  <c:v>3,4 DHBA + FA</c:v>
                </c:pt>
                <c:pt idx="6">
                  <c:v>4HBA + FA </c:v>
                </c:pt>
                <c:pt idx="8">
                  <c:v>3,4 DHBA + FA + 4HBA </c:v>
                </c:pt>
              </c:strCache>
            </c:strRef>
          </c:cat>
          <c:val>
            <c:numRef>
              <c:f>Sheet1!$L$5:$T$5</c:f>
              <c:numCache>
                <c:formatCode>General</c:formatCode>
                <c:ptCount val="9"/>
                <c:pt idx="0">
                  <c:v>7.2670656354424613E-3</c:v>
                </c:pt>
                <c:pt idx="1">
                  <c:v>7.0959946605761428E-3</c:v>
                </c:pt>
                <c:pt idx="2">
                  <c:v>1.7325228080434695E-2</c:v>
                </c:pt>
                <c:pt idx="4">
                  <c:v>1.1248335937658267E-2</c:v>
                </c:pt>
                <c:pt idx="5">
                  <c:v>2.0529401685901772E-2</c:v>
                </c:pt>
                <c:pt idx="6">
                  <c:v>1.7933978885674006E-2</c:v>
                </c:pt>
                <c:pt idx="8">
                  <c:v>2.0690672206072198E-2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93-3444-812C-6131620DF505}"/>
            </c:ext>
          </c:extLst>
        </c:ser>
        <c:ser>
          <c:idx val="1"/>
          <c:order val="1"/>
          <c:tx>
            <c:strRef>
              <c:f>Sheet1!$K$6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Sheet1!$C$10:$I$10</c:f>
                <c:numCache>
                  <c:formatCode>General</c:formatCode>
                  <c:ptCount val="7"/>
                  <c:pt idx="0">
                    <c:v>6.3956364496040323E-4</c:v>
                  </c:pt>
                  <c:pt idx="1">
                    <c:v>1.0358691355033453E-3</c:v>
                  </c:pt>
                  <c:pt idx="2">
                    <c:v>1.3383797595986767E-3</c:v>
                  </c:pt>
                  <c:pt idx="3">
                    <c:v>8.8115217214310322E-4</c:v>
                  </c:pt>
                  <c:pt idx="4">
                    <c:v>1.3288731202325222E-3</c:v>
                  </c:pt>
                  <c:pt idx="5">
                    <c:v>1.3572019883300761E-3</c:v>
                  </c:pt>
                  <c:pt idx="6">
                    <c:v>1.2242580265074455E-3</c:v>
                  </c:pt>
                </c:numCache>
              </c:numRef>
            </c:plus>
            <c:minus>
              <c:numRef>
                <c:f>Sheet1!$C$10:$I$10</c:f>
                <c:numCache>
                  <c:formatCode>General</c:formatCode>
                  <c:ptCount val="7"/>
                  <c:pt idx="0">
                    <c:v>6.3956364496040323E-4</c:v>
                  </c:pt>
                  <c:pt idx="1">
                    <c:v>1.0358691355033453E-3</c:v>
                  </c:pt>
                  <c:pt idx="2">
                    <c:v>1.3383797595986767E-3</c:v>
                  </c:pt>
                  <c:pt idx="3">
                    <c:v>8.8115217214310322E-4</c:v>
                  </c:pt>
                  <c:pt idx="4">
                    <c:v>1.3288731202325222E-3</c:v>
                  </c:pt>
                  <c:pt idx="5">
                    <c:v>1.3572019883300761E-3</c:v>
                  </c:pt>
                  <c:pt idx="6">
                    <c:v>1.2242580265074455E-3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Sheet1!$L$4:$T$4</c:f>
              <c:strCache>
                <c:ptCount val="9"/>
                <c:pt idx="0">
                  <c:v>3,4 DHBA</c:v>
                </c:pt>
                <c:pt idx="1">
                  <c:v>4HBA</c:v>
                </c:pt>
                <c:pt idx="2">
                  <c:v>FA</c:v>
                </c:pt>
                <c:pt idx="4">
                  <c:v>3,4 DHBA + 4HBA</c:v>
                </c:pt>
                <c:pt idx="5">
                  <c:v>3,4 DHBA + FA</c:v>
                </c:pt>
                <c:pt idx="6">
                  <c:v>4HBA + FA </c:v>
                </c:pt>
                <c:pt idx="8">
                  <c:v>3,4 DHBA + FA + 4HBA </c:v>
                </c:pt>
              </c:strCache>
            </c:strRef>
          </c:cat>
          <c:val>
            <c:numRef>
              <c:f>Sheet1!$L$6:$T$6</c:f>
              <c:numCache>
                <c:formatCode>General</c:formatCode>
                <c:ptCount val="9"/>
                <c:pt idx="0">
                  <c:v>1.7192840967316547E-2</c:v>
                </c:pt>
                <c:pt idx="1">
                  <c:v>1.0708501763242688E-2</c:v>
                </c:pt>
                <c:pt idx="2">
                  <c:v>2.0744274595718742E-2</c:v>
                </c:pt>
                <c:pt idx="4">
                  <c:v>1.9476257120309745E-2</c:v>
                </c:pt>
                <c:pt idx="5">
                  <c:v>2.0729568857938502E-2</c:v>
                </c:pt>
                <c:pt idx="6">
                  <c:v>2.0789592847614061E-2</c:v>
                </c:pt>
                <c:pt idx="8">
                  <c:v>2.0987941036787319E-2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93-3444-812C-6131620DF50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190803280"/>
        <c:axId val="1190805552"/>
      </c:barChart>
      <c:catAx>
        <c:axId val="119080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ln>
                      <a:noFill/>
                    </a:ln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ln>
                      <a:noFill/>
                    </a:ln>
                  </a:rPr>
                  <a:t>Mageu derived samples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ln>
                    <a:noFill/>
                  </a:ln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805552"/>
        <c:crosses val="autoZero"/>
        <c:auto val="1"/>
        <c:lblAlgn val="ctr"/>
        <c:lblOffset val="100"/>
        <c:noMultiLvlLbl val="0"/>
      </c:catAx>
      <c:valAx>
        <c:axId val="1190805552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µM 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19080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Trolox 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'EXP 1'!$C$5:$J$5</c:f>
              <c:numCache>
                <c:formatCode>General</c:formatCode>
                <c:ptCount val="8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8.0000000000000002E-3</c:v>
                </c:pt>
                <c:pt idx="5">
                  <c:v>0.01</c:v>
                </c:pt>
              </c:numCache>
            </c:numRef>
          </c:xVal>
          <c:yVal>
            <c:numRef>
              <c:f>'EXP 1'!$C$12:$I$12</c:f>
              <c:numCache>
                <c:formatCode>General</c:formatCode>
                <c:ptCount val="7"/>
                <c:pt idx="0">
                  <c:v>0</c:v>
                </c:pt>
                <c:pt idx="1">
                  <c:v>2.5333333333333374E-2</c:v>
                </c:pt>
                <c:pt idx="2">
                  <c:v>4.0333333333333332E-2</c:v>
                </c:pt>
                <c:pt idx="3">
                  <c:v>8.4333333333333371E-2</c:v>
                </c:pt>
                <c:pt idx="4">
                  <c:v>0.18299999999999997</c:v>
                </c:pt>
                <c:pt idx="5">
                  <c:v>0.23866666666666667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CE3-4E64-9ADF-93E5BA551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6496896"/>
        <c:axId val="1207557088"/>
      </c:scatterChart>
      <c:valAx>
        <c:axId val="1106496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7557088"/>
        <c:crosses val="autoZero"/>
        <c:crossBetween val="midCat"/>
      </c:valAx>
      <c:valAx>
        <c:axId val="120755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6496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Trolox Standard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'EXP 3'!$C$5:$H$5</c:f>
              <c:numCache>
                <c:formatCode>General</c:formatCode>
                <c:ptCount val="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8.0000000000000002E-3</c:v>
                </c:pt>
                <c:pt idx="5">
                  <c:v>0.01</c:v>
                </c:pt>
              </c:numCache>
            </c:numRef>
          </c:xVal>
          <c:yVal>
            <c:numRef>
              <c:f>'EXP 3'!$C$12:$H$12</c:f>
              <c:numCache>
                <c:formatCode>General</c:formatCode>
                <c:ptCount val="6"/>
                <c:pt idx="0">
                  <c:v>0</c:v>
                </c:pt>
                <c:pt idx="1">
                  <c:v>1.433333333333342E-2</c:v>
                </c:pt>
                <c:pt idx="2">
                  <c:v>3.7666666666666737E-2</c:v>
                </c:pt>
                <c:pt idx="3">
                  <c:v>8.6666666666666697E-2</c:v>
                </c:pt>
                <c:pt idx="4">
                  <c:v>0.18533333333333338</c:v>
                </c:pt>
                <c:pt idx="5">
                  <c:v>0.23166666666666669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71-431C-9014-4C77075B5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8013104"/>
        <c:axId val="1207553760"/>
      </c:scatterChart>
      <c:valAx>
        <c:axId val="120801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7553760"/>
        <c:crosses val="autoZero"/>
        <c:crossBetween val="midCat"/>
      </c:valAx>
      <c:valAx>
        <c:axId val="120755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8013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Trolox</a:t>
            </a:r>
            <a:r>
              <a:rPr lang="en-ZA" baseline="0"/>
              <a:t> Standard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'EXP 4'!$C$5:$H$5</c:f>
              <c:numCache>
                <c:formatCode>General</c:formatCode>
                <c:ptCount val="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8.0000000000000002E-3</c:v>
                </c:pt>
                <c:pt idx="5">
                  <c:v>0.01</c:v>
                </c:pt>
              </c:numCache>
            </c:numRef>
          </c:xVal>
          <c:yVal>
            <c:numRef>
              <c:f>'EXP 4'!$C$12:$H$12</c:f>
              <c:numCache>
                <c:formatCode>General</c:formatCode>
                <c:ptCount val="6"/>
                <c:pt idx="0">
                  <c:v>0</c:v>
                </c:pt>
                <c:pt idx="1">
                  <c:v>1.2333333333333307E-2</c:v>
                </c:pt>
                <c:pt idx="2">
                  <c:v>3.3333333333333326E-2</c:v>
                </c:pt>
                <c:pt idx="3">
                  <c:v>7.0333333333333359E-2</c:v>
                </c:pt>
                <c:pt idx="4">
                  <c:v>0.152</c:v>
                </c:pt>
                <c:pt idx="5">
                  <c:v>0.19533333333333333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1C-4AC0-8FCA-E32DF98E7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7622336"/>
        <c:axId val="1179769664"/>
      </c:scatterChart>
      <c:valAx>
        <c:axId val="121762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9769664"/>
        <c:crosses val="autoZero"/>
        <c:crossBetween val="midCat"/>
      </c:valAx>
      <c:valAx>
        <c:axId val="117976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762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Trolox Equivalence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TE!$C$6:$I$6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10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TE!$C$11:$I$11</c:f>
              <c:numCache>
                <c:formatCode>General</c:formatCode>
                <c:ptCount val="7"/>
                <c:pt idx="0">
                  <c:v>2.0236286938241292E-3</c:v>
                </c:pt>
                <c:pt idx="1">
                  <c:v>3.8371030669389176E-3</c:v>
                </c:pt>
                <c:pt idx="2">
                  <c:v>6.489614439219098E-3</c:v>
                </c:pt>
                <c:pt idx="3">
                  <c:v>1.191537372079193E-2</c:v>
                </c:pt>
                <c:pt idx="4">
                  <c:v>1.4289592267499231E-2</c:v>
                </c:pt>
                <c:pt idx="5">
                  <c:v>1.523038914666755E-2</c:v>
                </c:pt>
                <c:pt idx="6">
                  <c:v>1.5324378622855957E-2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A1-49B5-A935-EC04B7CF834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TE!$C$6:$I$6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10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TE!$C$22:$I$22</c:f>
              <c:numCache>
                <c:formatCode>General</c:formatCode>
                <c:ptCount val="7"/>
                <c:pt idx="0">
                  <c:v>2.4535887871070441E-3</c:v>
                </c:pt>
                <c:pt idx="1">
                  <c:v>3.0763990137394476E-3</c:v>
                </c:pt>
                <c:pt idx="2">
                  <c:v>4.662530936292918E-3</c:v>
                </c:pt>
                <c:pt idx="3">
                  <c:v>6.7277036648324112E-3</c:v>
                </c:pt>
                <c:pt idx="4">
                  <c:v>7.5052849736614562E-3</c:v>
                </c:pt>
                <c:pt idx="5">
                  <c:v>8.852157240048026E-3</c:v>
                </c:pt>
                <c:pt idx="6">
                  <c:v>9.6498336354713249E-3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A1-49B5-A935-EC04B7CF834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TE!$C$6:$I$6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10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TE!$C$33:$I$33</c:f>
              <c:numCache>
                <c:formatCode>General</c:formatCode>
                <c:ptCount val="7"/>
                <c:pt idx="0">
                  <c:v>3.2246455649554131E-3</c:v>
                </c:pt>
                <c:pt idx="1">
                  <c:v>5.4878447891688444E-3</c:v>
                </c:pt>
                <c:pt idx="2">
                  <c:v>9.30057249668826E-3</c:v>
                </c:pt>
                <c:pt idx="3">
                  <c:v>1.48532742381314E-2</c:v>
                </c:pt>
                <c:pt idx="4">
                  <c:v>1.5292824102683782E-2</c:v>
                </c:pt>
                <c:pt idx="5">
                  <c:v>1.520775031343673E-2</c:v>
                </c:pt>
                <c:pt idx="6">
                  <c:v>1.5160755575342529E-2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A1-49B5-A935-EC04B7CF8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230895"/>
        <c:axId val="256932975"/>
      </c:scatterChart>
      <c:valAx>
        <c:axId val="181230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Final concentration µM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932975"/>
        <c:crosses val="autoZero"/>
        <c:crossBetween val="midCat"/>
      </c:valAx>
      <c:valAx>
        <c:axId val="256932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Trolox equivalence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230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'[1]EXP 3'!$C$3:$H$3</c:f>
              <c:numCache>
                <c:formatCode>General</c:formatCode>
                <c:ptCount val="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8.0000000000000002E-3</c:v>
                </c:pt>
                <c:pt idx="5">
                  <c:v>0.01</c:v>
                </c:pt>
              </c:numCache>
            </c:numRef>
          </c:xVal>
          <c:yVal>
            <c:numRef>
              <c:f>'[1]EXP 3'!$C$10:$H$10</c:f>
              <c:numCache>
                <c:formatCode>General</c:formatCode>
                <c:ptCount val="6"/>
                <c:pt idx="0">
                  <c:v>0</c:v>
                </c:pt>
                <c:pt idx="1">
                  <c:v>2.633333333333332E-2</c:v>
                </c:pt>
                <c:pt idx="2">
                  <c:v>4.7999999999999987E-2</c:v>
                </c:pt>
                <c:pt idx="3">
                  <c:v>8.0000000000000016E-2</c:v>
                </c:pt>
                <c:pt idx="4">
                  <c:v>0.15999999999999998</c:v>
                </c:pt>
                <c:pt idx="5">
                  <c:v>0.18333333333333329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09-4BB0-9F82-811761278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882624"/>
        <c:axId val="779081232"/>
      </c:scatterChart>
      <c:valAx>
        <c:axId val="697882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9081232"/>
        <c:crosses val="autoZero"/>
        <c:crossBetween val="midCat"/>
      </c:valAx>
      <c:valAx>
        <c:axId val="77908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882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'[1]EXP 4'!$C$3:$H$3</c:f>
              <c:numCache>
                <c:formatCode>General</c:formatCode>
                <c:ptCount val="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8.0000000000000002E-3</c:v>
                </c:pt>
                <c:pt idx="5">
                  <c:v>0.01</c:v>
                </c:pt>
              </c:numCache>
            </c:numRef>
          </c:xVal>
          <c:yVal>
            <c:numRef>
              <c:f>'[1]EXP 4'!$C$10:$H$10</c:f>
              <c:numCache>
                <c:formatCode>General</c:formatCode>
                <c:ptCount val="6"/>
                <c:pt idx="0">
                  <c:v>0</c:v>
                </c:pt>
                <c:pt idx="1">
                  <c:v>5.3333333333333566E-3</c:v>
                </c:pt>
                <c:pt idx="2">
                  <c:v>2.0999999999999963E-2</c:v>
                </c:pt>
                <c:pt idx="3">
                  <c:v>6.7333333333333301E-2</c:v>
                </c:pt>
                <c:pt idx="4">
                  <c:v>0.13766666666666666</c:v>
                </c:pt>
                <c:pt idx="5">
                  <c:v>0.19833333333333331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A3-489C-A5E2-89BF09E10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348144"/>
        <c:axId val="907272112"/>
      </c:scatterChart>
      <c:valAx>
        <c:axId val="91134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7272112"/>
        <c:crosses val="autoZero"/>
        <c:crossBetween val="midCat"/>
      </c:valAx>
      <c:valAx>
        <c:axId val="90727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134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[1]EXP5!$C$3:$H$3</c:f>
              <c:numCache>
                <c:formatCode>General</c:formatCode>
                <c:ptCount val="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8.0000000000000002E-3</c:v>
                </c:pt>
                <c:pt idx="5">
                  <c:v>0.01</c:v>
                </c:pt>
              </c:numCache>
            </c:numRef>
          </c:xVal>
          <c:yVal>
            <c:numRef>
              <c:f>[1]EXP5!$C$10:$H$10</c:f>
              <c:numCache>
                <c:formatCode>General</c:formatCode>
                <c:ptCount val="6"/>
                <c:pt idx="0">
                  <c:v>0</c:v>
                </c:pt>
                <c:pt idx="1">
                  <c:v>2.3333333333333262E-2</c:v>
                </c:pt>
                <c:pt idx="2">
                  <c:v>3.5666666666666569E-2</c:v>
                </c:pt>
                <c:pt idx="3">
                  <c:v>6.466666666666665E-2</c:v>
                </c:pt>
                <c:pt idx="4">
                  <c:v>0.13566666666666663</c:v>
                </c:pt>
                <c:pt idx="5">
                  <c:v>0.17566666666666661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CD5-42FB-A11C-811BE9435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047808"/>
        <c:axId val="980986416"/>
      </c:scatterChart>
      <c:valAx>
        <c:axId val="90604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0986416"/>
        <c:crosses val="autoZero"/>
        <c:crossBetween val="midCat"/>
      </c:valAx>
      <c:valAx>
        <c:axId val="98098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047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[1]EXP6!$C$4:$H$4</c:f>
              <c:numCache>
                <c:formatCode>General</c:formatCode>
                <c:ptCount val="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4.0000000000000001E-3</c:v>
                </c:pt>
                <c:pt idx="4">
                  <c:v>8.0000000000000002E-3</c:v>
                </c:pt>
                <c:pt idx="5">
                  <c:v>0.01</c:v>
                </c:pt>
              </c:numCache>
            </c:numRef>
          </c:xVal>
          <c:yVal>
            <c:numRef>
              <c:f>[1]EXP6!$C$11:$H$11</c:f>
              <c:numCache>
                <c:formatCode>General</c:formatCode>
                <c:ptCount val="6"/>
                <c:pt idx="0">
                  <c:v>0</c:v>
                </c:pt>
                <c:pt idx="1">
                  <c:v>7.6666666666665995E-3</c:v>
                </c:pt>
                <c:pt idx="2">
                  <c:v>3.6999999999999977E-2</c:v>
                </c:pt>
                <c:pt idx="3">
                  <c:v>6.2333333333333352E-2</c:v>
                </c:pt>
                <c:pt idx="4">
                  <c:v>0.12866666666666665</c:v>
                </c:pt>
                <c:pt idx="5">
                  <c:v>0.18166666666666667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CB-481A-A7EC-FBC7D1B58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864368"/>
        <c:axId val="855664000"/>
      </c:scatterChart>
      <c:valAx>
        <c:axId val="98086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64000"/>
        <c:crosses val="autoZero"/>
        <c:crossBetween val="midCat"/>
      </c:valAx>
      <c:valAx>
        <c:axId val="85566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0864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348343</xdr:colOff>
      <xdr:row>15</xdr:row>
      <xdr:rowOff>146958</xdr:rowOff>
    </xdr:from>
    <xdr:to>
      <xdr:col>8</xdr:col>
      <xdr:colOff>87086</xdr:colOff>
      <xdr:row>30</xdr:row>
      <xdr:rowOff>114301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14</xdr:row>
      <xdr:rowOff>167640</xdr:rowOff>
    </xdr:from>
    <xdr:to>
      <xdr:col>7</xdr:col>
      <xdr:colOff>335280</xdr:colOff>
      <xdr:row>29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2886</xdr:colOff>
      <xdr:row>25</xdr:row>
      <xdr:rowOff>136350</xdr:rowOff>
    </xdr:from>
    <xdr:to>
      <xdr:col>11</xdr:col>
      <xdr:colOff>404939</xdr:colOff>
      <xdr:row>35</xdr:row>
      <xdr:rowOff>31702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1222086" y="4740100"/>
          <a:ext cx="5888453" cy="17368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 b="1" i="0" u="none" strike="noStrike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Additive 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refers to a combination that provides</a:t>
          </a:r>
          <a:r>
            <a:rPr lang="en-ZA" sz="1200"/>
            <a:t>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sum of the effects of the individual components</a:t>
          </a:r>
        </a:p>
        <a:p>
          <a:endParaRPr lang="en-ZA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Synergistic</a:t>
          </a:r>
          <a:r>
            <a:rPr lang="en-ZA" sz="1200" b="1">
              <a:solidFill>
                <a:schemeClr val="accent2"/>
              </a:solidFill>
            </a:rPr>
            <a:t> </a:t>
          </a:r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occurs when the effect is greater than the sum of individual</a:t>
          </a:r>
          <a:r>
            <a:rPr lang="en-ZA" sz="1200"/>
            <a:t> components</a:t>
          </a:r>
        </a:p>
        <a:p>
          <a:endParaRPr lang="en-ZA" sz="1200"/>
        </a:p>
        <a:p>
          <a:r>
            <a:rPr lang="en-ZA" sz="1200" b="1">
              <a:solidFill>
                <a:srgbClr val="FF0000"/>
              </a:solidFill>
            </a:rPr>
            <a:t>Antagonistic</a:t>
          </a:r>
          <a:r>
            <a:rPr lang="en-ZA" sz="1200" b="1" baseline="0">
              <a:solidFill>
                <a:srgbClr val="FF0000"/>
              </a:solidFill>
            </a:rPr>
            <a:t> </a:t>
          </a:r>
          <a:r>
            <a:rPr lang="en-ZA" sz="12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ZA" sz="1200"/>
            <a:t> occurs when the sum of the effects</a:t>
          </a:r>
          <a:r>
            <a:rPr lang="en-ZA" sz="1200" baseline="0"/>
            <a:t> </a:t>
          </a:r>
          <a:r>
            <a:rPr lang="en-ZA" sz="1200"/>
            <a:t>is less than the mathematical sum that would be predicted from</a:t>
          </a:r>
          <a:r>
            <a:rPr lang="en-ZA" sz="1200" baseline="0"/>
            <a:t> </a:t>
          </a:r>
          <a:r>
            <a:rPr lang="en-ZA" sz="1200"/>
            <a:t>individual components.</a:t>
          </a:r>
        </a:p>
        <a:p>
          <a:r>
            <a:rPr lang="en-ZA" sz="1200"/>
            <a:t>(Wang </a:t>
          </a:r>
          <a:r>
            <a:rPr lang="en-ZA" sz="1200" i="1"/>
            <a:t>et al</a:t>
          </a:r>
          <a:r>
            <a:rPr lang="en-ZA" sz="1200"/>
            <a:t>; 2011)</a:t>
          </a:r>
        </a:p>
      </xdr:txBody>
    </xdr:sp>
    <xdr:clientData/>
  </xdr:twoCellAnchor>
  <xdr:twoCellAnchor>
    <xdr:from>
      <xdr:col>17</xdr:col>
      <xdr:colOff>174625</xdr:colOff>
      <xdr:row>11</xdr:row>
      <xdr:rowOff>103841</xdr:rowOff>
    </xdr:from>
    <xdr:to>
      <xdr:col>28</xdr:col>
      <xdr:colOff>150091</xdr:colOff>
      <xdr:row>33</xdr:row>
      <xdr:rowOff>34636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169334</xdr:colOff>
      <xdr:row>11</xdr:row>
      <xdr:rowOff>31749</xdr:rowOff>
    </xdr:from>
    <xdr:to>
      <xdr:col>29</xdr:col>
      <xdr:colOff>25401</xdr:colOff>
      <xdr:row>32</xdr:row>
      <xdr:rowOff>98777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27</xdr:row>
      <xdr:rowOff>84667</xdr:rowOff>
    </xdr:from>
    <xdr:to>
      <xdr:col>12</xdr:col>
      <xdr:colOff>239889</xdr:colOff>
      <xdr:row>37</xdr:row>
      <xdr:rowOff>70556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609600" y="5056717"/>
          <a:ext cx="7656689" cy="18273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 b="1" i="0" u="none" strike="noStrike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Additive 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refers to a combination that provides</a:t>
          </a:r>
          <a:r>
            <a:rPr lang="en-ZA" sz="1200"/>
            <a:t>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sum of the effects of the individual components</a:t>
          </a:r>
        </a:p>
        <a:p>
          <a:endParaRPr lang="en-ZA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Synergistic</a:t>
          </a:r>
          <a:r>
            <a:rPr lang="en-ZA" sz="1200" b="1">
              <a:solidFill>
                <a:schemeClr val="accent2"/>
              </a:solidFill>
            </a:rPr>
            <a:t> </a:t>
          </a:r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occurs when the effect is greater than the sum of individual</a:t>
          </a:r>
          <a:r>
            <a:rPr lang="en-ZA" sz="1200"/>
            <a:t> components</a:t>
          </a:r>
        </a:p>
        <a:p>
          <a:endParaRPr lang="en-ZA" sz="1200"/>
        </a:p>
        <a:p>
          <a:r>
            <a:rPr lang="en-ZA" sz="1200" b="1">
              <a:solidFill>
                <a:srgbClr val="FF0000"/>
              </a:solidFill>
            </a:rPr>
            <a:t>Antagonistic</a:t>
          </a:r>
          <a:r>
            <a:rPr lang="en-ZA" sz="1200" b="1" baseline="0">
              <a:solidFill>
                <a:srgbClr val="FF0000"/>
              </a:solidFill>
            </a:rPr>
            <a:t> </a:t>
          </a:r>
          <a:r>
            <a:rPr lang="en-ZA" sz="12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ZA" sz="1200"/>
            <a:t> occurs when the sum of the effects</a:t>
          </a:r>
          <a:r>
            <a:rPr lang="en-ZA" sz="1200" baseline="0"/>
            <a:t> </a:t>
          </a:r>
          <a:r>
            <a:rPr lang="en-ZA" sz="1200"/>
            <a:t>is less than the mathematical sum that would be predicted from</a:t>
          </a:r>
          <a:r>
            <a:rPr lang="en-ZA" sz="1200" baseline="0"/>
            <a:t> </a:t>
          </a:r>
          <a:r>
            <a:rPr lang="en-ZA" sz="1200"/>
            <a:t>individual components.</a:t>
          </a:r>
        </a:p>
        <a:p>
          <a:r>
            <a:rPr lang="en-ZA" sz="1200"/>
            <a:t>(Wang </a:t>
          </a:r>
          <a:r>
            <a:rPr lang="en-ZA" sz="1200" i="1"/>
            <a:t>et al</a:t>
          </a:r>
          <a:r>
            <a:rPr lang="en-ZA" sz="1200"/>
            <a:t>; 2011)</a:t>
          </a:r>
        </a:p>
      </xdr:txBody>
    </xdr:sp>
    <xdr:clientData/>
  </xdr:twoCellAnchor>
  <xdr:twoCellAnchor>
    <xdr:from>
      <xdr:col>31</xdr:col>
      <xdr:colOff>634999</xdr:colOff>
      <xdr:row>7</xdr:row>
      <xdr:rowOff>50800</xdr:rowOff>
    </xdr:from>
    <xdr:to>
      <xdr:col>39</xdr:col>
      <xdr:colOff>464633</xdr:colOff>
      <xdr:row>27</xdr:row>
      <xdr:rowOff>61951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304511</xdr:colOff>
      <xdr:row>8</xdr:row>
      <xdr:rowOff>86591</xdr:rowOff>
    </xdr:from>
    <xdr:to>
      <xdr:col>17</xdr:col>
      <xdr:colOff>346362</xdr:colOff>
      <xdr:row>26</xdr:row>
      <xdr:rowOff>28862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348343</xdr:colOff>
      <xdr:row>15</xdr:row>
      <xdr:rowOff>146958</xdr:rowOff>
    </xdr:from>
    <xdr:to>
      <xdr:col>8</xdr:col>
      <xdr:colOff>87086</xdr:colOff>
      <xdr:row>30</xdr:row>
      <xdr:rowOff>114301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289560</xdr:colOff>
      <xdr:row>13</xdr:row>
      <xdr:rowOff>76200</xdr:rowOff>
    </xdr:from>
    <xdr:to>
      <xdr:col>7</xdr:col>
      <xdr:colOff>426720</xdr:colOff>
      <xdr:row>28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312420</xdr:colOff>
      <xdr:row>14</xdr:row>
      <xdr:rowOff>15240</xdr:rowOff>
    </xdr:from>
    <xdr:to>
      <xdr:col>7</xdr:col>
      <xdr:colOff>487680</xdr:colOff>
      <xdr:row>29</xdr:row>
      <xdr:rowOff>15240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283029</xdr:colOff>
      <xdr:row>1</xdr:row>
      <xdr:rowOff>81643</xdr:rowOff>
    </xdr:from>
    <xdr:to>
      <xdr:col>16</xdr:col>
      <xdr:colOff>566057</xdr:colOff>
      <xdr:row>21</xdr:row>
      <xdr:rowOff>10885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101600</xdr:colOff>
          <xdr:row>5</xdr:row>
          <xdr:rowOff>101600</xdr:rowOff>
        </xdr:from>
        <xdr:to>
          <xdr:col>34</xdr:col>
          <xdr:colOff>127000</xdr:colOff>
          <xdr:row>21</xdr:row>
          <xdr:rowOff>114300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11</xdr:row>
      <xdr:rowOff>91440</xdr:rowOff>
    </xdr:from>
    <xdr:to>
      <xdr:col>7</xdr:col>
      <xdr:colOff>247650</xdr:colOff>
      <xdr:row>26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7620</xdr:rowOff>
    </xdr:from>
    <xdr:to>
      <xdr:col>7</xdr:col>
      <xdr:colOff>121920</xdr:colOff>
      <xdr:row>26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220980</xdr:colOff>
      <xdr:row>12</xdr:row>
      <xdr:rowOff>0</xdr:rowOff>
    </xdr:from>
    <xdr:to>
      <xdr:col>7</xdr:col>
      <xdr:colOff>243840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Mpumi/Documents/Masters/Lab%20work/2.teac%20data/relevant%20docs/Mpumi%20TEAC%20EC50_E25%20+%20Combi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1"/>
      <sheetName val="EXP2"/>
      <sheetName val="EXP 3"/>
      <sheetName val="EXP 4"/>
      <sheetName val="EXP5"/>
      <sheetName val="EXP6"/>
      <sheetName val="Combined data analysis"/>
      <sheetName val="graphs final"/>
    </sheetNames>
    <sheetDataSet>
      <sheetData sheetId="0"/>
      <sheetData sheetId="1"/>
      <sheetData sheetId="2">
        <row r="3">
          <cell r="C3">
            <v>0</v>
          </cell>
          <cell r="D3">
            <v>1E-3</v>
          </cell>
          <cell r="E3">
            <v>2E-3</v>
          </cell>
          <cell r="F3">
            <v>4.0000000000000001E-3</v>
          </cell>
          <cell r="G3">
            <v>8.0000000000000002E-3</v>
          </cell>
          <cell r="H3">
            <v>0.01</v>
          </cell>
        </row>
        <row r="10">
          <cell r="C10">
            <v>0</v>
          </cell>
          <cell r="D10">
            <v>2.633333333333332E-2</v>
          </cell>
          <cell r="E10">
            <v>4.7999999999999987E-2</v>
          </cell>
          <cell r="F10">
            <v>8.0000000000000016E-2</v>
          </cell>
          <cell r="G10">
            <v>0.15999999999999998</v>
          </cell>
          <cell r="H10">
            <v>0.18333333333333329</v>
          </cell>
        </row>
      </sheetData>
      <sheetData sheetId="3">
        <row r="3">
          <cell r="C3">
            <v>0</v>
          </cell>
          <cell r="D3">
            <v>1E-3</v>
          </cell>
          <cell r="E3">
            <v>2E-3</v>
          </cell>
          <cell r="F3">
            <v>4.0000000000000001E-3</v>
          </cell>
          <cell r="G3">
            <v>8.0000000000000002E-3</v>
          </cell>
          <cell r="H3">
            <v>0.01</v>
          </cell>
        </row>
        <row r="10">
          <cell r="C10">
            <v>0</v>
          </cell>
          <cell r="D10">
            <v>5.3333333333333566E-3</v>
          </cell>
          <cell r="E10">
            <v>2.0999999999999963E-2</v>
          </cell>
          <cell r="F10">
            <v>6.7333333333333301E-2</v>
          </cell>
          <cell r="G10">
            <v>0.13766666666666666</v>
          </cell>
          <cell r="H10">
            <v>0.19833333333333331</v>
          </cell>
        </row>
      </sheetData>
      <sheetData sheetId="4">
        <row r="3">
          <cell r="C3">
            <v>0</v>
          </cell>
          <cell r="D3">
            <v>1E-3</v>
          </cell>
          <cell r="E3">
            <v>2E-3</v>
          </cell>
          <cell r="F3">
            <v>4.0000000000000001E-3</v>
          </cell>
          <cell r="G3">
            <v>8.0000000000000002E-3</v>
          </cell>
          <cell r="H3">
            <v>0.01</v>
          </cell>
        </row>
        <row r="10">
          <cell r="C10">
            <v>0</v>
          </cell>
          <cell r="D10">
            <v>2.3333333333333262E-2</v>
          </cell>
          <cell r="E10">
            <v>3.5666666666666569E-2</v>
          </cell>
          <cell r="F10">
            <v>6.466666666666665E-2</v>
          </cell>
          <cell r="G10">
            <v>0.13566666666666663</v>
          </cell>
          <cell r="H10">
            <v>0.17566666666666661</v>
          </cell>
        </row>
      </sheetData>
      <sheetData sheetId="5">
        <row r="4">
          <cell r="C4">
            <v>0</v>
          </cell>
          <cell r="D4">
            <v>1E-3</v>
          </cell>
          <cell r="E4">
            <v>2E-3</v>
          </cell>
          <cell r="F4">
            <v>4.0000000000000001E-3</v>
          </cell>
          <cell r="G4">
            <v>8.0000000000000002E-3</v>
          </cell>
          <cell r="H4">
            <v>0.01</v>
          </cell>
        </row>
        <row r="11">
          <cell r="C11">
            <v>0</v>
          </cell>
          <cell r="D11">
            <v>7.6666666666665995E-3</v>
          </cell>
          <cell r="E11">
            <v>3.6999999999999977E-2</v>
          </cell>
          <cell r="F11">
            <v>6.2333333333333352E-2</v>
          </cell>
          <cell r="G11">
            <v>0.12866666666666665</v>
          </cell>
          <cell r="H11">
            <v>0.18166666666666667</v>
          </cell>
        </row>
      </sheetData>
      <sheetData sheetId="6">
        <row r="3">
          <cell r="S3" t="str">
            <v>3,4 DHBA</v>
          </cell>
          <cell r="T3" t="str">
            <v>4HBA</v>
          </cell>
          <cell r="U3" t="str">
            <v>FA</v>
          </cell>
          <cell r="V3" t="str">
            <v xml:space="preserve"> D+H</v>
          </cell>
          <cell r="W3" t="str">
            <v>D+F</v>
          </cell>
          <cell r="X3" t="str">
            <v>H+F</v>
          </cell>
          <cell r="Y3" t="str">
            <v>D+H+F</v>
          </cell>
          <cell r="Z3" t="str">
            <v>Expected D+H</v>
          </cell>
          <cell r="AA3" t="str">
            <v>Expected  D+F</v>
          </cell>
          <cell r="AB3" t="str">
            <v>Expected H+F</v>
          </cell>
          <cell r="AC3" t="str">
            <v>Expected D+H+F</v>
          </cell>
        </row>
        <row r="4">
          <cell r="R4" t="str">
            <v>E50</v>
          </cell>
          <cell r="S4">
            <v>1.7192840967316547E-2</v>
          </cell>
          <cell r="T4">
            <v>1.0708501763242688E-2</v>
          </cell>
          <cell r="U4">
            <v>2.0744274595718742E-2</v>
          </cell>
          <cell r="V4">
            <v>1.9476257120309745E-2</v>
          </cell>
          <cell r="W4">
            <v>2.0729568857938502E-2</v>
          </cell>
          <cell r="X4">
            <v>2.0789592847614061E-2</v>
          </cell>
          <cell r="Y4">
            <v>2.0987941036787319E-2</v>
          </cell>
          <cell r="Z4">
            <v>2.7901342730559241E-2</v>
          </cell>
          <cell r="AA4">
            <v>3.7937115563035292E-2</v>
          </cell>
          <cell r="AB4">
            <v>3.1452776358961432E-2</v>
          </cell>
          <cell r="AC4">
            <v>4.8645617326277979E-2</v>
          </cell>
        </row>
        <row r="5">
          <cell r="R5" t="str">
            <v>EC25</v>
          </cell>
          <cell r="S5">
            <v>7.2670656354424613E-3</v>
          </cell>
          <cell r="T5">
            <v>7.0959946605761428E-3</v>
          </cell>
          <cell r="U5">
            <v>1.7325228080434695E-2</v>
          </cell>
          <cell r="V5">
            <v>1.1248335937658267E-2</v>
          </cell>
          <cell r="W5">
            <v>2.0529401685901772E-2</v>
          </cell>
          <cell r="X5">
            <v>1.7933978885674006E-2</v>
          </cell>
          <cell r="Y5">
            <v>2.0690672206072198E-2</v>
          </cell>
          <cell r="Z5">
            <v>1.1824325274662296E-2</v>
          </cell>
          <cell r="AA5">
            <v>2.1524429381393841E-2</v>
          </cell>
          <cell r="AB5">
            <v>2.084809624748428E-2</v>
          </cell>
          <cell r="AC5">
            <v>2.709842545177021E-2</v>
          </cell>
        </row>
      </sheetData>
      <sheetData sheetId="7">
        <row r="2">
          <cell r="T2" t="str">
            <v>EC25</v>
          </cell>
          <cell r="Y2" t="str">
            <v>EC50</v>
          </cell>
        </row>
        <row r="3">
          <cell r="T3" t="str">
            <v>D+H</v>
          </cell>
          <cell r="U3" t="str">
            <v>D+F</v>
          </cell>
          <cell r="V3" t="str">
            <v>H+F</v>
          </cell>
          <cell r="W3" t="str">
            <v>D+H+F</v>
          </cell>
          <cell r="Y3" t="str">
            <v>D+H</v>
          </cell>
          <cell r="Z3" t="str">
            <v>D+F</v>
          </cell>
          <cell r="AA3" t="str">
            <v>H+F</v>
          </cell>
          <cell r="AB3" t="str">
            <v>D+H+F</v>
          </cell>
        </row>
        <row r="4">
          <cell r="S4" t="str">
            <v>Observed</v>
          </cell>
          <cell r="T4">
            <v>1.1248335937658267E-2</v>
          </cell>
          <cell r="U4">
            <v>2.0529401685901772E-2</v>
          </cell>
          <cell r="V4">
            <v>1.7933978885674006E-2</v>
          </cell>
          <cell r="W4">
            <v>2.0690672206072198E-2</v>
          </cell>
          <cell r="Y4">
            <v>1.9476257120309745E-2</v>
          </cell>
          <cell r="Z4">
            <v>2.0729568857938502E-2</v>
          </cell>
          <cell r="AA4">
            <v>2.0789592847614061E-2</v>
          </cell>
          <cell r="AB4">
            <v>2.0987941036787319E-2</v>
          </cell>
        </row>
        <row r="5">
          <cell r="S5" t="str">
            <v>Expected</v>
          </cell>
          <cell r="T5">
            <v>1.1824325274662296E-2</v>
          </cell>
          <cell r="U5">
            <v>2.1524429381393841E-2</v>
          </cell>
          <cell r="V5">
            <v>2.084809624748428E-2</v>
          </cell>
          <cell r="W5">
            <v>2.709842545177021E-2</v>
          </cell>
          <cell r="Y5">
            <v>2.7901342730559241E-2</v>
          </cell>
          <cell r="Z5">
            <v>3.7937115563035292E-2</v>
          </cell>
          <cell r="AA5">
            <v>3.1452776358961432E-2</v>
          </cell>
          <cell r="AB5">
            <v>4.8645617326277979E-2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2A545-16D5-43F5-9224-3707464ABB37}">
  <dimension ref="B3:AC37"/>
  <sheetViews>
    <sheetView topLeftCell="A3" zoomScale="70" zoomScaleNormal="70" workbookViewId="0">
      <selection activeCell="J19" sqref="J19"/>
    </sheetView>
  </sheetViews>
  <sheetFormatPr baseColWidth="10" defaultColWidth="8.83203125" defaultRowHeight="15" x14ac:dyDescent="0.2"/>
  <cols>
    <col min="2" max="2" width="20.33203125" customWidth="1"/>
    <col min="7" max="7" width="9.1640625" customWidth="1"/>
    <col min="10" max="10" width="13" bestFit="1" customWidth="1"/>
    <col min="13" max="13" width="21.5" customWidth="1"/>
    <col min="14" max="14" width="9.6640625" customWidth="1"/>
    <col min="22" max="22" width="16.5" customWidth="1"/>
    <col min="23" max="23" width="14.1640625" customWidth="1"/>
  </cols>
  <sheetData>
    <row r="3" spans="2:29" x14ac:dyDescent="0.2">
      <c r="M3" t="s">
        <v>5</v>
      </c>
    </row>
    <row r="4" spans="2:29" x14ac:dyDescent="0.2">
      <c r="C4">
        <v>0</v>
      </c>
      <c r="D4">
        <v>0.01</v>
      </c>
      <c r="E4">
        <v>0.02</v>
      </c>
      <c r="F4">
        <v>0.04</v>
      </c>
      <c r="G4">
        <v>0.08</v>
      </c>
      <c r="H4">
        <v>0.1</v>
      </c>
      <c r="J4">
        <v>1</v>
      </c>
      <c r="N4" s="1">
        <v>10</v>
      </c>
      <c r="O4" s="1">
        <v>20</v>
      </c>
      <c r="P4" s="1">
        <v>40</v>
      </c>
      <c r="Q4" s="1">
        <v>80</v>
      </c>
      <c r="R4" s="1">
        <v>100</v>
      </c>
      <c r="S4" s="1">
        <v>160</v>
      </c>
      <c r="T4" s="1">
        <v>200</v>
      </c>
      <c r="U4" s="1"/>
      <c r="W4" t="s">
        <v>22</v>
      </c>
    </row>
    <row r="5" spans="2:29" x14ac:dyDescent="0.2">
      <c r="B5" s="4" t="s">
        <v>14</v>
      </c>
      <c r="C5" s="4">
        <f>(C4*10)/300</f>
        <v>0</v>
      </c>
      <c r="D5" s="4">
        <f>(D4*20)/200</f>
        <v>1E-3</v>
      </c>
      <c r="E5" s="4">
        <f>(E4*20)/200</f>
        <v>2E-3</v>
      </c>
      <c r="F5" s="4">
        <f>(F4*20)/200</f>
        <v>4.0000000000000001E-3</v>
      </c>
      <c r="G5" s="4">
        <f>(G4*20)/200</f>
        <v>8.0000000000000002E-3</v>
      </c>
      <c r="H5" s="4">
        <f>(H4*20)/200</f>
        <v>0.01</v>
      </c>
      <c r="M5" s="4" t="s">
        <v>6</v>
      </c>
      <c r="N5" s="4">
        <f>(N4*20/200)</f>
        <v>1</v>
      </c>
      <c r="O5" s="4">
        <f t="shared" ref="O5:T5" si="0">(O4*20/200)</f>
        <v>2</v>
      </c>
      <c r="P5" s="4">
        <f t="shared" si="0"/>
        <v>4</v>
      </c>
      <c r="Q5" s="4">
        <f t="shared" si="0"/>
        <v>8</v>
      </c>
      <c r="R5" s="4">
        <f t="shared" si="0"/>
        <v>10</v>
      </c>
      <c r="S5" s="4">
        <f t="shared" si="0"/>
        <v>16</v>
      </c>
      <c r="T5" s="4">
        <f t="shared" si="0"/>
        <v>20</v>
      </c>
      <c r="W5" t="s">
        <v>5</v>
      </c>
    </row>
    <row r="6" spans="2:29" x14ac:dyDescent="0.2">
      <c r="B6" t="s">
        <v>0</v>
      </c>
      <c r="C6" s="1">
        <v>0.38100000000000001</v>
      </c>
      <c r="D6" s="1">
        <v>0.35</v>
      </c>
      <c r="E6" s="1">
        <v>0.33200000000000002</v>
      </c>
      <c r="F6" s="1">
        <v>0.28899999999999998</v>
      </c>
      <c r="G6" s="1">
        <v>0.193</v>
      </c>
      <c r="H6" s="1">
        <v>0.13500000000000001</v>
      </c>
      <c r="J6" s="24">
        <v>2.5000000000000001E-2</v>
      </c>
      <c r="N6" s="1">
        <v>0.35399999999999998</v>
      </c>
      <c r="O6" s="1">
        <v>0.315</v>
      </c>
      <c r="P6" s="1">
        <v>0.251</v>
      </c>
      <c r="Q6" s="1">
        <v>0.125</v>
      </c>
      <c r="R6" s="1">
        <v>5.7000000000000002E-2</v>
      </c>
      <c r="S6" s="1">
        <v>2.4E-2</v>
      </c>
      <c r="T6" s="1">
        <v>2.5000000000000001E-2</v>
      </c>
      <c r="U6" s="1"/>
      <c r="V6" t="s">
        <v>23</v>
      </c>
      <c r="W6">
        <f t="shared" ref="W6:AC6" si="1">($C9-N6)</f>
        <v>2.1000000000000019E-2</v>
      </c>
      <c r="X6">
        <f t="shared" si="1"/>
        <v>0.06</v>
      </c>
      <c r="Y6">
        <f t="shared" si="1"/>
        <v>0.124</v>
      </c>
      <c r="Z6">
        <f t="shared" si="1"/>
        <v>0.25</v>
      </c>
      <c r="AA6">
        <f t="shared" si="1"/>
        <v>0.318</v>
      </c>
      <c r="AB6">
        <f t="shared" si="1"/>
        <v>0.35099999999999998</v>
      </c>
      <c r="AC6">
        <f t="shared" si="1"/>
        <v>0.35</v>
      </c>
    </row>
    <row r="7" spans="2:29" x14ac:dyDescent="0.2">
      <c r="C7" s="1">
        <v>0.371</v>
      </c>
      <c r="D7" s="1">
        <v>0.35099999999999998</v>
      </c>
      <c r="E7" s="1">
        <v>0.33800000000000002</v>
      </c>
      <c r="F7" s="1">
        <v>0.29699999999999999</v>
      </c>
      <c r="G7" s="1">
        <v>0.19400000000000001</v>
      </c>
      <c r="H7" s="1">
        <v>0.14299999999999999</v>
      </c>
      <c r="J7" s="25">
        <v>2.5000000000000001E-2</v>
      </c>
      <c r="N7" s="1">
        <v>0.35299999999999998</v>
      </c>
      <c r="O7" s="1">
        <v>0.311</v>
      </c>
      <c r="P7" s="1">
        <v>0.251</v>
      </c>
      <c r="Q7" s="1">
        <v>0.13200000000000001</v>
      </c>
      <c r="R7" s="1">
        <v>5.1999999999999998E-2</v>
      </c>
      <c r="S7" s="1">
        <v>2.3E-2</v>
      </c>
      <c r="T7" s="1">
        <v>2.4E-2</v>
      </c>
      <c r="U7" s="1"/>
      <c r="W7">
        <f>($C9-N7)</f>
        <v>2.200000000000002E-2</v>
      </c>
      <c r="X7">
        <f t="shared" ref="X7:AC7" si="2">($C9-O7)</f>
        <v>6.4000000000000001E-2</v>
      </c>
      <c r="Y7">
        <f t="shared" si="2"/>
        <v>0.124</v>
      </c>
      <c r="Z7">
        <f t="shared" si="2"/>
        <v>0.24299999999999999</v>
      </c>
      <c r="AA7">
        <f t="shared" si="2"/>
        <v>0.32300000000000001</v>
      </c>
      <c r="AB7">
        <f t="shared" si="2"/>
        <v>0.35199999999999998</v>
      </c>
      <c r="AC7">
        <f t="shared" si="2"/>
        <v>0.35099999999999998</v>
      </c>
    </row>
    <row r="8" spans="2:29" ht="16" thickBot="1" x14ac:dyDescent="0.25">
      <c r="C8" s="1">
        <v>0.373</v>
      </c>
      <c r="D8" s="1">
        <v>0.34799999999999998</v>
      </c>
      <c r="E8" s="1">
        <v>0.33400000000000002</v>
      </c>
      <c r="F8" s="1">
        <v>0.28599999999999998</v>
      </c>
      <c r="G8" s="1">
        <v>0.189</v>
      </c>
      <c r="H8" s="1">
        <v>0.13100000000000001</v>
      </c>
      <c r="J8" s="25">
        <v>2.4E-2</v>
      </c>
      <c r="N8" s="1">
        <v>0.34599999999999997</v>
      </c>
      <c r="O8" s="1">
        <v>0.317</v>
      </c>
      <c r="P8" s="1">
        <v>0.24199999999999999</v>
      </c>
      <c r="Q8" s="1">
        <v>0.14099999999999999</v>
      </c>
      <c r="R8" s="1">
        <v>5.1999999999999998E-2</v>
      </c>
      <c r="S8" s="1">
        <v>2.4E-2</v>
      </c>
      <c r="T8" s="1">
        <v>2.1999999999999999E-2</v>
      </c>
      <c r="U8" s="1"/>
      <c r="W8">
        <f>($C9-N8)</f>
        <v>2.9000000000000026E-2</v>
      </c>
      <c r="X8">
        <f t="shared" ref="X8:AC8" si="3">($C9-O8)</f>
        <v>5.7999999999999996E-2</v>
      </c>
      <c r="Y8">
        <f t="shared" si="3"/>
        <v>0.13300000000000001</v>
      </c>
      <c r="Z8">
        <f t="shared" si="3"/>
        <v>0.23400000000000001</v>
      </c>
      <c r="AA8">
        <f t="shared" si="3"/>
        <v>0.32300000000000001</v>
      </c>
      <c r="AB8">
        <f t="shared" si="3"/>
        <v>0.35099999999999998</v>
      </c>
      <c r="AC8">
        <f t="shared" si="3"/>
        <v>0.35299999999999998</v>
      </c>
    </row>
    <row r="9" spans="2:29" x14ac:dyDescent="0.2">
      <c r="B9" s="2" t="s">
        <v>1</v>
      </c>
      <c r="C9" s="2">
        <f t="shared" ref="C9:H9" si="4">(AVERAGE(C6:C8))</f>
        <v>0.375</v>
      </c>
      <c r="D9" s="2">
        <f t="shared" si="4"/>
        <v>0.34966666666666663</v>
      </c>
      <c r="E9" s="2">
        <f t="shared" si="4"/>
        <v>0.33466666666666667</v>
      </c>
      <c r="F9" s="2">
        <f t="shared" si="4"/>
        <v>0.29066666666666663</v>
      </c>
      <c r="G9" s="2">
        <f t="shared" si="4"/>
        <v>0.19200000000000003</v>
      </c>
      <c r="H9" s="2">
        <f t="shared" si="4"/>
        <v>0.13633333333333333</v>
      </c>
      <c r="J9" s="2">
        <f>(AVERAGE(J6:J8))</f>
        <v>2.466666666666667E-2</v>
      </c>
      <c r="M9" s="2" t="s">
        <v>1</v>
      </c>
      <c r="N9" s="2">
        <f>(AVERAGE(N6:N8))</f>
        <v>0.35099999999999998</v>
      </c>
      <c r="O9" s="2">
        <f t="shared" ref="O9:T9" si="5">(AVERAGE(O6:O8))</f>
        <v>0.31433333333333335</v>
      </c>
      <c r="P9" s="2">
        <f t="shared" si="5"/>
        <v>0.248</v>
      </c>
      <c r="Q9" s="2">
        <f t="shared" si="5"/>
        <v>0.13266666666666668</v>
      </c>
      <c r="R9" s="2">
        <f t="shared" si="5"/>
        <v>5.3666666666666668E-2</v>
      </c>
      <c r="S9" s="2">
        <f t="shared" si="5"/>
        <v>2.3666666666666669E-2</v>
      </c>
      <c r="T9" s="2">
        <f t="shared" si="5"/>
        <v>2.3666666666666669E-2</v>
      </c>
      <c r="V9" t="s">
        <v>24</v>
      </c>
      <c r="W9" s="9">
        <f>(W6+0.0033)/23.654</f>
        <v>1.0273103914771294E-3</v>
      </c>
      <c r="X9" s="10">
        <f t="shared" ref="X9:AC9" si="6">(X6+0.0033)/23.654</f>
        <v>2.6760801555762237E-3</v>
      </c>
      <c r="Y9" s="10">
        <f t="shared" si="6"/>
        <v>5.3817536146106362E-3</v>
      </c>
      <c r="Z9" s="10">
        <f t="shared" si="6"/>
        <v>1.0708548237084638E-2</v>
      </c>
      <c r="AA9" s="10">
        <f t="shared" si="6"/>
        <v>1.3583326287308703E-2</v>
      </c>
      <c r="AB9" s="10">
        <f t="shared" si="6"/>
        <v>1.497843916462332E-2</v>
      </c>
      <c r="AC9" s="11">
        <f t="shared" si="6"/>
        <v>1.4936163016825908E-2</v>
      </c>
    </row>
    <row r="10" spans="2:29" x14ac:dyDescent="0.2">
      <c r="B10" s="2" t="s">
        <v>2</v>
      </c>
      <c r="C10" s="2">
        <f t="shared" ref="C10:H10" si="7">(STDEV(C6:C8))</f>
        <v>5.2915026221291859E-3</v>
      </c>
      <c r="D10" s="2">
        <f t="shared" si="7"/>
        <v>1.5275252316519479E-3</v>
      </c>
      <c r="E10" s="2">
        <f t="shared" si="7"/>
        <v>3.0550504633038958E-3</v>
      </c>
      <c r="F10" s="2">
        <f t="shared" si="7"/>
        <v>5.686240703077332E-3</v>
      </c>
      <c r="G10" s="2">
        <f t="shared" si="7"/>
        <v>2.6457513110645929E-3</v>
      </c>
      <c r="H10" s="2">
        <f t="shared" si="7"/>
        <v>6.1101009266077769E-3</v>
      </c>
      <c r="J10" s="2">
        <f>(STDEV(J6:J8))</f>
        <v>5.7735026918962634E-4</v>
      </c>
      <c r="M10" s="2" t="s">
        <v>7</v>
      </c>
      <c r="N10" s="2">
        <f>(STDEV(N6:N8))</f>
        <v>4.3588989435406778E-3</v>
      </c>
      <c r="O10" s="2">
        <f t="shared" ref="O10:T10" si="8">(STDEV(O6:O8))</f>
        <v>3.0550504633038958E-3</v>
      </c>
      <c r="P10" s="2">
        <f t="shared" si="8"/>
        <v>5.1961524227066361E-3</v>
      </c>
      <c r="Q10" s="2">
        <f t="shared" si="8"/>
        <v>8.0208062770106368E-3</v>
      </c>
      <c r="R10" s="2">
        <f t="shared" si="8"/>
        <v>2.8867513459481316E-3</v>
      </c>
      <c r="S10" s="2">
        <f t="shared" si="8"/>
        <v>5.7735026918962634E-4</v>
      </c>
      <c r="T10" s="2">
        <f t="shared" si="8"/>
        <v>1.5275252316519481E-3</v>
      </c>
      <c r="W10" s="12">
        <f t="shared" ref="W10:AC11" si="9">(W7+0.0033)/23.654</f>
        <v>1.0695865392745421E-3</v>
      </c>
      <c r="X10">
        <f t="shared" si="9"/>
        <v>2.8451847467658746E-3</v>
      </c>
      <c r="Y10">
        <f t="shared" si="9"/>
        <v>5.3817536146106362E-3</v>
      </c>
      <c r="Z10">
        <f t="shared" si="9"/>
        <v>1.0412615202502747E-2</v>
      </c>
      <c r="AA10">
        <f t="shared" si="9"/>
        <v>1.3794707026295766E-2</v>
      </c>
      <c r="AB10">
        <f t="shared" si="9"/>
        <v>1.5020715312420732E-2</v>
      </c>
      <c r="AC10" s="14">
        <f t="shared" si="9"/>
        <v>1.497843916462332E-2</v>
      </c>
    </row>
    <row r="11" spans="2:29" ht="16" thickBot="1" x14ac:dyDescent="0.25">
      <c r="B11" s="2" t="s">
        <v>3</v>
      </c>
      <c r="C11" s="2">
        <f t="shared" ref="C11:H11" si="10">(C10/C9)*100</f>
        <v>1.4110673659011161</v>
      </c>
      <c r="D11" s="2">
        <f t="shared" si="10"/>
        <v>0.43685182983373161</v>
      </c>
      <c r="E11" s="2">
        <f t="shared" si="10"/>
        <v>0.91286368425415221</v>
      </c>
      <c r="F11" s="2">
        <f t="shared" si="10"/>
        <v>1.9562754712422015</v>
      </c>
      <c r="G11" s="2">
        <f t="shared" si="10"/>
        <v>1.3779954745128087</v>
      </c>
      <c r="H11" s="2">
        <f t="shared" si="10"/>
        <v>4.4817366209836988</v>
      </c>
      <c r="J11" s="2">
        <f>(J10/J8)*100</f>
        <v>2.4056261216234427</v>
      </c>
      <c r="M11" s="2" t="s">
        <v>8</v>
      </c>
      <c r="N11" s="2">
        <f>(N10/N9)*100</f>
        <v>1.24185155086629</v>
      </c>
      <c r="O11" s="2">
        <f t="shared" ref="O11:T11" si="11">(O10/O9)*100</f>
        <v>0.97191425131619158</v>
      </c>
      <c r="P11" s="2">
        <f t="shared" si="11"/>
        <v>2.0952227510913857</v>
      </c>
      <c r="Q11" s="2">
        <f t="shared" si="11"/>
        <v>6.0458338771436955</v>
      </c>
      <c r="R11" s="2">
        <f t="shared" si="11"/>
        <v>5.3790397750586294</v>
      </c>
      <c r="S11" s="2">
        <f t="shared" si="11"/>
        <v>2.4395081796744775</v>
      </c>
      <c r="T11" s="2">
        <f t="shared" si="11"/>
        <v>6.4543319647265411</v>
      </c>
      <c r="W11" s="15">
        <f t="shared" si="9"/>
        <v>1.3655195738564313E-3</v>
      </c>
      <c r="X11" s="16">
        <f t="shared" si="9"/>
        <v>2.5915278599813983E-3</v>
      </c>
      <c r="Y11" s="16">
        <f t="shared" si="9"/>
        <v>5.762238944787351E-3</v>
      </c>
      <c r="Z11" s="16">
        <f t="shared" si="9"/>
        <v>1.0032129872326033E-2</v>
      </c>
      <c r="AA11" s="16">
        <f t="shared" si="9"/>
        <v>1.3794707026295766E-2</v>
      </c>
      <c r="AB11" s="16">
        <f t="shared" si="9"/>
        <v>1.497843916462332E-2</v>
      </c>
      <c r="AC11" s="17">
        <f t="shared" si="9"/>
        <v>1.5062991460218144E-2</v>
      </c>
    </row>
    <row r="12" spans="2:29" x14ac:dyDescent="0.2">
      <c r="B12" s="3" t="s">
        <v>4</v>
      </c>
      <c r="C12" s="3">
        <f t="shared" ref="C12:H12" si="12">($C9-C9)</f>
        <v>0</v>
      </c>
      <c r="D12" s="3">
        <f t="shared" si="12"/>
        <v>2.5333333333333374E-2</v>
      </c>
      <c r="E12" s="3">
        <f t="shared" si="12"/>
        <v>4.0333333333333332E-2</v>
      </c>
      <c r="F12" s="3">
        <f t="shared" si="12"/>
        <v>8.4333333333333371E-2</v>
      </c>
      <c r="G12" s="3">
        <f t="shared" si="12"/>
        <v>0.18299999999999997</v>
      </c>
      <c r="H12" s="3">
        <f t="shared" si="12"/>
        <v>0.23866666666666667</v>
      </c>
      <c r="J12" s="3">
        <f>(C9-J9)</f>
        <v>0.35033333333333333</v>
      </c>
      <c r="M12" s="3" t="s">
        <v>9</v>
      </c>
      <c r="N12" s="6">
        <f>($C9-N9)</f>
        <v>2.4000000000000021E-2</v>
      </c>
      <c r="O12" s="6">
        <f t="shared" ref="O12:T12" si="13">($C9-O9)</f>
        <v>6.0666666666666647E-2</v>
      </c>
      <c r="P12" s="6">
        <f t="shared" si="13"/>
        <v>0.127</v>
      </c>
      <c r="Q12" s="6">
        <f t="shared" si="13"/>
        <v>0.24233333333333332</v>
      </c>
      <c r="R12" s="6">
        <f t="shared" si="13"/>
        <v>0.32133333333333336</v>
      </c>
      <c r="S12" s="6">
        <f t="shared" si="13"/>
        <v>0.35133333333333333</v>
      </c>
      <c r="T12" s="6">
        <f t="shared" si="13"/>
        <v>0.35133333333333333</v>
      </c>
      <c r="U12" s="13"/>
    </row>
    <row r="13" spans="2:29" x14ac:dyDescent="0.2">
      <c r="J13">
        <f>(J12--0.0033)/23654</f>
        <v>1.4950255066091713E-5</v>
      </c>
      <c r="M13" s="2" t="s">
        <v>10</v>
      </c>
      <c r="N13" s="5">
        <f>(N12+0.0033)/23.654</f>
        <v>1.1541388348693677E-3</v>
      </c>
      <c r="O13" s="5">
        <f t="shared" ref="O13:T13" si="14">(O12+0.0033)/23.654</f>
        <v>2.7042642541078316E-3</v>
      </c>
      <c r="P13" s="5">
        <f t="shared" si="14"/>
        <v>5.5085820580028748E-3</v>
      </c>
      <c r="Q13" s="5">
        <f t="shared" si="14"/>
        <v>1.0384431103971139E-2</v>
      </c>
      <c r="R13" s="5">
        <f t="shared" si="14"/>
        <v>1.3724246779966745E-2</v>
      </c>
      <c r="S13" s="5">
        <f t="shared" si="14"/>
        <v>1.4992531213889125E-2</v>
      </c>
      <c r="T13" s="5">
        <f t="shared" si="14"/>
        <v>1.4992531213889125E-2</v>
      </c>
      <c r="U13" s="7"/>
    </row>
    <row r="14" spans="2:29" x14ac:dyDescent="0.2">
      <c r="N14">
        <f>(N13*10)</f>
        <v>1.1541388348693678E-2</v>
      </c>
      <c r="O14">
        <f t="shared" ref="O14:T14" si="15">(O13*10)</f>
        <v>2.7042642541078316E-2</v>
      </c>
      <c r="P14">
        <f t="shared" si="15"/>
        <v>5.5085820580028748E-2</v>
      </c>
      <c r="Q14">
        <f t="shared" si="15"/>
        <v>0.10384431103971138</v>
      </c>
      <c r="R14">
        <f t="shared" si="15"/>
        <v>0.13724246779966745</v>
      </c>
      <c r="S14">
        <f t="shared" si="15"/>
        <v>0.14992531213889126</v>
      </c>
      <c r="T14">
        <f t="shared" si="15"/>
        <v>0.14992531213889126</v>
      </c>
    </row>
    <row r="15" spans="2:29" x14ac:dyDescent="0.2">
      <c r="N15">
        <f>($C9-N9)/($C9-$J9)*100</f>
        <v>6.8506184586108532</v>
      </c>
      <c r="O15">
        <f t="shared" ref="O15:T15" si="16">($C9-O9)/($C9-$J9)*100</f>
        <v>17.316841103710743</v>
      </c>
      <c r="P15">
        <f t="shared" si="16"/>
        <v>36.251189343482402</v>
      </c>
      <c r="Q15">
        <f t="shared" si="16"/>
        <v>69.172216936251189</v>
      </c>
      <c r="R15">
        <f t="shared" si="16"/>
        <v>91.722169362511906</v>
      </c>
      <c r="S15">
        <f t="shared" si="16"/>
        <v>100.28544243577547</v>
      </c>
      <c r="T15">
        <f t="shared" si="16"/>
        <v>100.28544243577547</v>
      </c>
    </row>
    <row r="16" spans="2:29" x14ac:dyDescent="0.2">
      <c r="M16" t="s">
        <v>11</v>
      </c>
      <c r="N16" s="1">
        <v>10</v>
      </c>
      <c r="O16" s="1">
        <v>20</v>
      </c>
      <c r="P16" s="1">
        <v>40</v>
      </c>
      <c r="Q16" s="1">
        <v>80</v>
      </c>
      <c r="R16" s="1">
        <v>100</v>
      </c>
      <c r="S16" s="1">
        <v>160</v>
      </c>
      <c r="T16" s="1">
        <v>200</v>
      </c>
      <c r="U16" s="1"/>
    </row>
    <row r="17" spans="13:29" x14ac:dyDescent="0.2">
      <c r="M17" s="4" t="s">
        <v>12</v>
      </c>
      <c r="N17" s="4">
        <f t="shared" ref="N17:T17" si="17">(N16*20/200)</f>
        <v>1</v>
      </c>
      <c r="O17" s="4">
        <f t="shared" si="17"/>
        <v>2</v>
      </c>
      <c r="P17" s="4">
        <f t="shared" si="17"/>
        <v>4</v>
      </c>
      <c r="Q17" s="4">
        <f t="shared" si="17"/>
        <v>8</v>
      </c>
      <c r="R17" s="4">
        <f t="shared" si="17"/>
        <v>10</v>
      </c>
      <c r="S17" s="4">
        <f t="shared" si="17"/>
        <v>16</v>
      </c>
      <c r="T17" s="4">
        <f t="shared" si="17"/>
        <v>20</v>
      </c>
      <c r="W17" t="s">
        <v>11</v>
      </c>
    </row>
    <row r="18" spans="13:29" x14ac:dyDescent="0.2">
      <c r="N18" s="1">
        <v>0.32900000000000001</v>
      </c>
      <c r="O18" s="1">
        <v>0.318</v>
      </c>
      <c r="P18" s="1">
        <v>0.27500000000000002</v>
      </c>
      <c r="Q18" s="1">
        <v>0.215</v>
      </c>
      <c r="R18" s="1">
        <v>0.192</v>
      </c>
      <c r="S18" s="1">
        <v>0.155</v>
      </c>
      <c r="T18" s="1">
        <v>0.13400000000000001</v>
      </c>
      <c r="U18" s="1"/>
      <c r="V18" t="s">
        <v>4</v>
      </c>
      <c r="W18">
        <f>($C9-N18)</f>
        <v>4.5999999999999985E-2</v>
      </c>
      <c r="X18">
        <f t="shared" ref="X18:AC18" si="18">($C9-O18)</f>
        <v>5.6999999999999995E-2</v>
      </c>
      <c r="Y18">
        <f t="shared" si="18"/>
        <v>9.9999999999999978E-2</v>
      </c>
      <c r="Z18">
        <f t="shared" si="18"/>
        <v>0.16</v>
      </c>
      <c r="AA18">
        <f t="shared" si="18"/>
        <v>0.183</v>
      </c>
      <c r="AB18">
        <f t="shared" si="18"/>
        <v>0.22</v>
      </c>
      <c r="AC18">
        <f t="shared" si="18"/>
        <v>0.24099999999999999</v>
      </c>
    </row>
    <row r="19" spans="13:29" x14ac:dyDescent="0.2">
      <c r="N19" s="1">
        <v>0.34100000000000003</v>
      </c>
      <c r="O19" s="1">
        <v>0.315</v>
      </c>
      <c r="P19" s="1">
        <v>0.27600000000000002</v>
      </c>
      <c r="Q19" s="1">
        <v>0.20300000000000001</v>
      </c>
      <c r="R19" s="1">
        <v>0.191</v>
      </c>
      <c r="S19" s="1">
        <v>0.151</v>
      </c>
      <c r="T19" s="1">
        <v>0.13200000000000001</v>
      </c>
      <c r="U19" s="1"/>
      <c r="W19">
        <f>($C9-N19)</f>
        <v>3.3999999999999975E-2</v>
      </c>
      <c r="X19">
        <f t="shared" ref="X19:AC19" si="19">($C9-O19)</f>
        <v>0.06</v>
      </c>
      <c r="Y19">
        <f t="shared" si="19"/>
        <v>9.8999999999999977E-2</v>
      </c>
      <c r="Z19">
        <f t="shared" si="19"/>
        <v>0.17199999999999999</v>
      </c>
      <c r="AA19">
        <f t="shared" si="19"/>
        <v>0.184</v>
      </c>
      <c r="AB19">
        <f t="shared" si="19"/>
        <v>0.224</v>
      </c>
      <c r="AC19">
        <f t="shared" si="19"/>
        <v>0.24299999999999999</v>
      </c>
    </row>
    <row r="20" spans="13:29" ht="16" thickBot="1" x14ac:dyDescent="0.25">
      <c r="N20" s="1">
        <v>0.33800000000000002</v>
      </c>
      <c r="O20" s="1">
        <v>0.311</v>
      </c>
      <c r="P20" s="1">
        <v>0.25600000000000001</v>
      </c>
      <c r="Q20" s="1">
        <v>0.20699999999999999</v>
      </c>
      <c r="R20" s="1">
        <v>0.186</v>
      </c>
      <c r="S20" s="1">
        <v>0.159</v>
      </c>
      <c r="T20" s="1">
        <v>0.13500000000000001</v>
      </c>
      <c r="U20" s="1"/>
      <c r="W20">
        <f>($C9-N20)</f>
        <v>3.6999999999999977E-2</v>
      </c>
      <c r="X20">
        <f t="shared" ref="X20:AC20" si="20">($C9-O20)</f>
        <v>6.4000000000000001E-2</v>
      </c>
      <c r="Y20">
        <f t="shared" si="20"/>
        <v>0.11899999999999999</v>
      </c>
      <c r="Z20">
        <f t="shared" si="20"/>
        <v>0.16800000000000001</v>
      </c>
      <c r="AA20">
        <f t="shared" si="20"/>
        <v>0.189</v>
      </c>
      <c r="AB20">
        <f t="shared" si="20"/>
        <v>0.216</v>
      </c>
      <c r="AC20">
        <f t="shared" si="20"/>
        <v>0.24</v>
      </c>
    </row>
    <row r="21" spans="13:29" x14ac:dyDescent="0.2">
      <c r="M21" s="2" t="s">
        <v>1</v>
      </c>
      <c r="N21" s="2">
        <f>(AVERAGE(N18:N20))</f>
        <v>0.33600000000000002</v>
      </c>
      <c r="O21" s="2">
        <f t="shared" ref="O21:T21" si="21">(AVERAGE(O18:O20))</f>
        <v>0.31466666666666665</v>
      </c>
      <c r="P21" s="2">
        <f t="shared" si="21"/>
        <v>0.26900000000000002</v>
      </c>
      <c r="Q21" s="2">
        <f t="shared" si="21"/>
        <v>0.20833333333333334</v>
      </c>
      <c r="R21" s="2">
        <f t="shared" si="21"/>
        <v>0.18966666666666665</v>
      </c>
      <c r="S21" s="2">
        <f t="shared" si="21"/>
        <v>0.155</v>
      </c>
      <c r="T21" s="2">
        <f t="shared" si="21"/>
        <v>0.13366666666666668</v>
      </c>
      <c r="V21" t="s">
        <v>24</v>
      </c>
      <c r="W21" s="9">
        <f>(W18-0.0033)/23.654</f>
        <v>1.8051915109495217E-3</v>
      </c>
      <c r="X21" s="10">
        <f t="shared" ref="X21:AC21" si="22">(X18-0.0033)/23.654</f>
        <v>2.2702291367210619E-3</v>
      </c>
      <c r="Y21" s="10">
        <f t="shared" si="22"/>
        <v>4.0881034920098071E-3</v>
      </c>
      <c r="Z21" s="10">
        <f t="shared" si="22"/>
        <v>6.6246723598545705E-3</v>
      </c>
      <c r="AA21" s="10">
        <f t="shared" si="22"/>
        <v>7.5970237591950623E-3</v>
      </c>
      <c r="AB21" s="10">
        <f t="shared" si="22"/>
        <v>9.1612412276993321E-3</v>
      </c>
      <c r="AC21" s="11">
        <f t="shared" si="22"/>
        <v>1.0049040331444999E-2</v>
      </c>
    </row>
    <row r="22" spans="13:29" x14ac:dyDescent="0.2">
      <c r="M22" s="2" t="s">
        <v>7</v>
      </c>
      <c r="N22" s="2">
        <f>(STDEV(N18:N20))</f>
        <v>6.2449979983984034E-3</v>
      </c>
      <c r="O22" s="2">
        <f t="shared" ref="O22:T22" si="23">(STDEV(O18:O20))</f>
        <v>3.5118845842842497E-3</v>
      </c>
      <c r="P22" s="2">
        <f t="shared" si="23"/>
        <v>1.1269427669584654E-2</v>
      </c>
      <c r="Q22" s="2">
        <f t="shared" si="23"/>
        <v>6.1101009266077795E-3</v>
      </c>
      <c r="R22" s="2">
        <f t="shared" si="23"/>
        <v>3.2145502536643214E-3</v>
      </c>
      <c r="S22" s="2">
        <f t="shared" si="23"/>
        <v>4.0000000000000036E-3</v>
      </c>
      <c r="T22" s="2">
        <f t="shared" si="23"/>
        <v>1.5275252316519479E-3</v>
      </c>
      <c r="W22" s="12">
        <f t="shared" ref="W22:AC23" si="24">(W19-0.0033)/23.654</f>
        <v>1.2978777373805687E-3</v>
      </c>
      <c r="X22">
        <f t="shared" si="24"/>
        <v>2.3970575801133E-3</v>
      </c>
      <c r="Y22">
        <f t="shared" si="24"/>
        <v>4.0458273442123948E-3</v>
      </c>
      <c r="Z22">
        <f t="shared" si="24"/>
        <v>7.1319861334235221E-3</v>
      </c>
      <c r="AA22">
        <f t="shared" si="24"/>
        <v>7.6392999069924746E-3</v>
      </c>
      <c r="AB22">
        <f t="shared" si="24"/>
        <v>9.330345818888983E-3</v>
      </c>
      <c r="AC22" s="14">
        <f t="shared" si="24"/>
        <v>1.0133592627039825E-2</v>
      </c>
    </row>
    <row r="23" spans="13:29" ht="16" thickBot="1" x14ac:dyDescent="0.25">
      <c r="M23" s="2" t="s">
        <v>8</v>
      </c>
      <c r="N23" s="2">
        <f>(N22/N21)*100</f>
        <v>1.8586303566661915</v>
      </c>
      <c r="O23" s="2">
        <f t="shared" ref="O23:T23" si="25">(O22/O21)*100</f>
        <v>1.1160650161920285</v>
      </c>
      <c r="P23" s="2">
        <f t="shared" si="25"/>
        <v>4.1893783158307256</v>
      </c>
      <c r="Q23" s="2">
        <f t="shared" si="25"/>
        <v>2.932848444771734</v>
      </c>
      <c r="R23" s="2">
        <f t="shared" si="25"/>
        <v>1.6948419615101871</v>
      </c>
      <c r="S23" s="2">
        <f t="shared" si="25"/>
        <v>2.5806451612903252</v>
      </c>
      <c r="T23" s="2">
        <f t="shared" si="25"/>
        <v>1.1427869563480906</v>
      </c>
      <c r="W23" s="15">
        <f t="shared" si="24"/>
        <v>1.4247061807728071E-3</v>
      </c>
      <c r="X23" s="16">
        <f t="shared" si="24"/>
        <v>2.5661621713029509E-3</v>
      </c>
      <c r="Y23" s="16">
        <f t="shared" si="24"/>
        <v>4.891350300160649E-3</v>
      </c>
      <c r="Z23" s="16">
        <f t="shared" si="24"/>
        <v>6.9628815422338721E-3</v>
      </c>
      <c r="AA23" s="16">
        <f t="shared" si="24"/>
        <v>7.8506806459795377E-3</v>
      </c>
      <c r="AB23" s="16">
        <f t="shared" si="24"/>
        <v>8.9921366365096813E-3</v>
      </c>
      <c r="AC23" s="17">
        <f t="shared" si="24"/>
        <v>1.0006764183647586E-2</v>
      </c>
    </row>
    <row r="24" spans="13:29" x14ac:dyDescent="0.2">
      <c r="M24" s="3" t="s">
        <v>9</v>
      </c>
      <c r="N24" s="6">
        <f>($C9-N21)</f>
        <v>3.8999999999999979E-2</v>
      </c>
      <c r="O24" s="6">
        <f t="shared" ref="O24:T24" si="26">($C9-O21)</f>
        <v>6.033333333333335E-2</v>
      </c>
      <c r="P24" s="6">
        <f t="shared" si="26"/>
        <v>0.10599999999999998</v>
      </c>
      <c r="Q24" s="6">
        <f t="shared" si="26"/>
        <v>0.16666666666666666</v>
      </c>
      <c r="R24" s="6">
        <f t="shared" si="26"/>
        <v>0.18533333333333335</v>
      </c>
      <c r="S24" s="6">
        <f t="shared" si="26"/>
        <v>0.22</v>
      </c>
      <c r="T24" s="6">
        <f t="shared" si="26"/>
        <v>0.24133333333333332</v>
      </c>
      <c r="U24" s="13"/>
    </row>
    <row r="25" spans="13:29" x14ac:dyDescent="0.2">
      <c r="M25" s="2" t="s">
        <v>10</v>
      </c>
      <c r="N25" s="5">
        <f>(N24+0.0033)/23.654</f>
        <v>1.7882810518305562E-3</v>
      </c>
      <c r="O25" s="5">
        <f t="shared" ref="O25:T25" si="27">(O24+0.0033)/23.654</f>
        <v>2.6901722048420285E-3</v>
      </c>
      <c r="P25" s="5">
        <f t="shared" si="27"/>
        <v>4.6207829542572075E-3</v>
      </c>
      <c r="Q25" s="5">
        <f t="shared" si="27"/>
        <v>7.1855359206335779E-3</v>
      </c>
      <c r="R25" s="5">
        <f t="shared" si="27"/>
        <v>7.9746906795186163E-3</v>
      </c>
      <c r="S25" s="5">
        <f t="shared" si="27"/>
        <v>9.4402638031622563E-3</v>
      </c>
      <c r="T25" s="5">
        <f t="shared" si="27"/>
        <v>1.0342154956173726E-2</v>
      </c>
      <c r="U25" s="7"/>
    </row>
    <row r="27" spans="13:29" x14ac:dyDescent="0.2">
      <c r="M27" t="s">
        <v>13</v>
      </c>
    </row>
    <row r="28" spans="13:29" x14ac:dyDescent="0.2">
      <c r="N28" s="1">
        <v>10</v>
      </c>
      <c r="O28" s="1">
        <v>20</v>
      </c>
      <c r="P28" s="1">
        <v>40</v>
      </c>
      <c r="Q28" s="1">
        <v>80</v>
      </c>
      <c r="R28" s="1">
        <v>100</v>
      </c>
      <c r="S28" s="1">
        <v>160</v>
      </c>
      <c r="T28" s="1">
        <v>200</v>
      </c>
      <c r="U28" s="1"/>
    </row>
    <row r="29" spans="13:29" x14ac:dyDescent="0.2">
      <c r="M29" s="4" t="s">
        <v>12</v>
      </c>
      <c r="N29" s="4">
        <f t="shared" ref="N29:T29" si="28">(N28*20/200)</f>
        <v>1</v>
      </c>
      <c r="O29" s="4">
        <f t="shared" si="28"/>
        <v>2</v>
      </c>
      <c r="P29" s="4">
        <f t="shared" si="28"/>
        <v>4</v>
      </c>
      <c r="Q29" s="4">
        <f t="shared" si="28"/>
        <v>8</v>
      </c>
      <c r="R29" s="4">
        <f t="shared" si="28"/>
        <v>10</v>
      </c>
      <c r="S29" s="4">
        <f t="shared" si="28"/>
        <v>16</v>
      </c>
      <c r="T29" s="4">
        <f t="shared" si="28"/>
        <v>20</v>
      </c>
      <c r="W29" t="s">
        <v>13</v>
      </c>
    </row>
    <row r="30" spans="13:29" x14ac:dyDescent="0.2">
      <c r="N30" s="1">
        <v>0.32800000000000001</v>
      </c>
      <c r="O30" s="1">
        <v>0.27100000000000002</v>
      </c>
      <c r="P30" s="1">
        <v>0.20499999999999999</v>
      </c>
      <c r="Q30" s="1">
        <v>4.2000000000000003E-2</v>
      </c>
      <c r="R30" s="1">
        <v>2.5000000000000001E-2</v>
      </c>
      <c r="S30" s="1">
        <v>2.4E-2</v>
      </c>
      <c r="T30" s="1">
        <v>2.5999999999999999E-2</v>
      </c>
      <c r="U30" s="1"/>
      <c r="V30" t="s">
        <v>4</v>
      </c>
      <c r="W30">
        <f>($C9-N30)</f>
        <v>4.6999999999999986E-2</v>
      </c>
      <c r="X30">
        <f t="shared" ref="X30:AC30" si="29">($C9-O30)</f>
        <v>0.10399999999999998</v>
      </c>
      <c r="Y30">
        <f t="shared" si="29"/>
        <v>0.17</v>
      </c>
      <c r="Z30">
        <f t="shared" si="29"/>
        <v>0.33300000000000002</v>
      </c>
      <c r="AA30">
        <f t="shared" si="29"/>
        <v>0.35</v>
      </c>
      <c r="AB30">
        <f t="shared" si="29"/>
        <v>0.35099999999999998</v>
      </c>
      <c r="AC30">
        <f t="shared" si="29"/>
        <v>0.34899999999999998</v>
      </c>
    </row>
    <row r="31" spans="13:29" x14ac:dyDescent="0.2">
      <c r="N31" s="1">
        <v>0.33400000000000002</v>
      </c>
      <c r="O31" s="1">
        <v>0.27900000000000003</v>
      </c>
      <c r="P31" s="1">
        <v>0.20300000000000001</v>
      </c>
      <c r="Q31" s="1">
        <v>4.4999999999999998E-2</v>
      </c>
      <c r="R31" s="1">
        <v>2.4E-2</v>
      </c>
      <c r="S31" s="1">
        <v>2.7E-2</v>
      </c>
      <c r="T31" s="1">
        <v>2.9000000000000001E-2</v>
      </c>
      <c r="U31" s="1"/>
      <c r="W31">
        <f>($C9-N31)</f>
        <v>4.0999999999999981E-2</v>
      </c>
      <c r="X31">
        <f t="shared" ref="X31:AC31" si="30">($C9-O31)</f>
        <v>9.5999999999999974E-2</v>
      </c>
      <c r="Y31">
        <f t="shared" si="30"/>
        <v>0.17199999999999999</v>
      </c>
      <c r="Z31">
        <f t="shared" si="30"/>
        <v>0.33</v>
      </c>
      <c r="AA31">
        <f t="shared" si="30"/>
        <v>0.35099999999999998</v>
      </c>
      <c r="AB31">
        <f t="shared" si="30"/>
        <v>0.34799999999999998</v>
      </c>
      <c r="AC31">
        <f t="shared" si="30"/>
        <v>0.34599999999999997</v>
      </c>
    </row>
    <row r="32" spans="13:29" ht="16" thickBot="1" x14ac:dyDescent="0.25">
      <c r="N32" s="1">
        <v>0.33</v>
      </c>
      <c r="O32" s="1">
        <v>0.28599999999999998</v>
      </c>
      <c r="P32" s="1">
        <v>0.191</v>
      </c>
      <c r="Q32" s="1">
        <v>4.8000000000000001E-2</v>
      </c>
      <c r="R32" s="1">
        <v>2.5000000000000001E-2</v>
      </c>
      <c r="S32" s="1">
        <v>2.7E-2</v>
      </c>
      <c r="T32" s="1">
        <v>2.8000000000000001E-2</v>
      </c>
      <c r="U32" s="1"/>
      <c r="W32">
        <f>($C9-N32)</f>
        <v>4.4999999999999984E-2</v>
      </c>
      <c r="X32">
        <f t="shared" ref="X32:AC32" si="31">($C9-O32)</f>
        <v>8.9000000000000024E-2</v>
      </c>
      <c r="Y32">
        <f t="shared" si="31"/>
        <v>0.184</v>
      </c>
      <c r="Z32">
        <f t="shared" si="31"/>
        <v>0.32700000000000001</v>
      </c>
      <c r="AA32">
        <f t="shared" si="31"/>
        <v>0.35</v>
      </c>
      <c r="AB32">
        <f t="shared" si="31"/>
        <v>0.34799999999999998</v>
      </c>
      <c r="AC32">
        <f t="shared" si="31"/>
        <v>0.34699999999999998</v>
      </c>
    </row>
    <row r="33" spans="13:29" x14ac:dyDescent="0.2">
      <c r="M33" s="2" t="s">
        <v>1</v>
      </c>
      <c r="N33" s="2">
        <f>(AVERAGE(N30:N32))</f>
        <v>0.33066666666666666</v>
      </c>
      <c r="O33" s="2">
        <f t="shared" ref="O33:T33" si="32">(AVERAGE(O30:O32))</f>
        <v>0.27866666666666667</v>
      </c>
      <c r="P33" s="2">
        <f t="shared" si="32"/>
        <v>0.19966666666666666</v>
      </c>
      <c r="Q33" s="2">
        <f t="shared" si="32"/>
        <v>4.5000000000000005E-2</v>
      </c>
      <c r="R33" s="2">
        <f t="shared" si="32"/>
        <v>2.466666666666667E-2</v>
      </c>
      <c r="S33" s="2">
        <f t="shared" si="32"/>
        <v>2.5999999999999999E-2</v>
      </c>
      <c r="T33" s="2">
        <f t="shared" si="32"/>
        <v>2.7666666666666669E-2</v>
      </c>
      <c r="V33" t="s">
        <v>24</v>
      </c>
      <c r="W33" s="9">
        <f>(W30+0.0033)/23.654</f>
        <v>2.1264902342098581E-3</v>
      </c>
      <c r="X33" s="10">
        <f t="shared" ref="X33:AC33" si="33">(X30+0.0033)/23.654</f>
        <v>4.5362306586623821E-3</v>
      </c>
      <c r="Y33" s="10">
        <f t="shared" si="33"/>
        <v>7.3264564132916217E-3</v>
      </c>
      <c r="Z33" s="10">
        <f t="shared" si="33"/>
        <v>1.4217468504269894E-2</v>
      </c>
      <c r="AA33" s="10">
        <f t="shared" si="33"/>
        <v>1.4936163016825908E-2</v>
      </c>
      <c r="AB33" s="10">
        <f t="shared" si="33"/>
        <v>1.497843916462332E-2</v>
      </c>
      <c r="AC33" s="11">
        <f t="shared" si="33"/>
        <v>1.4893886869028494E-2</v>
      </c>
    </row>
    <row r="34" spans="13:29" x14ac:dyDescent="0.2">
      <c r="M34" s="2" t="s">
        <v>7</v>
      </c>
      <c r="N34" s="2">
        <f>(STDEV(N30:N32))</f>
        <v>3.0550504633038958E-3</v>
      </c>
      <c r="O34" s="2">
        <f t="shared" ref="O34:T34" si="34">(STDEV(O30:O32))</f>
        <v>7.5055534994651141E-3</v>
      </c>
      <c r="P34" s="2">
        <f t="shared" si="34"/>
        <v>7.5718777944003618E-3</v>
      </c>
      <c r="Q34" s="2">
        <f t="shared" si="34"/>
        <v>2.9999999999999992E-3</v>
      </c>
      <c r="R34" s="2">
        <f t="shared" si="34"/>
        <v>5.7735026918962634E-4</v>
      </c>
      <c r="S34" s="2">
        <f t="shared" si="34"/>
        <v>1.7320508075688767E-3</v>
      </c>
      <c r="T34" s="2">
        <f t="shared" si="34"/>
        <v>1.5275252316519479E-3</v>
      </c>
      <c r="W34" s="12">
        <f t="shared" ref="W34:AC35" si="35">(W31+0.0033)/23.654</f>
        <v>1.8728333474253816E-3</v>
      </c>
      <c r="X34">
        <f t="shared" si="35"/>
        <v>4.1980214762830795E-3</v>
      </c>
      <c r="Y34">
        <f t="shared" si="35"/>
        <v>7.4110087088864454E-3</v>
      </c>
      <c r="Z34">
        <f t="shared" si="35"/>
        <v>1.4090640060877655E-2</v>
      </c>
      <c r="AA34">
        <f t="shared" si="35"/>
        <v>1.497843916462332E-2</v>
      </c>
      <c r="AB34">
        <f t="shared" si="35"/>
        <v>1.4851610721231081E-2</v>
      </c>
      <c r="AC34" s="14">
        <f t="shared" si="35"/>
        <v>1.4767058425636257E-2</v>
      </c>
    </row>
    <row r="35" spans="13:29" ht="16" thickBot="1" x14ac:dyDescent="0.25">
      <c r="M35" s="2" t="s">
        <v>8</v>
      </c>
      <c r="N35" s="2">
        <f>(N34/N33)*100</f>
        <v>0.92390639011206521</v>
      </c>
      <c r="O35" s="2">
        <f t="shared" ref="O35:T35" si="36">(O34/O33)*100</f>
        <v>2.6933804423917871</v>
      </c>
      <c r="P35" s="2">
        <f t="shared" si="36"/>
        <v>3.7922593294158742</v>
      </c>
      <c r="Q35" s="2">
        <f t="shared" si="36"/>
        <v>6.6666666666666634</v>
      </c>
      <c r="R35" s="2">
        <f t="shared" si="36"/>
        <v>2.3406091994174041</v>
      </c>
      <c r="S35" s="2">
        <f t="shared" si="36"/>
        <v>6.6617338752649111</v>
      </c>
      <c r="T35" s="2">
        <f t="shared" si="36"/>
        <v>5.521175536091377</v>
      </c>
      <c r="W35" s="15">
        <f t="shared" si="35"/>
        <v>2.0419379386150327E-3</v>
      </c>
      <c r="X35" s="16">
        <f t="shared" si="35"/>
        <v>3.9020884417011932E-3</v>
      </c>
      <c r="Y35" s="16">
        <f t="shared" si="35"/>
        <v>7.9183224824553988E-3</v>
      </c>
      <c r="Z35" s="16">
        <f t="shared" si="35"/>
        <v>1.3963811617485417E-2</v>
      </c>
      <c r="AA35" s="16">
        <f t="shared" si="35"/>
        <v>1.4936163016825908E-2</v>
      </c>
      <c r="AB35" s="16">
        <f t="shared" si="35"/>
        <v>1.4851610721231081E-2</v>
      </c>
      <c r="AC35" s="17">
        <f t="shared" si="35"/>
        <v>1.4809334573433669E-2</v>
      </c>
    </row>
    <row r="36" spans="13:29" x14ac:dyDescent="0.2">
      <c r="M36" s="3" t="s">
        <v>9</v>
      </c>
      <c r="N36" s="6">
        <f>($C9-N33)</f>
        <v>4.4333333333333336E-2</v>
      </c>
      <c r="O36" s="6">
        <f t="shared" ref="O36:T36" si="37">($C9-O33)</f>
        <v>9.6333333333333326E-2</v>
      </c>
      <c r="P36" s="6">
        <f t="shared" si="37"/>
        <v>0.17533333333333334</v>
      </c>
      <c r="Q36" s="6">
        <f t="shared" si="37"/>
        <v>0.33</v>
      </c>
      <c r="R36" s="6">
        <f t="shared" si="37"/>
        <v>0.35033333333333333</v>
      </c>
      <c r="S36" s="6">
        <f t="shared" si="37"/>
        <v>0.34899999999999998</v>
      </c>
      <c r="T36" s="6">
        <f t="shared" si="37"/>
        <v>0.34733333333333333</v>
      </c>
      <c r="U36" s="13"/>
    </row>
    <row r="37" spans="13:29" x14ac:dyDescent="0.2">
      <c r="M37" s="2" t="s">
        <v>10</v>
      </c>
      <c r="N37" s="5">
        <f>(N36+0.0033)/23.654</f>
        <v>2.0137538400834248E-3</v>
      </c>
      <c r="O37" s="5">
        <f t="shared" ref="O37:T37" si="38">(O36+0.0033)/23.654</f>
        <v>4.2121135255488848E-3</v>
      </c>
      <c r="P37" s="5">
        <f t="shared" si="38"/>
        <v>7.5519292015444892E-3</v>
      </c>
      <c r="Q37" s="5">
        <f t="shared" si="38"/>
        <v>1.4090640060877655E-2</v>
      </c>
      <c r="R37" s="5">
        <f t="shared" si="38"/>
        <v>1.4950255066091713E-2</v>
      </c>
      <c r="S37" s="5">
        <f t="shared" si="38"/>
        <v>1.4893886869028494E-2</v>
      </c>
      <c r="T37" s="5">
        <f t="shared" si="38"/>
        <v>1.4823426622699474E-2</v>
      </c>
      <c r="U37" s="7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D8F94-43E4-4E91-B303-316912C38761}">
  <dimension ref="B3:AF42"/>
  <sheetViews>
    <sheetView topLeftCell="C4" workbookViewId="0">
      <selection sqref="A1:XFD1048576"/>
    </sheetView>
  </sheetViews>
  <sheetFormatPr baseColWidth="10" defaultColWidth="8.83203125" defaultRowHeight="15" x14ac:dyDescent="0.2"/>
  <cols>
    <col min="2" max="2" width="21.1640625" customWidth="1"/>
    <col min="11" max="11" width="20" customWidth="1"/>
    <col min="17" max="17" width="20.5" customWidth="1"/>
    <col min="23" max="23" width="23" customWidth="1"/>
    <col min="24" max="24" width="9.5" customWidth="1"/>
    <col min="29" max="29" width="22.1640625" customWidth="1"/>
  </cols>
  <sheetData>
    <row r="3" spans="2:32" x14ac:dyDescent="0.2">
      <c r="C3">
        <v>0</v>
      </c>
      <c r="D3">
        <v>0.01</v>
      </c>
      <c r="E3">
        <v>0.02</v>
      </c>
      <c r="F3">
        <v>0.04</v>
      </c>
      <c r="G3">
        <v>0.08</v>
      </c>
      <c r="H3">
        <v>0.1</v>
      </c>
      <c r="K3" t="s">
        <v>738</v>
      </c>
      <c r="L3" t="s">
        <v>5</v>
      </c>
      <c r="M3" t="s">
        <v>768</v>
      </c>
      <c r="N3" t="s">
        <v>13</v>
      </c>
      <c r="Q3" t="s">
        <v>769</v>
      </c>
      <c r="R3" t="s">
        <v>5</v>
      </c>
      <c r="S3" t="s">
        <v>768</v>
      </c>
      <c r="T3" t="s">
        <v>13</v>
      </c>
    </row>
    <row r="4" spans="2:32" x14ac:dyDescent="0.2">
      <c r="B4" s="4" t="s">
        <v>14</v>
      </c>
      <c r="C4" s="4">
        <f>(C3*10)/300</f>
        <v>0</v>
      </c>
      <c r="D4" s="4">
        <f>(D3*20)/200</f>
        <v>1E-3</v>
      </c>
      <c r="E4" s="4">
        <f>(E3*20)/200</f>
        <v>2E-3</v>
      </c>
      <c r="F4" s="4">
        <f>(F3*20)/200</f>
        <v>4.0000000000000001E-3</v>
      </c>
      <c r="G4" s="4">
        <f>(G3*20)/200</f>
        <v>8.0000000000000002E-3</v>
      </c>
      <c r="H4" s="4">
        <f>(H3*20)/200</f>
        <v>0.01</v>
      </c>
      <c r="K4" t="s">
        <v>770</v>
      </c>
      <c r="L4" s="1">
        <v>109.9</v>
      </c>
      <c r="M4" s="1">
        <v>212.8</v>
      </c>
      <c r="N4" s="1">
        <v>145.30000000000001</v>
      </c>
      <c r="Q4" t="s">
        <v>770</v>
      </c>
      <c r="R4" s="1">
        <v>50.5</v>
      </c>
      <c r="S4" s="1">
        <v>106.4</v>
      </c>
      <c r="T4" s="1">
        <v>72.650000000000006</v>
      </c>
    </row>
    <row r="5" spans="2:32" x14ac:dyDescent="0.2">
      <c r="B5" t="s">
        <v>0</v>
      </c>
      <c r="C5" s="1">
        <v>0.35199999999999998</v>
      </c>
      <c r="D5" s="1">
        <v>0.32300000000000001</v>
      </c>
      <c r="E5" s="1">
        <v>0.30599999999999999</v>
      </c>
      <c r="F5" s="1">
        <v>0.27600000000000002</v>
      </c>
      <c r="G5" s="1">
        <v>0.20499999999999999</v>
      </c>
      <c r="H5" s="1">
        <v>0.155</v>
      </c>
      <c r="I5" s="1"/>
      <c r="J5" s="1"/>
      <c r="K5" s="4" t="s">
        <v>771</v>
      </c>
      <c r="L5" s="4">
        <f>(L4*20/200)</f>
        <v>10.99</v>
      </c>
      <c r="M5" s="4">
        <f>(M4*20/200)</f>
        <v>21.28</v>
      </c>
      <c r="N5" s="4">
        <f>(N4*20/200)</f>
        <v>14.53</v>
      </c>
      <c r="Q5" s="4" t="s">
        <v>771</v>
      </c>
      <c r="R5" s="4">
        <f>(R4*20/200)</f>
        <v>5.05</v>
      </c>
      <c r="S5" s="4">
        <f>(S4*20/200)</f>
        <v>10.64</v>
      </c>
      <c r="T5" s="4">
        <f>(T4*20/200)</f>
        <v>7.2649999999999997</v>
      </c>
    </row>
    <row r="6" spans="2:32" x14ac:dyDescent="0.2">
      <c r="C6" s="1">
        <v>0.33400000000000002</v>
      </c>
      <c r="D6" s="1">
        <v>0.33200000000000002</v>
      </c>
      <c r="E6" s="1">
        <v>0.29499999999999998</v>
      </c>
      <c r="F6" s="1">
        <v>0.25900000000000001</v>
      </c>
      <c r="G6" s="1">
        <v>0.20699999999999999</v>
      </c>
      <c r="H6" s="1">
        <v>0.152</v>
      </c>
      <c r="I6" s="1"/>
      <c r="J6" s="1"/>
      <c r="L6" s="1">
        <v>2.5999999999999999E-2</v>
      </c>
      <c r="M6" s="1">
        <v>0.19600000000000001</v>
      </c>
      <c r="N6" s="1">
        <v>2.8000000000000001E-2</v>
      </c>
      <c r="R6" s="1">
        <v>0.28999999999999998</v>
      </c>
      <c r="S6" s="1">
        <v>0.28100000000000003</v>
      </c>
      <c r="T6" s="1">
        <v>0.182</v>
      </c>
    </row>
    <row r="7" spans="2:32" x14ac:dyDescent="0.2">
      <c r="C7" s="1">
        <v>0.32</v>
      </c>
      <c r="D7" s="1">
        <v>0.32800000000000001</v>
      </c>
      <c r="E7" s="1">
        <v>0.29399999999999998</v>
      </c>
      <c r="F7" s="1">
        <v>0.28399999999999997</v>
      </c>
      <c r="G7" s="1">
        <v>0.20799999999999999</v>
      </c>
      <c r="H7" s="1">
        <v>0.154</v>
      </c>
      <c r="I7" s="1"/>
      <c r="J7" s="1"/>
      <c r="L7" s="1">
        <v>2.7E-2</v>
      </c>
      <c r="M7" s="1">
        <v>0.19</v>
      </c>
      <c r="N7" s="1">
        <v>2.7E-2</v>
      </c>
      <c r="R7" s="1">
        <v>0.28199999999999997</v>
      </c>
      <c r="S7" s="1">
        <v>0.39500000000000002</v>
      </c>
      <c r="T7" s="1">
        <v>0.184</v>
      </c>
    </row>
    <row r="8" spans="2:32" x14ac:dyDescent="0.2">
      <c r="B8" s="2" t="s">
        <v>1</v>
      </c>
      <c r="C8" s="2">
        <f t="shared" ref="C8:H8" si="0">(AVERAGE(C5:C7))</f>
        <v>0.33533333333333332</v>
      </c>
      <c r="D8" s="2">
        <f t="shared" si="0"/>
        <v>0.32766666666666672</v>
      </c>
      <c r="E8" s="2">
        <f t="shared" si="0"/>
        <v>0.29833333333333334</v>
      </c>
      <c r="F8" s="2">
        <f t="shared" si="0"/>
        <v>0.27299999999999996</v>
      </c>
      <c r="G8" s="2">
        <f t="shared" si="0"/>
        <v>0.20666666666666667</v>
      </c>
      <c r="H8" s="2">
        <f t="shared" si="0"/>
        <v>0.15366666666666665</v>
      </c>
      <c r="L8" s="1">
        <v>2.9000000000000001E-2</v>
      </c>
      <c r="M8" s="1">
        <v>0.188</v>
      </c>
      <c r="N8" s="1">
        <v>2.7E-2</v>
      </c>
      <c r="R8" s="1">
        <v>0.27700000000000002</v>
      </c>
      <c r="S8" s="1">
        <v>0.28999999999999998</v>
      </c>
      <c r="T8" s="1">
        <v>0.16700000000000001</v>
      </c>
    </row>
    <row r="9" spans="2:32" x14ac:dyDescent="0.2">
      <c r="B9" s="2" t="s">
        <v>2</v>
      </c>
      <c r="C9" s="2">
        <f t="shared" ref="C9:H9" si="1">(STDEV(C5:C7))</f>
        <v>1.6041612554021274E-2</v>
      </c>
      <c r="D9" s="2">
        <f t="shared" si="1"/>
        <v>4.5092497528228985E-3</v>
      </c>
      <c r="E9" s="2">
        <f t="shared" si="1"/>
        <v>6.6583281184793989E-3</v>
      </c>
      <c r="F9" s="2">
        <f t="shared" si="1"/>
        <v>1.2767145334803692E-2</v>
      </c>
      <c r="G9" s="2">
        <f t="shared" si="1"/>
        <v>1.5275252316519479E-3</v>
      </c>
      <c r="H9" s="2">
        <f t="shared" si="1"/>
        <v>1.5275252316519481E-3</v>
      </c>
      <c r="K9" s="2" t="s">
        <v>1</v>
      </c>
      <c r="L9" s="2">
        <f>(AVERAGE(L6:L8))</f>
        <v>2.7333333333333334E-2</v>
      </c>
      <c r="M9" s="2">
        <f>(AVERAGE(M6:M8))</f>
        <v>0.19133333333333336</v>
      </c>
      <c r="N9" s="2">
        <f>(AVERAGE(N6:N8))</f>
        <v>2.7333333333333334E-2</v>
      </c>
      <c r="Q9" s="2" t="s">
        <v>1</v>
      </c>
      <c r="R9" s="2">
        <f>(AVERAGE(R6:R8))</f>
        <v>0.28299999999999997</v>
      </c>
      <c r="S9" s="2">
        <f>(AVERAGE(S6:S8))</f>
        <v>0.32200000000000001</v>
      </c>
      <c r="T9" s="2">
        <f>(AVERAGE(T6:T8))</f>
        <v>0.17766666666666667</v>
      </c>
    </row>
    <row r="10" spans="2:32" x14ac:dyDescent="0.2">
      <c r="B10" s="2" t="s">
        <v>3</v>
      </c>
      <c r="C10" s="2">
        <f t="shared" ref="C10:H10" si="2">(C9/C8)*100</f>
        <v>4.7837810797280138</v>
      </c>
      <c r="D10" s="2">
        <f t="shared" si="2"/>
        <v>1.3761698126621253</v>
      </c>
      <c r="E10" s="2">
        <f t="shared" si="2"/>
        <v>2.2318418274232621</v>
      </c>
      <c r="F10" s="2">
        <f t="shared" si="2"/>
        <v>4.6766100127486059</v>
      </c>
      <c r="G10" s="2">
        <f t="shared" si="2"/>
        <v>0.73912511208965226</v>
      </c>
      <c r="H10" s="2">
        <f t="shared" si="2"/>
        <v>0.99405112688846964</v>
      </c>
      <c r="K10" s="2" t="s">
        <v>7</v>
      </c>
      <c r="L10" s="2">
        <f>(STDEV(L6:L8))</f>
        <v>1.5275252316519479E-3</v>
      </c>
      <c r="M10" s="2">
        <f>(STDEV(M6:M8))</f>
        <v>4.1633319989322695E-3</v>
      </c>
      <c r="N10" s="2">
        <f>(STDEV(N6:N8))</f>
        <v>5.7735026918962623E-4</v>
      </c>
      <c r="Q10" s="2" t="s">
        <v>7</v>
      </c>
      <c r="R10" s="2">
        <f>(STDEV(R6:R8))</f>
        <v>6.5574385243019808E-3</v>
      </c>
      <c r="S10" s="2">
        <f>(STDEV(S6:S8))</f>
        <v>6.3379807509963457E-2</v>
      </c>
      <c r="T10" s="2">
        <f>(STDEV(T6:T8))</f>
        <v>9.2915732431775606E-3</v>
      </c>
    </row>
    <row r="11" spans="2:32" x14ac:dyDescent="0.2">
      <c r="B11" s="3" t="s">
        <v>4</v>
      </c>
      <c r="C11" s="3">
        <f t="shared" ref="C11:H11" si="3">($C8-C8)</f>
        <v>0</v>
      </c>
      <c r="D11" s="3">
        <f t="shared" si="3"/>
        <v>7.6666666666665995E-3</v>
      </c>
      <c r="E11" s="3">
        <f t="shared" si="3"/>
        <v>3.6999999999999977E-2</v>
      </c>
      <c r="F11" s="3">
        <f t="shared" si="3"/>
        <v>6.2333333333333352E-2</v>
      </c>
      <c r="G11" s="3">
        <f t="shared" si="3"/>
        <v>0.12866666666666665</v>
      </c>
      <c r="H11" s="3">
        <f t="shared" si="3"/>
        <v>0.18166666666666667</v>
      </c>
      <c r="K11" s="2" t="s">
        <v>8</v>
      </c>
      <c r="L11" s="2">
        <f>(L10/L9)*100</f>
        <v>5.5885069450681017</v>
      </c>
      <c r="M11" s="2">
        <f>(M10/M9)*100</f>
        <v>2.1759574907311512</v>
      </c>
      <c r="N11" s="2">
        <f>(N10/N9)*100</f>
        <v>2.1122570824010714</v>
      </c>
      <c r="Q11" s="2" t="s">
        <v>8</v>
      </c>
      <c r="R11" s="2">
        <f>(R10/R9)*100</f>
        <v>2.3171160863257887</v>
      </c>
      <c r="S11" s="2">
        <f>(S10/S9)*100</f>
        <v>19.683170034150141</v>
      </c>
      <c r="T11" s="2">
        <f>(T10/T9)*100</f>
        <v>5.229778560887933</v>
      </c>
    </row>
    <row r="12" spans="2:32" x14ac:dyDescent="0.2">
      <c r="K12" s="3" t="s">
        <v>9</v>
      </c>
      <c r="L12" s="6">
        <f>($C8-L9)</f>
        <v>0.308</v>
      </c>
      <c r="M12" s="6">
        <f>($C8-M9)</f>
        <v>0.14399999999999996</v>
      </c>
      <c r="N12" s="6">
        <f>($C8-N9)</f>
        <v>0.308</v>
      </c>
      <c r="Q12" s="3" t="s">
        <v>9</v>
      </c>
      <c r="R12" s="6">
        <f>($C8-R9)</f>
        <v>5.2333333333333343E-2</v>
      </c>
      <c r="S12" s="6">
        <f>($C8-S9)</f>
        <v>1.3333333333333308E-2</v>
      </c>
      <c r="T12" s="6">
        <f>($C8-T9)</f>
        <v>0.15766666666666665</v>
      </c>
    </row>
    <row r="13" spans="2:32" x14ac:dyDescent="0.2">
      <c r="K13" s="2" t="s">
        <v>10</v>
      </c>
      <c r="L13" s="5">
        <f>(L12--0.0046)/17.791</f>
        <v>1.7570681805407228E-2</v>
      </c>
      <c r="M13" s="5">
        <f>(M12--0.0046)/17.791</f>
        <v>8.3525378000112397E-3</v>
      </c>
      <c r="N13" s="5">
        <f>(N12--0.0046)/17.791</f>
        <v>1.7570681805407228E-2</v>
      </c>
      <c r="Q13" s="2" t="s">
        <v>10</v>
      </c>
      <c r="R13" s="5">
        <f>(R12--0.0046)/17.791</f>
        <v>3.2001199108163307E-3</v>
      </c>
      <c r="S13" s="5">
        <f>(S12--0.0046)/17.791</f>
        <v>1.0080002997770393E-3</v>
      </c>
      <c r="T13" s="5">
        <f>(T12--0.0046)/17.791</f>
        <v>9.1207164671275719E-3</v>
      </c>
    </row>
    <row r="16" spans="2:32" x14ac:dyDescent="0.2">
      <c r="K16" t="s">
        <v>772</v>
      </c>
      <c r="L16" t="s">
        <v>773</v>
      </c>
      <c r="M16" t="s">
        <v>774</v>
      </c>
      <c r="N16" t="s">
        <v>775</v>
      </c>
      <c r="Q16" t="s">
        <v>776</v>
      </c>
      <c r="R16" t="s">
        <v>773</v>
      </c>
      <c r="S16" t="s">
        <v>774</v>
      </c>
      <c r="T16" t="s">
        <v>775</v>
      </c>
      <c r="W16" t="s">
        <v>772</v>
      </c>
      <c r="X16" t="s">
        <v>5</v>
      </c>
      <c r="Y16" t="s">
        <v>768</v>
      </c>
      <c r="Z16" t="s">
        <v>13</v>
      </c>
      <c r="AC16" t="s">
        <v>776</v>
      </c>
      <c r="AD16" t="s">
        <v>5</v>
      </c>
      <c r="AE16" t="s">
        <v>768</v>
      </c>
      <c r="AF16" t="s">
        <v>13</v>
      </c>
    </row>
    <row r="17" spans="11:32" x14ac:dyDescent="0.2">
      <c r="L17" s="1">
        <v>10</v>
      </c>
      <c r="M17" s="1">
        <v>20</v>
      </c>
      <c r="N17" s="1">
        <v>40</v>
      </c>
      <c r="R17" s="1">
        <v>10</v>
      </c>
      <c r="S17" s="1">
        <v>20</v>
      </c>
      <c r="T17" s="1">
        <v>40</v>
      </c>
      <c r="W17" t="s">
        <v>770</v>
      </c>
      <c r="X17" s="1">
        <v>219.8</v>
      </c>
      <c r="Y17" s="1">
        <v>425.8</v>
      </c>
      <c r="Z17" s="1">
        <v>290.60000000000002</v>
      </c>
      <c r="AC17" t="s">
        <v>770</v>
      </c>
      <c r="AD17" s="1">
        <v>109.9</v>
      </c>
      <c r="AE17" s="1">
        <v>212.8</v>
      </c>
      <c r="AF17" s="1">
        <v>145.30000000000001</v>
      </c>
    </row>
    <row r="18" spans="11:32" x14ac:dyDescent="0.2">
      <c r="K18" s="4" t="s">
        <v>12</v>
      </c>
      <c r="L18" s="4">
        <f>(L17*20/200)</f>
        <v>1</v>
      </c>
      <c r="M18" s="4">
        <f>(M17*20/200)</f>
        <v>2</v>
      </c>
      <c r="N18" s="4">
        <f>(N17*20/200)</f>
        <v>4</v>
      </c>
      <c r="Q18" s="4" t="s">
        <v>12</v>
      </c>
      <c r="R18" s="4">
        <f>(R17*20/200)</f>
        <v>1</v>
      </c>
      <c r="S18" s="4">
        <f>(S17*20/200)</f>
        <v>2</v>
      </c>
      <c r="T18" s="4">
        <f>(T17*20/200)</f>
        <v>4</v>
      </c>
      <c r="W18" s="4" t="s">
        <v>771</v>
      </c>
      <c r="X18" s="4">
        <f>(X17*10/200)</f>
        <v>10.99</v>
      </c>
      <c r="Y18" s="4">
        <f>(Y17*10/200)</f>
        <v>21.29</v>
      </c>
      <c r="Z18" s="4">
        <f>(Z17*10/200)</f>
        <v>14.53</v>
      </c>
      <c r="AC18" s="4" t="s">
        <v>771</v>
      </c>
      <c r="AD18" s="4">
        <f>(AD17*10/200)</f>
        <v>5.4950000000000001</v>
      </c>
      <c r="AE18" s="4">
        <f>(AE17*10/200)</f>
        <v>10.64</v>
      </c>
      <c r="AF18" s="4">
        <f>(AF17*10/200)</f>
        <v>7.2649999999999997</v>
      </c>
    </row>
    <row r="19" spans="11:32" x14ac:dyDescent="0.2">
      <c r="L19" s="1">
        <v>2.7E-2</v>
      </c>
      <c r="M19" s="1">
        <v>2.9000000000000001E-2</v>
      </c>
      <c r="N19" s="1">
        <v>2.4E-2</v>
      </c>
      <c r="R19" s="1">
        <v>0.161</v>
      </c>
      <c r="S19" s="1">
        <v>2.7E-2</v>
      </c>
      <c r="T19" s="1">
        <v>3.7999999999999999E-2</v>
      </c>
    </row>
    <row r="20" spans="11:32" x14ac:dyDescent="0.2">
      <c r="L20" s="1">
        <v>2.5999999999999999E-2</v>
      </c>
      <c r="M20" s="1">
        <v>2.9000000000000001E-2</v>
      </c>
      <c r="N20" s="1">
        <v>2.9000000000000001E-2</v>
      </c>
      <c r="R20" s="1">
        <v>0.158</v>
      </c>
      <c r="S20" s="1">
        <v>2.4E-2</v>
      </c>
      <c r="T20" s="1">
        <v>4.5999999999999999E-2</v>
      </c>
      <c r="W20" t="s">
        <v>738</v>
      </c>
      <c r="X20" t="s">
        <v>5</v>
      </c>
      <c r="Y20" t="s">
        <v>768</v>
      </c>
      <c r="Z20" t="s">
        <v>13</v>
      </c>
      <c r="AC20" t="s">
        <v>769</v>
      </c>
      <c r="AD20" t="s">
        <v>5</v>
      </c>
      <c r="AE20" t="s">
        <v>768</v>
      </c>
      <c r="AF20" t="s">
        <v>13</v>
      </c>
    </row>
    <row r="21" spans="11:32" x14ac:dyDescent="0.2">
      <c r="L21" s="1">
        <v>2.5999999999999999E-2</v>
      </c>
      <c r="M21" s="1">
        <v>2.8000000000000001E-2</v>
      </c>
      <c r="N21" s="1">
        <v>2.5000000000000001E-2</v>
      </c>
      <c r="R21" s="1">
        <v>0.158</v>
      </c>
      <c r="S21" s="1">
        <v>2.4E-2</v>
      </c>
      <c r="T21" s="1">
        <v>8.3000000000000004E-2</v>
      </c>
      <c r="W21" s="2" t="s">
        <v>777</v>
      </c>
      <c r="AC21" s="2" t="s">
        <v>777</v>
      </c>
    </row>
    <row r="22" spans="11:32" x14ac:dyDescent="0.2">
      <c r="K22" s="2" t="s">
        <v>1</v>
      </c>
      <c r="L22" s="2">
        <f>(AVERAGE(L19:L21))</f>
        <v>2.6333333333333334E-2</v>
      </c>
      <c r="M22" s="2">
        <f>(AVERAGE(M19:M21))</f>
        <v>2.866666666666667E-2</v>
      </c>
      <c r="N22" s="2">
        <f>(AVERAGE(N19:N21))</f>
        <v>2.6000000000000006E-2</v>
      </c>
      <c r="Q22" s="2" t="s">
        <v>1</v>
      </c>
      <c r="R22" s="2">
        <f>(AVERAGE(R19:R21))</f>
        <v>0.159</v>
      </c>
      <c r="S22" s="2">
        <f>(AVERAGE(S19:S21))</f>
        <v>2.5000000000000005E-2</v>
      </c>
      <c r="T22" s="2">
        <f>(AVERAGE(T19:T21))</f>
        <v>5.5666666666666663E-2</v>
      </c>
      <c r="W22" t="s">
        <v>770</v>
      </c>
      <c r="X22" s="1">
        <v>329.7</v>
      </c>
      <c r="Y22" s="1">
        <v>638.4</v>
      </c>
      <c r="Z22" s="1">
        <v>435.9</v>
      </c>
      <c r="AC22" t="s">
        <v>770</v>
      </c>
      <c r="AD22" s="1">
        <v>164.85</v>
      </c>
      <c r="AE22" s="1">
        <v>319.2</v>
      </c>
      <c r="AF22" s="1">
        <v>217.95</v>
      </c>
    </row>
    <row r="23" spans="11:32" x14ac:dyDescent="0.2">
      <c r="K23" s="2" t="s">
        <v>7</v>
      </c>
      <c r="L23" s="2">
        <f>(STDEV(L19:L21))</f>
        <v>5.7735026918962623E-4</v>
      </c>
      <c r="M23" s="2">
        <f>(STDEV(M19:M21))</f>
        <v>5.7735026918962634E-4</v>
      </c>
      <c r="N23" s="2">
        <f>(STDEV(N19:N21))</f>
        <v>2.6457513110645912E-3</v>
      </c>
      <c r="Q23" s="2" t="s">
        <v>7</v>
      </c>
      <c r="R23" s="2">
        <f>(STDEV(R19:R21))</f>
        <v>1.7320508075688791E-3</v>
      </c>
      <c r="S23" s="2">
        <f>(STDEV(S19:S21))</f>
        <v>1.7320508075688767E-3</v>
      </c>
      <c r="T23" s="2">
        <f>(STDEV(T19:T21))</f>
        <v>2.4006943440041135E-2</v>
      </c>
      <c r="W23" s="4" t="s">
        <v>771</v>
      </c>
      <c r="X23" s="4">
        <f>(X22*6.67/200)</f>
        <v>10.995494999999998</v>
      </c>
      <c r="Y23" s="4">
        <f>(Y22*6.67/200)</f>
        <v>21.29064</v>
      </c>
      <c r="Z23" s="4">
        <f>(Z22*6.67/200)</f>
        <v>14.537265</v>
      </c>
      <c r="AC23" s="4" t="s">
        <v>771</v>
      </c>
      <c r="AD23" s="4">
        <f>(AD22*6.67/200)</f>
        <v>5.4977474999999991</v>
      </c>
      <c r="AE23" s="4">
        <f>(AE22*6.67/200)</f>
        <v>10.64532</v>
      </c>
      <c r="AF23" s="4">
        <f>(AF22*6.67/200)</f>
        <v>7.2686324999999998</v>
      </c>
    </row>
    <row r="24" spans="11:32" x14ac:dyDescent="0.2">
      <c r="K24" s="2" t="s">
        <v>8</v>
      </c>
      <c r="L24" s="2">
        <f>(L23/L22)*100</f>
        <v>2.1924693766694667</v>
      </c>
      <c r="M24" s="2">
        <f>(M23/M22)*100</f>
        <v>2.0140125669405569</v>
      </c>
      <c r="N24" s="2">
        <f>(N23/N22)*100</f>
        <v>10.175966581017656</v>
      </c>
      <c r="Q24" s="2" t="s">
        <v>8</v>
      </c>
      <c r="R24" s="2">
        <f>(R23/R22)*100</f>
        <v>1.0893401305464649</v>
      </c>
      <c r="S24" s="2">
        <f>(S23/S22)*100</f>
        <v>6.9282032302755052</v>
      </c>
      <c r="T24" s="2">
        <f>(T23/T22)*100</f>
        <v>43.126245700672698</v>
      </c>
    </row>
    <row r="25" spans="11:32" x14ac:dyDescent="0.2">
      <c r="K25" s="3" t="s">
        <v>9</v>
      </c>
      <c r="L25" s="6">
        <f>($C8-L22)</f>
        <v>0.309</v>
      </c>
      <c r="M25" s="6">
        <f>($C8-M22)</f>
        <v>0.30666666666666664</v>
      </c>
      <c r="N25" s="6">
        <f>($C8-N22)</f>
        <v>0.30933333333333329</v>
      </c>
      <c r="Q25" s="3" t="s">
        <v>9</v>
      </c>
      <c r="R25" s="6">
        <f>($C8-R22)</f>
        <v>0.17633333333333331</v>
      </c>
      <c r="S25" s="6">
        <f>($C8-S22)</f>
        <v>0.31033333333333329</v>
      </c>
      <c r="T25" s="6">
        <f>($C8-T22)</f>
        <v>0.27966666666666667</v>
      </c>
    </row>
    <row r="26" spans="11:32" x14ac:dyDescent="0.2">
      <c r="K26" s="2" t="s">
        <v>10</v>
      </c>
      <c r="L26" s="5">
        <f>(L25--0.0046)/17.791</f>
        <v>1.7626890000562081E-2</v>
      </c>
      <c r="M26" s="5">
        <f>(M25--0.0046)/17.791</f>
        <v>1.7495737545200753E-2</v>
      </c>
      <c r="N26" s="5">
        <f>(N25--0.0046)/17.791</f>
        <v>1.7645626065613696E-2</v>
      </c>
      <c r="Q26" s="2" t="s">
        <v>10</v>
      </c>
      <c r="R26" s="5">
        <f>(R25--0.0046)/17.791</f>
        <v>1.0169936110018173E-2</v>
      </c>
      <c r="S26" s="5">
        <f>(S25--0.0046)/17.791</f>
        <v>1.7701834260768549E-2</v>
      </c>
      <c r="T26" s="5">
        <f>(T25--0.0046)/17.791</f>
        <v>1.5978116276019711E-2</v>
      </c>
    </row>
    <row r="27" spans="11:32" x14ac:dyDescent="0.2">
      <c r="K27" s="2" t="s">
        <v>778</v>
      </c>
      <c r="L27" s="7">
        <f>L13+M13</f>
        <v>2.592321960541847E-2</v>
      </c>
      <c r="M27" s="7">
        <f>L13+N13</f>
        <v>3.5141363610814456E-2</v>
      </c>
      <c r="N27" s="7">
        <f>N13+M13</f>
        <v>2.592321960541847E-2</v>
      </c>
      <c r="Q27" s="2" t="s">
        <v>778</v>
      </c>
      <c r="R27" s="7">
        <f>R13+S13</f>
        <v>4.2081202105933701E-3</v>
      </c>
      <c r="S27" s="7">
        <f>R13+T13</f>
        <v>1.2320836377943904E-2</v>
      </c>
      <c r="T27" s="7">
        <f>T13+S13</f>
        <v>1.0128716766904612E-2</v>
      </c>
    </row>
    <row r="31" spans="11:32" x14ac:dyDescent="0.2">
      <c r="K31" s="2" t="s">
        <v>779</v>
      </c>
      <c r="L31" t="s">
        <v>738</v>
      </c>
      <c r="M31" t="s">
        <v>769</v>
      </c>
    </row>
    <row r="32" spans="11:32" x14ac:dyDescent="0.2">
      <c r="L32" s="1">
        <v>10</v>
      </c>
      <c r="M32" s="1">
        <v>20</v>
      </c>
    </row>
    <row r="33" spans="11:13" x14ac:dyDescent="0.2">
      <c r="K33" s="4" t="s">
        <v>12</v>
      </c>
      <c r="L33" s="4">
        <f>(L32*20/200)</f>
        <v>1</v>
      </c>
      <c r="M33" s="4">
        <f>(M32*20/200)</f>
        <v>2</v>
      </c>
    </row>
    <row r="34" spans="11:13" x14ac:dyDescent="0.2">
      <c r="L34" s="1">
        <v>2.5000000000000001E-2</v>
      </c>
      <c r="M34" s="1">
        <v>2.8000000000000001E-2</v>
      </c>
    </row>
    <row r="35" spans="11:13" x14ac:dyDescent="0.2">
      <c r="L35" s="1">
        <v>2.1000000000000001E-2</v>
      </c>
      <c r="M35" s="1">
        <v>2.7E-2</v>
      </c>
    </row>
    <row r="36" spans="11:13" x14ac:dyDescent="0.2">
      <c r="L36" s="1">
        <v>2.5999999999999999E-2</v>
      </c>
      <c r="M36" s="1">
        <v>3.5999999999999997E-2</v>
      </c>
    </row>
    <row r="37" spans="11:13" x14ac:dyDescent="0.2">
      <c r="K37" s="2" t="s">
        <v>1</v>
      </c>
      <c r="L37" s="2">
        <f>(AVERAGE(L34:L36))</f>
        <v>2.3999999999999997E-2</v>
      </c>
      <c r="M37" s="2">
        <f>(AVERAGE(M34:M36))</f>
        <v>3.0333333333333334E-2</v>
      </c>
    </row>
    <row r="38" spans="11:13" x14ac:dyDescent="0.2">
      <c r="K38" s="2" t="s">
        <v>7</v>
      </c>
      <c r="L38" s="2">
        <f>(STDEV(L34:L36))</f>
        <v>2.6457513110645899E-3</v>
      </c>
      <c r="M38" s="2">
        <f>(STDEV(M34:M36))</f>
        <v>4.9328828623162457E-3</v>
      </c>
    </row>
    <row r="39" spans="11:13" x14ac:dyDescent="0.2">
      <c r="K39" s="2" t="s">
        <v>8</v>
      </c>
      <c r="L39" s="2">
        <f>(L38/L37)*100</f>
        <v>11.023963796102459</v>
      </c>
      <c r="M39" s="2">
        <f>(M38/M37)*100</f>
        <v>16.262251194449163</v>
      </c>
    </row>
    <row r="40" spans="11:13" x14ac:dyDescent="0.2">
      <c r="K40" s="3" t="s">
        <v>9</v>
      </c>
      <c r="L40" s="6">
        <f>($C8-L37)</f>
        <v>0.3113333333333333</v>
      </c>
      <c r="M40" s="6">
        <f>($C8-M37)</f>
        <v>0.30499999999999999</v>
      </c>
    </row>
    <row r="41" spans="11:13" x14ac:dyDescent="0.2">
      <c r="K41" s="2" t="s">
        <v>10</v>
      </c>
      <c r="L41" s="5">
        <f>(L40--0.0012)/17.107</f>
        <v>1.8269324448081679E-2</v>
      </c>
      <c r="M41" s="5">
        <f>(M40--0.0012)/17.107</f>
        <v>1.7899105629274565E-2</v>
      </c>
    </row>
    <row r="42" spans="11:13" x14ac:dyDescent="0.2">
      <c r="K42" s="2" t="s">
        <v>778</v>
      </c>
      <c r="L42" s="7">
        <f>(L13+M13+N13)</f>
        <v>4.3493901410825694E-2</v>
      </c>
      <c r="M42" s="7">
        <f>(R13+S13+T13)</f>
        <v>1.3328836677720942E-2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94912-B1AC-444D-9BFD-B2978F142A51}">
  <dimension ref="B2:AC22"/>
  <sheetViews>
    <sheetView topLeftCell="C1" zoomScale="39" workbookViewId="0">
      <selection activeCell="AH17" sqref="AH17"/>
    </sheetView>
  </sheetViews>
  <sheetFormatPr baseColWidth="10" defaultColWidth="8.83203125" defaultRowHeight="15" x14ac:dyDescent="0.2"/>
  <cols>
    <col min="26" max="26" width="12.83203125" customWidth="1"/>
    <col min="27" max="27" width="13.83203125" customWidth="1"/>
    <col min="28" max="28" width="13.33203125" customWidth="1"/>
    <col min="29" max="29" width="14.33203125" customWidth="1"/>
    <col min="35" max="35" width="12.6640625" customWidth="1"/>
    <col min="36" max="36" width="11.83203125" customWidth="1"/>
    <col min="37" max="37" width="12.6640625" customWidth="1"/>
  </cols>
  <sheetData>
    <row r="2" spans="2:29" x14ac:dyDescent="0.2">
      <c r="C2" s="4" t="s">
        <v>738</v>
      </c>
      <c r="D2" s="4"/>
      <c r="E2" s="4"/>
      <c r="F2" s="4"/>
      <c r="G2" s="4"/>
      <c r="H2" s="4"/>
      <c r="J2" s="8" t="s">
        <v>769</v>
      </c>
      <c r="K2" s="8"/>
      <c r="L2" s="8"/>
      <c r="M2" s="8"/>
      <c r="N2" s="8"/>
      <c r="O2" s="8"/>
      <c r="R2" s="39"/>
      <c r="S2" s="39" t="s">
        <v>780</v>
      </c>
      <c r="T2" s="39"/>
      <c r="U2" s="39"/>
      <c r="V2" s="39"/>
      <c r="W2" s="39"/>
      <c r="X2" s="39"/>
      <c r="Y2" s="39"/>
      <c r="Z2" s="39"/>
      <c r="AA2" s="39"/>
      <c r="AB2" s="39"/>
      <c r="AC2" s="39"/>
    </row>
    <row r="3" spans="2:29" x14ac:dyDescent="0.2">
      <c r="B3" t="s">
        <v>781</v>
      </c>
      <c r="C3" t="s">
        <v>5</v>
      </c>
      <c r="D3" t="s">
        <v>768</v>
      </c>
      <c r="E3" t="s">
        <v>13</v>
      </c>
      <c r="K3" t="s">
        <v>5</v>
      </c>
      <c r="L3" t="s">
        <v>768</v>
      </c>
      <c r="M3" t="s">
        <v>13</v>
      </c>
      <c r="R3" s="39"/>
      <c r="S3" s="39" t="s">
        <v>5</v>
      </c>
      <c r="T3" s="39" t="s">
        <v>768</v>
      </c>
      <c r="U3" s="39" t="s">
        <v>13</v>
      </c>
      <c r="V3" s="39" t="s">
        <v>782</v>
      </c>
      <c r="W3" s="39" t="s">
        <v>774</v>
      </c>
      <c r="X3" s="39" t="s">
        <v>775</v>
      </c>
      <c r="Y3" s="39" t="s">
        <v>783</v>
      </c>
      <c r="Z3" s="39" t="s">
        <v>784</v>
      </c>
      <c r="AA3" s="39" t="s">
        <v>785</v>
      </c>
      <c r="AB3" s="39" t="s">
        <v>786</v>
      </c>
      <c r="AC3" s="39" t="s">
        <v>787</v>
      </c>
    </row>
    <row r="4" spans="2:29" x14ac:dyDescent="0.2">
      <c r="B4" t="s">
        <v>761</v>
      </c>
      <c r="C4">
        <v>1.7516589400963546E-2</v>
      </c>
      <c r="D4">
        <v>1.3226070357240251E-2</v>
      </c>
      <c r="E4">
        <v>2.3716025815834922E-2</v>
      </c>
      <c r="J4" t="s">
        <v>10</v>
      </c>
      <c r="K4">
        <v>7.5356785746750286E-3</v>
      </c>
      <c r="L4">
        <v>9.2991546223070622E-3</v>
      </c>
      <c r="M4">
        <v>1.8425597672938821E-2</v>
      </c>
      <c r="R4" s="39" t="s">
        <v>788</v>
      </c>
      <c r="S4" s="39">
        <v>1.7192840967316547E-2</v>
      </c>
      <c r="T4" s="39">
        <v>1.0708501763242688E-2</v>
      </c>
      <c r="U4" s="39">
        <v>2.0744274595718742E-2</v>
      </c>
      <c r="V4" s="40">
        <v>1.9476257120309745E-2</v>
      </c>
      <c r="W4" s="40">
        <v>2.0729568857938502E-2</v>
      </c>
      <c r="X4" s="40">
        <v>2.0789592847614061E-2</v>
      </c>
      <c r="Y4" s="40">
        <v>2.0987941036787319E-2</v>
      </c>
      <c r="Z4" s="39">
        <v>2.7901342730559241E-2</v>
      </c>
      <c r="AA4" s="39">
        <v>3.7937115563035292E-2</v>
      </c>
      <c r="AB4" s="39">
        <v>3.1452776358961432E-2</v>
      </c>
      <c r="AC4" s="39">
        <v>4.8645617326277979E-2</v>
      </c>
    </row>
    <row r="5" spans="2:29" x14ac:dyDescent="0.2">
      <c r="B5" t="s">
        <v>762</v>
      </c>
      <c r="C5">
        <v>1.5356312611844194E-2</v>
      </c>
      <c r="D5">
        <v>1.1325740471292626E-2</v>
      </c>
      <c r="E5">
        <v>2.1979161440302375E-2</v>
      </c>
      <c r="J5" t="s">
        <v>10</v>
      </c>
      <c r="K5">
        <v>7.0443028448146103E-3</v>
      </c>
      <c r="L5">
        <v>7.261719599284195E-3</v>
      </c>
      <c r="M5">
        <v>1.7112371013329318E-2</v>
      </c>
      <c r="R5" s="39" t="s">
        <v>769</v>
      </c>
      <c r="S5" s="39">
        <v>7.2670656354424613E-3</v>
      </c>
      <c r="T5" s="39">
        <v>7.0959946605761428E-3</v>
      </c>
      <c r="U5" s="39">
        <v>1.7325228080434695E-2</v>
      </c>
      <c r="V5" s="40">
        <v>1.1248335937658267E-2</v>
      </c>
      <c r="W5" s="40">
        <v>2.0529401685901772E-2</v>
      </c>
      <c r="X5" s="40">
        <v>1.7933978885674006E-2</v>
      </c>
      <c r="Y5" s="40">
        <v>2.0690672206072198E-2</v>
      </c>
      <c r="Z5" s="39">
        <v>1.1824325274662296E-2</v>
      </c>
      <c r="AA5" s="39">
        <v>2.1524429381393841E-2</v>
      </c>
      <c r="AB5" s="39">
        <v>2.084809624748428E-2</v>
      </c>
      <c r="AC5" s="39">
        <v>2.709842545177021E-2</v>
      </c>
    </row>
    <row r="6" spans="2:29" x14ac:dyDescent="0.2">
      <c r="B6" t="s">
        <v>763</v>
      </c>
      <c r="C6">
        <v>1.8327780051051221E-2</v>
      </c>
      <c r="D6">
        <v>9.9296584244266441E-3</v>
      </c>
      <c r="E6">
        <v>1.9711229321330445E-2</v>
      </c>
      <c r="J6" t="s">
        <v>10</v>
      </c>
      <c r="K6">
        <v>7.2212154868377433E-3</v>
      </c>
      <c r="L6">
        <v>4.727109760137173E-3</v>
      </c>
      <c r="M6">
        <v>1.6437715555035946E-2</v>
      </c>
    </row>
    <row r="7" spans="2:29" x14ac:dyDescent="0.2">
      <c r="B7" s="41" t="s">
        <v>764</v>
      </c>
      <c r="C7" s="41">
        <v>1.7570681805407228E-2</v>
      </c>
      <c r="D7" s="41">
        <v>8.3525378000112397E-3</v>
      </c>
      <c r="E7" s="41">
        <v>1.7570681805407228E-2</v>
      </c>
      <c r="J7" s="41" t="s">
        <v>10</v>
      </c>
      <c r="K7">
        <v>3.2001199108163307E-3</v>
      </c>
      <c r="L7">
        <v>1.0080002997770393E-3</v>
      </c>
      <c r="M7">
        <v>9.1207164671275719E-3</v>
      </c>
    </row>
    <row r="8" spans="2:29" x14ac:dyDescent="0.2">
      <c r="B8" t="s">
        <v>789</v>
      </c>
      <c r="C8">
        <f>AVERAGE(C4:C7)</f>
        <v>1.7192840967316547E-2</v>
      </c>
      <c r="D8">
        <f>AVERAGE(D4:D7)</f>
        <v>1.0708501763242688E-2</v>
      </c>
      <c r="E8">
        <f>AVERAGE(E4:E7)</f>
        <v>2.0744274595718742E-2</v>
      </c>
      <c r="J8" t="s">
        <v>789</v>
      </c>
      <c r="K8" s="42">
        <f>AVERAGE(K4:K6)</f>
        <v>7.2670656354424613E-3</v>
      </c>
      <c r="L8" s="42">
        <f>AVERAGE(L4:L6)</f>
        <v>7.0959946605761428E-3</v>
      </c>
      <c r="M8" s="42">
        <f>AVERAGE(M4:M6)</f>
        <v>1.7325228080434695E-2</v>
      </c>
      <c r="S8" s="43"/>
      <c r="T8" t="s">
        <v>790</v>
      </c>
    </row>
    <row r="9" spans="2:29" x14ac:dyDescent="0.2">
      <c r="S9" s="44"/>
      <c r="T9" t="s">
        <v>791</v>
      </c>
    </row>
    <row r="10" spans="2:29" x14ac:dyDescent="0.2">
      <c r="C10" t="s">
        <v>773</v>
      </c>
      <c r="D10" t="s">
        <v>774</v>
      </c>
      <c r="E10" t="s">
        <v>775</v>
      </c>
      <c r="F10" t="s">
        <v>792</v>
      </c>
      <c r="G10" t="s">
        <v>793</v>
      </c>
      <c r="H10" t="s">
        <v>794</v>
      </c>
      <c r="J10" t="s">
        <v>773</v>
      </c>
      <c r="K10" t="s">
        <v>774</v>
      </c>
      <c r="L10" t="s">
        <v>775</v>
      </c>
      <c r="M10" t="s">
        <v>792</v>
      </c>
      <c r="N10" t="s">
        <v>793</v>
      </c>
      <c r="O10" t="s">
        <v>794</v>
      </c>
      <c r="S10" s="45"/>
      <c r="T10" t="s">
        <v>795</v>
      </c>
    </row>
    <row r="11" spans="2:29" x14ac:dyDescent="0.2">
      <c r="B11" t="s">
        <v>796</v>
      </c>
      <c r="C11">
        <v>2.1807108444686845E-2</v>
      </c>
      <c r="D11">
        <v>2.3570584492318879E-2</v>
      </c>
      <c r="E11">
        <v>2.3788746477592944E-2</v>
      </c>
      <c r="F11" s="7">
        <v>3.0742659758203797E-2</v>
      </c>
      <c r="G11" s="7">
        <v>4.1232615216798468E-2</v>
      </c>
      <c r="H11" s="7">
        <v>3.6942096173075173E-2</v>
      </c>
      <c r="J11">
        <v>1.2807926552131622E-2</v>
      </c>
      <c r="K11">
        <v>2.3734205981274428E-2</v>
      </c>
      <c r="L11">
        <v>1.9698209253704205E-2</v>
      </c>
      <c r="M11">
        <v>1.6834833196982091E-2</v>
      </c>
      <c r="N11">
        <v>2.5961276247613851E-2</v>
      </c>
      <c r="O11">
        <v>2.7724752295245882E-2</v>
      </c>
    </row>
    <row r="12" spans="2:29" x14ac:dyDescent="0.2">
      <c r="B12" t="s">
        <v>762</v>
      </c>
      <c r="C12">
        <v>1.8818256317629154E-2</v>
      </c>
      <c r="D12">
        <v>2.2062783268944525E-2</v>
      </c>
      <c r="E12">
        <v>2.2129680731858243E-2</v>
      </c>
      <c r="F12">
        <v>2.6682053083136821E-2</v>
      </c>
      <c r="G12">
        <v>3.7335474052146572E-2</v>
      </c>
      <c r="H12">
        <v>3.3304901911594999E-2</v>
      </c>
      <c r="J12">
        <v>1.1442811031391635E-2</v>
      </c>
      <c r="K12">
        <v>2.1126218788152459E-2</v>
      </c>
      <c r="L12">
        <v>1.8199454785677253E-2</v>
      </c>
      <c r="M12">
        <v>1.4306022444098804E-2</v>
      </c>
      <c r="N12">
        <v>2.4156673858143927E-2</v>
      </c>
      <c r="O12">
        <v>2.4374090612613513E-2</v>
      </c>
    </row>
    <row r="13" spans="2:29" x14ac:dyDescent="0.2">
      <c r="B13" t="s">
        <v>763</v>
      </c>
      <c r="C13">
        <v>1.96527737183609E-2</v>
      </c>
      <c r="D13">
        <v>1.9789170125289839E-2</v>
      </c>
      <c r="E13">
        <v>1.9594318115391356E-2</v>
      </c>
      <c r="F13">
        <v>2.8257438475477865E-2</v>
      </c>
      <c r="G13">
        <v>3.8039009372381666E-2</v>
      </c>
      <c r="H13">
        <v>2.9640887745757089E-2</v>
      </c>
      <c r="J13">
        <v>1.0572670057091636E-2</v>
      </c>
      <c r="K13">
        <v>1.955534771341166E-2</v>
      </c>
      <c r="L13">
        <v>1.7860135227294866E-2</v>
      </c>
      <c r="M13">
        <v>1.1948325246974915E-2</v>
      </c>
      <c r="N13">
        <v>2.365893104187369E-2</v>
      </c>
      <c r="O13">
        <v>2.1164825315173118E-2</v>
      </c>
    </row>
    <row r="14" spans="2:29" x14ac:dyDescent="0.2">
      <c r="B14" s="41" t="s">
        <v>764</v>
      </c>
      <c r="C14" s="41">
        <v>1.7626890000562081E-2</v>
      </c>
      <c r="D14" s="41">
        <v>1.7495737545200753E-2</v>
      </c>
      <c r="E14" s="41">
        <v>1.7645626065613696E-2</v>
      </c>
      <c r="F14" s="41">
        <v>2.592321960541847E-2</v>
      </c>
      <c r="G14" s="41">
        <v>3.5141363610814456E-2</v>
      </c>
      <c r="H14" s="41">
        <v>2.592321960541847E-2</v>
      </c>
      <c r="J14" s="41">
        <v>1.0169936110018173E-2</v>
      </c>
      <c r="K14" s="41">
        <v>1.7701834260768549E-2</v>
      </c>
      <c r="L14" s="41">
        <v>1.5978116276019711E-2</v>
      </c>
      <c r="M14" s="41">
        <v>4.2081202105933701E-3</v>
      </c>
      <c r="N14" s="41">
        <v>1.2320836377943904E-2</v>
      </c>
      <c r="O14" s="41">
        <v>1.0128716766904612E-2</v>
      </c>
    </row>
    <row r="15" spans="2:29" x14ac:dyDescent="0.2">
      <c r="B15" t="s">
        <v>789</v>
      </c>
      <c r="C15">
        <f t="shared" ref="C15:H15" si="0">AVERAGE(C11:C14)</f>
        <v>1.9476257120309745E-2</v>
      </c>
      <c r="D15">
        <f t="shared" si="0"/>
        <v>2.0729568857938502E-2</v>
      </c>
      <c r="E15">
        <f t="shared" si="0"/>
        <v>2.0789592847614061E-2</v>
      </c>
      <c r="F15">
        <f t="shared" si="0"/>
        <v>2.7901342730559241E-2</v>
      </c>
      <c r="G15">
        <f t="shared" si="0"/>
        <v>3.7937115563035292E-2</v>
      </c>
      <c r="H15">
        <f t="shared" si="0"/>
        <v>3.1452776358961432E-2</v>
      </c>
      <c r="J15">
        <f t="shared" ref="J15:O15" si="1">AVERAGE(J11:J14)</f>
        <v>1.1248335937658267E-2</v>
      </c>
      <c r="K15">
        <f t="shared" si="1"/>
        <v>2.0529401685901772E-2</v>
      </c>
      <c r="L15">
        <f t="shared" si="1"/>
        <v>1.7933978885674006E-2</v>
      </c>
      <c r="M15">
        <f t="shared" si="1"/>
        <v>1.1824325274662296E-2</v>
      </c>
      <c r="N15">
        <f t="shared" si="1"/>
        <v>2.1524429381393841E-2</v>
      </c>
      <c r="O15">
        <f t="shared" si="1"/>
        <v>2.084809624748428E-2</v>
      </c>
    </row>
    <row r="17" spans="2:11" x14ac:dyDescent="0.2">
      <c r="C17" t="s">
        <v>797</v>
      </c>
      <c r="D17" t="s">
        <v>798</v>
      </c>
      <c r="J17" t="s">
        <v>797</v>
      </c>
      <c r="K17" t="s">
        <v>798</v>
      </c>
    </row>
    <row r="18" spans="2:11" x14ac:dyDescent="0.2">
      <c r="B18" t="s">
        <v>799</v>
      </c>
      <c r="C18">
        <v>2.3752386146713933E-2</v>
      </c>
      <c r="D18">
        <v>5.4458685574038719E-2</v>
      </c>
      <c r="J18" s="46">
        <v>2.3752386146713933E-2</v>
      </c>
      <c r="K18">
        <v>3.5260430869920908E-2</v>
      </c>
    </row>
    <row r="19" spans="2:11" x14ac:dyDescent="0.2">
      <c r="B19" t="s">
        <v>800</v>
      </c>
      <c r="C19">
        <v>2.2179853829043531E-2</v>
      </c>
      <c r="D19">
        <v>4.8661214523439196E-2</v>
      </c>
      <c r="J19">
        <v>2.1828642148746507E-2</v>
      </c>
      <c r="K19" s="7">
        <v>3.1418393457428126E-2</v>
      </c>
    </row>
    <row r="20" spans="2:11" x14ac:dyDescent="0.2">
      <c r="B20" t="s">
        <v>801</v>
      </c>
      <c r="C20">
        <v>1.9750199723310144E-2</v>
      </c>
      <c r="D20">
        <v>4.7968667796808306E-2</v>
      </c>
      <c r="J20">
        <v>1.9282554899553786E-2</v>
      </c>
      <c r="K20">
        <v>2.8386040802010862E-2</v>
      </c>
    </row>
    <row r="21" spans="2:11" x14ac:dyDescent="0.2">
      <c r="B21" t="s">
        <v>802</v>
      </c>
      <c r="C21">
        <v>1.8269324448081679E-2</v>
      </c>
      <c r="D21">
        <v>4.3493901410825694E-2</v>
      </c>
      <c r="J21">
        <v>1.7899105629274565E-2</v>
      </c>
      <c r="K21">
        <v>1.3328836677720942E-2</v>
      </c>
    </row>
    <row r="22" spans="2:11" x14ac:dyDescent="0.2">
      <c r="B22" s="42" t="s">
        <v>789</v>
      </c>
      <c r="C22" s="42">
        <f>AVERAGE(C18:C21)</f>
        <v>2.0987941036787319E-2</v>
      </c>
      <c r="D22" s="42">
        <f>AVERAGE(D18:D21)</f>
        <v>4.8645617326277979E-2</v>
      </c>
      <c r="J22" s="42">
        <f>AVERAGE(J18:J21)</f>
        <v>2.0690672206072198E-2</v>
      </c>
      <c r="K22" s="42">
        <f>AVERAGE(K18:K21)</f>
        <v>2.709842545177021E-2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55F7E-3A7C-4453-8F9D-0450CF6C722B}">
  <dimension ref="A2:AZ513"/>
  <sheetViews>
    <sheetView tabSelected="1" topLeftCell="AB1" zoomScaleNormal="100" workbookViewId="0">
      <selection activeCell="AP30" sqref="AP30"/>
    </sheetView>
  </sheetViews>
  <sheetFormatPr baseColWidth="10" defaultColWidth="8.83203125" defaultRowHeight="15" x14ac:dyDescent="0.2"/>
  <cols>
    <col min="1" max="1" width="21.1640625" customWidth="1"/>
    <col min="2" max="2" width="9.1640625" customWidth="1"/>
    <col min="10" max="10" width="16.6640625" customWidth="1"/>
    <col min="11" max="11" width="10.6640625" customWidth="1"/>
    <col min="19" max="19" width="17.6640625" customWidth="1"/>
    <col min="20" max="20" width="26.83203125" customWidth="1"/>
    <col min="28" max="28" width="23.83203125" customWidth="1"/>
  </cols>
  <sheetData>
    <row r="2" spans="2:52" x14ac:dyDescent="0.2">
      <c r="C2" s="4" t="s">
        <v>738</v>
      </c>
      <c r="D2" s="4"/>
      <c r="E2" s="4"/>
      <c r="F2" s="4"/>
      <c r="G2" s="4"/>
      <c r="H2" s="4"/>
      <c r="J2" s="8" t="s">
        <v>769</v>
      </c>
      <c r="K2" s="8"/>
      <c r="L2" s="8"/>
      <c r="M2" s="8"/>
      <c r="N2" s="8"/>
      <c r="O2" s="8"/>
      <c r="S2" s="47"/>
      <c r="T2" t="s">
        <v>769</v>
      </c>
      <c r="Y2" t="s">
        <v>738</v>
      </c>
      <c r="AF2" s="59"/>
      <c r="AG2" s="41" t="s">
        <v>1433</v>
      </c>
      <c r="AH2" s="41" t="s">
        <v>1434</v>
      </c>
      <c r="AI2" s="57" t="s">
        <v>13</v>
      </c>
      <c r="AJ2" s="41"/>
      <c r="AK2" t="s">
        <v>1435</v>
      </c>
      <c r="AL2" t="s">
        <v>1436</v>
      </c>
      <c r="AM2" t="s">
        <v>1437</v>
      </c>
      <c r="AO2" t="s">
        <v>1438</v>
      </c>
      <c r="AR2" s="4" t="s">
        <v>738</v>
      </c>
      <c r="AS2" s="4"/>
      <c r="AT2" s="4"/>
      <c r="AU2" s="4"/>
    </row>
    <row r="3" spans="2:52" x14ac:dyDescent="0.2">
      <c r="B3" t="s">
        <v>781</v>
      </c>
      <c r="C3" t="s">
        <v>5</v>
      </c>
      <c r="D3" t="s">
        <v>768</v>
      </c>
      <c r="E3" t="s">
        <v>13</v>
      </c>
      <c r="K3" t="s">
        <v>5</v>
      </c>
      <c r="L3" t="s">
        <v>768</v>
      </c>
      <c r="M3" t="s">
        <v>13</v>
      </c>
      <c r="S3" s="47"/>
      <c r="T3" s="41" t="s">
        <v>773</v>
      </c>
      <c r="U3" s="41" t="s">
        <v>774</v>
      </c>
      <c r="V3" s="41" t="s">
        <v>775</v>
      </c>
      <c r="W3" s="41" t="s">
        <v>783</v>
      </c>
      <c r="X3" s="41"/>
      <c r="Y3" s="41" t="s">
        <v>773</v>
      </c>
      <c r="Z3" s="41" t="s">
        <v>774</v>
      </c>
      <c r="AA3" s="41" t="s">
        <v>775</v>
      </c>
      <c r="AB3" s="41" t="s">
        <v>783</v>
      </c>
      <c r="AF3" s="55" t="s">
        <v>769</v>
      </c>
      <c r="AG3" s="56">
        <v>7.2670656354424613E-3</v>
      </c>
      <c r="AH3" s="56">
        <v>7.0959946605761428E-3</v>
      </c>
      <c r="AI3" s="58">
        <v>1.7325228080434695E-2</v>
      </c>
      <c r="AJ3" s="41"/>
      <c r="AK3" s="59">
        <v>1.1248335937658267E-2</v>
      </c>
      <c r="AL3" s="41">
        <v>2.0529401685901772E-2</v>
      </c>
      <c r="AM3" s="57">
        <v>1.7933978885674006E-2</v>
      </c>
      <c r="AN3" s="41"/>
      <c r="AO3" s="61">
        <v>2.0690672206072198E-2</v>
      </c>
      <c r="AR3" t="s">
        <v>5</v>
      </c>
      <c r="AS3" t="s">
        <v>768</v>
      </c>
      <c r="AT3" t="s">
        <v>13</v>
      </c>
      <c r="AV3" s="59" t="s">
        <v>773</v>
      </c>
      <c r="AW3" s="41" t="s">
        <v>774</v>
      </c>
      <c r="AX3" t="s">
        <v>775</v>
      </c>
      <c r="AZ3" t="s">
        <v>797</v>
      </c>
    </row>
    <row r="4" spans="2:52" x14ac:dyDescent="0.2">
      <c r="B4" t="s">
        <v>761</v>
      </c>
      <c r="C4">
        <v>1.7516589400963546E-2</v>
      </c>
      <c r="D4">
        <v>1.3226070357240251E-2</v>
      </c>
      <c r="E4">
        <v>2.3716025815834922E-2</v>
      </c>
      <c r="J4" t="s">
        <v>10</v>
      </c>
      <c r="K4">
        <v>7.5356785746750286E-3</v>
      </c>
      <c r="L4">
        <v>9.2991546223070622E-3</v>
      </c>
      <c r="M4">
        <v>1.8425597672938821E-2</v>
      </c>
      <c r="S4" s="47" t="s">
        <v>803</v>
      </c>
      <c r="T4" s="3">
        <v>1.1248335937658267E-2</v>
      </c>
      <c r="U4" s="3">
        <v>2.0529401685901772E-2</v>
      </c>
      <c r="V4" s="51">
        <v>1.7933978885674006E-2</v>
      </c>
      <c r="W4" s="51">
        <v>2.0690672206072198E-2</v>
      </c>
      <c r="Y4" s="51">
        <v>1.9476257120309745E-2</v>
      </c>
      <c r="Z4" s="51">
        <v>2.0729568857938502E-2</v>
      </c>
      <c r="AA4" s="51">
        <v>2.0789592847614061E-2</v>
      </c>
      <c r="AB4" s="51">
        <v>2.0987941036787319E-2</v>
      </c>
      <c r="AF4" s="54" t="s">
        <v>738</v>
      </c>
      <c r="AG4">
        <v>1.7192840967316547E-2</v>
      </c>
      <c r="AH4">
        <v>1.0708501763242688E-2</v>
      </c>
      <c r="AI4" s="47">
        <v>2.0744274595718742E-2</v>
      </c>
      <c r="AK4" s="54">
        <v>1.9476257120309745E-2</v>
      </c>
      <c r="AL4">
        <v>2.0729568857938502E-2</v>
      </c>
      <c r="AM4" s="47">
        <v>2.0789592847614061E-2</v>
      </c>
      <c r="AO4" s="60">
        <v>2.0987941036787319E-2</v>
      </c>
      <c r="AQ4" t="s">
        <v>796</v>
      </c>
      <c r="AR4">
        <v>1.7516589400963546E-2</v>
      </c>
      <c r="AS4">
        <v>1.3226070357240251E-2</v>
      </c>
      <c r="AT4">
        <v>2.3716025815834922E-2</v>
      </c>
      <c r="AV4">
        <v>2.1807108444686845E-2</v>
      </c>
      <c r="AW4">
        <v>2.3570584492318879E-2</v>
      </c>
      <c r="AX4">
        <v>2.3788746477592944E-2</v>
      </c>
      <c r="AY4" s="7"/>
      <c r="AZ4">
        <v>2.3752386146713933E-2</v>
      </c>
    </row>
    <row r="5" spans="2:52" x14ac:dyDescent="0.2">
      <c r="B5" t="s">
        <v>762</v>
      </c>
      <c r="C5">
        <v>1.5356312611844194E-2</v>
      </c>
      <c r="D5">
        <v>1.1325740471292626E-2</v>
      </c>
      <c r="E5">
        <v>2.1979161440302375E-2</v>
      </c>
      <c r="J5" t="s">
        <v>10</v>
      </c>
      <c r="K5">
        <v>7.0443028448146103E-3</v>
      </c>
      <c r="L5">
        <v>7.261719599284195E-3</v>
      </c>
      <c r="M5">
        <v>1.7112371013329318E-2</v>
      </c>
      <c r="S5" s="47" t="s">
        <v>804</v>
      </c>
      <c r="T5">
        <v>1.1824325274662296E-2</v>
      </c>
      <c r="U5">
        <v>2.1524429381393841E-2</v>
      </c>
      <c r="V5">
        <v>2.084809624748428E-2</v>
      </c>
      <c r="W5">
        <v>2.709842545177021E-2</v>
      </c>
      <c r="Y5">
        <v>2.7901342730559241E-2</v>
      </c>
      <c r="Z5">
        <v>3.7937115563035292E-2</v>
      </c>
      <c r="AA5">
        <v>3.1452776358961432E-2</v>
      </c>
      <c r="AB5">
        <v>4.8645617326277979E-2</v>
      </c>
      <c r="AQ5" t="s">
        <v>762</v>
      </c>
      <c r="AR5">
        <v>1.5356312611844194E-2</v>
      </c>
      <c r="AS5">
        <v>1.1325740471292626E-2</v>
      </c>
      <c r="AT5">
        <v>2.1979161440302375E-2</v>
      </c>
      <c r="AV5">
        <v>1.8818256317629154E-2</v>
      </c>
      <c r="AW5">
        <v>2.2062783268944525E-2</v>
      </c>
      <c r="AX5">
        <v>2.2129680731858243E-2</v>
      </c>
      <c r="AZ5">
        <v>2.2179853829043531E-2</v>
      </c>
    </row>
    <row r="6" spans="2:52" x14ac:dyDescent="0.2">
      <c r="B6" t="s">
        <v>763</v>
      </c>
      <c r="C6">
        <v>1.8327780051051221E-2</v>
      </c>
      <c r="D6">
        <v>9.9296584244266441E-3</v>
      </c>
      <c r="E6">
        <v>1.9711229321330445E-2</v>
      </c>
      <c r="J6" t="s">
        <v>10</v>
      </c>
      <c r="K6">
        <v>7.2212154868377433E-3</v>
      </c>
      <c r="L6">
        <v>4.727109760137173E-3</v>
      </c>
      <c r="M6">
        <v>1.6437715555035946E-2</v>
      </c>
      <c r="S6" s="47"/>
      <c r="AQ6" t="s">
        <v>763</v>
      </c>
      <c r="AR6">
        <v>1.8327780051051221E-2</v>
      </c>
      <c r="AS6">
        <v>9.9296584244266441E-3</v>
      </c>
      <c r="AT6">
        <v>1.9711229321330445E-2</v>
      </c>
      <c r="AV6">
        <v>1.96527737183609E-2</v>
      </c>
      <c r="AW6">
        <v>1.9789170125289839E-2</v>
      </c>
      <c r="AX6">
        <v>1.9594318115391356E-2</v>
      </c>
      <c r="AZ6">
        <v>1.9750199723310144E-2</v>
      </c>
    </row>
    <row r="7" spans="2:52" x14ac:dyDescent="0.2">
      <c r="B7" s="41" t="s">
        <v>764</v>
      </c>
      <c r="C7" s="41">
        <v>1.7570681805407228E-2</v>
      </c>
      <c r="D7" s="41">
        <v>8.3525378000112397E-3</v>
      </c>
      <c r="E7" s="41">
        <v>1.7570681805407228E-2</v>
      </c>
      <c r="J7" s="41" t="s">
        <v>10</v>
      </c>
      <c r="K7">
        <v>3.2001199108163307E-3</v>
      </c>
      <c r="L7">
        <v>1.0080002997770393E-3</v>
      </c>
      <c r="M7">
        <v>9.1207164671275719E-3</v>
      </c>
      <c r="S7" s="47" t="s">
        <v>805</v>
      </c>
      <c r="T7" s="26">
        <v>3.9983010761748461E-3</v>
      </c>
      <c r="U7" s="26">
        <v>2.7852547045366465E-3</v>
      </c>
      <c r="V7" s="26">
        <v>2.4197272185754377E-3</v>
      </c>
      <c r="W7" s="26">
        <v>2.3070493821875301E-3</v>
      </c>
      <c r="X7" s="26"/>
      <c r="Y7" s="26">
        <v>4.1780464828933897E-3</v>
      </c>
      <c r="Z7" s="26">
        <v>4.4357107447810153E-3</v>
      </c>
      <c r="AA7" s="26">
        <v>4.880281410345768E-3</v>
      </c>
      <c r="AB7" s="26">
        <v>1.4992281965015184E-3</v>
      </c>
      <c r="AQ7" s="41" t="s">
        <v>764</v>
      </c>
      <c r="AR7" s="41">
        <v>1.7570681805407228E-2</v>
      </c>
      <c r="AS7" s="41">
        <v>8.3525378000112397E-3</v>
      </c>
      <c r="AT7" s="41">
        <v>1.7570681805407228E-2</v>
      </c>
      <c r="AV7" s="41">
        <v>1.7626890000562081E-2</v>
      </c>
      <c r="AW7" s="41">
        <v>1.7495737545200753E-2</v>
      </c>
      <c r="AX7" s="41">
        <v>1.7645626065613696E-2</v>
      </c>
      <c r="AY7" s="41"/>
      <c r="AZ7">
        <v>1.8269324448081679E-2</v>
      </c>
    </row>
    <row r="8" spans="2:52" x14ac:dyDescent="0.2">
      <c r="B8" t="s">
        <v>789</v>
      </c>
      <c r="C8">
        <f>AVERAGE(C4:C7)</f>
        <v>1.7192840967316547E-2</v>
      </c>
      <c r="D8">
        <f>AVERAGE(D4:D7)</f>
        <v>1.0708501763242688E-2</v>
      </c>
      <c r="E8">
        <f>AVERAGE(E4:E7)</f>
        <v>2.0744274595718742E-2</v>
      </c>
      <c r="J8" t="s">
        <v>789</v>
      </c>
      <c r="K8" s="42">
        <f>AVERAGE(K4:K6)</f>
        <v>7.2670656354424613E-3</v>
      </c>
      <c r="L8" s="42">
        <f>AVERAGE(L4:L6)</f>
        <v>7.0959946605761428E-3</v>
      </c>
      <c r="M8" s="42">
        <f>AVERAGE(M4:M6)</f>
        <v>1.7325228080434695E-2</v>
      </c>
      <c r="S8" s="47" t="s">
        <v>806</v>
      </c>
      <c r="T8" s="26">
        <v>9.298710770938844E-3</v>
      </c>
      <c r="U8" s="26">
        <v>3.1063739582092723E-3</v>
      </c>
      <c r="V8" s="26">
        <v>4.7033461862643075E-3</v>
      </c>
      <c r="W8" s="26">
        <v>1.9981666666666655E-3</v>
      </c>
      <c r="X8" s="26"/>
      <c r="Y8" s="26">
        <v>1.132609675792522E-2</v>
      </c>
      <c r="Z8" s="26">
        <v>4.6505085766286132E-3</v>
      </c>
      <c r="AA8" s="26">
        <v>5.3722055044559324E-3</v>
      </c>
      <c r="AB8" s="26">
        <v>9.2048333333332594E-4</v>
      </c>
      <c r="AQ8" t="s">
        <v>789</v>
      </c>
      <c r="AR8">
        <f>AVERAGE(AR4:AR7)</f>
        <v>1.7192840967316547E-2</v>
      </c>
      <c r="AS8">
        <f>AVERAGE(AS4:AS7)</f>
        <v>1.0708501763242688E-2</v>
      </c>
      <c r="AT8">
        <f>AVERAGE(AT4:AT7)</f>
        <v>2.0744274595718742E-2</v>
      </c>
      <c r="AV8">
        <f>AVERAGE(AV4:AV7)</f>
        <v>1.9476257120309745E-2</v>
      </c>
      <c r="AW8">
        <f>AVERAGE(AW4:AW7)</f>
        <v>2.0729568857938502E-2</v>
      </c>
      <c r="AX8">
        <f>AVERAGE(AX4:AX7)</f>
        <v>2.0789592847614061E-2</v>
      </c>
      <c r="AZ8" s="42">
        <f>AVERAGE(AZ4:AZ7)</f>
        <v>2.0987941036787319E-2</v>
      </c>
    </row>
    <row r="9" spans="2:52" x14ac:dyDescent="0.2">
      <c r="AQ9" t="s">
        <v>1428</v>
      </c>
      <c r="AR9">
        <f>(STDEV(AR4:AR7))</f>
        <v>1.2791272899208065E-3</v>
      </c>
      <c r="AS9">
        <f t="shared" ref="AS9:AZ9" si="0">(STDEV(AS4:AS7))</f>
        <v>2.0717382710066907E-3</v>
      </c>
      <c r="AT9">
        <f t="shared" si="0"/>
        <v>2.6767595191973534E-3</v>
      </c>
      <c r="AV9">
        <f t="shared" si="0"/>
        <v>1.7623043442862064E-3</v>
      </c>
      <c r="AW9">
        <f t="shared" si="0"/>
        <v>2.6577462404650445E-3</v>
      </c>
      <c r="AX9">
        <f t="shared" si="0"/>
        <v>2.7144039766601523E-3</v>
      </c>
      <c r="AZ9">
        <f t="shared" si="0"/>
        <v>2.4485160530148911E-3</v>
      </c>
    </row>
    <row r="10" spans="2:52" x14ac:dyDescent="0.2">
      <c r="C10" t="s">
        <v>773</v>
      </c>
      <c r="D10" t="s">
        <v>774</v>
      </c>
      <c r="E10" t="s">
        <v>775</v>
      </c>
      <c r="F10" t="s">
        <v>792</v>
      </c>
      <c r="G10" t="s">
        <v>793</v>
      </c>
      <c r="H10" t="s">
        <v>794</v>
      </c>
      <c r="J10" t="s">
        <v>773</v>
      </c>
      <c r="K10" t="s">
        <v>774</v>
      </c>
      <c r="L10" t="s">
        <v>775</v>
      </c>
      <c r="M10" t="s">
        <v>792</v>
      </c>
      <c r="N10" t="s">
        <v>793</v>
      </c>
      <c r="O10" t="s">
        <v>794</v>
      </c>
      <c r="AQ10" t="s">
        <v>1427</v>
      </c>
      <c r="AR10">
        <f>(AR9/2)</f>
        <v>6.3956364496040323E-4</v>
      </c>
      <c r="AS10">
        <f t="shared" ref="AS10:AZ10" si="1">(AS9/2)</f>
        <v>1.0358691355033453E-3</v>
      </c>
      <c r="AT10">
        <f t="shared" si="1"/>
        <v>1.3383797595986767E-3</v>
      </c>
      <c r="AV10">
        <f t="shared" si="1"/>
        <v>8.8115217214310322E-4</v>
      </c>
      <c r="AW10">
        <f t="shared" si="1"/>
        <v>1.3288731202325222E-3</v>
      </c>
      <c r="AX10">
        <f t="shared" si="1"/>
        <v>1.3572019883300761E-3</v>
      </c>
      <c r="AZ10">
        <f t="shared" si="1"/>
        <v>1.2242580265074455E-3</v>
      </c>
    </row>
    <row r="11" spans="2:52" x14ac:dyDescent="0.2">
      <c r="B11" t="s">
        <v>796</v>
      </c>
      <c r="C11">
        <v>2.1807108444686845E-2</v>
      </c>
      <c r="D11">
        <v>2.3570584492318879E-2</v>
      </c>
      <c r="E11">
        <v>2.3788746477592944E-2</v>
      </c>
      <c r="F11" s="7">
        <v>3.0742659758203797E-2</v>
      </c>
      <c r="G11" s="7">
        <v>4.1232615216798468E-2</v>
      </c>
      <c r="H11" s="7">
        <v>3.6942096173075173E-2</v>
      </c>
      <c r="J11">
        <v>1.2807926552131622E-2</v>
      </c>
      <c r="K11">
        <v>2.3734205981274428E-2</v>
      </c>
      <c r="L11">
        <v>1.9698209253704205E-2</v>
      </c>
      <c r="M11">
        <v>1.6834833196982091E-2</v>
      </c>
      <c r="N11">
        <v>2.5961276247613851E-2</v>
      </c>
      <c r="O11">
        <v>2.7724752295245882E-2</v>
      </c>
    </row>
    <row r="12" spans="2:52" x14ac:dyDescent="0.2">
      <c r="B12" t="s">
        <v>762</v>
      </c>
      <c r="C12">
        <v>1.8818256317629154E-2</v>
      </c>
      <c r="D12">
        <v>2.2062783268944525E-2</v>
      </c>
      <c r="E12">
        <v>2.2129680731858243E-2</v>
      </c>
      <c r="F12">
        <v>2.6682053083136821E-2</v>
      </c>
      <c r="G12">
        <v>3.7335474052146572E-2</v>
      </c>
      <c r="H12">
        <v>3.3304901911594999E-2</v>
      </c>
      <c r="J12">
        <v>1.1442811031391635E-2</v>
      </c>
      <c r="K12">
        <v>2.1126218788152459E-2</v>
      </c>
      <c r="L12">
        <v>1.8199454785677253E-2</v>
      </c>
      <c r="M12">
        <v>1.4306022444098804E-2</v>
      </c>
      <c r="N12">
        <v>2.4156673858143927E-2</v>
      </c>
      <c r="O12">
        <v>2.4374090612613513E-2</v>
      </c>
      <c r="AY12" s="7"/>
      <c r="AZ12" s="7"/>
    </row>
    <row r="13" spans="2:52" x14ac:dyDescent="0.2">
      <c r="B13" t="s">
        <v>763</v>
      </c>
      <c r="C13">
        <v>1.96527737183609E-2</v>
      </c>
      <c r="D13">
        <v>1.9789170125289839E-2</v>
      </c>
      <c r="E13">
        <v>1.9594318115391356E-2</v>
      </c>
      <c r="F13">
        <v>2.8257438475477865E-2</v>
      </c>
      <c r="G13">
        <v>3.8039009372381666E-2</v>
      </c>
      <c r="H13">
        <v>2.9640887745757089E-2</v>
      </c>
      <c r="J13">
        <v>1.0572670057091636E-2</v>
      </c>
      <c r="K13">
        <v>1.955534771341166E-2</v>
      </c>
      <c r="L13">
        <v>1.7860135227294866E-2</v>
      </c>
      <c r="M13">
        <v>1.1948325246974915E-2</v>
      </c>
      <c r="N13">
        <v>2.365893104187369E-2</v>
      </c>
      <c r="O13">
        <v>2.1164825315173118E-2</v>
      </c>
    </row>
    <row r="14" spans="2:52" x14ac:dyDescent="0.2">
      <c r="B14" s="41" t="s">
        <v>764</v>
      </c>
      <c r="C14" s="41">
        <v>1.7626890000562081E-2</v>
      </c>
      <c r="D14" s="41">
        <v>1.7495737545200753E-2</v>
      </c>
      <c r="E14" s="41">
        <v>1.7645626065613696E-2</v>
      </c>
      <c r="F14" s="41">
        <v>2.592321960541847E-2</v>
      </c>
      <c r="G14" s="41">
        <v>3.5141363610814456E-2</v>
      </c>
      <c r="H14" s="41">
        <v>2.592321960541847E-2</v>
      </c>
      <c r="J14" s="41">
        <v>1.0169936110018173E-2</v>
      </c>
      <c r="K14" s="41">
        <v>1.7701834260768549E-2</v>
      </c>
      <c r="L14" s="41">
        <v>1.5978116276019711E-2</v>
      </c>
      <c r="M14" s="41">
        <v>4.2081202105933701E-3</v>
      </c>
      <c r="N14" s="41">
        <v>1.2320836377943904E-2</v>
      </c>
      <c r="O14" s="41">
        <v>1.0128716766904612E-2</v>
      </c>
      <c r="AQ14" s="8" t="s">
        <v>769</v>
      </c>
      <c r="AR14" s="8"/>
      <c r="AS14" s="8"/>
      <c r="AT14" s="8"/>
    </row>
    <row r="15" spans="2:52" x14ac:dyDescent="0.2">
      <c r="B15" t="s">
        <v>789</v>
      </c>
      <c r="C15">
        <f t="shared" ref="C15:H15" si="2">AVERAGE(C11:C14)</f>
        <v>1.9476257120309745E-2</v>
      </c>
      <c r="D15">
        <f t="shared" si="2"/>
        <v>2.0729568857938502E-2</v>
      </c>
      <c r="E15">
        <f t="shared" si="2"/>
        <v>2.0789592847614061E-2</v>
      </c>
      <c r="F15">
        <f t="shared" si="2"/>
        <v>2.7901342730559241E-2</v>
      </c>
      <c r="G15">
        <f t="shared" si="2"/>
        <v>3.7937115563035292E-2</v>
      </c>
      <c r="H15">
        <f t="shared" si="2"/>
        <v>3.1452776358961432E-2</v>
      </c>
      <c r="J15">
        <f t="shared" ref="J15:O15" si="3">AVERAGE(J11:J14)</f>
        <v>1.1248335937658267E-2</v>
      </c>
      <c r="K15">
        <f t="shared" si="3"/>
        <v>2.0529401685901772E-2</v>
      </c>
      <c r="L15">
        <f t="shared" si="3"/>
        <v>1.7933978885674006E-2</v>
      </c>
      <c r="M15">
        <f t="shared" si="3"/>
        <v>1.1824325274662296E-2</v>
      </c>
      <c r="N15">
        <f t="shared" si="3"/>
        <v>2.1524429381393841E-2</v>
      </c>
      <c r="O15">
        <f t="shared" si="3"/>
        <v>2.084809624748428E-2</v>
      </c>
      <c r="AR15" t="s">
        <v>5</v>
      </c>
      <c r="AS15" t="s">
        <v>768</v>
      </c>
      <c r="AT15" t="s">
        <v>13</v>
      </c>
      <c r="AV15" t="s">
        <v>773</v>
      </c>
      <c r="AW15" t="s">
        <v>774</v>
      </c>
      <c r="AX15" t="s">
        <v>775</v>
      </c>
      <c r="AZ15" t="s">
        <v>797</v>
      </c>
    </row>
    <row r="16" spans="2:52" x14ac:dyDescent="0.2">
      <c r="AQ16" t="s">
        <v>10</v>
      </c>
      <c r="AR16">
        <v>7.5356785746750286E-3</v>
      </c>
      <c r="AS16">
        <v>9.2991546223070622E-3</v>
      </c>
      <c r="AT16">
        <v>1.8425597672938821E-2</v>
      </c>
      <c r="AV16">
        <v>1.2807926552131622E-2</v>
      </c>
      <c r="AW16">
        <v>2.3734205981274428E-2</v>
      </c>
      <c r="AX16">
        <v>1.9698209253704205E-2</v>
      </c>
      <c r="AZ16" s="46">
        <v>2.3752386146713933E-2</v>
      </c>
    </row>
    <row r="17" spans="2:52" x14ac:dyDescent="0.2">
      <c r="C17" t="s">
        <v>797</v>
      </c>
      <c r="D17" t="s">
        <v>798</v>
      </c>
      <c r="J17" t="s">
        <v>797</v>
      </c>
      <c r="K17" t="s">
        <v>798</v>
      </c>
      <c r="AQ17" t="s">
        <v>10</v>
      </c>
      <c r="AR17">
        <v>7.0443028448146103E-3</v>
      </c>
      <c r="AS17">
        <v>7.261719599284195E-3</v>
      </c>
      <c r="AT17">
        <v>1.7112371013329318E-2</v>
      </c>
      <c r="AV17">
        <v>1.1442811031391635E-2</v>
      </c>
      <c r="AW17">
        <v>2.1126218788152459E-2</v>
      </c>
      <c r="AX17">
        <v>1.8199454785677253E-2</v>
      </c>
      <c r="AZ17">
        <v>2.1828642148746507E-2</v>
      </c>
    </row>
    <row r="18" spans="2:52" x14ac:dyDescent="0.2">
      <c r="B18" t="s">
        <v>799</v>
      </c>
      <c r="C18">
        <v>2.3752386146713933E-2</v>
      </c>
      <c r="D18">
        <v>5.4458685574038719E-2</v>
      </c>
      <c r="J18" s="46">
        <v>2.3752386146713933E-2</v>
      </c>
      <c r="K18">
        <v>3.5260430869920908E-2</v>
      </c>
      <c r="AQ18" t="s">
        <v>10</v>
      </c>
      <c r="AR18">
        <v>7.2212154868377433E-3</v>
      </c>
      <c r="AS18">
        <v>4.727109760137173E-3</v>
      </c>
      <c r="AT18">
        <v>1.6437715555035946E-2</v>
      </c>
      <c r="AV18">
        <v>1.0572670057091636E-2</v>
      </c>
      <c r="AW18">
        <v>1.955534771341166E-2</v>
      </c>
      <c r="AX18">
        <v>1.7860135227294866E-2</v>
      </c>
      <c r="AZ18">
        <v>1.9282554899553786E-2</v>
      </c>
    </row>
    <row r="19" spans="2:52" x14ac:dyDescent="0.2">
      <c r="B19" t="s">
        <v>800</v>
      </c>
      <c r="C19">
        <v>2.2179853829043531E-2</v>
      </c>
      <c r="D19">
        <v>4.8661214523439196E-2</v>
      </c>
      <c r="J19">
        <v>2.1828642148746507E-2</v>
      </c>
      <c r="K19" s="7">
        <v>3.1418393457428126E-2</v>
      </c>
      <c r="AQ19" s="41" t="s">
        <v>10</v>
      </c>
      <c r="AR19">
        <v>3.2001199108163307E-3</v>
      </c>
      <c r="AS19">
        <v>1.0080002997770393E-3</v>
      </c>
      <c r="AT19">
        <v>9.1207164671275719E-3</v>
      </c>
      <c r="AV19" s="41">
        <v>1.0169936110018173E-2</v>
      </c>
      <c r="AW19" s="41">
        <v>1.7701834260768549E-2</v>
      </c>
      <c r="AX19" s="41">
        <v>1.5978116276019711E-2</v>
      </c>
      <c r="AZ19">
        <v>1.7899105629274565E-2</v>
      </c>
    </row>
    <row r="20" spans="2:52" x14ac:dyDescent="0.2">
      <c r="B20" t="s">
        <v>801</v>
      </c>
      <c r="C20">
        <v>1.9750199723310144E-2</v>
      </c>
      <c r="D20">
        <v>4.7968667796808306E-2</v>
      </c>
      <c r="J20">
        <v>1.9282554899553786E-2</v>
      </c>
      <c r="K20">
        <v>2.8386040802010862E-2</v>
      </c>
      <c r="AQ20" t="s">
        <v>789</v>
      </c>
      <c r="AR20" s="42">
        <f>AVERAGE(AR16:AR18)</f>
        <v>7.2670656354424613E-3</v>
      </c>
      <c r="AS20" s="42">
        <f>AVERAGE(AS16:AS18)</f>
        <v>7.0959946605761428E-3</v>
      </c>
      <c r="AT20" s="42">
        <f>AVERAGE(AT16:AT18)</f>
        <v>1.7325228080434695E-2</v>
      </c>
      <c r="AV20">
        <f>AVERAGE(AV16:AV19)</f>
        <v>1.1248335937658267E-2</v>
      </c>
      <c r="AW20">
        <f>AVERAGE(AW16:AW19)</f>
        <v>2.0529401685901772E-2</v>
      </c>
      <c r="AX20">
        <f>AVERAGE(AX16:AX19)</f>
        <v>1.7933978885674006E-2</v>
      </c>
      <c r="AZ20" s="42">
        <f>AVERAGE(AZ16:AZ19)</f>
        <v>2.0690672206072198E-2</v>
      </c>
    </row>
    <row r="21" spans="2:52" x14ac:dyDescent="0.2">
      <c r="B21" t="s">
        <v>802</v>
      </c>
      <c r="C21">
        <v>1.8269324448081679E-2</v>
      </c>
      <c r="D21">
        <v>4.3493901410825694E-2</v>
      </c>
      <c r="J21">
        <v>1.7899105629274565E-2</v>
      </c>
      <c r="K21">
        <v>1.3328836677720942E-2</v>
      </c>
      <c r="AQ21" t="s">
        <v>1428</v>
      </c>
      <c r="AR21">
        <f>(STDEV(AR16:AR19))</f>
        <v>2.0436009112535982E-3</v>
      </c>
      <c r="AS21">
        <f t="shared" ref="AS21:AZ21" si="4">(STDEV(AS16:AS19))</f>
        <v>3.5726157898964841E-3</v>
      </c>
      <c r="AT21">
        <f t="shared" si="4"/>
        <v>4.1844676269721E-3</v>
      </c>
      <c r="AV21">
        <f t="shared" si="4"/>
        <v>1.1675635624741588E-3</v>
      </c>
      <c r="AW21">
        <f t="shared" si="4"/>
        <v>2.5541391185143788E-3</v>
      </c>
      <c r="AX21">
        <f t="shared" si="4"/>
        <v>1.5290343007586006E-3</v>
      </c>
      <c r="AZ21">
        <f t="shared" si="4"/>
        <v>2.6105367357665762E-3</v>
      </c>
    </row>
    <row r="22" spans="2:52" x14ac:dyDescent="0.2">
      <c r="B22" s="42" t="s">
        <v>789</v>
      </c>
      <c r="C22" s="42">
        <f>AVERAGE(C18:C21)</f>
        <v>2.0987941036787319E-2</v>
      </c>
      <c r="D22" s="42">
        <f>AVERAGE(D18:D21)</f>
        <v>4.8645617326277979E-2</v>
      </c>
      <c r="J22" s="42">
        <f>AVERAGE(J18:J21)</f>
        <v>2.0690672206072198E-2</v>
      </c>
      <c r="K22" s="42">
        <f>AVERAGE(K18:K21)</f>
        <v>2.709842545177021E-2</v>
      </c>
      <c r="AQ22" t="s">
        <v>1427</v>
      </c>
      <c r="AR22">
        <f>(AR21/2)</f>
        <v>1.0218004556267991E-3</v>
      </c>
      <c r="AS22">
        <f t="shared" ref="AS22:AZ22" si="5">(AS21/2)</f>
        <v>1.786307894948242E-3</v>
      </c>
      <c r="AT22">
        <f t="shared" si="5"/>
        <v>2.09223381348605E-3</v>
      </c>
      <c r="AV22">
        <f t="shared" si="5"/>
        <v>5.8378178123707938E-4</v>
      </c>
      <c r="AW22">
        <f t="shared" si="5"/>
        <v>1.2770695592571894E-3</v>
      </c>
      <c r="AX22">
        <f t="shared" si="5"/>
        <v>7.6451715037930031E-4</v>
      </c>
      <c r="AZ22">
        <f t="shared" si="5"/>
        <v>1.3052683678832881E-3</v>
      </c>
    </row>
    <row r="40" spans="1:34" x14ac:dyDescent="0.2">
      <c r="A40" s="49"/>
      <c r="B40" s="49" t="s">
        <v>807</v>
      </c>
      <c r="C40" s="49" t="s">
        <v>808</v>
      </c>
      <c r="D40" s="49" t="s">
        <v>809</v>
      </c>
      <c r="E40" s="49" t="s">
        <v>810</v>
      </c>
      <c r="F40" s="49" t="s">
        <v>793</v>
      </c>
      <c r="G40" s="49" t="s">
        <v>811</v>
      </c>
      <c r="H40" s="49" t="s">
        <v>812</v>
      </c>
      <c r="I40" s="49" t="s">
        <v>813</v>
      </c>
      <c r="J40" s="49" t="s">
        <v>814</v>
      </c>
      <c r="K40" s="49" t="s">
        <v>815</v>
      </c>
      <c r="L40" s="49" t="s">
        <v>816</v>
      </c>
      <c r="M40" s="49" t="s">
        <v>817</v>
      </c>
      <c r="N40" s="49" t="s">
        <v>818</v>
      </c>
      <c r="O40" s="49" t="s">
        <v>819</v>
      </c>
      <c r="P40" s="49" t="s">
        <v>820</v>
      </c>
      <c r="Q40" s="49" t="s">
        <v>821</v>
      </c>
      <c r="T40" s="49"/>
      <c r="U40" s="49"/>
      <c r="V40" s="49"/>
      <c r="W40" s="49"/>
      <c r="X40" s="49"/>
      <c r="Y40" s="49"/>
      <c r="Z40" s="49"/>
      <c r="AA40" s="49"/>
      <c r="AB40" s="49"/>
    </row>
    <row r="41" spans="1:34" x14ac:dyDescent="0.2">
      <c r="A41" s="50" t="s">
        <v>33</v>
      </c>
      <c r="B41" s="48">
        <v>4</v>
      </c>
      <c r="C41" s="48">
        <v>4</v>
      </c>
      <c r="D41" s="48">
        <v>4</v>
      </c>
      <c r="E41" s="48">
        <v>4</v>
      </c>
      <c r="F41" s="48">
        <v>4</v>
      </c>
      <c r="G41" s="48">
        <v>4</v>
      </c>
      <c r="H41" s="48">
        <v>4</v>
      </c>
      <c r="I41" s="48">
        <v>4</v>
      </c>
      <c r="J41" s="48">
        <v>4</v>
      </c>
      <c r="K41" s="48">
        <v>4</v>
      </c>
      <c r="L41" s="48">
        <v>4</v>
      </c>
      <c r="M41" s="48">
        <v>4</v>
      </c>
      <c r="N41" s="48">
        <v>4</v>
      </c>
      <c r="O41" s="48">
        <v>4</v>
      </c>
      <c r="P41" s="48">
        <v>4</v>
      </c>
      <c r="Q41" s="48">
        <v>4</v>
      </c>
      <c r="T41" s="50" t="s">
        <v>59</v>
      </c>
      <c r="U41" s="48">
        <v>1</v>
      </c>
      <c r="V41" s="48"/>
      <c r="W41" s="48"/>
      <c r="X41" s="48"/>
      <c r="Y41" s="48"/>
      <c r="Z41" s="48"/>
      <c r="AA41" s="48"/>
      <c r="AB41" s="48"/>
    </row>
    <row r="42" spans="1:34" x14ac:dyDescent="0.2">
      <c r="A42" s="50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T42" s="50" t="s">
        <v>60</v>
      </c>
      <c r="U42" s="48">
        <v>231</v>
      </c>
      <c r="V42" s="48"/>
      <c r="W42" s="48"/>
      <c r="X42" s="48"/>
      <c r="Y42" s="48"/>
      <c r="Z42" s="48"/>
      <c r="AA42" s="48"/>
      <c r="AB42" s="48"/>
    </row>
    <row r="43" spans="1:34" x14ac:dyDescent="0.2">
      <c r="A43" s="50" t="s">
        <v>34</v>
      </c>
      <c r="B43" s="48">
        <v>1.763E-2</v>
      </c>
      <c r="C43" s="48">
        <v>1.7500000000000002E-2</v>
      </c>
      <c r="D43" s="48">
        <v>1.7649999999999999E-2</v>
      </c>
      <c r="E43" s="48">
        <v>2.5919999999999999E-2</v>
      </c>
      <c r="F43" s="48">
        <v>3.5139999999999998E-2</v>
      </c>
      <c r="G43" s="48">
        <v>2.5919999999999999E-2</v>
      </c>
      <c r="H43" s="48">
        <v>1.8270000000000002E-2</v>
      </c>
      <c r="I43" s="48">
        <v>4.3490000000000001E-2</v>
      </c>
      <c r="J43" s="48">
        <v>1.017E-2</v>
      </c>
      <c r="K43" s="48">
        <v>1.77E-2</v>
      </c>
      <c r="L43" s="48">
        <v>1.5980000000000001E-2</v>
      </c>
      <c r="M43" s="48">
        <v>4.2079999999999999E-3</v>
      </c>
      <c r="N43" s="48">
        <v>1.2319999999999999E-2</v>
      </c>
      <c r="O43" s="48">
        <v>1.013E-2</v>
      </c>
      <c r="P43" s="48">
        <v>1.7899999999999999E-2</v>
      </c>
      <c r="Q43" s="48">
        <v>1.333E-2</v>
      </c>
      <c r="T43" s="50" t="s">
        <v>61</v>
      </c>
      <c r="U43" s="48">
        <v>0.05</v>
      </c>
      <c r="V43" s="48"/>
      <c r="W43" s="48"/>
      <c r="X43" s="48"/>
      <c r="Y43" s="48"/>
      <c r="Z43" s="48"/>
      <c r="AA43" s="48"/>
      <c r="AB43" s="48"/>
    </row>
    <row r="44" spans="1:34" x14ac:dyDescent="0.2">
      <c r="A44" s="50" t="s">
        <v>35</v>
      </c>
      <c r="B44" s="48">
        <v>1.7919999999999998E-2</v>
      </c>
      <c r="C44" s="48">
        <v>1.8069999999999999E-2</v>
      </c>
      <c r="D44" s="48">
        <v>1.813E-2</v>
      </c>
      <c r="E44" s="48">
        <v>2.6110000000000001E-2</v>
      </c>
      <c r="F44" s="48">
        <v>3.569E-2</v>
      </c>
      <c r="G44" s="48">
        <v>2.6849999999999999E-2</v>
      </c>
      <c r="H44" s="48">
        <v>1.864E-2</v>
      </c>
      <c r="I44" s="48">
        <v>4.4609999999999997E-2</v>
      </c>
      <c r="J44" s="48">
        <v>1.027E-2</v>
      </c>
      <c r="K44" s="48">
        <v>1.8169999999999999E-2</v>
      </c>
      <c r="L44" s="48">
        <v>1.6449999999999999E-2</v>
      </c>
      <c r="M44" s="48">
        <v>6.143E-3</v>
      </c>
      <c r="N44" s="48">
        <v>1.516E-2</v>
      </c>
      <c r="O44" s="48">
        <v>1.289E-2</v>
      </c>
      <c r="P44" s="48">
        <v>1.8239999999999999E-2</v>
      </c>
      <c r="Q44" s="48">
        <v>1.7090000000000001E-2</v>
      </c>
      <c r="T44" s="50"/>
      <c r="U44" s="48"/>
      <c r="V44" s="48"/>
      <c r="W44" s="48"/>
      <c r="X44" s="48"/>
      <c r="Y44" s="48"/>
      <c r="Z44" s="48"/>
      <c r="AA44" s="48"/>
      <c r="AB44" s="48"/>
    </row>
    <row r="45" spans="1:34" x14ac:dyDescent="0.2">
      <c r="A45" s="50" t="s">
        <v>36</v>
      </c>
      <c r="B45" s="48">
        <v>1.924E-2</v>
      </c>
      <c r="C45" s="48">
        <v>2.0930000000000001E-2</v>
      </c>
      <c r="D45" s="48">
        <v>2.086E-2</v>
      </c>
      <c r="E45" s="48">
        <v>2.7470000000000001E-2</v>
      </c>
      <c r="F45" s="48">
        <v>3.7690000000000001E-2</v>
      </c>
      <c r="G45" s="48">
        <v>3.1469999999999998E-2</v>
      </c>
      <c r="H45" s="48">
        <v>2.0969999999999999E-2</v>
      </c>
      <c r="I45" s="48">
        <v>4.8320000000000002E-2</v>
      </c>
      <c r="J45" s="48">
        <v>1.1010000000000001E-2</v>
      </c>
      <c r="K45" s="48">
        <v>2.034E-2</v>
      </c>
      <c r="L45" s="48">
        <v>1.8030000000000001E-2</v>
      </c>
      <c r="M45" s="48">
        <v>1.3129999999999999E-2</v>
      </c>
      <c r="N45" s="48">
        <v>2.3910000000000001E-2</v>
      </c>
      <c r="O45" s="48">
        <v>2.2769999999999999E-2</v>
      </c>
      <c r="P45" s="48">
        <v>2.0559999999999998E-2</v>
      </c>
      <c r="Q45" s="48">
        <v>2.9899999999999999E-2</v>
      </c>
      <c r="T45" s="50" t="s">
        <v>62</v>
      </c>
      <c r="U45" s="48" t="s">
        <v>63</v>
      </c>
      <c r="V45" s="48" t="s">
        <v>64</v>
      </c>
      <c r="W45" s="48" t="s">
        <v>65</v>
      </c>
      <c r="X45" s="48" t="s">
        <v>66</v>
      </c>
      <c r="Y45" s="48" t="s">
        <v>67</v>
      </c>
      <c r="Z45" s="48"/>
      <c r="AA45" s="48"/>
      <c r="AB45" s="48" t="s">
        <v>1426</v>
      </c>
    </row>
    <row r="46" spans="1:34" x14ac:dyDescent="0.2">
      <c r="A46" s="50" t="s">
        <v>37</v>
      </c>
      <c r="B46" s="48">
        <v>2.1270000000000001E-2</v>
      </c>
      <c r="C46" s="48">
        <v>2.3189999999999999E-2</v>
      </c>
      <c r="D46" s="48">
        <v>2.3369999999999998E-2</v>
      </c>
      <c r="E46" s="48">
        <v>3.0120000000000001E-2</v>
      </c>
      <c r="F46" s="48">
        <v>4.0430000000000001E-2</v>
      </c>
      <c r="G46" s="48">
        <v>3.603E-2</v>
      </c>
      <c r="H46" s="48">
        <v>2.3359999999999999E-2</v>
      </c>
      <c r="I46" s="48">
        <v>5.3010000000000002E-2</v>
      </c>
      <c r="J46" s="48">
        <v>1.247E-2</v>
      </c>
      <c r="K46" s="48">
        <v>2.308E-2</v>
      </c>
      <c r="L46" s="48">
        <v>1.932E-2</v>
      </c>
      <c r="M46" s="48">
        <v>1.6199999999999999E-2</v>
      </c>
      <c r="N46" s="48">
        <v>2.5510000000000001E-2</v>
      </c>
      <c r="O46" s="48">
        <v>2.6890000000000001E-2</v>
      </c>
      <c r="P46" s="48">
        <v>2.3269999999999999E-2</v>
      </c>
      <c r="Q46" s="48">
        <v>3.4299999999999997E-2</v>
      </c>
      <c r="T46" s="50"/>
      <c r="U46" s="48"/>
      <c r="V46" s="48"/>
      <c r="W46" s="48"/>
      <c r="X46" s="48"/>
      <c r="Y46" s="48"/>
      <c r="Z46" s="48"/>
      <c r="AA46" s="48"/>
      <c r="AB46" s="52" t="s">
        <v>1394</v>
      </c>
      <c r="AC46" s="53">
        <v>1.094E-2</v>
      </c>
      <c r="AD46" s="53" t="s">
        <v>1395</v>
      </c>
      <c r="AE46" s="53" t="s">
        <v>49</v>
      </c>
      <c r="AF46" s="53" t="s">
        <v>55</v>
      </c>
      <c r="AG46" s="53">
        <v>4.02E-2</v>
      </c>
      <c r="AH46" s="53" t="s">
        <v>476</v>
      </c>
    </row>
    <row r="47" spans="1:34" x14ac:dyDescent="0.2">
      <c r="A47" s="50" t="s">
        <v>38</v>
      </c>
      <c r="B47" s="48">
        <v>2.181E-2</v>
      </c>
      <c r="C47" s="48">
        <v>2.3570000000000001E-2</v>
      </c>
      <c r="D47" s="48">
        <v>2.3789999999999999E-2</v>
      </c>
      <c r="E47" s="48">
        <v>3.074E-2</v>
      </c>
      <c r="F47" s="48">
        <v>4.1230000000000003E-2</v>
      </c>
      <c r="G47" s="48">
        <v>3.6940000000000001E-2</v>
      </c>
      <c r="H47" s="48">
        <v>2.375E-2</v>
      </c>
      <c r="I47" s="48">
        <v>5.4460000000000001E-2</v>
      </c>
      <c r="J47" s="48">
        <v>1.281E-2</v>
      </c>
      <c r="K47" s="48">
        <v>2.3730000000000001E-2</v>
      </c>
      <c r="L47" s="48">
        <v>1.9699999999999999E-2</v>
      </c>
      <c r="M47" s="48">
        <v>1.6840000000000001E-2</v>
      </c>
      <c r="N47" s="48">
        <v>2.596E-2</v>
      </c>
      <c r="O47" s="48">
        <v>2.7730000000000001E-2</v>
      </c>
      <c r="P47" s="48">
        <v>2.375E-2</v>
      </c>
      <c r="Q47" s="48">
        <v>3.526E-2</v>
      </c>
      <c r="T47" s="52" t="s">
        <v>823</v>
      </c>
      <c r="U47" s="53">
        <v>-1.2539999999999999E-3</v>
      </c>
      <c r="V47" s="53" t="s">
        <v>1069</v>
      </c>
      <c r="W47" s="53" t="s">
        <v>54</v>
      </c>
      <c r="X47" s="53" t="s">
        <v>51</v>
      </c>
      <c r="Y47" s="53" t="s">
        <v>83</v>
      </c>
      <c r="Z47" s="53" t="s">
        <v>69</v>
      </c>
      <c r="AA47" s="48"/>
      <c r="AB47" s="52" t="s">
        <v>1405</v>
      </c>
      <c r="AC47" s="53">
        <v>5.1349999999999998E-3</v>
      </c>
      <c r="AD47" s="53" t="s">
        <v>1406</v>
      </c>
      <c r="AE47" s="53" t="s">
        <v>54</v>
      </c>
      <c r="AF47" s="53" t="s">
        <v>51</v>
      </c>
      <c r="AG47" s="53">
        <v>0.96889999999999998</v>
      </c>
      <c r="AH47" s="53" t="s">
        <v>484</v>
      </c>
    </row>
    <row r="48" spans="1:34" x14ac:dyDescent="0.2">
      <c r="A48" s="50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T48" s="52" t="s">
        <v>825</v>
      </c>
      <c r="U48" s="53">
        <v>-1.3140000000000001E-3</v>
      </c>
      <c r="V48" s="53" t="s">
        <v>1070</v>
      </c>
      <c r="W48" s="53" t="s">
        <v>54</v>
      </c>
      <c r="X48" s="53" t="s">
        <v>51</v>
      </c>
      <c r="Y48" s="53" t="s">
        <v>83</v>
      </c>
      <c r="Z48" s="53" t="s">
        <v>73</v>
      </c>
      <c r="AA48" s="48"/>
      <c r="AB48" s="52" t="s">
        <v>1414</v>
      </c>
      <c r="AC48" s="53">
        <v>5.47E-3</v>
      </c>
      <c r="AD48" s="53" t="s">
        <v>1415</v>
      </c>
      <c r="AE48" s="53" t="s">
        <v>54</v>
      </c>
      <c r="AF48" s="53" t="s">
        <v>51</v>
      </c>
      <c r="AG48" s="53">
        <v>0.94320000000000004</v>
      </c>
      <c r="AH48" s="53" t="s">
        <v>1416</v>
      </c>
    </row>
    <row r="49" spans="1:34" x14ac:dyDescent="0.2">
      <c r="A49" s="50" t="s">
        <v>39</v>
      </c>
      <c r="B49" s="48">
        <v>1.9480000000000001E-2</v>
      </c>
      <c r="C49" s="48">
        <v>2.0729999999999998E-2</v>
      </c>
      <c r="D49" s="48">
        <v>2.0789999999999999E-2</v>
      </c>
      <c r="E49" s="48">
        <v>2.7900000000000001E-2</v>
      </c>
      <c r="F49" s="48">
        <v>3.7940000000000002E-2</v>
      </c>
      <c r="G49" s="48">
        <v>3.1449999999999999E-2</v>
      </c>
      <c r="H49" s="48">
        <v>2.0990000000000002E-2</v>
      </c>
      <c r="I49" s="48">
        <v>4.8649999999999999E-2</v>
      </c>
      <c r="J49" s="48">
        <v>1.125E-2</v>
      </c>
      <c r="K49" s="48">
        <v>2.053E-2</v>
      </c>
      <c r="L49" s="48">
        <v>1.7930000000000001E-2</v>
      </c>
      <c r="M49" s="48">
        <v>1.1820000000000001E-2</v>
      </c>
      <c r="N49" s="48">
        <v>2.1520000000000001E-2</v>
      </c>
      <c r="O49" s="48">
        <v>2.085E-2</v>
      </c>
      <c r="P49" s="48">
        <v>2.069E-2</v>
      </c>
      <c r="Q49" s="48">
        <v>2.7099999999999999E-2</v>
      </c>
      <c r="T49" s="50" t="s">
        <v>827</v>
      </c>
      <c r="U49" s="48">
        <v>-8.4239999999999992E-3</v>
      </c>
      <c r="V49" s="48" t="s">
        <v>1071</v>
      </c>
      <c r="W49" s="48" t="s">
        <v>54</v>
      </c>
      <c r="X49" s="48" t="s">
        <v>51</v>
      </c>
      <c r="Y49" s="48">
        <v>0.32719999999999999</v>
      </c>
      <c r="Z49" s="48" t="s">
        <v>75</v>
      </c>
      <c r="AA49" s="48"/>
      <c r="AB49" s="48"/>
    </row>
    <row r="50" spans="1:34" x14ac:dyDescent="0.2">
      <c r="A50" s="50" t="s">
        <v>40</v>
      </c>
      <c r="B50" s="48">
        <v>1.7619999999999999E-3</v>
      </c>
      <c r="C50" s="48">
        <v>2.6580000000000002E-3</v>
      </c>
      <c r="D50" s="48">
        <v>2.7139999999999998E-3</v>
      </c>
      <c r="E50" s="48">
        <v>2.1280000000000001E-3</v>
      </c>
      <c r="F50" s="48">
        <v>2.519E-3</v>
      </c>
      <c r="G50" s="48">
        <v>4.7400000000000003E-3</v>
      </c>
      <c r="H50" s="48">
        <v>2.4489999999999998E-3</v>
      </c>
      <c r="I50" s="48">
        <v>4.5019999999999999E-3</v>
      </c>
      <c r="J50" s="48">
        <v>1.168E-3</v>
      </c>
      <c r="K50" s="48">
        <v>2.5539999999999998E-3</v>
      </c>
      <c r="L50" s="48">
        <v>1.529E-3</v>
      </c>
      <c r="M50" s="48">
        <v>5.4559999999999999E-3</v>
      </c>
      <c r="N50" s="48">
        <v>6.215E-3</v>
      </c>
      <c r="O50" s="48">
        <v>7.6319999999999999E-3</v>
      </c>
      <c r="P50" s="48">
        <v>2.611E-3</v>
      </c>
      <c r="Q50" s="48">
        <v>9.6010000000000002E-3</v>
      </c>
      <c r="T50" s="50" t="s">
        <v>829</v>
      </c>
      <c r="U50" s="48">
        <v>-1.8460000000000001E-2</v>
      </c>
      <c r="V50" s="48" t="s">
        <v>1072</v>
      </c>
      <c r="W50" s="48" t="s">
        <v>49</v>
      </c>
      <c r="X50" s="48" t="s">
        <v>71</v>
      </c>
      <c r="Y50" s="48" t="s">
        <v>72</v>
      </c>
      <c r="Z50" s="48" t="s">
        <v>77</v>
      </c>
      <c r="AA50" s="48"/>
      <c r="AB50" s="48" t="s">
        <v>1422</v>
      </c>
    </row>
    <row r="51" spans="1:34" x14ac:dyDescent="0.2">
      <c r="A51" s="50" t="s">
        <v>41</v>
      </c>
      <c r="B51" s="48">
        <v>8.811E-4</v>
      </c>
      <c r="C51" s="48">
        <v>1.3290000000000001E-3</v>
      </c>
      <c r="D51" s="48">
        <v>1.3569999999999999E-3</v>
      </c>
      <c r="E51" s="48">
        <v>1.0640000000000001E-3</v>
      </c>
      <c r="F51" s="48">
        <v>1.2589999999999999E-3</v>
      </c>
      <c r="G51" s="48">
        <v>2.3700000000000001E-3</v>
      </c>
      <c r="H51" s="48">
        <v>1.224E-3</v>
      </c>
      <c r="I51" s="48">
        <v>2.251E-3</v>
      </c>
      <c r="J51" s="48">
        <v>5.8379999999999999E-4</v>
      </c>
      <c r="K51" s="48">
        <v>1.2769999999999999E-3</v>
      </c>
      <c r="L51" s="48">
        <v>7.6449999999999999E-4</v>
      </c>
      <c r="M51" s="48">
        <v>2.728E-3</v>
      </c>
      <c r="N51" s="48">
        <v>3.107E-3</v>
      </c>
      <c r="O51" s="48">
        <v>3.8159999999999999E-3</v>
      </c>
      <c r="P51" s="48">
        <v>1.305E-3</v>
      </c>
      <c r="Q51" s="48">
        <v>4.8009999999999997E-3</v>
      </c>
      <c r="T51" s="50" t="s">
        <v>831</v>
      </c>
      <c r="U51" s="48">
        <v>-1.1979999999999999E-2</v>
      </c>
      <c r="V51" s="48" t="s">
        <v>1073</v>
      </c>
      <c r="W51" s="48" t="s">
        <v>49</v>
      </c>
      <c r="X51" s="48" t="s">
        <v>55</v>
      </c>
      <c r="Y51" s="48">
        <v>1.3599999999999999E-2</v>
      </c>
      <c r="Z51" s="48" t="s">
        <v>79</v>
      </c>
      <c r="AA51" s="48"/>
      <c r="AB51" s="48"/>
    </row>
    <row r="52" spans="1:34" x14ac:dyDescent="0.2">
      <c r="A52" s="50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T52" s="52" t="s">
        <v>833</v>
      </c>
      <c r="U52" s="53">
        <v>-1.5120000000000001E-3</v>
      </c>
      <c r="V52" s="53" t="s">
        <v>1074</v>
      </c>
      <c r="W52" s="53" t="s">
        <v>54</v>
      </c>
      <c r="X52" s="53" t="s">
        <v>51</v>
      </c>
      <c r="Y52" s="53" t="s">
        <v>83</v>
      </c>
      <c r="Z52" s="53" t="s">
        <v>81</v>
      </c>
      <c r="AA52" s="48"/>
      <c r="AB52" s="52" t="s">
        <v>1391</v>
      </c>
      <c r="AC52" s="53">
        <v>6.4840000000000002E-3</v>
      </c>
      <c r="AD52" s="53" t="s">
        <v>1174</v>
      </c>
      <c r="AE52" s="53" t="s">
        <v>54</v>
      </c>
      <c r="AF52" s="53" t="s">
        <v>51</v>
      </c>
      <c r="AG52" s="53">
        <v>0.78879999999999995</v>
      </c>
      <c r="AH52" s="53" t="s">
        <v>472</v>
      </c>
    </row>
    <row r="53" spans="1:34" x14ac:dyDescent="0.2">
      <c r="A53" s="50" t="s">
        <v>42</v>
      </c>
      <c r="B53" s="48">
        <v>1.6670000000000001E-2</v>
      </c>
      <c r="C53" s="48">
        <v>1.6500000000000001E-2</v>
      </c>
      <c r="D53" s="48">
        <v>1.6469999999999999E-2</v>
      </c>
      <c r="E53" s="48">
        <v>2.4510000000000001E-2</v>
      </c>
      <c r="F53" s="48">
        <v>3.3930000000000002E-2</v>
      </c>
      <c r="G53" s="48">
        <v>2.3910000000000001E-2</v>
      </c>
      <c r="H53" s="48">
        <v>1.7090000000000001E-2</v>
      </c>
      <c r="I53" s="48">
        <v>4.1480000000000003E-2</v>
      </c>
      <c r="J53" s="48">
        <v>9.3900000000000008E-3</v>
      </c>
      <c r="K53" s="48">
        <v>1.6469999999999999E-2</v>
      </c>
      <c r="L53" s="48">
        <v>1.55E-2</v>
      </c>
      <c r="M53" s="48">
        <v>3.143E-3</v>
      </c>
      <c r="N53" s="48">
        <v>1.1639999999999999E-2</v>
      </c>
      <c r="O53" s="48">
        <v>8.7049999999999992E-3</v>
      </c>
      <c r="P53" s="48">
        <v>1.6539999999999999E-2</v>
      </c>
      <c r="Q53" s="48">
        <v>1.1820000000000001E-2</v>
      </c>
      <c r="T53" s="50" t="s">
        <v>835</v>
      </c>
      <c r="U53" s="48">
        <v>-2.9170000000000001E-2</v>
      </c>
      <c r="V53" s="48" t="s">
        <v>1075</v>
      </c>
      <c r="W53" s="48" t="s">
        <v>49</v>
      </c>
      <c r="X53" s="48" t="s">
        <v>71</v>
      </c>
      <c r="Y53" s="48" t="s">
        <v>72</v>
      </c>
      <c r="Z53" s="48" t="s">
        <v>84</v>
      </c>
      <c r="AA53" s="48"/>
      <c r="AB53" s="52" t="s">
        <v>1392</v>
      </c>
      <c r="AC53" s="53">
        <v>-3.5509999999999999E-3</v>
      </c>
      <c r="AD53" s="53" t="s">
        <v>1393</v>
      </c>
      <c r="AE53" s="53" t="s">
        <v>54</v>
      </c>
      <c r="AF53" s="53" t="s">
        <v>51</v>
      </c>
      <c r="AG53" s="53">
        <v>0.99970000000000003</v>
      </c>
      <c r="AH53" s="53" t="s">
        <v>474</v>
      </c>
    </row>
    <row r="54" spans="1:34" x14ac:dyDescent="0.2">
      <c r="A54" s="50" t="s">
        <v>43</v>
      </c>
      <c r="B54" s="48">
        <v>2.2280000000000001E-2</v>
      </c>
      <c r="C54" s="48">
        <v>2.496E-2</v>
      </c>
      <c r="D54" s="48">
        <v>2.511E-2</v>
      </c>
      <c r="E54" s="48">
        <v>3.1289999999999998E-2</v>
      </c>
      <c r="F54" s="48">
        <v>4.1939999999999998E-2</v>
      </c>
      <c r="G54" s="48">
        <v>3.8989999999999997E-2</v>
      </c>
      <c r="H54" s="48">
        <v>2.4879999999999999E-2</v>
      </c>
      <c r="I54" s="48">
        <v>5.5809999999999998E-2</v>
      </c>
      <c r="J54" s="48">
        <v>1.311E-2</v>
      </c>
      <c r="K54" s="48">
        <v>2.4590000000000001E-2</v>
      </c>
      <c r="L54" s="48">
        <v>2.0369999999999999E-2</v>
      </c>
      <c r="M54" s="48">
        <v>2.051E-2</v>
      </c>
      <c r="N54" s="48">
        <v>3.141E-2</v>
      </c>
      <c r="O54" s="48">
        <v>3.2989999999999998E-2</v>
      </c>
      <c r="P54" s="48">
        <v>2.4840000000000001E-2</v>
      </c>
      <c r="Q54" s="48">
        <v>4.2380000000000001E-2</v>
      </c>
      <c r="T54" s="52" t="s">
        <v>837</v>
      </c>
      <c r="U54" s="53">
        <v>8.2279999999999992E-3</v>
      </c>
      <c r="V54" s="53" t="s">
        <v>1076</v>
      </c>
      <c r="W54" s="53" t="s">
        <v>54</v>
      </c>
      <c r="X54" s="53" t="s">
        <v>51</v>
      </c>
      <c r="Y54" s="53">
        <v>0.36959999999999998</v>
      </c>
      <c r="Z54" s="53" t="s">
        <v>86</v>
      </c>
      <c r="AA54" s="48"/>
      <c r="AB54" s="52" t="s">
        <v>1401</v>
      </c>
      <c r="AC54" s="53">
        <v>-1.004E-2</v>
      </c>
      <c r="AD54" s="53" t="s">
        <v>1402</v>
      </c>
      <c r="AE54" s="53" t="s">
        <v>54</v>
      </c>
      <c r="AF54" s="53" t="s">
        <v>51</v>
      </c>
      <c r="AG54" s="53">
        <v>9.4700000000000006E-2</v>
      </c>
      <c r="AH54" s="53" t="s">
        <v>480</v>
      </c>
    </row>
    <row r="55" spans="1:34" x14ac:dyDescent="0.2">
      <c r="A55" s="50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T55" s="50" t="s">
        <v>839</v>
      </c>
      <c r="U55" s="48">
        <v>-1.0529999999999999E-3</v>
      </c>
      <c r="V55" s="48" t="s">
        <v>1077</v>
      </c>
      <c r="W55" s="48" t="s">
        <v>54</v>
      </c>
      <c r="X55" s="48" t="s">
        <v>51</v>
      </c>
      <c r="Y55" s="48" t="s">
        <v>83</v>
      </c>
      <c r="Z55" s="48" t="s">
        <v>88</v>
      </c>
      <c r="AA55" s="48"/>
      <c r="AB55" s="48"/>
    </row>
    <row r="56" spans="1:34" x14ac:dyDescent="0.2">
      <c r="A56" s="50" t="s">
        <v>44</v>
      </c>
      <c r="B56" s="48">
        <v>7.7909999999999993E-2</v>
      </c>
      <c r="C56" s="48">
        <v>8.2919999999999994E-2</v>
      </c>
      <c r="D56" s="48">
        <v>8.3159999999999998E-2</v>
      </c>
      <c r="E56" s="48">
        <v>0.1116</v>
      </c>
      <c r="F56" s="48">
        <v>0.1517</v>
      </c>
      <c r="G56" s="48">
        <v>0.1258</v>
      </c>
      <c r="H56" s="48">
        <v>8.3949999999999997E-2</v>
      </c>
      <c r="I56" s="48">
        <v>0.1946</v>
      </c>
      <c r="J56" s="48">
        <v>4.4990000000000002E-2</v>
      </c>
      <c r="K56" s="48">
        <v>8.2119999999999999E-2</v>
      </c>
      <c r="L56" s="48">
        <v>7.1739999999999998E-2</v>
      </c>
      <c r="M56" s="48">
        <v>4.7300000000000002E-2</v>
      </c>
      <c r="N56" s="48">
        <v>8.6099999999999996E-2</v>
      </c>
      <c r="O56" s="48">
        <v>8.3390000000000006E-2</v>
      </c>
      <c r="P56" s="48">
        <v>8.276E-2</v>
      </c>
      <c r="Q56" s="48">
        <v>0.1084</v>
      </c>
      <c r="T56" s="50" t="s">
        <v>841</v>
      </c>
      <c r="U56" s="48">
        <v>1.5430000000000001E-3</v>
      </c>
      <c r="V56" s="48" t="s">
        <v>1078</v>
      </c>
      <c r="W56" s="48" t="s">
        <v>54</v>
      </c>
      <c r="X56" s="48" t="s">
        <v>51</v>
      </c>
      <c r="Y56" s="48" t="s">
        <v>83</v>
      </c>
      <c r="Z56" s="48" t="s">
        <v>90</v>
      </c>
      <c r="AA56" s="48"/>
      <c r="AB56" s="48" t="s">
        <v>1423</v>
      </c>
    </row>
    <row r="57" spans="1:34" x14ac:dyDescent="0.2">
      <c r="A57" s="50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T57" s="50" t="s">
        <v>843</v>
      </c>
      <c r="U57" s="48">
        <v>7.6519999999999999E-3</v>
      </c>
      <c r="V57" s="48" t="s">
        <v>1079</v>
      </c>
      <c r="W57" s="48" t="s">
        <v>54</v>
      </c>
      <c r="X57" s="48" t="s">
        <v>51</v>
      </c>
      <c r="Y57" s="48">
        <v>0.5071</v>
      </c>
      <c r="Z57" s="48" t="s">
        <v>92</v>
      </c>
      <c r="AA57" s="48"/>
      <c r="AB57" s="52" t="s">
        <v>823</v>
      </c>
      <c r="AC57" s="53">
        <v>-1.2539999999999999E-3</v>
      </c>
      <c r="AD57" s="53" t="s">
        <v>1069</v>
      </c>
      <c r="AE57" s="53" t="s">
        <v>54</v>
      </c>
      <c r="AF57" s="53" t="s">
        <v>51</v>
      </c>
      <c r="AG57" s="53" t="s">
        <v>83</v>
      </c>
      <c r="AH57" s="53" t="s">
        <v>69</v>
      </c>
    </row>
    <row r="58" spans="1:34" x14ac:dyDescent="0.2">
      <c r="A58" s="50" t="s">
        <v>45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T58" s="50" t="s">
        <v>845</v>
      </c>
      <c r="U58" s="48">
        <v>-2.0479999999999999E-3</v>
      </c>
      <c r="V58" s="48" t="s">
        <v>1080</v>
      </c>
      <c r="W58" s="48" t="s">
        <v>54</v>
      </c>
      <c r="X58" s="48" t="s">
        <v>51</v>
      </c>
      <c r="Y58" s="48" t="s">
        <v>83</v>
      </c>
      <c r="Z58" s="48" t="s">
        <v>94</v>
      </c>
      <c r="AA58" s="48"/>
      <c r="AB58" s="52" t="s">
        <v>825</v>
      </c>
      <c r="AC58" s="53">
        <v>-1.3140000000000001E-3</v>
      </c>
      <c r="AD58" s="53" t="s">
        <v>1070</v>
      </c>
      <c r="AE58" s="53" t="s">
        <v>54</v>
      </c>
      <c r="AF58" s="53" t="s">
        <v>51</v>
      </c>
      <c r="AG58" s="53" t="s">
        <v>83</v>
      </c>
      <c r="AH58" s="53" t="s">
        <v>73</v>
      </c>
    </row>
    <row r="59" spans="1:34" x14ac:dyDescent="0.2">
      <c r="A59" s="50" t="s">
        <v>46</v>
      </c>
      <c r="B59" s="48" t="s">
        <v>822</v>
      </c>
      <c r="C59" s="48" t="s">
        <v>822</v>
      </c>
      <c r="D59" s="48" t="s">
        <v>822</v>
      </c>
      <c r="E59" s="48" t="s">
        <v>822</v>
      </c>
      <c r="F59" s="48" t="s">
        <v>822</v>
      </c>
      <c r="G59" s="48" t="s">
        <v>822</v>
      </c>
      <c r="H59" s="48" t="s">
        <v>822</v>
      </c>
      <c r="I59" s="48" t="s">
        <v>822</v>
      </c>
      <c r="J59" s="48" t="s">
        <v>822</v>
      </c>
      <c r="K59" s="48" t="s">
        <v>822</v>
      </c>
      <c r="L59" s="48" t="s">
        <v>822</v>
      </c>
      <c r="M59" s="48" t="s">
        <v>822</v>
      </c>
      <c r="N59" s="48" t="s">
        <v>822</v>
      </c>
      <c r="O59" s="48" t="s">
        <v>822</v>
      </c>
      <c r="P59" s="48" t="s">
        <v>822</v>
      </c>
      <c r="Q59" s="48" t="s">
        <v>822</v>
      </c>
      <c r="T59" s="50" t="s">
        <v>847</v>
      </c>
      <c r="U59" s="48">
        <v>-1.372E-3</v>
      </c>
      <c r="V59" s="48" t="s">
        <v>1081</v>
      </c>
      <c r="W59" s="48" t="s">
        <v>54</v>
      </c>
      <c r="X59" s="48" t="s">
        <v>51</v>
      </c>
      <c r="Y59" s="48" t="s">
        <v>83</v>
      </c>
      <c r="Z59" s="48" t="s">
        <v>96</v>
      </c>
      <c r="AA59" s="48"/>
      <c r="AB59" s="52" t="s">
        <v>833</v>
      </c>
      <c r="AC59" s="53">
        <v>-1.5120000000000001E-3</v>
      </c>
      <c r="AD59" s="53" t="s">
        <v>1074</v>
      </c>
      <c r="AE59" s="53" t="s">
        <v>54</v>
      </c>
      <c r="AF59" s="53" t="s">
        <v>51</v>
      </c>
      <c r="AG59" s="53" t="s">
        <v>83</v>
      </c>
      <c r="AH59" s="53" t="s">
        <v>81</v>
      </c>
    </row>
    <row r="60" spans="1:34" x14ac:dyDescent="0.2">
      <c r="A60" s="50" t="s">
        <v>47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T60" s="50" t="s">
        <v>849</v>
      </c>
      <c r="U60" s="48">
        <v>-1.214E-3</v>
      </c>
      <c r="V60" s="48" t="s">
        <v>1082</v>
      </c>
      <c r="W60" s="48" t="s">
        <v>54</v>
      </c>
      <c r="X60" s="48" t="s">
        <v>51</v>
      </c>
      <c r="Y60" s="48" t="s">
        <v>83</v>
      </c>
      <c r="Z60" s="48" t="s">
        <v>98</v>
      </c>
      <c r="AA60" s="48"/>
      <c r="AB60" s="52" t="s">
        <v>853</v>
      </c>
      <c r="AC60" s="53">
        <v>-6.0000000000000002E-5</v>
      </c>
      <c r="AD60" s="53" t="s">
        <v>1097</v>
      </c>
      <c r="AE60" s="53" t="s">
        <v>54</v>
      </c>
      <c r="AF60" s="53" t="s">
        <v>51</v>
      </c>
      <c r="AG60" s="53" t="s">
        <v>83</v>
      </c>
      <c r="AH60" s="53" t="s">
        <v>112</v>
      </c>
    </row>
    <row r="61" spans="1:34" x14ac:dyDescent="0.2">
      <c r="A61" s="50" t="s">
        <v>48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T61" s="50" t="s">
        <v>851</v>
      </c>
      <c r="U61" s="48">
        <v>-7.6229999999999996E-3</v>
      </c>
      <c r="V61" s="48" t="s">
        <v>1083</v>
      </c>
      <c r="W61" s="48" t="s">
        <v>54</v>
      </c>
      <c r="X61" s="48" t="s">
        <v>51</v>
      </c>
      <c r="Y61" s="48">
        <v>0.51449999999999996</v>
      </c>
      <c r="Z61" s="48" t="s">
        <v>100</v>
      </c>
      <c r="AA61" s="48"/>
      <c r="AB61" s="52" t="s">
        <v>861</v>
      </c>
      <c r="AC61" s="53">
        <v>-2.5799999999999998E-4</v>
      </c>
      <c r="AD61" s="53" t="s">
        <v>1101</v>
      </c>
      <c r="AE61" s="53" t="s">
        <v>54</v>
      </c>
      <c r="AF61" s="53" t="s">
        <v>51</v>
      </c>
      <c r="AG61" s="53" t="s">
        <v>83</v>
      </c>
      <c r="AH61" s="53" t="s">
        <v>120</v>
      </c>
    </row>
    <row r="62" spans="1:34" x14ac:dyDescent="0.2">
      <c r="A62" s="50" t="s">
        <v>50</v>
      </c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T62" s="52" t="s">
        <v>1084</v>
      </c>
      <c r="U62" s="53">
        <v>2.2829999999999999E-3</v>
      </c>
      <c r="V62" s="53" t="s">
        <v>1085</v>
      </c>
      <c r="W62" s="53" t="s">
        <v>54</v>
      </c>
      <c r="X62" s="53" t="s">
        <v>51</v>
      </c>
      <c r="Y62" s="53" t="s">
        <v>83</v>
      </c>
      <c r="Z62" s="53" t="s">
        <v>102</v>
      </c>
      <c r="AA62" s="48"/>
      <c r="AB62" s="52" t="s">
        <v>887</v>
      </c>
      <c r="AC62" s="53">
        <v>-1.9799999999999999E-4</v>
      </c>
      <c r="AD62" s="53" t="s">
        <v>1127</v>
      </c>
      <c r="AE62" s="53" t="s">
        <v>54</v>
      </c>
      <c r="AF62" s="53" t="s">
        <v>51</v>
      </c>
      <c r="AG62" s="53" t="s">
        <v>83</v>
      </c>
      <c r="AH62" s="53" t="s">
        <v>156</v>
      </c>
    </row>
    <row r="63" spans="1:34" x14ac:dyDescent="0.2">
      <c r="A63" s="50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T63" s="50" t="s">
        <v>1086</v>
      </c>
      <c r="U63" s="48">
        <v>8.7679999999999998E-3</v>
      </c>
      <c r="V63" s="48" t="s">
        <v>1087</v>
      </c>
      <c r="W63" s="48" t="s">
        <v>54</v>
      </c>
      <c r="X63" s="48" t="s">
        <v>51</v>
      </c>
      <c r="Y63" s="48">
        <v>0.2601</v>
      </c>
      <c r="Z63" s="48" t="s">
        <v>104</v>
      </c>
      <c r="AA63" s="48"/>
    </row>
    <row r="64" spans="1:34" x14ac:dyDescent="0.2">
      <c r="A64" s="50" t="s">
        <v>52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T64" s="50" t="s">
        <v>1088</v>
      </c>
      <c r="U64" s="48">
        <v>-1.268E-3</v>
      </c>
      <c r="V64" s="48" t="s">
        <v>1089</v>
      </c>
      <c r="W64" s="48" t="s">
        <v>54</v>
      </c>
      <c r="X64" s="48" t="s">
        <v>51</v>
      </c>
      <c r="Y64" s="48" t="s">
        <v>83</v>
      </c>
      <c r="Z64" s="48" t="s">
        <v>106</v>
      </c>
      <c r="AA64" s="48"/>
      <c r="AB64" s="48" t="s">
        <v>1424</v>
      </c>
    </row>
    <row r="65" spans="1:34" x14ac:dyDescent="0.2">
      <c r="A65" s="50" t="s">
        <v>53</v>
      </c>
      <c r="B65" s="48">
        <v>0.97350000000000003</v>
      </c>
      <c r="C65" s="48">
        <v>0.97829999999999995</v>
      </c>
      <c r="D65" s="48">
        <v>0.97550000000000003</v>
      </c>
      <c r="E65" s="48">
        <v>0.9395</v>
      </c>
      <c r="F65" s="48">
        <v>0.97219999999999995</v>
      </c>
      <c r="G65" s="48">
        <v>0.99299999999999999</v>
      </c>
      <c r="H65" s="48">
        <v>0.96789999999999998</v>
      </c>
      <c r="I65" s="48">
        <v>0.96289999999999998</v>
      </c>
      <c r="J65" s="48">
        <v>0.93720000000000003</v>
      </c>
      <c r="K65" s="48">
        <v>0.99239999999999995</v>
      </c>
      <c r="L65" s="48">
        <v>0.97350000000000003</v>
      </c>
      <c r="M65" s="48">
        <v>0.9214</v>
      </c>
      <c r="N65" s="48">
        <v>0.77190000000000003</v>
      </c>
      <c r="O65" s="48">
        <v>0.91249999999999998</v>
      </c>
      <c r="P65" s="48">
        <v>0.96699999999999997</v>
      </c>
      <c r="Q65" s="48">
        <v>0.87739999999999996</v>
      </c>
      <c r="T65" s="50" t="s">
        <v>1090</v>
      </c>
      <c r="U65" s="48">
        <v>1.323E-2</v>
      </c>
      <c r="V65" s="48" t="s">
        <v>1091</v>
      </c>
      <c r="W65" s="48" t="s">
        <v>49</v>
      </c>
      <c r="X65" s="48" t="s">
        <v>57</v>
      </c>
      <c r="Y65" s="48">
        <v>3.2000000000000002E-3</v>
      </c>
      <c r="Z65" s="48" t="s">
        <v>108</v>
      </c>
      <c r="AA65" s="48"/>
      <c r="AB65" s="52" t="s">
        <v>837</v>
      </c>
      <c r="AC65" s="53">
        <v>8.2279999999999992E-3</v>
      </c>
      <c r="AD65" s="53" t="s">
        <v>1076</v>
      </c>
      <c r="AE65" s="53" t="s">
        <v>54</v>
      </c>
      <c r="AF65" s="53" t="s">
        <v>51</v>
      </c>
      <c r="AG65" s="53">
        <v>0.36959999999999998</v>
      </c>
      <c r="AH65" s="53" t="s">
        <v>86</v>
      </c>
    </row>
    <row r="66" spans="1:34" x14ac:dyDescent="0.2">
      <c r="A66" s="50" t="s">
        <v>47</v>
      </c>
      <c r="B66" s="48">
        <v>0.86319999999999997</v>
      </c>
      <c r="C66" s="48">
        <v>0.89219999999999999</v>
      </c>
      <c r="D66" s="48">
        <v>0.87539999999999996</v>
      </c>
      <c r="E66" s="48">
        <v>0.6512</v>
      </c>
      <c r="F66" s="48">
        <v>0.85529999999999995</v>
      </c>
      <c r="G66" s="48">
        <v>0.97230000000000005</v>
      </c>
      <c r="H66" s="48">
        <v>0.82869999999999999</v>
      </c>
      <c r="I66" s="48">
        <v>0.79710000000000003</v>
      </c>
      <c r="J66" s="48">
        <v>0.63719999999999999</v>
      </c>
      <c r="K66" s="48">
        <v>0.96960000000000002</v>
      </c>
      <c r="L66" s="48">
        <v>0.86329999999999996</v>
      </c>
      <c r="M66" s="48">
        <v>0.54479999999999995</v>
      </c>
      <c r="N66" s="48">
        <v>6.0600000000000001E-2</v>
      </c>
      <c r="O66" s="48">
        <v>0.49580000000000002</v>
      </c>
      <c r="P66" s="48">
        <v>0.8226</v>
      </c>
      <c r="Q66" s="48">
        <v>0.32779999999999998</v>
      </c>
      <c r="T66" s="50" t="s">
        <v>1092</v>
      </c>
      <c r="U66" s="48">
        <v>1.3899999999999999E-2</v>
      </c>
      <c r="V66" s="48" t="s">
        <v>1093</v>
      </c>
      <c r="W66" s="48" t="s">
        <v>49</v>
      </c>
      <c r="X66" s="48" t="s">
        <v>57</v>
      </c>
      <c r="Y66" s="48">
        <v>1.4E-3</v>
      </c>
      <c r="Z66" s="48" t="s">
        <v>110</v>
      </c>
      <c r="AA66" s="48"/>
      <c r="AB66" s="52" t="s">
        <v>986</v>
      </c>
      <c r="AC66" s="53">
        <v>2.9710000000000001E-4</v>
      </c>
      <c r="AD66" s="53" t="s">
        <v>1226</v>
      </c>
      <c r="AE66" s="53" t="s">
        <v>54</v>
      </c>
      <c r="AF66" s="53" t="s">
        <v>51</v>
      </c>
      <c r="AG66" s="53" t="s">
        <v>83</v>
      </c>
      <c r="AH66" s="53" t="s">
        <v>296</v>
      </c>
    </row>
    <row r="67" spans="1:34" x14ac:dyDescent="0.2">
      <c r="A67" s="50" t="s">
        <v>48</v>
      </c>
      <c r="B67" s="48" t="s">
        <v>49</v>
      </c>
      <c r="C67" s="48" t="s">
        <v>49</v>
      </c>
      <c r="D67" s="48" t="s">
        <v>49</v>
      </c>
      <c r="E67" s="48" t="s">
        <v>49</v>
      </c>
      <c r="F67" s="48" t="s">
        <v>49</v>
      </c>
      <c r="G67" s="48" t="s">
        <v>49</v>
      </c>
      <c r="H67" s="48" t="s">
        <v>49</v>
      </c>
      <c r="I67" s="48" t="s">
        <v>49</v>
      </c>
      <c r="J67" s="48" t="s">
        <v>49</v>
      </c>
      <c r="K67" s="48" t="s">
        <v>49</v>
      </c>
      <c r="L67" s="48" t="s">
        <v>49</v>
      </c>
      <c r="M67" s="48" t="s">
        <v>49</v>
      </c>
      <c r="N67" s="48" t="s">
        <v>49</v>
      </c>
      <c r="O67" s="48" t="s">
        <v>49</v>
      </c>
      <c r="P67" s="48" t="s">
        <v>49</v>
      </c>
      <c r="Q67" s="48" t="s">
        <v>49</v>
      </c>
      <c r="T67" s="50" t="s">
        <v>1094</v>
      </c>
      <c r="U67" s="48">
        <v>4.202E-3</v>
      </c>
      <c r="V67" s="48" t="s">
        <v>1095</v>
      </c>
      <c r="W67" s="48" t="s">
        <v>54</v>
      </c>
      <c r="X67" s="48" t="s">
        <v>51</v>
      </c>
      <c r="Y67" s="48">
        <v>0.99680000000000002</v>
      </c>
      <c r="Z67" s="48" t="s">
        <v>1096</v>
      </c>
      <c r="AA67" s="48"/>
      <c r="AB67" s="52" t="s">
        <v>1394</v>
      </c>
      <c r="AC67" s="53">
        <v>1.094E-2</v>
      </c>
      <c r="AD67" s="53" t="s">
        <v>1395</v>
      </c>
      <c r="AE67" s="53" t="s">
        <v>49</v>
      </c>
      <c r="AF67" s="53" t="s">
        <v>55</v>
      </c>
      <c r="AG67" s="53">
        <v>4.02E-2</v>
      </c>
      <c r="AH67" s="53" t="s">
        <v>476</v>
      </c>
    </row>
    <row r="68" spans="1:34" x14ac:dyDescent="0.2">
      <c r="A68" s="50" t="s">
        <v>50</v>
      </c>
      <c r="B68" s="48" t="s">
        <v>51</v>
      </c>
      <c r="C68" s="48" t="s">
        <v>51</v>
      </c>
      <c r="D68" s="48" t="s">
        <v>51</v>
      </c>
      <c r="E68" s="48" t="s">
        <v>51</v>
      </c>
      <c r="F68" s="48" t="s">
        <v>51</v>
      </c>
      <c r="G68" s="48" t="s">
        <v>51</v>
      </c>
      <c r="H68" s="48" t="s">
        <v>51</v>
      </c>
      <c r="I68" s="48" t="s">
        <v>51</v>
      </c>
      <c r="J68" s="48" t="s">
        <v>51</v>
      </c>
      <c r="K68" s="48" t="s">
        <v>51</v>
      </c>
      <c r="L68" s="48" t="s">
        <v>51</v>
      </c>
      <c r="M68" s="48" t="s">
        <v>51</v>
      </c>
      <c r="N68" s="48" t="s">
        <v>51</v>
      </c>
      <c r="O68" s="48" t="s">
        <v>51</v>
      </c>
      <c r="P68" s="48" t="s">
        <v>51</v>
      </c>
      <c r="Q68" s="48" t="s">
        <v>51</v>
      </c>
      <c r="T68" s="52" t="s">
        <v>853</v>
      </c>
      <c r="U68" s="53">
        <v>-6.0000000000000002E-5</v>
      </c>
      <c r="V68" s="53" t="s">
        <v>1097</v>
      </c>
      <c r="W68" s="53" t="s">
        <v>54</v>
      </c>
      <c r="X68" s="53" t="s">
        <v>51</v>
      </c>
      <c r="Y68" s="53" t="s">
        <v>83</v>
      </c>
      <c r="Z68" s="53" t="s">
        <v>112</v>
      </c>
      <c r="AA68" s="48"/>
      <c r="AB68" s="52" t="s">
        <v>1414</v>
      </c>
      <c r="AC68" s="53">
        <v>5.47E-3</v>
      </c>
      <c r="AD68" s="53" t="s">
        <v>1415</v>
      </c>
      <c r="AE68" s="53" t="s">
        <v>54</v>
      </c>
      <c r="AF68" s="53" t="s">
        <v>51</v>
      </c>
      <c r="AG68" s="53">
        <v>0.94320000000000004</v>
      </c>
      <c r="AH68" s="53" t="s">
        <v>1416</v>
      </c>
    </row>
    <row r="69" spans="1:34" x14ac:dyDescent="0.2">
      <c r="T69" s="50" t="s">
        <v>855</v>
      </c>
      <c r="U69" s="48">
        <v>-7.1710000000000003E-3</v>
      </c>
      <c r="V69" s="48" t="s">
        <v>1098</v>
      </c>
      <c r="W69" s="48" t="s">
        <v>54</v>
      </c>
      <c r="X69" s="48" t="s">
        <v>51</v>
      </c>
      <c r="Y69" s="48">
        <v>0.62860000000000005</v>
      </c>
      <c r="Z69" s="48" t="s">
        <v>114</v>
      </c>
      <c r="AA69" s="48"/>
      <c r="AB69" s="52" t="s">
        <v>895</v>
      </c>
      <c r="AC69" s="53">
        <v>2.856E-3</v>
      </c>
      <c r="AD69" s="53" t="s">
        <v>1131</v>
      </c>
      <c r="AE69" s="53" t="s">
        <v>54</v>
      </c>
      <c r="AF69" s="53" t="s">
        <v>51</v>
      </c>
      <c r="AG69" s="53" t="s">
        <v>83</v>
      </c>
      <c r="AH69" s="53" t="s">
        <v>164</v>
      </c>
    </row>
    <row r="70" spans="1:34" x14ac:dyDescent="0.2">
      <c r="T70" s="50" t="s">
        <v>857</v>
      </c>
      <c r="U70" s="48">
        <v>-1.721E-2</v>
      </c>
      <c r="V70" s="48" t="s">
        <v>1099</v>
      </c>
      <c r="W70" s="48" t="s">
        <v>49</v>
      </c>
      <c r="X70" s="48" t="s">
        <v>71</v>
      </c>
      <c r="Y70" s="48" t="s">
        <v>72</v>
      </c>
      <c r="Z70" s="48" t="s">
        <v>116</v>
      </c>
      <c r="AA70" s="48"/>
      <c r="AB70" s="52" t="s">
        <v>867</v>
      </c>
      <c r="AC70" s="53">
        <v>2.0029999999999999E-4</v>
      </c>
      <c r="AD70" s="53" t="s">
        <v>1104</v>
      </c>
      <c r="AE70" s="53" t="s">
        <v>54</v>
      </c>
      <c r="AF70" s="53" t="s">
        <v>51</v>
      </c>
      <c r="AG70" s="53" t="s">
        <v>83</v>
      </c>
      <c r="AH70" s="53" t="s">
        <v>126</v>
      </c>
    </row>
    <row r="71" spans="1:34" x14ac:dyDescent="0.2">
      <c r="A71" s="49"/>
      <c r="B71" s="49"/>
      <c r="C71" s="49"/>
      <c r="D71" s="49"/>
      <c r="E71" s="49"/>
      <c r="F71" s="49"/>
      <c r="G71" s="49"/>
      <c r="H71" s="49"/>
      <c r="I71" s="49"/>
      <c r="T71" s="50" t="s">
        <v>859</v>
      </c>
      <c r="U71" s="48">
        <v>-1.072E-2</v>
      </c>
      <c r="V71" s="48" t="s">
        <v>1100</v>
      </c>
      <c r="W71" s="48" t="s">
        <v>49</v>
      </c>
      <c r="X71" s="48" t="s">
        <v>55</v>
      </c>
      <c r="Y71" s="48">
        <v>0.05</v>
      </c>
      <c r="Z71" s="48" t="s">
        <v>118</v>
      </c>
      <c r="AA71" s="48"/>
    </row>
    <row r="72" spans="1:34" x14ac:dyDescent="0.2">
      <c r="A72" s="50" t="s">
        <v>59</v>
      </c>
      <c r="B72" s="48">
        <v>1</v>
      </c>
      <c r="C72" s="48"/>
      <c r="D72" s="48"/>
      <c r="E72" s="48"/>
      <c r="F72" s="48"/>
      <c r="G72" s="48"/>
      <c r="H72" s="48"/>
      <c r="I72" s="48"/>
      <c r="T72" s="52" t="s">
        <v>861</v>
      </c>
      <c r="U72" s="53">
        <v>-2.5799999999999998E-4</v>
      </c>
      <c r="V72" s="53" t="s">
        <v>1101</v>
      </c>
      <c r="W72" s="53" t="s">
        <v>54</v>
      </c>
      <c r="X72" s="53" t="s">
        <v>51</v>
      </c>
      <c r="Y72" s="53" t="s">
        <v>83</v>
      </c>
      <c r="Z72" s="53" t="s">
        <v>120</v>
      </c>
      <c r="AA72" s="48"/>
      <c r="AB72" s="48" t="s">
        <v>1425</v>
      </c>
    </row>
    <row r="73" spans="1:34" x14ac:dyDescent="0.2">
      <c r="A73" s="50" t="s">
        <v>60</v>
      </c>
      <c r="B73" s="48">
        <v>120</v>
      </c>
      <c r="C73" s="48"/>
      <c r="D73" s="48"/>
      <c r="E73" s="48"/>
      <c r="F73" s="48"/>
      <c r="G73" s="48"/>
      <c r="H73" s="48"/>
      <c r="I73" s="48"/>
      <c r="T73" s="50" t="s">
        <v>863</v>
      </c>
      <c r="U73" s="48">
        <v>-2.792E-2</v>
      </c>
      <c r="V73" s="48" t="s">
        <v>1102</v>
      </c>
      <c r="W73" s="48" t="s">
        <v>49</v>
      </c>
      <c r="X73" s="48" t="s">
        <v>71</v>
      </c>
      <c r="Y73" s="48" t="s">
        <v>72</v>
      </c>
      <c r="Z73" s="48" t="s">
        <v>122</v>
      </c>
      <c r="AA73" s="48"/>
      <c r="AB73" s="52" t="s">
        <v>1084</v>
      </c>
      <c r="AC73" s="53">
        <v>2.2829999999999999E-3</v>
      </c>
      <c r="AD73" s="53" t="s">
        <v>1085</v>
      </c>
      <c r="AE73" s="53" t="s">
        <v>54</v>
      </c>
      <c r="AF73" s="53" t="s">
        <v>51</v>
      </c>
      <c r="AG73" s="53" t="s">
        <v>83</v>
      </c>
      <c r="AH73" s="53" t="s">
        <v>102</v>
      </c>
    </row>
    <row r="74" spans="1:34" x14ac:dyDescent="0.2">
      <c r="A74" s="50" t="s">
        <v>61</v>
      </c>
      <c r="B74" s="48">
        <v>0.05</v>
      </c>
      <c r="C74" s="48"/>
      <c r="D74" s="48"/>
      <c r="E74" s="48"/>
      <c r="F74" s="48"/>
      <c r="G74" s="48"/>
      <c r="H74" s="48"/>
      <c r="I74" s="48"/>
      <c r="T74" s="50" t="s">
        <v>865</v>
      </c>
      <c r="U74" s="48">
        <v>9.4809999999999998E-3</v>
      </c>
      <c r="V74" s="48" t="s">
        <v>1103</v>
      </c>
      <c r="W74" s="48" t="s">
        <v>54</v>
      </c>
      <c r="X74" s="48" t="s">
        <v>51</v>
      </c>
      <c r="Y74" s="48">
        <v>0.1517</v>
      </c>
      <c r="Z74" s="48" t="s">
        <v>124</v>
      </c>
      <c r="AA74" s="48"/>
      <c r="AB74" s="52" t="s">
        <v>1115</v>
      </c>
      <c r="AC74" s="53">
        <v>-1.45E-5</v>
      </c>
      <c r="AD74" s="53" t="s">
        <v>1116</v>
      </c>
      <c r="AE74" s="53" t="s">
        <v>54</v>
      </c>
      <c r="AF74" s="53" t="s">
        <v>51</v>
      </c>
      <c r="AG74" s="53" t="s">
        <v>83</v>
      </c>
      <c r="AH74" s="53" t="s">
        <v>144</v>
      </c>
    </row>
    <row r="75" spans="1:34" x14ac:dyDescent="0.2">
      <c r="A75" s="50"/>
      <c r="B75" s="48"/>
      <c r="C75" s="48"/>
      <c r="D75" s="48"/>
      <c r="E75" s="48"/>
      <c r="F75" s="48"/>
      <c r="G75" s="48"/>
      <c r="H75" s="48"/>
      <c r="I75" s="48"/>
      <c r="T75" s="52" t="s">
        <v>867</v>
      </c>
      <c r="U75" s="53">
        <v>2.0029999999999999E-4</v>
      </c>
      <c r="V75" s="53" t="s">
        <v>1104</v>
      </c>
      <c r="W75" s="53" t="s">
        <v>54</v>
      </c>
      <c r="X75" s="53" t="s">
        <v>51</v>
      </c>
      <c r="Y75" s="53" t="s">
        <v>83</v>
      </c>
      <c r="Z75" s="53" t="s">
        <v>126</v>
      </c>
      <c r="AA75" s="48"/>
      <c r="AB75" s="52" t="s">
        <v>1136</v>
      </c>
      <c r="AC75" s="53">
        <v>3.5969999999999999E-3</v>
      </c>
      <c r="AD75" s="53" t="s">
        <v>1137</v>
      </c>
      <c r="AE75" s="53" t="s">
        <v>54</v>
      </c>
      <c r="AF75" s="53" t="s">
        <v>51</v>
      </c>
      <c r="AG75" s="53">
        <v>0.99960000000000004</v>
      </c>
      <c r="AH75" s="53" t="s">
        <v>176</v>
      </c>
    </row>
    <row r="76" spans="1:34" x14ac:dyDescent="0.2">
      <c r="A76" s="50" t="s">
        <v>62</v>
      </c>
      <c r="B76" s="48" t="s">
        <v>63</v>
      </c>
      <c r="C76" s="48" t="s">
        <v>64</v>
      </c>
      <c r="D76" s="48" t="s">
        <v>65</v>
      </c>
      <c r="E76" s="48" t="s">
        <v>66</v>
      </c>
      <c r="F76" s="48" t="s">
        <v>67</v>
      </c>
      <c r="G76" s="48"/>
      <c r="H76" s="48"/>
      <c r="I76" s="48"/>
      <c r="T76" s="50" t="s">
        <v>869</v>
      </c>
      <c r="U76" s="48">
        <v>2.7959999999999999E-3</v>
      </c>
      <c r="V76" s="48" t="s">
        <v>1105</v>
      </c>
      <c r="W76" s="48" t="s">
        <v>54</v>
      </c>
      <c r="X76" s="48" t="s">
        <v>51</v>
      </c>
      <c r="Y76" s="48" t="s">
        <v>83</v>
      </c>
      <c r="Z76" s="48" t="s">
        <v>128</v>
      </c>
      <c r="AA76" s="48"/>
      <c r="AB76" s="52" t="s">
        <v>1138</v>
      </c>
      <c r="AC76" s="53">
        <v>1.008E-2</v>
      </c>
      <c r="AD76" s="53" t="s">
        <v>1139</v>
      </c>
      <c r="AE76" s="53" t="s">
        <v>54</v>
      </c>
      <c r="AF76" s="53" t="s">
        <v>51</v>
      </c>
      <c r="AG76" s="53">
        <v>9.0999999999999998E-2</v>
      </c>
      <c r="AH76" s="53" t="s">
        <v>178</v>
      </c>
    </row>
    <row r="77" spans="1:34" x14ac:dyDescent="0.2">
      <c r="A77" s="50"/>
      <c r="B77" s="48"/>
      <c r="C77" s="48"/>
      <c r="D77" s="48"/>
      <c r="E77" s="48"/>
      <c r="F77" s="48"/>
      <c r="G77" s="48"/>
      <c r="H77" s="48"/>
      <c r="I77" s="48"/>
      <c r="T77" s="50" t="s">
        <v>871</v>
      </c>
      <c r="U77" s="48">
        <v>8.9060000000000007E-3</v>
      </c>
      <c r="V77" s="48" t="s">
        <v>1106</v>
      </c>
      <c r="W77" s="48" t="s">
        <v>54</v>
      </c>
      <c r="X77" s="48" t="s">
        <v>51</v>
      </c>
      <c r="Y77" s="48">
        <v>0.2359</v>
      </c>
      <c r="Z77" s="48" t="s">
        <v>130</v>
      </c>
      <c r="AA77" s="48"/>
      <c r="AB77" s="52" t="s">
        <v>1140</v>
      </c>
      <c r="AC77" s="53">
        <v>4.5500000000000001E-5</v>
      </c>
      <c r="AD77" s="53" t="s">
        <v>1141</v>
      </c>
      <c r="AE77" s="53" t="s">
        <v>54</v>
      </c>
      <c r="AF77" s="53" t="s">
        <v>51</v>
      </c>
      <c r="AG77" s="53" t="s">
        <v>83</v>
      </c>
      <c r="AH77" s="53" t="s">
        <v>180</v>
      </c>
    </row>
    <row r="78" spans="1:34" x14ac:dyDescent="0.2">
      <c r="A78" s="50" t="s">
        <v>823</v>
      </c>
      <c r="B78" s="48">
        <v>-1.2539999999999999E-3</v>
      </c>
      <c r="C78" s="48" t="s">
        <v>824</v>
      </c>
      <c r="D78" s="48" t="s">
        <v>54</v>
      </c>
      <c r="E78" s="48" t="s">
        <v>51</v>
      </c>
      <c r="F78" s="48" t="s">
        <v>83</v>
      </c>
      <c r="G78" s="48" t="s">
        <v>69</v>
      </c>
      <c r="H78" s="48"/>
      <c r="I78" s="48"/>
      <c r="T78" s="50" t="s">
        <v>873</v>
      </c>
      <c r="U78" s="48">
        <v>-7.9480000000000002E-4</v>
      </c>
      <c r="V78" s="48" t="s">
        <v>1107</v>
      </c>
      <c r="W78" s="48" t="s">
        <v>54</v>
      </c>
      <c r="X78" s="48" t="s">
        <v>51</v>
      </c>
      <c r="Y78" s="48" t="s">
        <v>83</v>
      </c>
      <c r="Z78" s="48" t="s">
        <v>132</v>
      </c>
      <c r="AA78" s="48"/>
      <c r="AB78" s="52" t="s">
        <v>1111</v>
      </c>
      <c r="AC78" s="53">
        <v>3.5370000000000002E-3</v>
      </c>
      <c r="AD78" s="53" t="s">
        <v>1112</v>
      </c>
      <c r="AE78" s="53" t="s">
        <v>54</v>
      </c>
      <c r="AF78" s="53" t="s">
        <v>51</v>
      </c>
      <c r="AG78" s="53">
        <v>0.99970000000000003</v>
      </c>
      <c r="AH78" s="53" t="s">
        <v>140</v>
      </c>
    </row>
    <row r="79" spans="1:34" x14ac:dyDescent="0.2">
      <c r="A79" s="50" t="s">
        <v>825</v>
      </c>
      <c r="B79" s="48">
        <v>-1.3140000000000001E-3</v>
      </c>
      <c r="C79" s="48" t="s">
        <v>826</v>
      </c>
      <c r="D79" s="48" t="s">
        <v>54</v>
      </c>
      <c r="E79" s="48" t="s">
        <v>51</v>
      </c>
      <c r="F79" s="48" t="s">
        <v>83</v>
      </c>
      <c r="G79" s="48" t="s">
        <v>73</v>
      </c>
      <c r="H79" s="48"/>
      <c r="I79" s="48"/>
      <c r="T79" s="50" t="s">
        <v>875</v>
      </c>
      <c r="U79" s="48">
        <v>-1.1849999999999999E-4</v>
      </c>
      <c r="V79" s="48" t="s">
        <v>1108</v>
      </c>
      <c r="W79" s="48" t="s">
        <v>54</v>
      </c>
      <c r="X79" s="48" t="s">
        <v>51</v>
      </c>
      <c r="Y79" s="48" t="s">
        <v>83</v>
      </c>
      <c r="Z79" s="48" t="s">
        <v>134</v>
      </c>
      <c r="AA79" s="48"/>
      <c r="AB79" s="52" t="s">
        <v>1228</v>
      </c>
      <c r="AC79" s="53">
        <v>3.7950000000000002E-3</v>
      </c>
      <c r="AD79" s="53" t="s">
        <v>1229</v>
      </c>
      <c r="AE79" s="53" t="s">
        <v>54</v>
      </c>
      <c r="AF79" s="53" t="s">
        <v>51</v>
      </c>
      <c r="AG79" s="53">
        <v>0.99919999999999998</v>
      </c>
      <c r="AH79" s="53" t="s">
        <v>300</v>
      </c>
    </row>
    <row r="80" spans="1:34" x14ac:dyDescent="0.2">
      <c r="A80" s="50" t="s">
        <v>827</v>
      </c>
      <c r="B80" s="48">
        <v>-8.4239999999999992E-3</v>
      </c>
      <c r="C80" s="48" t="s">
        <v>828</v>
      </c>
      <c r="D80" s="48" t="s">
        <v>54</v>
      </c>
      <c r="E80" s="48" t="s">
        <v>51</v>
      </c>
      <c r="F80" s="48">
        <v>0.36409999999999998</v>
      </c>
      <c r="G80" s="48" t="s">
        <v>75</v>
      </c>
      <c r="H80" s="48"/>
      <c r="I80" s="48"/>
      <c r="T80" s="50" t="s">
        <v>877</v>
      </c>
      <c r="U80" s="48">
        <v>3.9079999999999999E-5</v>
      </c>
      <c r="V80" s="48" t="s">
        <v>1109</v>
      </c>
      <c r="W80" s="48" t="s">
        <v>54</v>
      </c>
      <c r="X80" s="48" t="s">
        <v>51</v>
      </c>
      <c r="Y80" s="48" t="s">
        <v>83</v>
      </c>
      <c r="Z80" s="48" t="s">
        <v>136</v>
      </c>
      <c r="AA80" s="48"/>
      <c r="AB80" s="52" t="s">
        <v>1230</v>
      </c>
      <c r="AC80" s="53">
        <v>1.0279999999999999E-2</v>
      </c>
      <c r="AD80" s="53" t="s">
        <v>1231</v>
      </c>
      <c r="AE80" s="53" t="s">
        <v>54</v>
      </c>
      <c r="AF80" s="53" t="s">
        <v>51</v>
      </c>
      <c r="AG80" s="53">
        <v>7.5999999999999998E-2</v>
      </c>
      <c r="AH80" s="53" t="s">
        <v>302</v>
      </c>
    </row>
    <row r="81" spans="1:34" x14ac:dyDescent="0.2">
      <c r="A81" s="50" t="s">
        <v>829</v>
      </c>
      <c r="B81" s="48">
        <v>-1.8460000000000001E-2</v>
      </c>
      <c r="C81" s="48" t="s">
        <v>830</v>
      </c>
      <c r="D81" s="48" t="s">
        <v>49</v>
      </c>
      <c r="E81" s="48" t="s">
        <v>71</v>
      </c>
      <c r="F81" s="48" t="s">
        <v>72</v>
      </c>
      <c r="G81" s="48" t="s">
        <v>77</v>
      </c>
      <c r="H81" s="48"/>
      <c r="I81" s="48"/>
      <c r="T81" s="50" t="s">
        <v>879</v>
      </c>
      <c r="U81" s="48">
        <v>-6.3689999999999997E-3</v>
      </c>
      <c r="V81" s="48" t="s">
        <v>1110</v>
      </c>
      <c r="W81" s="48" t="s">
        <v>54</v>
      </c>
      <c r="X81" s="48" t="s">
        <v>51</v>
      </c>
      <c r="Y81" s="48">
        <v>0.81210000000000004</v>
      </c>
      <c r="Z81" s="48" t="s">
        <v>138</v>
      </c>
      <c r="AA81" s="48"/>
      <c r="AB81" s="52" t="s">
        <v>1232</v>
      </c>
      <c r="AC81" s="53">
        <v>2.4350000000000001E-4</v>
      </c>
      <c r="AD81" s="53" t="s">
        <v>1233</v>
      </c>
      <c r="AE81" s="53" t="s">
        <v>54</v>
      </c>
      <c r="AF81" s="53" t="s">
        <v>51</v>
      </c>
      <c r="AG81" s="53" t="s">
        <v>83</v>
      </c>
      <c r="AH81" s="53" t="s">
        <v>304</v>
      </c>
    </row>
    <row r="82" spans="1:34" x14ac:dyDescent="0.2">
      <c r="A82" s="50" t="s">
        <v>831</v>
      </c>
      <c r="B82" s="48">
        <v>-1.1979999999999999E-2</v>
      </c>
      <c r="C82" s="48" t="s">
        <v>832</v>
      </c>
      <c r="D82" s="48" t="s">
        <v>49</v>
      </c>
      <c r="E82" s="48" t="s">
        <v>55</v>
      </c>
      <c r="F82" s="48">
        <v>2.8000000000000001E-2</v>
      </c>
      <c r="G82" s="48" t="s">
        <v>79</v>
      </c>
      <c r="H82" s="48"/>
      <c r="I82" s="48"/>
      <c r="T82" s="52" t="s">
        <v>1111</v>
      </c>
      <c r="U82" s="53">
        <v>3.5370000000000002E-3</v>
      </c>
      <c r="V82" s="53" t="s">
        <v>1112</v>
      </c>
      <c r="W82" s="53" t="s">
        <v>54</v>
      </c>
      <c r="X82" s="53" t="s">
        <v>51</v>
      </c>
      <c r="Y82" s="53">
        <v>0.99970000000000003</v>
      </c>
      <c r="Z82" s="53" t="s">
        <v>140</v>
      </c>
      <c r="AA82" s="48"/>
    </row>
    <row r="83" spans="1:34" x14ac:dyDescent="0.2">
      <c r="A83" s="50" t="s">
        <v>833</v>
      </c>
      <c r="B83" s="48">
        <v>-1.5120000000000001E-3</v>
      </c>
      <c r="C83" s="48" t="s">
        <v>834</v>
      </c>
      <c r="D83" s="48" t="s">
        <v>54</v>
      </c>
      <c r="E83" s="48" t="s">
        <v>51</v>
      </c>
      <c r="F83" s="48" t="s">
        <v>83</v>
      </c>
      <c r="G83" s="48" t="s">
        <v>81</v>
      </c>
      <c r="H83" s="48"/>
      <c r="I83" s="48"/>
      <c r="T83" s="50" t="s">
        <v>1113</v>
      </c>
      <c r="U83" s="48">
        <v>1.0019999999999999E-2</v>
      </c>
      <c r="V83" s="48" t="s">
        <v>1114</v>
      </c>
      <c r="W83" s="48" t="s">
        <v>54</v>
      </c>
      <c r="X83" s="48" t="s">
        <v>51</v>
      </c>
      <c r="Y83" s="48">
        <v>9.5899999999999999E-2</v>
      </c>
      <c r="Z83" s="48" t="s">
        <v>142</v>
      </c>
      <c r="AA83" s="48"/>
      <c r="AB83" s="48"/>
    </row>
    <row r="84" spans="1:34" x14ac:dyDescent="0.2">
      <c r="A84" s="50" t="s">
        <v>835</v>
      </c>
      <c r="B84" s="48">
        <v>-2.9170000000000001E-2</v>
      </c>
      <c r="C84" s="48" t="s">
        <v>836</v>
      </c>
      <c r="D84" s="48" t="s">
        <v>49</v>
      </c>
      <c r="E84" s="48" t="s">
        <v>71</v>
      </c>
      <c r="F84" s="48" t="s">
        <v>72</v>
      </c>
      <c r="G84" s="48" t="s">
        <v>84</v>
      </c>
      <c r="H84" s="48"/>
      <c r="I84" s="48"/>
      <c r="T84" s="52" t="s">
        <v>1115</v>
      </c>
      <c r="U84" s="53">
        <v>-1.45E-5</v>
      </c>
      <c r="V84" s="53" t="s">
        <v>1116</v>
      </c>
      <c r="W84" s="53" t="s">
        <v>54</v>
      </c>
      <c r="X84" s="53" t="s">
        <v>51</v>
      </c>
      <c r="Y84" s="53" t="s">
        <v>83</v>
      </c>
      <c r="Z84" s="53" t="s">
        <v>144</v>
      </c>
      <c r="AA84" s="48"/>
    </row>
    <row r="85" spans="1:34" x14ac:dyDescent="0.2">
      <c r="A85" s="50" t="s">
        <v>837</v>
      </c>
      <c r="B85" s="48">
        <v>8.2279999999999992E-3</v>
      </c>
      <c r="C85" s="48" t="s">
        <v>838</v>
      </c>
      <c r="D85" s="48" t="s">
        <v>54</v>
      </c>
      <c r="E85" s="48" t="s">
        <v>51</v>
      </c>
      <c r="F85" s="48">
        <v>0.4027</v>
      </c>
      <c r="G85" s="48" t="s">
        <v>86</v>
      </c>
      <c r="H85" s="48"/>
      <c r="I85" s="48"/>
      <c r="T85" s="50" t="s">
        <v>1117</v>
      </c>
      <c r="U85" s="48">
        <v>1.448E-2</v>
      </c>
      <c r="V85" s="48" t="s">
        <v>1118</v>
      </c>
      <c r="W85" s="48" t="s">
        <v>49</v>
      </c>
      <c r="X85" s="48" t="s">
        <v>56</v>
      </c>
      <c r="Y85" s="48">
        <v>6.9999999999999999E-4</v>
      </c>
      <c r="Z85" s="48" t="s">
        <v>146</v>
      </c>
      <c r="AA85" s="48"/>
      <c r="AB85" s="48"/>
    </row>
    <row r="86" spans="1:34" x14ac:dyDescent="0.2">
      <c r="A86" s="50" t="s">
        <v>839</v>
      </c>
      <c r="B86" s="48">
        <v>-1.0529999999999999E-3</v>
      </c>
      <c r="C86" s="48" t="s">
        <v>840</v>
      </c>
      <c r="D86" s="48" t="s">
        <v>54</v>
      </c>
      <c r="E86" s="48" t="s">
        <v>51</v>
      </c>
      <c r="F86" s="48" t="s">
        <v>83</v>
      </c>
      <c r="G86" s="48" t="s">
        <v>88</v>
      </c>
      <c r="H86" s="48"/>
      <c r="I86" s="48"/>
      <c r="T86" s="50" t="s">
        <v>1119</v>
      </c>
      <c r="U86" s="48">
        <v>1.516E-2</v>
      </c>
      <c r="V86" s="48" t="s">
        <v>1120</v>
      </c>
      <c r="W86" s="48" t="s">
        <v>49</v>
      </c>
      <c r="X86" s="48" t="s">
        <v>56</v>
      </c>
      <c r="Y86" s="48">
        <v>2.9999999999999997E-4</v>
      </c>
      <c r="Z86" s="48" t="s">
        <v>148</v>
      </c>
      <c r="AA86" s="48"/>
      <c r="AB86" s="48"/>
    </row>
    <row r="87" spans="1:34" x14ac:dyDescent="0.2">
      <c r="A87" s="50" t="s">
        <v>841</v>
      </c>
      <c r="B87" s="48">
        <v>1.5430000000000001E-3</v>
      </c>
      <c r="C87" s="48" t="s">
        <v>842</v>
      </c>
      <c r="D87" s="48" t="s">
        <v>54</v>
      </c>
      <c r="E87" s="48" t="s">
        <v>51</v>
      </c>
      <c r="F87" s="48" t="s">
        <v>83</v>
      </c>
      <c r="G87" s="48" t="s">
        <v>90</v>
      </c>
      <c r="H87" s="48"/>
      <c r="I87" s="48"/>
      <c r="T87" s="50" t="s">
        <v>1121</v>
      </c>
      <c r="U87" s="48">
        <v>5.4559999999999999E-3</v>
      </c>
      <c r="V87" s="48" t="s">
        <v>1122</v>
      </c>
      <c r="W87" s="48" t="s">
        <v>54</v>
      </c>
      <c r="X87" s="48" t="s">
        <v>51</v>
      </c>
      <c r="Y87" s="48">
        <v>0.94450000000000001</v>
      </c>
      <c r="Z87" s="48" t="s">
        <v>1123</v>
      </c>
      <c r="AA87" s="48"/>
      <c r="AB87" s="48"/>
    </row>
    <row r="88" spans="1:34" x14ac:dyDescent="0.2">
      <c r="A88" s="50" t="s">
        <v>843</v>
      </c>
      <c r="B88" s="48">
        <v>7.6519999999999999E-3</v>
      </c>
      <c r="C88" s="48" t="s">
        <v>844</v>
      </c>
      <c r="D88" s="48" t="s">
        <v>54</v>
      </c>
      <c r="E88" s="48" t="s">
        <v>51</v>
      </c>
      <c r="F88" s="48">
        <v>0.52449999999999997</v>
      </c>
      <c r="G88" s="48" t="s">
        <v>92</v>
      </c>
      <c r="H88" s="48"/>
      <c r="I88" s="48"/>
      <c r="T88" s="50" t="s">
        <v>881</v>
      </c>
      <c r="U88" s="48">
        <v>-7.1110000000000001E-3</v>
      </c>
      <c r="V88" s="48" t="s">
        <v>1124</v>
      </c>
      <c r="W88" s="48" t="s">
        <v>54</v>
      </c>
      <c r="X88" s="48" t="s">
        <v>51</v>
      </c>
      <c r="Y88" s="48">
        <v>0.64359999999999995</v>
      </c>
      <c r="Z88" s="48" t="s">
        <v>150</v>
      </c>
      <c r="AA88" s="48"/>
      <c r="AB88" s="48"/>
    </row>
    <row r="89" spans="1:34" x14ac:dyDescent="0.2">
      <c r="A89" s="50" t="s">
        <v>845</v>
      </c>
      <c r="B89" s="48">
        <v>-2.0479999999999999E-3</v>
      </c>
      <c r="C89" s="48" t="s">
        <v>846</v>
      </c>
      <c r="D89" s="48" t="s">
        <v>54</v>
      </c>
      <c r="E89" s="48" t="s">
        <v>51</v>
      </c>
      <c r="F89" s="48" t="s">
        <v>83</v>
      </c>
      <c r="G89" s="48" t="s">
        <v>94</v>
      </c>
      <c r="H89" s="48"/>
      <c r="I89" s="48"/>
      <c r="T89" s="50" t="s">
        <v>883</v>
      </c>
      <c r="U89" s="48">
        <v>-1.7149999999999999E-2</v>
      </c>
      <c r="V89" s="48" t="s">
        <v>1125</v>
      </c>
      <c r="W89" s="48" t="s">
        <v>49</v>
      </c>
      <c r="X89" s="48" t="s">
        <v>71</v>
      </c>
      <c r="Y89" s="48" t="s">
        <v>72</v>
      </c>
      <c r="Z89" s="48" t="s">
        <v>152</v>
      </c>
      <c r="AA89" s="48"/>
      <c r="AB89" s="48"/>
    </row>
    <row r="90" spans="1:34" x14ac:dyDescent="0.2">
      <c r="A90" s="50" t="s">
        <v>847</v>
      </c>
      <c r="B90" s="48">
        <v>-1.372E-3</v>
      </c>
      <c r="C90" s="48" t="s">
        <v>848</v>
      </c>
      <c r="D90" s="48" t="s">
        <v>54</v>
      </c>
      <c r="E90" s="48" t="s">
        <v>51</v>
      </c>
      <c r="F90" s="48" t="s">
        <v>83</v>
      </c>
      <c r="G90" s="48" t="s">
        <v>96</v>
      </c>
      <c r="H90" s="48"/>
      <c r="I90" s="48"/>
      <c r="T90" s="50" t="s">
        <v>885</v>
      </c>
      <c r="U90" s="48">
        <v>-1.0659999999999999E-2</v>
      </c>
      <c r="V90" s="48" t="s">
        <v>1126</v>
      </c>
      <c r="W90" s="48" t="s">
        <v>54</v>
      </c>
      <c r="X90" s="48" t="s">
        <v>51</v>
      </c>
      <c r="Y90" s="48">
        <v>5.2999999999999999E-2</v>
      </c>
      <c r="Z90" s="48" t="s">
        <v>154</v>
      </c>
      <c r="AA90" s="48"/>
      <c r="AB90" s="48"/>
    </row>
    <row r="91" spans="1:34" x14ac:dyDescent="0.2">
      <c r="A91" s="50" t="s">
        <v>849</v>
      </c>
      <c r="B91" s="48">
        <v>-1.214E-3</v>
      </c>
      <c r="C91" s="48" t="s">
        <v>850</v>
      </c>
      <c r="D91" s="48" t="s">
        <v>54</v>
      </c>
      <c r="E91" s="48" t="s">
        <v>51</v>
      </c>
      <c r="F91" s="48" t="s">
        <v>83</v>
      </c>
      <c r="G91" s="48" t="s">
        <v>98</v>
      </c>
      <c r="H91" s="48"/>
      <c r="I91" s="48"/>
      <c r="T91" s="52" t="s">
        <v>887</v>
      </c>
      <c r="U91" s="53">
        <v>-1.9799999999999999E-4</v>
      </c>
      <c r="V91" s="53" t="s">
        <v>1127</v>
      </c>
      <c r="W91" s="53" t="s">
        <v>54</v>
      </c>
      <c r="X91" s="53" t="s">
        <v>51</v>
      </c>
      <c r="Y91" s="53" t="s">
        <v>83</v>
      </c>
      <c r="Z91" s="53" t="s">
        <v>156</v>
      </c>
      <c r="AA91" s="48"/>
      <c r="AB91" s="48"/>
    </row>
    <row r="92" spans="1:34" x14ac:dyDescent="0.2">
      <c r="A92" s="50" t="s">
        <v>851</v>
      </c>
      <c r="B92" s="48">
        <v>-7.6229999999999996E-3</v>
      </c>
      <c r="C92" s="48" t="s">
        <v>852</v>
      </c>
      <c r="D92" s="48" t="s">
        <v>54</v>
      </c>
      <c r="E92" s="48" t="s">
        <v>51</v>
      </c>
      <c r="F92" s="48">
        <v>0.53090000000000004</v>
      </c>
      <c r="G92" s="48" t="s">
        <v>100</v>
      </c>
      <c r="H92" s="48"/>
      <c r="I92" s="48"/>
      <c r="T92" s="50" t="s">
        <v>889</v>
      </c>
      <c r="U92" s="48">
        <v>-2.7859999999999999E-2</v>
      </c>
      <c r="V92" s="48" t="s">
        <v>1128</v>
      </c>
      <c r="W92" s="48" t="s">
        <v>49</v>
      </c>
      <c r="X92" s="48" t="s">
        <v>71</v>
      </c>
      <c r="Y92" s="48" t="s">
        <v>72</v>
      </c>
      <c r="Z92" s="48" t="s">
        <v>158</v>
      </c>
      <c r="AA92" s="48"/>
      <c r="AB92" s="48"/>
    </row>
    <row r="93" spans="1:34" x14ac:dyDescent="0.2">
      <c r="A93" s="50" t="s">
        <v>853</v>
      </c>
      <c r="B93" s="48">
        <v>-6.0000000000000002E-5</v>
      </c>
      <c r="C93" s="48" t="s">
        <v>854</v>
      </c>
      <c r="D93" s="48" t="s">
        <v>54</v>
      </c>
      <c r="E93" s="48" t="s">
        <v>51</v>
      </c>
      <c r="F93" s="48" t="s">
        <v>83</v>
      </c>
      <c r="G93" s="48" t="s">
        <v>112</v>
      </c>
      <c r="H93" s="48"/>
      <c r="I93" s="48"/>
      <c r="T93" s="62" t="s">
        <v>891</v>
      </c>
      <c r="U93" s="63">
        <v>9.5409999999999991E-3</v>
      </c>
      <c r="V93" s="63" t="s">
        <v>1129</v>
      </c>
      <c r="W93" s="63" t="s">
        <v>54</v>
      </c>
      <c r="X93" s="63" t="s">
        <v>51</v>
      </c>
      <c r="Y93" s="63">
        <v>0.1444</v>
      </c>
      <c r="Z93" s="63" t="s">
        <v>160</v>
      </c>
      <c r="AA93" s="48"/>
      <c r="AB93" s="48"/>
    </row>
    <row r="94" spans="1:34" x14ac:dyDescent="0.2">
      <c r="A94" s="50" t="s">
        <v>855</v>
      </c>
      <c r="B94" s="48">
        <v>-7.1710000000000003E-3</v>
      </c>
      <c r="C94" s="48" t="s">
        <v>856</v>
      </c>
      <c r="D94" s="48" t="s">
        <v>54</v>
      </c>
      <c r="E94" s="48" t="s">
        <v>51</v>
      </c>
      <c r="F94" s="48">
        <v>0.63039999999999996</v>
      </c>
      <c r="G94" s="48" t="s">
        <v>114</v>
      </c>
      <c r="H94" s="48"/>
      <c r="I94" s="48"/>
      <c r="T94" s="50" t="s">
        <v>893</v>
      </c>
      <c r="U94" s="48">
        <v>2.6029999999999998E-4</v>
      </c>
      <c r="V94" s="48" t="s">
        <v>1130</v>
      </c>
      <c r="W94" s="48" t="s">
        <v>54</v>
      </c>
      <c r="X94" s="48" t="s">
        <v>51</v>
      </c>
      <c r="Y94" s="48" t="s">
        <v>83</v>
      </c>
      <c r="Z94" s="48" t="s">
        <v>162</v>
      </c>
      <c r="AA94" s="48"/>
      <c r="AB94" s="48"/>
    </row>
    <row r="95" spans="1:34" x14ac:dyDescent="0.2">
      <c r="A95" s="50" t="s">
        <v>857</v>
      </c>
      <c r="B95" s="48">
        <v>-1.721E-2</v>
      </c>
      <c r="C95" s="48" t="s">
        <v>858</v>
      </c>
      <c r="D95" s="48" t="s">
        <v>49</v>
      </c>
      <c r="E95" s="48" t="s">
        <v>56</v>
      </c>
      <c r="F95" s="48">
        <v>1E-4</v>
      </c>
      <c r="G95" s="48" t="s">
        <v>116</v>
      </c>
      <c r="H95" s="48"/>
      <c r="I95" s="48"/>
      <c r="T95" s="52" t="s">
        <v>895</v>
      </c>
      <c r="U95" s="53">
        <v>2.856E-3</v>
      </c>
      <c r="V95" s="53" t="s">
        <v>1131</v>
      </c>
      <c r="W95" s="53" t="s">
        <v>54</v>
      </c>
      <c r="X95" s="53" t="s">
        <v>51</v>
      </c>
      <c r="Y95" s="53" t="s">
        <v>83</v>
      </c>
      <c r="Z95" s="53" t="s">
        <v>164</v>
      </c>
      <c r="AA95" s="48"/>
      <c r="AB95" s="48"/>
    </row>
    <row r="96" spans="1:34" x14ac:dyDescent="0.2">
      <c r="A96" s="50" t="s">
        <v>859</v>
      </c>
      <c r="B96" s="48">
        <v>-1.072E-2</v>
      </c>
      <c r="C96" s="48" t="s">
        <v>860</v>
      </c>
      <c r="D96" s="48" t="s">
        <v>54</v>
      </c>
      <c r="E96" s="48" t="s">
        <v>51</v>
      </c>
      <c r="F96" s="48">
        <v>7.9500000000000001E-2</v>
      </c>
      <c r="G96" s="48" t="s">
        <v>118</v>
      </c>
      <c r="H96" s="48"/>
      <c r="I96" s="48"/>
      <c r="T96" s="50" t="s">
        <v>897</v>
      </c>
      <c r="U96" s="48">
        <v>8.966E-3</v>
      </c>
      <c r="V96" s="48" t="s">
        <v>1132</v>
      </c>
      <c r="W96" s="48" t="s">
        <v>54</v>
      </c>
      <c r="X96" s="48" t="s">
        <v>51</v>
      </c>
      <c r="Y96" s="48">
        <v>0.2258</v>
      </c>
      <c r="Z96" s="48" t="s">
        <v>166</v>
      </c>
      <c r="AA96" s="48"/>
      <c r="AB96" s="48"/>
    </row>
    <row r="97" spans="1:28" x14ac:dyDescent="0.2">
      <c r="A97" s="50" t="s">
        <v>861</v>
      </c>
      <c r="B97" s="48">
        <v>-2.5799999999999998E-4</v>
      </c>
      <c r="C97" s="48" t="s">
        <v>862</v>
      </c>
      <c r="D97" s="48" t="s">
        <v>54</v>
      </c>
      <c r="E97" s="48" t="s">
        <v>51</v>
      </c>
      <c r="F97" s="48" t="s">
        <v>83</v>
      </c>
      <c r="G97" s="48" t="s">
        <v>120</v>
      </c>
      <c r="H97" s="48"/>
      <c r="I97" s="48"/>
      <c r="T97" s="50" t="s">
        <v>899</v>
      </c>
      <c r="U97" s="48">
        <v>-7.3479999999999997E-4</v>
      </c>
      <c r="V97" s="48" t="s">
        <v>1133</v>
      </c>
      <c r="W97" s="48" t="s">
        <v>54</v>
      </c>
      <c r="X97" s="48" t="s">
        <v>51</v>
      </c>
      <c r="Y97" s="48" t="s">
        <v>83</v>
      </c>
      <c r="Z97" s="48" t="s">
        <v>168</v>
      </c>
      <c r="AA97" s="48"/>
      <c r="AB97" s="48"/>
    </row>
    <row r="98" spans="1:28" x14ac:dyDescent="0.2">
      <c r="A98" s="50" t="s">
        <v>863</v>
      </c>
      <c r="B98" s="48">
        <v>-2.792E-2</v>
      </c>
      <c r="C98" s="48" t="s">
        <v>864</v>
      </c>
      <c r="D98" s="48" t="s">
        <v>49</v>
      </c>
      <c r="E98" s="48" t="s">
        <v>71</v>
      </c>
      <c r="F98" s="48" t="s">
        <v>72</v>
      </c>
      <c r="G98" s="48" t="s">
        <v>122</v>
      </c>
      <c r="H98" s="48"/>
      <c r="I98" s="48"/>
      <c r="T98" s="50" t="s">
        <v>901</v>
      </c>
      <c r="U98" s="48">
        <v>-5.8499999999999999E-5</v>
      </c>
      <c r="V98" s="48" t="s">
        <v>1097</v>
      </c>
      <c r="W98" s="48" t="s">
        <v>54</v>
      </c>
      <c r="X98" s="48" t="s">
        <v>51</v>
      </c>
      <c r="Y98" s="48" t="s">
        <v>83</v>
      </c>
      <c r="Z98" s="48" t="s">
        <v>170</v>
      </c>
      <c r="AA98" s="48"/>
      <c r="AB98" s="48"/>
    </row>
    <row r="99" spans="1:28" x14ac:dyDescent="0.2">
      <c r="A99" s="50" t="s">
        <v>865</v>
      </c>
      <c r="B99" s="48">
        <v>9.4809999999999998E-3</v>
      </c>
      <c r="C99" s="48" t="s">
        <v>866</v>
      </c>
      <c r="D99" s="48" t="s">
        <v>54</v>
      </c>
      <c r="E99" s="48" t="s">
        <v>51</v>
      </c>
      <c r="F99" s="48">
        <v>0.19450000000000001</v>
      </c>
      <c r="G99" s="48" t="s">
        <v>124</v>
      </c>
      <c r="H99" s="48"/>
      <c r="I99" s="48"/>
      <c r="T99" s="50" t="s">
        <v>902</v>
      </c>
      <c r="U99" s="48">
        <v>9.9079999999999993E-5</v>
      </c>
      <c r="V99" s="48" t="s">
        <v>1134</v>
      </c>
      <c r="W99" s="48" t="s">
        <v>54</v>
      </c>
      <c r="X99" s="48" t="s">
        <v>51</v>
      </c>
      <c r="Y99" s="48" t="s">
        <v>83</v>
      </c>
      <c r="Z99" s="48" t="s">
        <v>172</v>
      </c>
      <c r="AA99" s="48"/>
      <c r="AB99" s="48"/>
    </row>
    <row r="100" spans="1:28" x14ac:dyDescent="0.2">
      <c r="A100" s="50" t="s">
        <v>867</v>
      </c>
      <c r="B100" s="48">
        <v>2.0029999999999999E-4</v>
      </c>
      <c r="C100" s="48" t="s">
        <v>868</v>
      </c>
      <c r="D100" s="48" t="s">
        <v>54</v>
      </c>
      <c r="E100" s="48" t="s">
        <v>51</v>
      </c>
      <c r="F100" s="48" t="s">
        <v>83</v>
      </c>
      <c r="G100" s="48" t="s">
        <v>126</v>
      </c>
      <c r="H100" s="48"/>
      <c r="I100" s="48"/>
      <c r="T100" s="50" t="s">
        <v>904</v>
      </c>
      <c r="U100" s="48">
        <v>-6.3090000000000004E-3</v>
      </c>
      <c r="V100" s="48" t="s">
        <v>1135</v>
      </c>
      <c r="W100" s="48" t="s">
        <v>54</v>
      </c>
      <c r="X100" s="48" t="s">
        <v>51</v>
      </c>
      <c r="Y100" s="48">
        <v>0.82369999999999999</v>
      </c>
      <c r="Z100" s="48" t="s">
        <v>174</v>
      </c>
      <c r="AA100" s="48"/>
      <c r="AB100" s="48"/>
    </row>
    <row r="101" spans="1:28" x14ac:dyDescent="0.2">
      <c r="A101" s="50" t="s">
        <v>869</v>
      </c>
      <c r="B101" s="48">
        <v>2.7959999999999999E-3</v>
      </c>
      <c r="C101" s="48" t="s">
        <v>870</v>
      </c>
      <c r="D101" s="48" t="s">
        <v>54</v>
      </c>
      <c r="E101" s="48" t="s">
        <v>51</v>
      </c>
      <c r="F101" s="48" t="s">
        <v>83</v>
      </c>
      <c r="G101" s="48" t="s">
        <v>128</v>
      </c>
      <c r="H101" s="48"/>
      <c r="I101" s="48"/>
      <c r="T101" s="52" t="s">
        <v>1136</v>
      </c>
      <c r="U101" s="53">
        <v>3.5969999999999999E-3</v>
      </c>
      <c r="V101" s="53" t="s">
        <v>1137</v>
      </c>
      <c r="W101" s="53" t="s">
        <v>54</v>
      </c>
      <c r="X101" s="53" t="s">
        <v>51</v>
      </c>
      <c r="Y101" s="53">
        <v>0.99960000000000004</v>
      </c>
      <c r="Z101" s="53" t="s">
        <v>176</v>
      </c>
      <c r="AA101" s="48"/>
      <c r="AB101" s="48"/>
    </row>
    <row r="102" spans="1:28" x14ac:dyDescent="0.2">
      <c r="A102" s="50" t="s">
        <v>871</v>
      </c>
      <c r="B102" s="48">
        <v>8.9060000000000007E-3</v>
      </c>
      <c r="C102" s="48" t="s">
        <v>872</v>
      </c>
      <c r="D102" s="48" t="s">
        <v>54</v>
      </c>
      <c r="E102" s="48" t="s">
        <v>51</v>
      </c>
      <c r="F102" s="48">
        <v>0.27839999999999998</v>
      </c>
      <c r="G102" s="48" t="s">
        <v>130</v>
      </c>
      <c r="H102" s="48"/>
      <c r="I102" s="48"/>
      <c r="T102" s="52" t="s">
        <v>1138</v>
      </c>
      <c r="U102" s="53">
        <v>1.008E-2</v>
      </c>
      <c r="V102" s="53" t="s">
        <v>1139</v>
      </c>
      <c r="W102" s="53" t="s">
        <v>54</v>
      </c>
      <c r="X102" s="53" t="s">
        <v>51</v>
      </c>
      <c r="Y102" s="53">
        <v>9.0999999999999998E-2</v>
      </c>
      <c r="Z102" s="53" t="s">
        <v>178</v>
      </c>
      <c r="AA102" s="48"/>
      <c r="AB102" s="48"/>
    </row>
    <row r="103" spans="1:28" x14ac:dyDescent="0.2">
      <c r="A103" s="50" t="s">
        <v>873</v>
      </c>
      <c r="B103" s="48">
        <v>-7.9480000000000002E-4</v>
      </c>
      <c r="C103" s="48" t="s">
        <v>874</v>
      </c>
      <c r="D103" s="48" t="s">
        <v>54</v>
      </c>
      <c r="E103" s="48" t="s">
        <v>51</v>
      </c>
      <c r="F103" s="48" t="s">
        <v>83</v>
      </c>
      <c r="G103" s="48" t="s">
        <v>132</v>
      </c>
      <c r="H103" s="48"/>
      <c r="I103" s="48"/>
      <c r="T103" s="52" t="s">
        <v>1140</v>
      </c>
      <c r="U103" s="53">
        <v>4.5500000000000001E-5</v>
      </c>
      <c r="V103" s="53" t="s">
        <v>1141</v>
      </c>
      <c r="W103" s="53" t="s">
        <v>54</v>
      </c>
      <c r="X103" s="53" t="s">
        <v>51</v>
      </c>
      <c r="Y103" s="53" t="s">
        <v>83</v>
      </c>
      <c r="Z103" s="53" t="s">
        <v>180</v>
      </c>
      <c r="AA103" s="48"/>
      <c r="AB103" s="48"/>
    </row>
    <row r="104" spans="1:28" x14ac:dyDescent="0.2">
      <c r="A104" s="50" t="s">
        <v>875</v>
      </c>
      <c r="B104" s="48">
        <v>-1.1849999999999999E-4</v>
      </c>
      <c r="C104" s="48" t="s">
        <v>876</v>
      </c>
      <c r="D104" s="48" t="s">
        <v>54</v>
      </c>
      <c r="E104" s="48" t="s">
        <v>51</v>
      </c>
      <c r="F104" s="48" t="s">
        <v>83</v>
      </c>
      <c r="G104" s="48" t="s">
        <v>134</v>
      </c>
      <c r="H104" s="48"/>
      <c r="I104" s="48"/>
      <c r="T104" s="50" t="s">
        <v>1142</v>
      </c>
      <c r="U104" s="48">
        <v>1.4540000000000001E-2</v>
      </c>
      <c r="V104" s="48" t="s">
        <v>1143</v>
      </c>
      <c r="W104" s="48" t="s">
        <v>49</v>
      </c>
      <c r="X104" s="48" t="s">
        <v>56</v>
      </c>
      <c r="Y104" s="48">
        <v>5.9999999999999995E-4</v>
      </c>
      <c r="Z104" s="48" t="s">
        <v>182</v>
      </c>
      <c r="AA104" s="48"/>
      <c r="AB104" s="48"/>
    </row>
    <row r="105" spans="1:28" x14ac:dyDescent="0.2">
      <c r="A105" s="50" t="s">
        <v>877</v>
      </c>
      <c r="B105" s="48">
        <v>3.9079999999999999E-5</v>
      </c>
      <c r="C105" s="48" t="s">
        <v>878</v>
      </c>
      <c r="D105" s="48" t="s">
        <v>54</v>
      </c>
      <c r="E105" s="48" t="s">
        <v>51</v>
      </c>
      <c r="F105" s="48" t="s">
        <v>83</v>
      </c>
      <c r="G105" s="48" t="s">
        <v>136</v>
      </c>
      <c r="H105" s="48"/>
      <c r="I105" s="48"/>
      <c r="T105" s="50" t="s">
        <v>1144</v>
      </c>
      <c r="U105" s="48">
        <v>1.5219999999999999E-2</v>
      </c>
      <c r="V105" s="48" t="s">
        <v>1145</v>
      </c>
      <c r="W105" s="48" t="s">
        <v>49</v>
      </c>
      <c r="X105" s="48" t="s">
        <v>56</v>
      </c>
      <c r="Y105" s="48">
        <v>2.9999999999999997E-4</v>
      </c>
      <c r="Z105" s="48" t="s">
        <v>184</v>
      </c>
      <c r="AA105" s="48"/>
      <c r="AB105" s="48"/>
    </row>
    <row r="106" spans="1:28" x14ac:dyDescent="0.2">
      <c r="A106" s="50" t="s">
        <v>879</v>
      </c>
      <c r="B106" s="48">
        <v>-6.3689999999999997E-3</v>
      </c>
      <c r="C106" s="48" t="s">
        <v>880</v>
      </c>
      <c r="D106" s="48" t="s">
        <v>54</v>
      </c>
      <c r="E106" s="48" t="s">
        <v>51</v>
      </c>
      <c r="F106" s="48">
        <v>0.79320000000000002</v>
      </c>
      <c r="G106" s="48" t="s">
        <v>138</v>
      </c>
      <c r="H106" s="48"/>
      <c r="I106" s="48"/>
      <c r="T106" s="50" t="s">
        <v>1146</v>
      </c>
      <c r="U106" s="48">
        <v>5.5160000000000001E-3</v>
      </c>
      <c r="V106" s="48" t="s">
        <v>1147</v>
      </c>
      <c r="W106" s="48" t="s">
        <v>54</v>
      </c>
      <c r="X106" s="48" t="s">
        <v>51</v>
      </c>
      <c r="Y106" s="48">
        <v>0.93879999999999997</v>
      </c>
      <c r="Z106" s="48" t="s">
        <v>1148</v>
      </c>
      <c r="AA106" s="48"/>
      <c r="AB106" s="48"/>
    </row>
    <row r="107" spans="1:28" x14ac:dyDescent="0.2">
      <c r="A107" s="50" t="s">
        <v>881</v>
      </c>
      <c r="B107" s="48">
        <v>-7.1110000000000001E-3</v>
      </c>
      <c r="C107" s="48" t="s">
        <v>882</v>
      </c>
      <c r="D107" s="48" t="s">
        <v>54</v>
      </c>
      <c r="E107" s="48" t="s">
        <v>51</v>
      </c>
      <c r="F107" s="48">
        <v>0.64339999999999997</v>
      </c>
      <c r="G107" s="48" t="s">
        <v>150</v>
      </c>
      <c r="H107" s="48"/>
      <c r="I107" s="48"/>
      <c r="T107" s="50" t="s">
        <v>906</v>
      </c>
      <c r="U107" s="48">
        <v>-1.004E-2</v>
      </c>
      <c r="V107" s="48" t="s">
        <v>1149</v>
      </c>
      <c r="W107" s="48" t="s">
        <v>54</v>
      </c>
      <c r="X107" s="48" t="s">
        <v>51</v>
      </c>
      <c r="Y107" s="48">
        <v>9.4700000000000006E-2</v>
      </c>
      <c r="Z107" s="48" t="s">
        <v>186</v>
      </c>
      <c r="AA107" s="48"/>
      <c r="AB107" s="48"/>
    </row>
    <row r="108" spans="1:28" x14ac:dyDescent="0.2">
      <c r="A108" s="50" t="s">
        <v>883</v>
      </c>
      <c r="B108" s="48">
        <v>-1.7149999999999999E-2</v>
      </c>
      <c r="C108" s="48" t="s">
        <v>884</v>
      </c>
      <c r="D108" s="48" t="s">
        <v>49</v>
      </c>
      <c r="E108" s="48" t="s">
        <v>56</v>
      </c>
      <c r="F108" s="48">
        <v>2.0000000000000001E-4</v>
      </c>
      <c r="G108" s="48" t="s">
        <v>152</v>
      </c>
      <c r="H108" s="48"/>
      <c r="I108" s="48"/>
      <c r="T108" s="50" t="s">
        <v>908</v>
      </c>
      <c r="U108" s="48">
        <v>-3.552E-3</v>
      </c>
      <c r="V108" s="48" t="s">
        <v>1150</v>
      </c>
      <c r="W108" s="48" t="s">
        <v>54</v>
      </c>
      <c r="X108" s="48" t="s">
        <v>51</v>
      </c>
      <c r="Y108" s="48">
        <v>0.99970000000000003</v>
      </c>
      <c r="Z108" s="48" t="s">
        <v>188</v>
      </c>
      <c r="AA108" s="48"/>
      <c r="AB108" s="48"/>
    </row>
    <row r="109" spans="1:28" x14ac:dyDescent="0.2">
      <c r="A109" s="50" t="s">
        <v>885</v>
      </c>
      <c r="B109" s="48">
        <v>-1.0659999999999999E-2</v>
      </c>
      <c r="C109" s="48" t="s">
        <v>886</v>
      </c>
      <c r="D109" s="48" t="s">
        <v>54</v>
      </c>
      <c r="E109" s="48" t="s">
        <v>51</v>
      </c>
      <c r="F109" s="48">
        <v>8.3299999999999999E-2</v>
      </c>
      <c r="G109" s="48" t="s">
        <v>154</v>
      </c>
      <c r="H109" s="48"/>
      <c r="I109" s="48"/>
      <c r="T109" s="50" t="s">
        <v>910</v>
      </c>
      <c r="U109" s="48">
        <v>6.9129999999999999E-3</v>
      </c>
      <c r="V109" s="48" t="s">
        <v>1151</v>
      </c>
      <c r="W109" s="48" t="s">
        <v>54</v>
      </c>
      <c r="X109" s="48" t="s">
        <v>51</v>
      </c>
      <c r="Y109" s="48">
        <v>0.69210000000000005</v>
      </c>
      <c r="Z109" s="48" t="s">
        <v>190</v>
      </c>
      <c r="AA109" s="48"/>
      <c r="AB109" s="48"/>
    </row>
    <row r="110" spans="1:28" x14ac:dyDescent="0.2">
      <c r="A110" s="50" t="s">
        <v>887</v>
      </c>
      <c r="B110" s="48">
        <v>-1.9799999999999999E-4</v>
      </c>
      <c r="C110" s="48" t="s">
        <v>888</v>
      </c>
      <c r="D110" s="48" t="s">
        <v>54</v>
      </c>
      <c r="E110" s="48" t="s">
        <v>51</v>
      </c>
      <c r="F110" s="48" t="s">
        <v>83</v>
      </c>
      <c r="G110" s="48" t="s">
        <v>156</v>
      </c>
      <c r="H110" s="48"/>
      <c r="I110" s="48"/>
      <c r="T110" s="50" t="s">
        <v>912</v>
      </c>
      <c r="U110" s="48">
        <v>-2.0750000000000001E-2</v>
      </c>
      <c r="V110" s="48" t="s">
        <v>1152</v>
      </c>
      <c r="W110" s="48" t="s">
        <v>49</v>
      </c>
      <c r="X110" s="48" t="s">
        <v>71</v>
      </c>
      <c r="Y110" s="48" t="s">
        <v>72</v>
      </c>
      <c r="Z110" s="48" t="s">
        <v>192</v>
      </c>
      <c r="AA110" s="48"/>
      <c r="AB110" s="48"/>
    </row>
    <row r="111" spans="1:28" x14ac:dyDescent="0.2">
      <c r="A111" s="50" t="s">
        <v>889</v>
      </c>
      <c r="B111" s="48">
        <v>-2.7859999999999999E-2</v>
      </c>
      <c r="C111" s="48" t="s">
        <v>890</v>
      </c>
      <c r="D111" s="48" t="s">
        <v>49</v>
      </c>
      <c r="E111" s="48" t="s">
        <v>71</v>
      </c>
      <c r="F111" s="48" t="s">
        <v>72</v>
      </c>
      <c r="G111" s="48" t="s">
        <v>158</v>
      </c>
      <c r="H111" s="48"/>
      <c r="I111" s="48"/>
      <c r="T111" s="50" t="s">
        <v>914</v>
      </c>
      <c r="U111" s="48">
        <v>1.6650000000000002E-2</v>
      </c>
      <c r="V111" s="48" t="s">
        <v>1153</v>
      </c>
      <c r="W111" s="48" t="s">
        <v>49</v>
      </c>
      <c r="X111" s="48" t="s">
        <v>71</v>
      </c>
      <c r="Y111" s="48" t="s">
        <v>72</v>
      </c>
      <c r="Z111" s="48" t="s">
        <v>194</v>
      </c>
      <c r="AA111" s="48"/>
      <c r="AB111" s="48"/>
    </row>
    <row r="112" spans="1:28" x14ac:dyDescent="0.2">
      <c r="A112" s="50" t="s">
        <v>891</v>
      </c>
      <c r="B112" s="48">
        <v>9.5409999999999991E-3</v>
      </c>
      <c r="C112" s="48" t="s">
        <v>892</v>
      </c>
      <c r="D112" s="48" t="s">
        <v>54</v>
      </c>
      <c r="E112" s="48" t="s">
        <v>51</v>
      </c>
      <c r="F112" s="48">
        <v>0.187</v>
      </c>
      <c r="G112" s="48" t="s">
        <v>160</v>
      </c>
      <c r="H112" s="48"/>
      <c r="I112" s="48"/>
      <c r="T112" s="50" t="s">
        <v>916</v>
      </c>
      <c r="U112" s="48">
        <v>7.3709999999999999E-3</v>
      </c>
      <c r="V112" s="48" t="s">
        <v>1154</v>
      </c>
      <c r="W112" s="48" t="s">
        <v>54</v>
      </c>
      <c r="X112" s="48" t="s">
        <v>51</v>
      </c>
      <c r="Y112" s="48">
        <v>0.57809999999999995</v>
      </c>
      <c r="Z112" s="48" t="s">
        <v>196</v>
      </c>
      <c r="AA112" s="48"/>
      <c r="AB112" s="48"/>
    </row>
    <row r="113" spans="1:28" x14ac:dyDescent="0.2">
      <c r="A113" s="50" t="s">
        <v>893</v>
      </c>
      <c r="B113" s="48">
        <v>2.6029999999999998E-4</v>
      </c>
      <c r="C113" s="48" t="s">
        <v>894</v>
      </c>
      <c r="D113" s="48" t="s">
        <v>54</v>
      </c>
      <c r="E113" s="48" t="s">
        <v>51</v>
      </c>
      <c r="F113" s="48" t="s">
        <v>83</v>
      </c>
      <c r="G113" s="48" t="s">
        <v>162</v>
      </c>
      <c r="H113" s="48"/>
      <c r="I113" s="48"/>
      <c r="T113" s="50" t="s">
        <v>918</v>
      </c>
      <c r="U113" s="48">
        <v>9.9670000000000002E-3</v>
      </c>
      <c r="V113" s="48" t="s">
        <v>1155</v>
      </c>
      <c r="W113" s="48" t="s">
        <v>54</v>
      </c>
      <c r="X113" s="48" t="s">
        <v>51</v>
      </c>
      <c r="Y113" s="48">
        <v>0.1007</v>
      </c>
      <c r="Z113" s="48" t="s">
        <v>198</v>
      </c>
      <c r="AA113" s="48"/>
      <c r="AB113" s="48"/>
    </row>
    <row r="114" spans="1:28" x14ac:dyDescent="0.2">
      <c r="A114" s="50" t="s">
        <v>895</v>
      </c>
      <c r="B114" s="48">
        <v>2.856E-3</v>
      </c>
      <c r="C114" s="48" t="s">
        <v>896</v>
      </c>
      <c r="D114" s="48" t="s">
        <v>54</v>
      </c>
      <c r="E114" s="48" t="s">
        <v>51</v>
      </c>
      <c r="F114" s="48">
        <v>0.99990000000000001</v>
      </c>
      <c r="G114" s="48" t="s">
        <v>164</v>
      </c>
      <c r="H114" s="48"/>
      <c r="I114" s="48"/>
      <c r="T114" s="50" t="s">
        <v>920</v>
      </c>
      <c r="U114" s="48">
        <v>1.6080000000000001E-2</v>
      </c>
      <c r="V114" s="48" t="s">
        <v>1156</v>
      </c>
      <c r="W114" s="48" t="s">
        <v>49</v>
      </c>
      <c r="X114" s="48" t="s">
        <v>71</v>
      </c>
      <c r="Y114" s="48" t="s">
        <v>72</v>
      </c>
      <c r="Z114" s="48" t="s">
        <v>200</v>
      </c>
      <c r="AA114" s="48"/>
      <c r="AB114" s="48"/>
    </row>
    <row r="115" spans="1:28" x14ac:dyDescent="0.2">
      <c r="A115" s="50" t="s">
        <v>897</v>
      </c>
      <c r="B115" s="48">
        <v>8.966E-3</v>
      </c>
      <c r="C115" s="48" t="s">
        <v>898</v>
      </c>
      <c r="D115" s="48" t="s">
        <v>54</v>
      </c>
      <c r="E115" s="48" t="s">
        <v>51</v>
      </c>
      <c r="F115" s="48">
        <v>0.26869999999999999</v>
      </c>
      <c r="G115" s="48" t="s">
        <v>166</v>
      </c>
      <c r="H115" s="48"/>
      <c r="I115" s="48"/>
      <c r="T115" s="50" t="s">
        <v>922</v>
      </c>
      <c r="U115" s="48">
        <v>6.3759999999999997E-3</v>
      </c>
      <c r="V115" s="48" t="s">
        <v>1157</v>
      </c>
      <c r="W115" s="48" t="s">
        <v>54</v>
      </c>
      <c r="X115" s="48" t="s">
        <v>51</v>
      </c>
      <c r="Y115" s="48">
        <v>0.81069999999999998</v>
      </c>
      <c r="Z115" s="48" t="s">
        <v>202</v>
      </c>
      <c r="AA115" s="48"/>
      <c r="AB115" s="48"/>
    </row>
    <row r="116" spans="1:28" x14ac:dyDescent="0.2">
      <c r="A116" s="50" t="s">
        <v>899</v>
      </c>
      <c r="B116" s="48">
        <v>-7.3479999999999997E-4</v>
      </c>
      <c r="C116" s="48" t="s">
        <v>900</v>
      </c>
      <c r="D116" s="48" t="s">
        <v>54</v>
      </c>
      <c r="E116" s="48" t="s">
        <v>51</v>
      </c>
      <c r="F116" s="48" t="s">
        <v>83</v>
      </c>
      <c r="G116" s="48" t="s">
        <v>168</v>
      </c>
      <c r="H116" s="48"/>
      <c r="I116" s="48"/>
      <c r="T116" s="50" t="s">
        <v>924</v>
      </c>
      <c r="U116" s="48">
        <v>7.0520000000000001E-3</v>
      </c>
      <c r="V116" s="48" t="s">
        <v>1158</v>
      </c>
      <c r="W116" s="48" t="s">
        <v>54</v>
      </c>
      <c r="X116" s="48" t="s">
        <v>51</v>
      </c>
      <c r="Y116" s="48">
        <v>0.65810000000000002</v>
      </c>
      <c r="Z116" s="48" t="s">
        <v>204</v>
      </c>
      <c r="AA116" s="48"/>
      <c r="AB116" s="48"/>
    </row>
    <row r="117" spans="1:28" x14ac:dyDescent="0.2">
      <c r="A117" s="50" t="s">
        <v>901</v>
      </c>
      <c r="B117" s="48">
        <v>-5.8499999999999999E-5</v>
      </c>
      <c r="C117" s="48" t="s">
        <v>854</v>
      </c>
      <c r="D117" s="48" t="s">
        <v>54</v>
      </c>
      <c r="E117" s="48" t="s">
        <v>51</v>
      </c>
      <c r="F117" s="48" t="s">
        <v>83</v>
      </c>
      <c r="G117" s="48" t="s">
        <v>170</v>
      </c>
      <c r="H117" s="48"/>
      <c r="I117" s="48"/>
      <c r="T117" s="50" t="s">
        <v>926</v>
      </c>
      <c r="U117" s="48">
        <v>7.2100000000000003E-3</v>
      </c>
      <c r="V117" s="48" t="s">
        <v>1159</v>
      </c>
      <c r="W117" s="48" t="s">
        <v>54</v>
      </c>
      <c r="X117" s="48" t="s">
        <v>51</v>
      </c>
      <c r="Y117" s="48">
        <v>0.61880000000000002</v>
      </c>
      <c r="Z117" s="48" t="s">
        <v>206</v>
      </c>
      <c r="AA117" s="48"/>
      <c r="AB117" s="48"/>
    </row>
    <row r="118" spans="1:28" x14ac:dyDescent="0.2">
      <c r="A118" s="50" t="s">
        <v>902</v>
      </c>
      <c r="B118" s="48">
        <v>9.9079999999999993E-5</v>
      </c>
      <c r="C118" s="48" t="s">
        <v>903</v>
      </c>
      <c r="D118" s="48" t="s">
        <v>54</v>
      </c>
      <c r="E118" s="48" t="s">
        <v>51</v>
      </c>
      <c r="F118" s="48" t="s">
        <v>83</v>
      </c>
      <c r="G118" s="48" t="s">
        <v>172</v>
      </c>
      <c r="H118" s="48"/>
      <c r="I118" s="48"/>
      <c r="T118" s="50" t="s">
        <v>928</v>
      </c>
      <c r="U118" s="48">
        <v>8.0170000000000003E-4</v>
      </c>
      <c r="V118" s="48" t="s">
        <v>1160</v>
      </c>
      <c r="W118" s="48" t="s">
        <v>54</v>
      </c>
      <c r="X118" s="48" t="s">
        <v>51</v>
      </c>
      <c r="Y118" s="48" t="s">
        <v>83</v>
      </c>
      <c r="Z118" s="48" t="s">
        <v>208</v>
      </c>
      <c r="AA118" s="48"/>
      <c r="AB118" s="48"/>
    </row>
    <row r="119" spans="1:28" x14ac:dyDescent="0.2">
      <c r="A119" s="50" t="s">
        <v>904</v>
      </c>
      <c r="B119" s="48">
        <v>-6.3090000000000004E-3</v>
      </c>
      <c r="C119" s="48" t="s">
        <v>905</v>
      </c>
      <c r="D119" s="48" t="s">
        <v>54</v>
      </c>
      <c r="E119" s="48" t="s">
        <v>51</v>
      </c>
      <c r="F119" s="48">
        <v>0.80389999999999995</v>
      </c>
      <c r="G119" s="48" t="s">
        <v>174</v>
      </c>
      <c r="H119" s="48"/>
      <c r="I119" s="48"/>
      <c r="T119" s="50" t="s">
        <v>1161</v>
      </c>
      <c r="U119" s="48">
        <v>1.0710000000000001E-2</v>
      </c>
      <c r="V119" s="48" t="s">
        <v>1162</v>
      </c>
      <c r="W119" s="48" t="s">
        <v>54</v>
      </c>
      <c r="X119" s="48" t="s">
        <v>51</v>
      </c>
      <c r="Y119" s="48">
        <v>5.0700000000000002E-2</v>
      </c>
      <c r="Z119" s="48" t="s">
        <v>210</v>
      </c>
      <c r="AA119" s="48"/>
      <c r="AB119" s="48"/>
    </row>
    <row r="120" spans="1:28" x14ac:dyDescent="0.2">
      <c r="A120" s="50" t="s">
        <v>906</v>
      </c>
      <c r="B120" s="48">
        <v>-1.004E-2</v>
      </c>
      <c r="C120" s="48" t="s">
        <v>907</v>
      </c>
      <c r="D120" s="48" t="s">
        <v>54</v>
      </c>
      <c r="E120" s="48" t="s">
        <v>51</v>
      </c>
      <c r="F120" s="48">
        <v>0.13300000000000001</v>
      </c>
      <c r="G120" s="48" t="s">
        <v>186</v>
      </c>
      <c r="H120" s="48"/>
      <c r="I120" s="48"/>
      <c r="T120" s="50" t="s">
        <v>1163</v>
      </c>
      <c r="U120" s="48">
        <v>1.719E-2</v>
      </c>
      <c r="V120" s="48" t="s">
        <v>1164</v>
      </c>
      <c r="W120" s="48" t="s">
        <v>49</v>
      </c>
      <c r="X120" s="48" t="s">
        <v>71</v>
      </c>
      <c r="Y120" s="48" t="s">
        <v>72</v>
      </c>
      <c r="Z120" s="48" t="s">
        <v>212</v>
      </c>
      <c r="AA120" s="48"/>
      <c r="AB120" s="48"/>
    </row>
    <row r="121" spans="1:28" x14ac:dyDescent="0.2">
      <c r="A121" s="50" t="s">
        <v>908</v>
      </c>
      <c r="B121" s="48">
        <v>-3.552E-3</v>
      </c>
      <c r="C121" s="48" t="s">
        <v>909</v>
      </c>
      <c r="D121" s="48" t="s">
        <v>54</v>
      </c>
      <c r="E121" s="48" t="s">
        <v>51</v>
      </c>
      <c r="F121" s="48">
        <v>0.99860000000000004</v>
      </c>
      <c r="G121" s="48" t="s">
        <v>188</v>
      </c>
      <c r="H121" s="48"/>
      <c r="I121" s="48"/>
      <c r="T121" s="50" t="s">
        <v>1165</v>
      </c>
      <c r="U121" s="48">
        <v>7.156E-3</v>
      </c>
      <c r="V121" s="48" t="s">
        <v>1166</v>
      </c>
      <c r="W121" s="48" t="s">
        <v>54</v>
      </c>
      <c r="X121" s="48" t="s">
        <v>51</v>
      </c>
      <c r="Y121" s="48">
        <v>0.63229999999999997</v>
      </c>
      <c r="Z121" s="48" t="s">
        <v>214</v>
      </c>
      <c r="AA121" s="48"/>
      <c r="AB121" s="48"/>
    </row>
    <row r="122" spans="1:28" x14ac:dyDescent="0.2">
      <c r="A122" s="50" t="s">
        <v>910</v>
      </c>
      <c r="B122" s="48">
        <v>6.9129999999999999E-3</v>
      </c>
      <c r="C122" s="48" t="s">
        <v>911</v>
      </c>
      <c r="D122" s="48" t="s">
        <v>54</v>
      </c>
      <c r="E122" s="48" t="s">
        <v>51</v>
      </c>
      <c r="F122" s="48">
        <v>0.68579999999999997</v>
      </c>
      <c r="G122" s="48" t="s">
        <v>190</v>
      </c>
      <c r="H122" s="48"/>
      <c r="I122" s="48"/>
      <c r="T122" s="50" t="s">
        <v>1167</v>
      </c>
      <c r="U122" s="48">
        <v>2.1649999999999999E-2</v>
      </c>
      <c r="V122" s="48" t="s">
        <v>1168</v>
      </c>
      <c r="W122" s="48" t="s">
        <v>49</v>
      </c>
      <c r="X122" s="48" t="s">
        <v>71</v>
      </c>
      <c r="Y122" s="48" t="s">
        <v>72</v>
      </c>
      <c r="Z122" s="48" t="s">
        <v>216</v>
      </c>
      <c r="AA122" s="48"/>
      <c r="AB122" s="48"/>
    </row>
    <row r="123" spans="1:28" x14ac:dyDescent="0.2">
      <c r="A123" s="50" t="s">
        <v>912</v>
      </c>
      <c r="B123" s="48">
        <v>-2.0750000000000001E-2</v>
      </c>
      <c r="C123" s="48" t="s">
        <v>913</v>
      </c>
      <c r="D123" s="48" t="s">
        <v>49</v>
      </c>
      <c r="E123" s="48" t="s">
        <v>71</v>
      </c>
      <c r="F123" s="48" t="s">
        <v>72</v>
      </c>
      <c r="G123" s="48" t="s">
        <v>192</v>
      </c>
      <c r="H123" s="48"/>
      <c r="I123" s="48"/>
      <c r="T123" s="50" t="s">
        <v>1169</v>
      </c>
      <c r="U123" s="48">
        <v>2.2329999999999999E-2</v>
      </c>
      <c r="V123" s="48" t="s">
        <v>1170</v>
      </c>
      <c r="W123" s="48" t="s">
        <v>49</v>
      </c>
      <c r="X123" s="48" t="s">
        <v>71</v>
      </c>
      <c r="Y123" s="48" t="s">
        <v>72</v>
      </c>
      <c r="Z123" s="48" t="s">
        <v>218</v>
      </c>
      <c r="AA123" s="48"/>
      <c r="AB123" s="48"/>
    </row>
    <row r="124" spans="1:28" x14ac:dyDescent="0.2">
      <c r="A124" s="50" t="s">
        <v>914</v>
      </c>
      <c r="B124" s="48">
        <v>1.6650000000000002E-2</v>
      </c>
      <c r="C124" s="48" t="s">
        <v>915</v>
      </c>
      <c r="D124" s="48" t="s">
        <v>49</v>
      </c>
      <c r="E124" s="48" t="s">
        <v>56</v>
      </c>
      <c r="F124" s="48">
        <v>2.9999999999999997E-4</v>
      </c>
      <c r="G124" s="48" t="s">
        <v>194</v>
      </c>
      <c r="H124" s="48"/>
      <c r="I124" s="48"/>
      <c r="T124" s="50" t="s">
        <v>1171</v>
      </c>
      <c r="U124" s="48">
        <v>1.2630000000000001E-2</v>
      </c>
      <c r="V124" s="48" t="s">
        <v>1172</v>
      </c>
      <c r="W124" s="48" t="s">
        <v>49</v>
      </c>
      <c r="X124" s="48" t="s">
        <v>57</v>
      </c>
      <c r="Y124" s="48">
        <v>6.6E-3</v>
      </c>
      <c r="Z124" s="48" t="s">
        <v>1173</v>
      </c>
      <c r="AA124" s="48"/>
      <c r="AB124" s="48"/>
    </row>
    <row r="125" spans="1:28" x14ac:dyDescent="0.2">
      <c r="A125" s="50" t="s">
        <v>916</v>
      </c>
      <c r="B125" s="48">
        <v>7.3709999999999999E-3</v>
      </c>
      <c r="C125" s="48" t="s">
        <v>917</v>
      </c>
      <c r="D125" s="48" t="s">
        <v>54</v>
      </c>
      <c r="E125" s="48" t="s">
        <v>51</v>
      </c>
      <c r="F125" s="48">
        <v>0.58630000000000004</v>
      </c>
      <c r="G125" s="48" t="s">
        <v>196</v>
      </c>
      <c r="H125" s="48"/>
      <c r="I125" s="48"/>
      <c r="T125" s="50" t="s">
        <v>930</v>
      </c>
      <c r="U125" s="48">
        <v>6.4840000000000002E-3</v>
      </c>
      <c r="V125" s="48" t="s">
        <v>1174</v>
      </c>
      <c r="W125" s="48" t="s">
        <v>54</v>
      </c>
      <c r="X125" s="48" t="s">
        <v>51</v>
      </c>
      <c r="Y125" s="48">
        <v>0.78879999999999995</v>
      </c>
      <c r="Z125" s="48" t="s">
        <v>220</v>
      </c>
      <c r="AA125" s="48"/>
      <c r="AB125" s="48"/>
    </row>
    <row r="126" spans="1:28" x14ac:dyDescent="0.2">
      <c r="A126" s="50" t="s">
        <v>918</v>
      </c>
      <c r="B126" s="48">
        <v>9.9670000000000002E-3</v>
      </c>
      <c r="C126" s="48" t="s">
        <v>919</v>
      </c>
      <c r="D126" s="48" t="s">
        <v>54</v>
      </c>
      <c r="E126" s="48" t="s">
        <v>51</v>
      </c>
      <c r="F126" s="48">
        <v>0.1396</v>
      </c>
      <c r="G126" s="48" t="s">
        <v>198</v>
      </c>
      <c r="H126" s="48"/>
      <c r="I126" s="48"/>
      <c r="T126" s="50" t="s">
        <v>932</v>
      </c>
      <c r="U126" s="48">
        <v>1.695E-2</v>
      </c>
      <c r="V126" s="48" t="s">
        <v>1175</v>
      </c>
      <c r="W126" s="48" t="s">
        <v>49</v>
      </c>
      <c r="X126" s="48" t="s">
        <v>71</v>
      </c>
      <c r="Y126" s="48" t="s">
        <v>72</v>
      </c>
      <c r="Z126" s="48" t="s">
        <v>222</v>
      </c>
      <c r="AA126" s="48"/>
      <c r="AB126" s="48"/>
    </row>
    <row r="127" spans="1:28" x14ac:dyDescent="0.2">
      <c r="A127" s="50" t="s">
        <v>920</v>
      </c>
      <c r="B127" s="48">
        <v>1.6080000000000001E-2</v>
      </c>
      <c r="C127" s="48" t="s">
        <v>921</v>
      </c>
      <c r="D127" s="48" t="s">
        <v>49</v>
      </c>
      <c r="E127" s="48" t="s">
        <v>56</v>
      </c>
      <c r="F127" s="48">
        <v>5.0000000000000001E-4</v>
      </c>
      <c r="G127" s="48" t="s">
        <v>200</v>
      </c>
      <c r="H127" s="48"/>
      <c r="I127" s="48"/>
      <c r="T127" s="50" t="s">
        <v>934</v>
      </c>
      <c r="U127" s="48">
        <v>-1.0710000000000001E-2</v>
      </c>
      <c r="V127" s="48" t="s">
        <v>1176</v>
      </c>
      <c r="W127" s="48" t="s">
        <v>54</v>
      </c>
      <c r="X127" s="48" t="s">
        <v>51</v>
      </c>
      <c r="Y127" s="48">
        <v>5.0599999999999999E-2</v>
      </c>
      <c r="Z127" s="48" t="s">
        <v>224</v>
      </c>
      <c r="AA127" s="48"/>
      <c r="AB127" s="48"/>
    </row>
    <row r="128" spans="1:28" x14ac:dyDescent="0.2">
      <c r="A128" s="50" t="s">
        <v>922</v>
      </c>
      <c r="B128" s="48">
        <v>6.3759999999999997E-3</v>
      </c>
      <c r="C128" s="48" t="s">
        <v>923</v>
      </c>
      <c r="D128" s="48" t="s">
        <v>54</v>
      </c>
      <c r="E128" s="48" t="s">
        <v>51</v>
      </c>
      <c r="F128" s="48">
        <v>0.79190000000000005</v>
      </c>
      <c r="G128" s="48" t="s">
        <v>202</v>
      </c>
      <c r="H128" s="48"/>
      <c r="I128" s="48"/>
      <c r="T128" s="50" t="s">
        <v>936</v>
      </c>
      <c r="U128" s="48">
        <v>2.6689999999999998E-2</v>
      </c>
      <c r="V128" s="48" t="s">
        <v>1177</v>
      </c>
      <c r="W128" s="48" t="s">
        <v>49</v>
      </c>
      <c r="X128" s="48" t="s">
        <v>71</v>
      </c>
      <c r="Y128" s="48" t="s">
        <v>72</v>
      </c>
      <c r="Z128" s="48" t="s">
        <v>226</v>
      </c>
      <c r="AA128" s="48"/>
      <c r="AB128" s="48"/>
    </row>
    <row r="129" spans="1:28" x14ac:dyDescent="0.2">
      <c r="A129" s="50" t="s">
        <v>924</v>
      </c>
      <c r="B129" s="48">
        <v>7.0520000000000001E-3</v>
      </c>
      <c r="C129" s="48" t="s">
        <v>925</v>
      </c>
      <c r="D129" s="48" t="s">
        <v>54</v>
      </c>
      <c r="E129" s="48" t="s">
        <v>51</v>
      </c>
      <c r="F129" s="48">
        <v>0.65610000000000002</v>
      </c>
      <c r="G129" s="48" t="s">
        <v>204</v>
      </c>
      <c r="H129" s="48"/>
      <c r="I129" s="48"/>
      <c r="T129" s="50" t="s">
        <v>938</v>
      </c>
      <c r="U129" s="48">
        <v>1.7409999999999998E-2</v>
      </c>
      <c r="V129" s="48" t="s">
        <v>1178</v>
      </c>
      <c r="W129" s="48" t="s">
        <v>49</v>
      </c>
      <c r="X129" s="48" t="s">
        <v>71</v>
      </c>
      <c r="Y129" s="48" t="s">
        <v>72</v>
      </c>
      <c r="Z129" s="48" t="s">
        <v>228</v>
      </c>
      <c r="AA129" s="48"/>
      <c r="AB129" s="48"/>
    </row>
    <row r="130" spans="1:28" x14ac:dyDescent="0.2">
      <c r="A130" s="50" t="s">
        <v>926</v>
      </c>
      <c r="B130" s="48">
        <v>7.2100000000000003E-3</v>
      </c>
      <c r="C130" s="48" t="s">
        <v>927</v>
      </c>
      <c r="D130" s="48" t="s">
        <v>54</v>
      </c>
      <c r="E130" s="48" t="s">
        <v>51</v>
      </c>
      <c r="F130" s="48">
        <v>0.62180000000000002</v>
      </c>
      <c r="G130" s="48" t="s">
        <v>206</v>
      </c>
      <c r="H130" s="48"/>
      <c r="I130" s="48"/>
      <c r="T130" s="50" t="s">
        <v>940</v>
      </c>
      <c r="U130" s="48">
        <v>0.02</v>
      </c>
      <c r="V130" s="48" t="s">
        <v>1179</v>
      </c>
      <c r="W130" s="48" t="s">
        <v>49</v>
      </c>
      <c r="X130" s="48" t="s">
        <v>71</v>
      </c>
      <c r="Y130" s="48" t="s">
        <v>72</v>
      </c>
      <c r="Z130" s="48" t="s">
        <v>230</v>
      </c>
      <c r="AA130" s="48"/>
      <c r="AB130" s="48"/>
    </row>
    <row r="131" spans="1:28" x14ac:dyDescent="0.2">
      <c r="A131" s="50" t="s">
        <v>928</v>
      </c>
      <c r="B131" s="48">
        <v>8.0170000000000003E-4</v>
      </c>
      <c r="C131" s="48" t="s">
        <v>929</v>
      </c>
      <c r="D131" s="48" t="s">
        <v>54</v>
      </c>
      <c r="E131" s="48" t="s">
        <v>51</v>
      </c>
      <c r="F131" s="48" t="s">
        <v>83</v>
      </c>
      <c r="G131" s="48" t="s">
        <v>208</v>
      </c>
      <c r="H131" s="48"/>
      <c r="I131" s="48"/>
      <c r="T131" s="50" t="s">
        <v>942</v>
      </c>
      <c r="U131" s="48">
        <v>2.6110000000000001E-2</v>
      </c>
      <c r="V131" s="48" t="s">
        <v>1180</v>
      </c>
      <c r="W131" s="48" t="s">
        <v>49</v>
      </c>
      <c r="X131" s="48" t="s">
        <v>71</v>
      </c>
      <c r="Y131" s="48" t="s">
        <v>72</v>
      </c>
      <c r="Z131" s="48" t="s">
        <v>232</v>
      </c>
      <c r="AA131" s="48"/>
      <c r="AB131" s="48"/>
    </row>
    <row r="132" spans="1:28" x14ac:dyDescent="0.2">
      <c r="A132" s="50" t="s">
        <v>930</v>
      </c>
      <c r="B132" s="48">
        <v>6.4840000000000002E-3</v>
      </c>
      <c r="C132" s="48" t="s">
        <v>931</v>
      </c>
      <c r="D132" s="48" t="s">
        <v>54</v>
      </c>
      <c r="E132" s="48" t="s">
        <v>51</v>
      </c>
      <c r="F132" s="48">
        <v>0.77190000000000003</v>
      </c>
      <c r="G132" s="48" t="s">
        <v>220</v>
      </c>
      <c r="H132" s="48"/>
      <c r="I132" s="48"/>
      <c r="T132" s="50" t="s">
        <v>944</v>
      </c>
      <c r="U132" s="48">
        <v>1.6410000000000001E-2</v>
      </c>
      <c r="V132" s="48" t="s">
        <v>1181</v>
      </c>
      <c r="W132" s="48" t="s">
        <v>49</v>
      </c>
      <c r="X132" s="48" t="s">
        <v>71</v>
      </c>
      <c r="Y132" s="48" t="s">
        <v>72</v>
      </c>
      <c r="Z132" s="48" t="s">
        <v>234</v>
      </c>
      <c r="AA132" s="48"/>
      <c r="AB132" s="48"/>
    </row>
    <row r="133" spans="1:28" x14ac:dyDescent="0.2">
      <c r="A133" s="50" t="s">
        <v>932</v>
      </c>
      <c r="B133" s="48">
        <v>1.695E-2</v>
      </c>
      <c r="C133" s="48" t="s">
        <v>933</v>
      </c>
      <c r="D133" s="48" t="s">
        <v>49</v>
      </c>
      <c r="E133" s="48" t="s">
        <v>56</v>
      </c>
      <c r="F133" s="48">
        <v>2.0000000000000001E-4</v>
      </c>
      <c r="G133" s="48" t="s">
        <v>222</v>
      </c>
      <c r="H133" s="48"/>
      <c r="I133" s="48"/>
      <c r="T133" s="50" t="s">
        <v>946</v>
      </c>
      <c r="U133" s="48">
        <v>1.7090000000000001E-2</v>
      </c>
      <c r="V133" s="48" t="s">
        <v>1182</v>
      </c>
      <c r="W133" s="48" t="s">
        <v>49</v>
      </c>
      <c r="X133" s="48" t="s">
        <v>71</v>
      </c>
      <c r="Y133" s="48" t="s">
        <v>72</v>
      </c>
      <c r="Z133" s="48" t="s">
        <v>236</v>
      </c>
      <c r="AA133" s="48"/>
      <c r="AB133" s="48"/>
    </row>
    <row r="134" spans="1:28" x14ac:dyDescent="0.2">
      <c r="A134" s="50" t="s">
        <v>934</v>
      </c>
      <c r="B134" s="48">
        <v>-1.0710000000000001E-2</v>
      </c>
      <c r="C134" s="48" t="s">
        <v>935</v>
      </c>
      <c r="D134" s="48" t="s">
        <v>54</v>
      </c>
      <c r="E134" s="48" t="s">
        <v>51</v>
      </c>
      <c r="F134" s="48">
        <v>8.0299999999999996E-2</v>
      </c>
      <c r="G134" s="48" t="s">
        <v>224</v>
      </c>
      <c r="H134" s="48"/>
      <c r="I134" s="48"/>
      <c r="T134" s="50" t="s">
        <v>948</v>
      </c>
      <c r="U134" s="48">
        <v>1.7250000000000001E-2</v>
      </c>
      <c r="V134" s="48" t="s">
        <v>1183</v>
      </c>
      <c r="W134" s="48" t="s">
        <v>49</v>
      </c>
      <c r="X134" s="48" t="s">
        <v>71</v>
      </c>
      <c r="Y134" s="48" t="s">
        <v>72</v>
      </c>
      <c r="Z134" s="48" t="s">
        <v>238</v>
      </c>
      <c r="AA134" s="48"/>
      <c r="AB134" s="48"/>
    </row>
    <row r="135" spans="1:28" x14ac:dyDescent="0.2">
      <c r="A135" s="50" t="s">
        <v>936</v>
      </c>
      <c r="B135" s="48">
        <v>2.6689999999999998E-2</v>
      </c>
      <c r="C135" s="48" t="s">
        <v>937</v>
      </c>
      <c r="D135" s="48" t="s">
        <v>49</v>
      </c>
      <c r="E135" s="48" t="s">
        <v>71</v>
      </c>
      <c r="F135" s="48" t="s">
        <v>72</v>
      </c>
      <c r="G135" s="48" t="s">
        <v>226</v>
      </c>
      <c r="H135" s="48"/>
      <c r="I135" s="48"/>
      <c r="T135" s="50" t="s">
        <v>950</v>
      </c>
      <c r="U135" s="48">
        <v>1.0840000000000001E-2</v>
      </c>
      <c r="V135" s="48" t="s">
        <v>1184</v>
      </c>
      <c r="W135" s="48" t="s">
        <v>49</v>
      </c>
      <c r="X135" s="48" t="s">
        <v>55</v>
      </c>
      <c r="Y135" s="48">
        <v>4.4699999999999997E-2</v>
      </c>
      <c r="Z135" s="48" t="s">
        <v>240</v>
      </c>
      <c r="AA135" s="48"/>
      <c r="AB135" s="48"/>
    </row>
    <row r="136" spans="1:28" x14ac:dyDescent="0.2">
      <c r="A136" s="50" t="s">
        <v>938</v>
      </c>
      <c r="B136" s="48">
        <v>1.7409999999999998E-2</v>
      </c>
      <c r="C136" s="48" t="s">
        <v>939</v>
      </c>
      <c r="D136" s="48" t="s">
        <v>49</v>
      </c>
      <c r="E136" s="48" t="s">
        <v>56</v>
      </c>
      <c r="F136" s="48">
        <v>1E-4</v>
      </c>
      <c r="G136" s="48" t="s">
        <v>228</v>
      </c>
      <c r="H136" s="48"/>
      <c r="I136" s="48"/>
      <c r="T136" s="50" t="s">
        <v>1185</v>
      </c>
      <c r="U136" s="48">
        <v>2.0740000000000001E-2</v>
      </c>
      <c r="V136" s="48" t="s">
        <v>1186</v>
      </c>
      <c r="W136" s="48" t="s">
        <v>49</v>
      </c>
      <c r="X136" s="48" t="s">
        <v>71</v>
      </c>
      <c r="Y136" s="48" t="s">
        <v>72</v>
      </c>
      <c r="Z136" s="48" t="s">
        <v>242</v>
      </c>
      <c r="AA136" s="48"/>
      <c r="AB136" s="48"/>
    </row>
    <row r="137" spans="1:28" x14ac:dyDescent="0.2">
      <c r="A137" s="50" t="s">
        <v>940</v>
      </c>
      <c r="B137" s="48">
        <v>0.02</v>
      </c>
      <c r="C137" s="48" t="s">
        <v>941</v>
      </c>
      <c r="D137" s="48" t="s">
        <v>49</v>
      </c>
      <c r="E137" s="48" t="s">
        <v>71</v>
      </c>
      <c r="F137" s="48" t="s">
        <v>72</v>
      </c>
      <c r="G137" s="48" t="s">
        <v>230</v>
      </c>
      <c r="H137" s="48"/>
      <c r="I137" s="48"/>
      <c r="T137" s="50" t="s">
        <v>1187</v>
      </c>
      <c r="U137" s="48">
        <v>2.7230000000000001E-2</v>
      </c>
      <c r="V137" s="48" t="s">
        <v>1188</v>
      </c>
      <c r="W137" s="48" t="s">
        <v>49</v>
      </c>
      <c r="X137" s="48" t="s">
        <v>71</v>
      </c>
      <c r="Y137" s="48" t="s">
        <v>72</v>
      </c>
      <c r="Z137" s="48" t="s">
        <v>244</v>
      </c>
      <c r="AA137" s="48"/>
      <c r="AB137" s="48"/>
    </row>
    <row r="138" spans="1:28" x14ac:dyDescent="0.2">
      <c r="A138" s="50" t="s">
        <v>942</v>
      </c>
      <c r="B138" s="48">
        <v>2.6110000000000001E-2</v>
      </c>
      <c r="C138" s="48" t="s">
        <v>943</v>
      </c>
      <c r="D138" s="48" t="s">
        <v>49</v>
      </c>
      <c r="E138" s="48" t="s">
        <v>71</v>
      </c>
      <c r="F138" s="48" t="s">
        <v>72</v>
      </c>
      <c r="G138" s="48" t="s">
        <v>232</v>
      </c>
      <c r="H138" s="48"/>
      <c r="I138" s="48"/>
      <c r="T138" s="50" t="s">
        <v>1189</v>
      </c>
      <c r="U138" s="48">
        <v>1.719E-2</v>
      </c>
      <c r="V138" s="48" t="s">
        <v>1164</v>
      </c>
      <c r="W138" s="48" t="s">
        <v>49</v>
      </c>
      <c r="X138" s="48" t="s">
        <v>71</v>
      </c>
      <c r="Y138" s="48" t="s">
        <v>72</v>
      </c>
      <c r="Z138" s="48" t="s">
        <v>246</v>
      </c>
      <c r="AA138" s="48"/>
      <c r="AB138" s="48"/>
    </row>
    <row r="139" spans="1:28" x14ac:dyDescent="0.2">
      <c r="A139" s="50" t="s">
        <v>944</v>
      </c>
      <c r="B139" s="48">
        <v>1.6410000000000001E-2</v>
      </c>
      <c r="C139" s="48" t="s">
        <v>945</v>
      </c>
      <c r="D139" s="48" t="s">
        <v>49</v>
      </c>
      <c r="E139" s="48" t="s">
        <v>56</v>
      </c>
      <c r="F139" s="48">
        <v>4.0000000000000002E-4</v>
      </c>
      <c r="G139" s="48" t="s">
        <v>234</v>
      </c>
      <c r="H139" s="48"/>
      <c r="I139" s="48"/>
      <c r="T139" s="50" t="s">
        <v>1190</v>
      </c>
      <c r="U139" s="48">
        <v>3.1690000000000003E-2</v>
      </c>
      <c r="V139" s="48" t="s">
        <v>1191</v>
      </c>
      <c r="W139" s="48" t="s">
        <v>49</v>
      </c>
      <c r="X139" s="48" t="s">
        <v>71</v>
      </c>
      <c r="Y139" s="48" t="s">
        <v>72</v>
      </c>
      <c r="Z139" s="48" t="s">
        <v>248</v>
      </c>
      <c r="AA139" s="48"/>
      <c r="AB139" s="48"/>
    </row>
    <row r="140" spans="1:28" x14ac:dyDescent="0.2">
      <c r="A140" s="50" t="s">
        <v>946</v>
      </c>
      <c r="B140" s="48">
        <v>1.7090000000000001E-2</v>
      </c>
      <c r="C140" s="48" t="s">
        <v>947</v>
      </c>
      <c r="D140" s="48" t="s">
        <v>49</v>
      </c>
      <c r="E140" s="48" t="s">
        <v>56</v>
      </c>
      <c r="F140" s="48">
        <v>2.0000000000000001E-4</v>
      </c>
      <c r="G140" s="48" t="s">
        <v>236</v>
      </c>
      <c r="H140" s="48"/>
      <c r="I140" s="48"/>
      <c r="T140" s="50" t="s">
        <v>1192</v>
      </c>
      <c r="U140" s="48">
        <v>3.236E-2</v>
      </c>
      <c r="V140" s="48" t="s">
        <v>1193</v>
      </c>
      <c r="W140" s="48" t="s">
        <v>49</v>
      </c>
      <c r="X140" s="48" t="s">
        <v>71</v>
      </c>
      <c r="Y140" s="48" t="s">
        <v>72</v>
      </c>
      <c r="Z140" s="48" t="s">
        <v>250</v>
      </c>
      <c r="AA140" s="48"/>
      <c r="AB140" s="48"/>
    </row>
    <row r="141" spans="1:28" x14ac:dyDescent="0.2">
      <c r="A141" s="50" t="s">
        <v>948</v>
      </c>
      <c r="B141" s="48">
        <v>1.7250000000000001E-2</v>
      </c>
      <c r="C141" s="48" t="s">
        <v>949</v>
      </c>
      <c r="D141" s="48" t="s">
        <v>49</v>
      </c>
      <c r="E141" s="48" t="s">
        <v>56</v>
      </c>
      <c r="F141" s="48">
        <v>1E-4</v>
      </c>
      <c r="G141" s="48" t="s">
        <v>238</v>
      </c>
      <c r="H141" s="48"/>
      <c r="I141" s="48"/>
      <c r="T141" s="50" t="s">
        <v>1194</v>
      </c>
      <c r="U141" s="48">
        <v>2.266E-2</v>
      </c>
      <c r="V141" s="48" t="s">
        <v>1195</v>
      </c>
      <c r="W141" s="48" t="s">
        <v>49</v>
      </c>
      <c r="X141" s="48" t="s">
        <v>71</v>
      </c>
      <c r="Y141" s="48" t="s">
        <v>72</v>
      </c>
      <c r="Z141" s="48" t="s">
        <v>1196</v>
      </c>
      <c r="AA141" s="48"/>
      <c r="AB141" s="48"/>
    </row>
    <row r="142" spans="1:28" x14ac:dyDescent="0.2">
      <c r="A142" s="50" t="s">
        <v>950</v>
      </c>
      <c r="B142" s="48">
        <v>1.0840000000000001E-2</v>
      </c>
      <c r="C142" s="48" t="s">
        <v>951</v>
      </c>
      <c r="D142" s="48" t="s">
        <v>54</v>
      </c>
      <c r="E142" s="48" t="s">
        <v>51</v>
      </c>
      <c r="F142" s="48">
        <v>7.2599999999999998E-2</v>
      </c>
      <c r="G142" s="48" t="s">
        <v>240</v>
      </c>
      <c r="H142" s="48"/>
      <c r="I142" s="48"/>
      <c r="T142" s="50" t="s">
        <v>952</v>
      </c>
      <c r="U142" s="48">
        <v>1.0460000000000001E-2</v>
      </c>
      <c r="V142" s="48" t="s">
        <v>1197</v>
      </c>
      <c r="W142" s="48" t="s">
        <v>54</v>
      </c>
      <c r="X142" s="48" t="s">
        <v>51</v>
      </c>
      <c r="Y142" s="48">
        <v>6.4000000000000001E-2</v>
      </c>
      <c r="Z142" s="48" t="s">
        <v>252</v>
      </c>
      <c r="AA142" s="48"/>
      <c r="AB142" s="48"/>
    </row>
    <row r="143" spans="1:28" x14ac:dyDescent="0.2">
      <c r="A143" s="50" t="s">
        <v>952</v>
      </c>
      <c r="B143" s="48">
        <v>1.0460000000000001E-2</v>
      </c>
      <c r="C143" s="48" t="s">
        <v>953</v>
      </c>
      <c r="D143" s="48" t="s">
        <v>54</v>
      </c>
      <c r="E143" s="48" t="s">
        <v>51</v>
      </c>
      <c r="F143" s="48">
        <v>9.69E-2</v>
      </c>
      <c r="G143" s="48" t="s">
        <v>252</v>
      </c>
      <c r="H143" s="48"/>
      <c r="I143" s="48"/>
      <c r="T143" s="50" t="s">
        <v>954</v>
      </c>
      <c r="U143" s="48">
        <v>-1.719E-2</v>
      </c>
      <c r="V143" s="48" t="s">
        <v>1198</v>
      </c>
      <c r="W143" s="48" t="s">
        <v>49</v>
      </c>
      <c r="X143" s="48" t="s">
        <v>71</v>
      </c>
      <c r="Y143" s="48" t="s">
        <v>72</v>
      </c>
      <c r="Z143" s="48" t="s">
        <v>254</v>
      </c>
      <c r="AA143" s="48"/>
      <c r="AB143" s="48"/>
    </row>
    <row r="144" spans="1:28" x14ac:dyDescent="0.2">
      <c r="A144" s="50" t="s">
        <v>954</v>
      </c>
      <c r="B144" s="48">
        <v>-1.719E-2</v>
      </c>
      <c r="C144" s="48" t="s">
        <v>955</v>
      </c>
      <c r="D144" s="48" t="s">
        <v>49</v>
      </c>
      <c r="E144" s="48" t="s">
        <v>56</v>
      </c>
      <c r="F144" s="48">
        <v>2.0000000000000001E-4</v>
      </c>
      <c r="G144" s="48" t="s">
        <v>254</v>
      </c>
      <c r="H144" s="48"/>
      <c r="I144" s="48"/>
      <c r="T144" s="50" t="s">
        <v>956</v>
      </c>
      <c r="U144" s="48">
        <v>2.0199999999999999E-2</v>
      </c>
      <c r="V144" s="48" t="s">
        <v>1199</v>
      </c>
      <c r="W144" s="48" t="s">
        <v>49</v>
      </c>
      <c r="X144" s="48" t="s">
        <v>71</v>
      </c>
      <c r="Y144" s="48" t="s">
        <v>72</v>
      </c>
      <c r="Z144" s="48" t="s">
        <v>256</v>
      </c>
      <c r="AA144" s="48"/>
      <c r="AB144" s="48"/>
    </row>
    <row r="145" spans="1:28" x14ac:dyDescent="0.2">
      <c r="A145" s="50" t="s">
        <v>956</v>
      </c>
      <c r="B145" s="48">
        <v>2.0199999999999999E-2</v>
      </c>
      <c r="C145" s="48" t="s">
        <v>957</v>
      </c>
      <c r="D145" s="48" t="s">
        <v>49</v>
      </c>
      <c r="E145" s="48" t="s">
        <v>71</v>
      </c>
      <c r="F145" s="48" t="s">
        <v>72</v>
      </c>
      <c r="G145" s="48" t="s">
        <v>256</v>
      </c>
      <c r="H145" s="48"/>
      <c r="I145" s="48"/>
      <c r="T145" s="50" t="s">
        <v>958</v>
      </c>
      <c r="U145" s="48">
        <v>1.0919999999999999E-2</v>
      </c>
      <c r="V145" s="48" t="s">
        <v>1200</v>
      </c>
      <c r="W145" s="48" t="s">
        <v>49</v>
      </c>
      <c r="X145" s="48" t="s">
        <v>55</v>
      </c>
      <c r="Y145" s="48">
        <v>4.1000000000000002E-2</v>
      </c>
      <c r="Z145" s="48" t="s">
        <v>258</v>
      </c>
      <c r="AA145" s="48"/>
      <c r="AB145" s="48"/>
    </row>
    <row r="146" spans="1:28" x14ac:dyDescent="0.2">
      <c r="A146" s="50" t="s">
        <v>958</v>
      </c>
      <c r="B146" s="48">
        <v>1.0919999999999999E-2</v>
      </c>
      <c r="C146" s="48" t="s">
        <v>959</v>
      </c>
      <c r="D146" s="48" t="s">
        <v>54</v>
      </c>
      <c r="E146" s="48" t="s">
        <v>51</v>
      </c>
      <c r="F146" s="48">
        <v>6.7900000000000002E-2</v>
      </c>
      <c r="G146" s="48" t="s">
        <v>258</v>
      </c>
      <c r="H146" s="48"/>
      <c r="I146" s="48"/>
      <c r="T146" s="50" t="s">
        <v>960</v>
      </c>
      <c r="U146" s="48">
        <v>1.3520000000000001E-2</v>
      </c>
      <c r="V146" s="48" t="s">
        <v>1201</v>
      </c>
      <c r="W146" s="48" t="s">
        <v>49</v>
      </c>
      <c r="X146" s="48" t="s">
        <v>57</v>
      </c>
      <c r="Y146" s="48">
        <v>2.3E-3</v>
      </c>
      <c r="Z146" s="48" t="s">
        <v>260</v>
      </c>
      <c r="AA146" s="48"/>
      <c r="AB146" s="48"/>
    </row>
    <row r="147" spans="1:28" x14ac:dyDescent="0.2">
      <c r="A147" s="50" t="s">
        <v>960</v>
      </c>
      <c r="B147" s="48">
        <v>1.3520000000000001E-2</v>
      </c>
      <c r="C147" s="48" t="s">
        <v>961</v>
      </c>
      <c r="D147" s="48" t="s">
        <v>49</v>
      </c>
      <c r="E147" s="48" t="s">
        <v>57</v>
      </c>
      <c r="F147" s="48">
        <v>6.7000000000000002E-3</v>
      </c>
      <c r="G147" s="48" t="s">
        <v>260</v>
      </c>
      <c r="H147" s="48"/>
      <c r="I147" s="48"/>
      <c r="T147" s="50" t="s">
        <v>962</v>
      </c>
      <c r="U147" s="48">
        <v>1.9630000000000002E-2</v>
      </c>
      <c r="V147" s="48" t="s">
        <v>1202</v>
      </c>
      <c r="W147" s="48" t="s">
        <v>49</v>
      </c>
      <c r="X147" s="48" t="s">
        <v>71</v>
      </c>
      <c r="Y147" s="48" t="s">
        <v>72</v>
      </c>
      <c r="Z147" s="48" t="s">
        <v>262</v>
      </c>
      <c r="AA147" s="48"/>
      <c r="AB147" s="48"/>
    </row>
    <row r="148" spans="1:28" x14ac:dyDescent="0.2">
      <c r="A148" s="50" t="s">
        <v>962</v>
      </c>
      <c r="B148" s="48">
        <v>1.9630000000000002E-2</v>
      </c>
      <c r="C148" s="48" t="s">
        <v>963</v>
      </c>
      <c r="D148" s="48" t="s">
        <v>49</v>
      </c>
      <c r="E148" s="48" t="s">
        <v>71</v>
      </c>
      <c r="F148" s="48" t="s">
        <v>72</v>
      </c>
      <c r="G148" s="48" t="s">
        <v>262</v>
      </c>
      <c r="H148" s="48"/>
      <c r="I148" s="48"/>
      <c r="T148" s="50" t="s">
        <v>964</v>
      </c>
      <c r="U148" s="48">
        <v>9.9279999999999993E-3</v>
      </c>
      <c r="V148" s="48" t="s">
        <v>1203</v>
      </c>
      <c r="W148" s="48" t="s">
        <v>54</v>
      </c>
      <c r="X148" s="48" t="s">
        <v>51</v>
      </c>
      <c r="Y148" s="48">
        <v>0.1042</v>
      </c>
      <c r="Z148" s="48" t="s">
        <v>264</v>
      </c>
      <c r="AA148" s="48"/>
      <c r="AB148" s="48"/>
    </row>
    <row r="149" spans="1:28" x14ac:dyDescent="0.2">
      <c r="A149" s="50" t="s">
        <v>964</v>
      </c>
      <c r="B149" s="48">
        <v>9.9279999999999993E-3</v>
      </c>
      <c r="C149" s="48" t="s">
        <v>965</v>
      </c>
      <c r="D149" s="48" t="s">
        <v>54</v>
      </c>
      <c r="E149" s="48" t="s">
        <v>51</v>
      </c>
      <c r="F149" s="48">
        <v>0.14349999999999999</v>
      </c>
      <c r="G149" s="48" t="s">
        <v>264</v>
      </c>
      <c r="H149" s="48"/>
      <c r="I149" s="48"/>
      <c r="T149" s="50" t="s">
        <v>966</v>
      </c>
      <c r="U149" s="48">
        <v>1.06E-2</v>
      </c>
      <c r="V149" s="48" t="s">
        <v>1204</v>
      </c>
      <c r="W149" s="48" t="s">
        <v>54</v>
      </c>
      <c r="X149" s="48" t="s">
        <v>51</v>
      </c>
      <c r="Y149" s="48">
        <v>5.6000000000000001E-2</v>
      </c>
      <c r="Z149" s="48" t="s">
        <v>266</v>
      </c>
      <c r="AA149" s="48"/>
      <c r="AB149" s="48"/>
    </row>
    <row r="150" spans="1:28" x14ac:dyDescent="0.2">
      <c r="A150" s="50" t="s">
        <v>966</v>
      </c>
      <c r="B150" s="48">
        <v>1.06E-2</v>
      </c>
      <c r="C150" s="48" t="s">
        <v>967</v>
      </c>
      <c r="D150" s="48" t="s">
        <v>54</v>
      </c>
      <c r="E150" s="48" t="s">
        <v>51</v>
      </c>
      <c r="F150" s="48">
        <v>8.7099999999999997E-2</v>
      </c>
      <c r="G150" s="48" t="s">
        <v>266</v>
      </c>
      <c r="H150" s="48"/>
      <c r="I150" s="48"/>
      <c r="T150" s="50" t="s">
        <v>968</v>
      </c>
      <c r="U150" s="48">
        <v>1.076E-2</v>
      </c>
      <c r="V150" s="48" t="s">
        <v>1205</v>
      </c>
      <c r="W150" s="48" t="s">
        <v>49</v>
      </c>
      <c r="X150" s="48" t="s">
        <v>55</v>
      </c>
      <c r="Y150" s="48">
        <v>4.8099999999999997E-2</v>
      </c>
      <c r="Z150" s="48" t="s">
        <v>268</v>
      </c>
      <c r="AA150" s="48"/>
      <c r="AB150" s="48"/>
    </row>
    <row r="151" spans="1:28" x14ac:dyDescent="0.2">
      <c r="A151" s="50" t="s">
        <v>968</v>
      </c>
      <c r="B151" s="48">
        <v>1.076E-2</v>
      </c>
      <c r="C151" s="48" t="s">
        <v>969</v>
      </c>
      <c r="D151" s="48" t="s">
        <v>54</v>
      </c>
      <c r="E151" s="48" t="s">
        <v>51</v>
      </c>
      <c r="F151" s="48">
        <v>7.7100000000000002E-2</v>
      </c>
      <c r="G151" s="48" t="s">
        <v>268</v>
      </c>
      <c r="H151" s="48"/>
      <c r="I151" s="48"/>
      <c r="T151" s="50" t="s">
        <v>970</v>
      </c>
      <c r="U151" s="48">
        <v>4.3530000000000001E-3</v>
      </c>
      <c r="V151" s="48" t="s">
        <v>1206</v>
      </c>
      <c r="W151" s="48" t="s">
        <v>54</v>
      </c>
      <c r="X151" s="48" t="s">
        <v>51</v>
      </c>
      <c r="Y151" s="48">
        <v>0.99509999999999998</v>
      </c>
      <c r="Z151" s="48" t="s">
        <v>270</v>
      </c>
      <c r="AA151" s="48"/>
      <c r="AB151" s="48"/>
    </row>
    <row r="152" spans="1:28" x14ac:dyDescent="0.2">
      <c r="A152" s="50" t="s">
        <v>970</v>
      </c>
      <c r="B152" s="48">
        <v>4.3530000000000001E-3</v>
      </c>
      <c r="C152" s="48" t="s">
        <v>971</v>
      </c>
      <c r="D152" s="48" t="s">
        <v>54</v>
      </c>
      <c r="E152" s="48" t="s">
        <v>51</v>
      </c>
      <c r="F152" s="48">
        <v>0.98839999999999995</v>
      </c>
      <c r="G152" s="48" t="s">
        <v>270</v>
      </c>
      <c r="H152" s="48"/>
      <c r="I152" s="48"/>
      <c r="T152" s="50" t="s">
        <v>1207</v>
      </c>
      <c r="U152" s="48">
        <v>1.426E-2</v>
      </c>
      <c r="V152" s="48" t="s">
        <v>1208</v>
      </c>
      <c r="W152" s="48" t="s">
        <v>49</v>
      </c>
      <c r="X152" s="48" t="s">
        <v>56</v>
      </c>
      <c r="Y152" s="48">
        <v>8.9999999999999998E-4</v>
      </c>
      <c r="Z152" s="48" t="s">
        <v>272</v>
      </c>
      <c r="AA152" s="48"/>
      <c r="AB152" s="48"/>
    </row>
    <row r="153" spans="1:28" x14ac:dyDescent="0.2">
      <c r="A153" s="50" t="s">
        <v>972</v>
      </c>
      <c r="B153" s="48">
        <v>-2.7660000000000001E-2</v>
      </c>
      <c r="C153" s="48" t="s">
        <v>973</v>
      </c>
      <c r="D153" s="48" t="s">
        <v>49</v>
      </c>
      <c r="E153" s="48" t="s">
        <v>71</v>
      </c>
      <c r="F153" s="48" t="s">
        <v>72</v>
      </c>
      <c r="G153" s="48" t="s">
        <v>282</v>
      </c>
      <c r="H153" s="48"/>
      <c r="I153" s="48"/>
      <c r="T153" s="50" t="s">
        <v>1209</v>
      </c>
      <c r="U153" s="48">
        <v>2.0740000000000001E-2</v>
      </c>
      <c r="V153" s="48" t="s">
        <v>1186</v>
      </c>
      <c r="W153" s="48" t="s">
        <v>49</v>
      </c>
      <c r="X153" s="48" t="s">
        <v>71</v>
      </c>
      <c r="Y153" s="48" t="s">
        <v>72</v>
      </c>
      <c r="Z153" s="48" t="s">
        <v>274</v>
      </c>
      <c r="AA153" s="48"/>
      <c r="AB153" s="48"/>
    </row>
    <row r="154" spans="1:28" x14ac:dyDescent="0.2">
      <c r="A154" s="50" t="s">
        <v>974</v>
      </c>
      <c r="B154" s="48">
        <v>9.7389999999999994E-3</v>
      </c>
      <c r="C154" s="48" t="s">
        <v>975</v>
      </c>
      <c r="D154" s="48" t="s">
        <v>54</v>
      </c>
      <c r="E154" s="48" t="s">
        <v>51</v>
      </c>
      <c r="F154" s="48">
        <v>0.1636</v>
      </c>
      <c r="G154" s="48" t="s">
        <v>284</v>
      </c>
      <c r="H154" s="48"/>
      <c r="I154" s="48"/>
      <c r="T154" s="50" t="s">
        <v>1210</v>
      </c>
      <c r="U154" s="48">
        <v>1.0710000000000001E-2</v>
      </c>
      <c r="V154" s="48" t="s">
        <v>1211</v>
      </c>
      <c r="W154" s="48" t="s">
        <v>54</v>
      </c>
      <c r="X154" s="48" t="s">
        <v>51</v>
      </c>
      <c r="Y154" s="48">
        <v>5.0700000000000002E-2</v>
      </c>
      <c r="Z154" s="48" t="s">
        <v>276</v>
      </c>
      <c r="AA154" s="48"/>
      <c r="AB154" s="48"/>
    </row>
    <row r="155" spans="1:28" x14ac:dyDescent="0.2">
      <c r="A155" s="50" t="s">
        <v>976</v>
      </c>
      <c r="B155" s="48">
        <v>4.5830000000000003E-4</v>
      </c>
      <c r="C155" s="48" t="s">
        <v>977</v>
      </c>
      <c r="D155" s="48" t="s">
        <v>54</v>
      </c>
      <c r="E155" s="48" t="s">
        <v>51</v>
      </c>
      <c r="F155" s="48" t="s">
        <v>83</v>
      </c>
      <c r="G155" s="48" t="s">
        <v>286</v>
      </c>
      <c r="H155" s="48"/>
      <c r="I155" s="48"/>
      <c r="T155" s="50" t="s">
        <v>1212</v>
      </c>
      <c r="U155" s="48">
        <v>2.52E-2</v>
      </c>
      <c r="V155" s="48" t="s">
        <v>1213</v>
      </c>
      <c r="W155" s="48" t="s">
        <v>49</v>
      </c>
      <c r="X155" s="48" t="s">
        <v>71</v>
      </c>
      <c r="Y155" s="48" t="s">
        <v>72</v>
      </c>
      <c r="Z155" s="48" t="s">
        <v>278</v>
      </c>
      <c r="AA155" s="48"/>
      <c r="AB155" s="48"/>
    </row>
    <row r="156" spans="1:28" x14ac:dyDescent="0.2">
      <c r="A156" s="50" t="s">
        <v>978</v>
      </c>
      <c r="B156" s="48">
        <v>3.0539999999999999E-3</v>
      </c>
      <c r="C156" s="48" t="s">
        <v>979</v>
      </c>
      <c r="D156" s="48" t="s">
        <v>54</v>
      </c>
      <c r="E156" s="48" t="s">
        <v>51</v>
      </c>
      <c r="F156" s="48">
        <v>0.99970000000000003</v>
      </c>
      <c r="G156" s="48" t="s">
        <v>288</v>
      </c>
      <c r="H156" s="48"/>
      <c r="I156" s="48"/>
      <c r="T156" s="50" t="s">
        <v>1214</v>
      </c>
      <c r="U156" s="48">
        <v>2.588E-2</v>
      </c>
      <c r="V156" s="48" t="s">
        <v>1215</v>
      </c>
      <c r="W156" s="48" t="s">
        <v>49</v>
      </c>
      <c r="X156" s="48" t="s">
        <v>71</v>
      </c>
      <c r="Y156" s="48" t="s">
        <v>72</v>
      </c>
      <c r="Z156" s="48" t="s">
        <v>280</v>
      </c>
      <c r="AA156" s="48"/>
      <c r="AB156" s="48"/>
    </row>
    <row r="157" spans="1:28" x14ac:dyDescent="0.2">
      <c r="A157" s="50" t="s">
        <v>980</v>
      </c>
      <c r="B157" s="48">
        <v>9.1640000000000003E-3</v>
      </c>
      <c r="C157" s="48" t="s">
        <v>981</v>
      </c>
      <c r="D157" s="48" t="s">
        <v>54</v>
      </c>
      <c r="E157" s="48" t="s">
        <v>51</v>
      </c>
      <c r="F157" s="48">
        <v>0.23830000000000001</v>
      </c>
      <c r="G157" s="48" t="s">
        <v>290</v>
      </c>
      <c r="H157" s="48"/>
      <c r="I157" s="48"/>
      <c r="T157" s="50" t="s">
        <v>1216</v>
      </c>
      <c r="U157" s="48">
        <v>1.618E-2</v>
      </c>
      <c r="V157" s="48" t="s">
        <v>1217</v>
      </c>
      <c r="W157" s="48" t="s">
        <v>49</v>
      </c>
      <c r="X157" s="48" t="s">
        <v>71</v>
      </c>
      <c r="Y157" s="48" t="s">
        <v>72</v>
      </c>
      <c r="Z157" s="48" t="s">
        <v>1218</v>
      </c>
      <c r="AA157" s="48"/>
      <c r="AB157" s="48"/>
    </row>
    <row r="158" spans="1:28" x14ac:dyDescent="0.2">
      <c r="A158" s="50" t="s">
        <v>982</v>
      </c>
      <c r="B158" s="48">
        <v>-5.3680000000000004E-4</v>
      </c>
      <c r="C158" s="48" t="s">
        <v>983</v>
      </c>
      <c r="D158" s="48" t="s">
        <v>54</v>
      </c>
      <c r="E158" s="48" t="s">
        <v>51</v>
      </c>
      <c r="F158" s="48" t="s">
        <v>83</v>
      </c>
      <c r="G158" s="48" t="s">
        <v>292</v>
      </c>
      <c r="H158" s="48"/>
      <c r="I158" s="48"/>
      <c r="T158" s="50" t="s">
        <v>972</v>
      </c>
      <c r="U158" s="48">
        <v>-2.7660000000000001E-2</v>
      </c>
      <c r="V158" s="48" t="s">
        <v>1219</v>
      </c>
      <c r="W158" s="48" t="s">
        <v>49</v>
      </c>
      <c r="X158" s="48" t="s">
        <v>71</v>
      </c>
      <c r="Y158" s="48" t="s">
        <v>72</v>
      </c>
      <c r="Z158" s="48" t="s">
        <v>282</v>
      </c>
      <c r="AA158" s="48"/>
      <c r="AB158" s="48"/>
    </row>
    <row r="159" spans="1:28" x14ac:dyDescent="0.2">
      <c r="A159" s="50" t="s">
        <v>984</v>
      </c>
      <c r="B159" s="48">
        <v>1.395E-4</v>
      </c>
      <c r="C159" s="48" t="s">
        <v>985</v>
      </c>
      <c r="D159" s="48" t="s">
        <v>54</v>
      </c>
      <c r="E159" s="48" t="s">
        <v>51</v>
      </c>
      <c r="F159" s="48" t="s">
        <v>83</v>
      </c>
      <c r="G159" s="48" t="s">
        <v>294</v>
      </c>
      <c r="H159" s="48"/>
      <c r="I159" s="48"/>
      <c r="T159" s="50" t="s">
        <v>974</v>
      </c>
      <c r="U159" s="48">
        <v>9.7389999999999994E-3</v>
      </c>
      <c r="V159" s="48" t="s">
        <v>1220</v>
      </c>
      <c r="W159" s="48" t="s">
        <v>54</v>
      </c>
      <c r="X159" s="48" t="s">
        <v>51</v>
      </c>
      <c r="Y159" s="48">
        <v>0.1225</v>
      </c>
      <c r="Z159" s="48" t="s">
        <v>284</v>
      </c>
      <c r="AA159" s="48"/>
      <c r="AB159" s="48"/>
    </row>
    <row r="160" spans="1:28" x14ac:dyDescent="0.2">
      <c r="A160" s="50" t="s">
        <v>986</v>
      </c>
      <c r="B160" s="48">
        <v>2.9710000000000001E-4</v>
      </c>
      <c r="C160" s="48" t="s">
        <v>987</v>
      </c>
      <c r="D160" s="48" t="s">
        <v>54</v>
      </c>
      <c r="E160" s="48" t="s">
        <v>51</v>
      </c>
      <c r="F160" s="48" t="s">
        <v>83</v>
      </c>
      <c r="G160" s="48" t="s">
        <v>296</v>
      </c>
      <c r="H160" s="48"/>
      <c r="I160" s="48"/>
      <c r="T160" s="50" t="s">
        <v>976</v>
      </c>
      <c r="U160" s="48">
        <v>4.5830000000000003E-4</v>
      </c>
      <c r="V160" s="48" t="s">
        <v>1221</v>
      </c>
      <c r="W160" s="48" t="s">
        <v>54</v>
      </c>
      <c r="X160" s="48" t="s">
        <v>51</v>
      </c>
      <c r="Y160" s="48" t="s">
        <v>83</v>
      </c>
      <c r="Z160" s="48" t="s">
        <v>286</v>
      </c>
      <c r="AA160" s="48"/>
      <c r="AB160" s="48"/>
    </row>
    <row r="161" spans="1:28" x14ac:dyDescent="0.2">
      <c r="A161" s="50" t="s">
        <v>988</v>
      </c>
      <c r="B161" s="48">
        <v>-6.1110000000000001E-3</v>
      </c>
      <c r="C161" s="48" t="s">
        <v>989</v>
      </c>
      <c r="D161" s="48" t="s">
        <v>54</v>
      </c>
      <c r="E161" s="48" t="s">
        <v>51</v>
      </c>
      <c r="F161" s="48">
        <v>0.83720000000000006</v>
      </c>
      <c r="G161" s="48" t="s">
        <v>298</v>
      </c>
      <c r="H161" s="48"/>
      <c r="I161" s="48"/>
      <c r="T161" s="50" t="s">
        <v>978</v>
      </c>
      <c r="U161" s="48">
        <v>3.0539999999999999E-3</v>
      </c>
      <c r="V161" s="48" t="s">
        <v>1222</v>
      </c>
      <c r="W161" s="48" t="s">
        <v>54</v>
      </c>
      <c r="X161" s="48" t="s">
        <v>51</v>
      </c>
      <c r="Y161" s="48" t="s">
        <v>83</v>
      </c>
      <c r="Z161" s="48" t="s">
        <v>288</v>
      </c>
      <c r="AA161" s="48"/>
      <c r="AB161" s="48"/>
    </row>
    <row r="162" spans="1:28" x14ac:dyDescent="0.2">
      <c r="A162" s="50" t="s">
        <v>990</v>
      </c>
      <c r="B162" s="48">
        <v>3.7400000000000003E-2</v>
      </c>
      <c r="C162" s="48" t="s">
        <v>991</v>
      </c>
      <c r="D162" s="48" t="s">
        <v>49</v>
      </c>
      <c r="E162" s="48" t="s">
        <v>71</v>
      </c>
      <c r="F162" s="48" t="s">
        <v>72</v>
      </c>
      <c r="G162" s="48" t="s">
        <v>310</v>
      </c>
      <c r="H162" s="48"/>
      <c r="I162" s="48"/>
      <c r="T162" s="50" t="s">
        <v>980</v>
      </c>
      <c r="U162" s="48">
        <v>9.1640000000000003E-3</v>
      </c>
      <c r="V162" s="48" t="s">
        <v>1223</v>
      </c>
      <c r="W162" s="48" t="s">
        <v>54</v>
      </c>
      <c r="X162" s="48" t="s">
        <v>51</v>
      </c>
      <c r="Y162" s="48">
        <v>0.1948</v>
      </c>
      <c r="Z162" s="48" t="s">
        <v>290</v>
      </c>
      <c r="AA162" s="48"/>
      <c r="AB162" s="48"/>
    </row>
    <row r="163" spans="1:28" x14ac:dyDescent="0.2">
      <c r="A163" s="50" t="s">
        <v>992</v>
      </c>
      <c r="B163" s="48">
        <v>2.8119999999999999E-2</v>
      </c>
      <c r="C163" s="48" t="s">
        <v>993</v>
      </c>
      <c r="D163" s="48" t="s">
        <v>49</v>
      </c>
      <c r="E163" s="48" t="s">
        <v>71</v>
      </c>
      <c r="F163" s="48" t="s">
        <v>72</v>
      </c>
      <c r="G163" s="48" t="s">
        <v>312</v>
      </c>
      <c r="H163" s="48"/>
      <c r="I163" s="48"/>
      <c r="T163" s="50" t="s">
        <v>982</v>
      </c>
      <c r="U163" s="48">
        <v>-5.3680000000000004E-4</v>
      </c>
      <c r="V163" s="48" t="s">
        <v>1224</v>
      </c>
      <c r="W163" s="48" t="s">
        <v>54</v>
      </c>
      <c r="X163" s="48" t="s">
        <v>51</v>
      </c>
      <c r="Y163" s="48" t="s">
        <v>83</v>
      </c>
      <c r="Z163" s="48" t="s">
        <v>292</v>
      </c>
      <c r="AA163" s="48"/>
      <c r="AB163" s="48"/>
    </row>
    <row r="164" spans="1:28" x14ac:dyDescent="0.2">
      <c r="A164" s="50" t="s">
        <v>994</v>
      </c>
      <c r="B164" s="48">
        <v>3.0710000000000001E-2</v>
      </c>
      <c r="C164" s="48" t="s">
        <v>995</v>
      </c>
      <c r="D164" s="48" t="s">
        <v>49</v>
      </c>
      <c r="E164" s="48" t="s">
        <v>71</v>
      </c>
      <c r="F164" s="48" t="s">
        <v>72</v>
      </c>
      <c r="G164" s="48" t="s">
        <v>314</v>
      </c>
      <c r="H164" s="48"/>
      <c r="I164" s="48"/>
      <c r="T164" s="50" t="s">
        <v>984</v>
      </c>
      <c r="U164" s="48">
        <v>1.395E-4</v>
      </c>
      <c r="V164" s="48" t="s">
        <v>1225</v>
      </c>
      <c r="W164" s="48" t="s">
        <v>54</v>
      </c>
      <c r="X164" s="48" t="s">
        <v>51</v>
      </c>
      <c r="Y164" s="48" t="s">
        <v>83</v>
      </c>
      <c r="Z164" s="48" t="s">
        <v>294</v>
      </c>
      <c r="AA164" s="48"/>
      <c r="AB164" s="48"/>
    </row>
    <row r="165" spans="1:28" x14ac:dyDescent="0.2">
      <c r="A165" s="50" t="s">
        <v>996</v>
      </c>
      <c r="B165" s="48">
        <v>3.6819999999999999E-2</v>
      </c>
      <c r="C165" s="48" t="s">
        <v>997</v>
      </c>
      <c r="D165" s="48" t="s">
        <v>49</v>
      </c>
      <c r="E165" s="48" t="s">
        <v>71</v>
      </c>
      <c r="F165" s="48" t="s">
        <v>72</v>
      </c>
      <c r="G165" s="48" t="s">
        <v>316</v>
      </c>
      <c r="H165" s="48"/>
      <c r="I165" s="48"/>
      <c r="T165" s="52" t="s">
        <v>986</v>
      </c>
      <c r="U165" s="53">
        <v>2.9710000000000001E-4</v>
      </c>
      <c r="V165" s="53" t="s">
        <v>1226</v>
      </c>
      <c r="W165" s="53" t="s">
        <v>54</v>
      </c>
      <c r="X165" s="53" t="s">
        <v>51</v>
      </c>
      <c r="Y165" s="53" t="s">
        <v>83</v>
      </c>
      <c r="Z165" s="53" t="s">
        <v>296</v>
      </c>
      <c r="AA165" s="48"/>
      <c r="AB165" s="48"/>
    </row>
    <row r="166" spans="1:28" x14ac:dyDescent="0.2">
      <c r="A166" s="50" t="s">
        <v>998</v>
      </c>
      <c r="B166" s="48">
        <v>2.7119999999999998E-2</v>
      </c>
      <c r="C166" s="48" t="s">
        <v>999</v>
      </c>
      <c r="D166" s="48" t="s">
        <v>49</v>
      </c>
      <c r="E166" s="48" t="s">
        <v>71</v>
      </c>
      <c r="F166" s="48" t="s">
        <v>72</v>
      </c>
      <c r="G166" s="48" t="s">
        <v>318</v>
      </c>
      <c r="H166" s="48"/>
      <c r="I166" s="48"/>
      <c r="T166" s="50" t="s">
        <v>988</v>
      </c>
      <c r="U166" s="48">
        <v>-6.1110000000000001E-3</v>
      </c>
      <c r="V166" s="48" t="s">
        <v>1227</v>
      </c>
      <c r="W166" s="48" t="s">
        <v>54</v>
      </c>
      <c r="X166" s="48" t="s">
        <v>51</v>
      </c>
      <c r="Y166" s="48">
        <v>0.85929999999999995</v>
      </c>
      <c r="Z166" s="48" t="s">
        <v>298</v>
      </c>
      <c r="AA166" s="48"/>
      <c r="AB166" s="48"/>
    </row>
    <row r="167" spans="1:28" x14ac:dyDescent="0.2">
      <c r="A167" s="50" t="s">
        <v>1000</v>
      </c>
      <c r="B167" s="48">
        <v>2.7799999999999998E-2</v>
      </c>
      <c r="C167" s="48" t="s">
        <v>1001</v>
      </c>
      <c r="D167" s="48" t="s">
        <v>49</v>
      </c>
      <c r="E167" s="48" t="s">
        <v>71</v>
      </c>
      <c r="F167" s="48" t="s">
        <v>72</v>
      </c>
      <c r="G167" s="48" t="s">
        <v>320</v>
      </c>
      <c r="H167" s="48"/>
      <c r="I167" s="48"/>
      <c r="T167" s="52" t="s">
        <v>1228</v>
      </c>
      <c r="U167" s="53">
        <v>3.7950000000000002E-3</v>
      </c>
      <c r="V167" s="53" t="s">
        <v>1229</v>
      </c>
      <c r="W167" s="53" t="s">
        <v>54</v>
      </c>
      <c r="X167" s="53" t="s">
        <v>51</v>
      </c>
      <c r="Y167" s="53">
        <v>0.99919999999999998</v>
      </c>
      <c r="Z167" s="53" t="s">
        <v>300</v>
      </c>
      <c r="AA167" s="48"/>
      <c r="AB167" s="48"/>
    </row>
    <row r="168" spans="1:28" x14ac:dyDescent="0.2">
      <c r="A168" s="50" t="s">
        <v>1002</v>
      </c>
      <c r="B168" s="48">
        <v>2.7959999999999999E-2</v>
      </c>
      <c r="C168" s="48" t="s">
        <v>1003</v>
      </c>
      <c r="D168" s="48" t="s">
        <v>49</v>
      </c>
      <c r="E168" s="48" t="s">
        <v>71</v>
      </c>
      <c r="F168" s="48" t="s">
        <v>72</v>
      </c>
      <c r="G168" s="48" t="s">
        <v>322</v>
      </c>
      <c r="H168" s="48"/>
      <c r="I168" s="48"/>
      <c r="T168" s="52" t="s">
        <v>1230</v>
      </c>
      <c r="U168" s="53">
        <v>1.0279999999999999E-2</v>
      </c>
      <c r="V168" s="53" t="s">
        <v>1231</v>
      </c>
      <c r="W168" s="53" t="s">
        <v>54</v>
      </c>
      <c r="X168" s="53" t="s">
        <v>51</v>
      </c>
      <c r="Y168" s="53">
        <v>7.5999999999999998E-2</v>
      </c>
      <c r="Z168" s="53" t="s">
        <v>302</v>
      </c>
      <c r="AA168" s="48"/>
      <c r="AB168" s="48"/>
    </row>
    <row r="169" spans="1:28" x14ac:dyDescent="0.2">
      <c r="A169" s="50" t="s">
        <v>1004</v>
      </c>
      <c r="B169" s="48">
        <v>2.155E-2</v>
      </c>
      <c r="C169" s="48" t="s">
        <v>1005</v>
      </c>
      <c r="D169" s="48" t="s">
        <v>49</v>
      </c>
      <c r="E169" s="48" t="s">
        <v>71</v>
      </c>
      <c r="F169" s="48" t="s">
        <v>72</v>
      </c>
      <c r="G169" s="48" t="s">
        <v>324</v>
      </c>
      <c r="H169" s="48"/>
      <c r="I169" s="48"/>
      <c r="T169" s="52" t="s">
        <v>1232</v>
      </c>
      <c r="U169" s="53">
        <v>2.4350000000000001E-4</v>
      </c>
      <c r="V169" s="53" t="s">
        <v>1233</v>
      </c>
      <c r="W169" s="53" t="s">
        <v>54</v>
      </c>
      <c r="X169" s="53" t="s">
        <v>51</v>
      </c>
      <c r="Y169" s="53" t="s">
        <v>83</v>
      </c>
      <c r="Z169" s="53" t="s">
        <v>304</v>
      </c>
      <c r="AA169" s="48"/>
      <c r="AB169" s="48"/>
    </row>
    <row r="170" spans="1:28" x14ac:dyDescent="0.2">
      <c r="A170" s="50" t="s">
        <v>1006</v>
      </c>
      <c r="B170" s="48">
        <v>-9.2809999999999993E-3</v>
      </c>
      <c r="C170" s="48" t="s">
        <v>1007</v>
      </c>
      <c r="D170" s="48" t="s">
        <v>54</v>
      </c>
      <c r="E170" s="48" t="s">
        <v>51</v>
      </c>
      <c r="F170" s="48">
        <v>0.2213</v>
      </c>
      <c r="G170" s="48" t="s">
        <v>336</v>
      </c>
      <c r="H170" s="48"/>
      <c r="I170" s="48"/>
      <c r="T170" s="50" t="s">
        <v>1234</v>
      </c>
      <c r="U170" s="48">
        <v>1.474E-2</v>
      </c>
      <c r="V170" s="48" t="s">
        <v>1235</v>
      </c>
      <c r="W170" s="48" t="s">
        <v>49</v>
      </c>
      <c r="X170" s="48" t="s">
        <v>56</v>
      </c>
      <c r="Y170" s="48">
        <v>5.0000000000000001E-4</v>
      </c>
      <c r="Z170" s="48" t="s">
        <v>306</v>
      </c>
      <c r="AA170" s="48"/>
      <c r="AB170" s="48"/>
    </row>
    <row r="171" spans="1:28" x14ac:dyDescent="0.2">
      <c r="A171" s="50" t="s">
        <v>1008</v>
      </c>
      <c r="B171" s="48">
        <v>-6.685E-3</v>
      </c>
      <c r="C171" s="48" t="s">
        <v>1009</v>
      </c>
      <c r="D171" s="48" t="s">
        <v>54</v>
      </c>
      <c r="E171" s="48" t="s">
        <v>51</v>
      </c>
      <c r="F171" s="48">
        <v>0.73270000000000002</v>
      </c>
      <c r="G171" s="48" t="s">
        <v>338</v>
      </c>
      <c r="H171" s="48"/>
      <c r="I171" s="48"/>
      <c r="T171" s="50" t="s">
        <v>1236</v>
      </c>
      <c r="U171" s="48">
        <v>1.541E-2</v>
      </c>
      <c r="V171" s="48" t="s">
        <v>1237</v>
      </c>
      <c r="W171" s="48" t="s">
        <v>49</v>
      </c>
      <c r="X171" s="48" t="s">
        <v>56</v>
      </c>
      <c r="Y171" s="48">
        <v>2.0000000000000001E-4</v>
      </c>
      <c r="Z171" s="48" t="s">
        <v>308</v>
      </c>
      <c r="AA171" s="48"/>
      <c r="AB171" s="48"/>
    </row>
    <row r="172" spans="1:28" x14ac:dyDescent="0.2">
      <c r="A172" s="50" t="s">
        <v>1010</v>
      </c>
      <c r="B172" s="48">
        <v>-5.7589999999999996E-4</v>
      </c>
      <c r="C172" s="48" t="s">
        <v>1011</v>
      </c>
      <c r="D172" s="48" t="s">
        <v>54</v>
      </c>
      <c r="E172" s="48" t="s">
        <v>51</v>
      </c>
      <c r="F172" s="48" t="s">
        <v>83</v>
      </c>
      <c r="G172" s="48" t="s">
        <v>340</v>
      </c>
      <c r="H172" s="48"/>
      <c r="I172" s="48"/>
      <c r="T172" s="50" t="s">
        <v>1238</v>
      </c>
      <c r="U172" s="48">
        <v>5.7140000000000003E-3</v>
      </c>
      <c r="V172" s="48" t="s">
        <v>1239</v>
      </c>
      <c r="W172" s="48" t="s">
        <v>54</v>
      </c>
      <c r="X172" s="48" t="s">
        <v>51</v>
      </c>
      <c r="Y172" s="48">
        <v>0.91700000000000004</v>
      </c>
      <c r="Z172" s="48" t="s">
        <v>1240</v>
      </c>
      <c r="AA172" s="48"/>
      <c r="AB172" s="48"/>
    </row>
    <row r="173" spans="1:28" x14ac:dyDescent="0.2">
      <c r="A173" s="50" t="s">
        <v>1012</v>
      </c>
      <c r="B173" s="48">
        <v>-1.0279999999999999E-2</v>
      </c>
      <c r="C173" s="48" t="s">
        <v>1013</v>
      </c>
      <c r="D173" s="48" t="s">
        <v>54</v>
      </c>
      <c r="E173" s="48" t="s">
        <v>51</v>
      </c>
      <c r="F173" s="48">
        <v>0.1116</v>
      </c>
      <c r="G173" s="48" t="s">
        <v>342</v>
      </c>
      <c r="H173" s="48"/>
      <c r="I173" s="48"/>
      <c r="T173" s="50" t="s">
        <v>990</v>
      </c>
      <c r="U173" s="48">
        <v>3.7400000000000003E-2</v>
      </c>
      <c r="V173" s="48" t="s">
        <v>1241</v>
      </c>
      <c r="W173" s="48" t="s">
        <v>49</v>
      </c>
      <c r="X173" s="48" t="s">
        <v>71</v>
      </c>
      <c r="Y173" s="48" t="s">
        <v>72</v>
      </c>
      <c r="Z173" s="48" t="s">
        <v>310</v>
      </c>
      <c r="AA173" s="48"/>
      <c r="AB173" s="48"/>
    </row>
    <row r="174" spans="1:28" x14ac:dyDescent="0.2">
      <c r="A174" s="50" t="s">
        <v>1014</v>
      </c>
      <c r="B174" s="48">
        <v>-9.5999999999999992E-3</v>
      </c>
      <c r="C174" s="48" t="s">
        <v>1015</v>
      </c>
      <c r="D174" s="48" t="s">
        <v>54</v>
      </c>
      <c r="E174" s="48" t="s">
        <v>51</v>
      </c>
      <c r="F174" s="48">
        <v>0.17979999999999999</v>
      </c>
      <c r="G174" s="48" t="s">
        <v>344</v>
      </c>
      <c r="H174" s="48"/>
      <c r="I174" s="48"/>
      <c r="T174" s="50" t="s">
        <v>992</v>
      </c>
      <c r="U174" s="48">
        <v>2.8119999999999999E-2</v>
      </c>
      <c r="V174" s="48" t="s">
        <v>1242</v>
      </c>
      <c r="W174" s="48" t="s">
        <v>49</v>
      </c>
      <c r="X174" s="48" t="s">
        <v>71</v>
      </c>
      <c r="Y174" s="48" t="s">
        <v>72</v>
      </c>
      <c r="Z174" s="48" t="s">
        <v>312</v>
      </c>
      <c r="AA174" s="48"/>
      <c r="AB174" s="48"/>
    </row>
    <row r="175" spans="1:28" x14ac:dyDescent="0.2">
      <c r="A175" s="50" t="s">
        <v>1016</v>
      </c>
      <c r="B175" s="48">
        <v>-9.4420000000000007E-3</v>
      </c>
      <c r="C175" s="48" t="s">
        <v>1017</v>
      </c>
      <c r="D175" s="48" t="s">
        <v>54</v>
      </c>
      <c r="E175" s="48" t="s">
        <v>51</v>
      </c>
      <c r="F175" s="48">
        <v>0.1996</v>
      </c>
      <c r="G175" s="48" t="s">
        <v>346</v>
      </c>
      <c r="H175" s="48"/>
      <c r="I175" s="48"/>
      <c r="T175" s="50" t="s">
        <v>994</v>
      </c>
      <c r="U175" s="48">
        <v>3.0710000000000001E-2</v>
      </c>
      <c r="V175" s="48" t="s">
        <v>1243</v>
      </c>
      <c r="W175" s="48" t="s">
        <v>49</v>
      </c>
      <c r="X175" s="48" t="s">
        <v>71</v>
      </c>
      <c r="Y175" s="48" t="s">
        <v>72</v>
      </c>
      <c r="Z175" s="48" t="s">
        <v>314</v>
      </c>
      <c r="AA175" s="48"/>
      <c r="AB175" s="48"/>
    </row>
    <row r="176" spans="1:28" x14ac:dyDescent="0.2">
      <c r="A176" s="50" t="s">
        <v>1018</v>
      </c>
      <c r="B176" s="48">
        <v>-1.585E-2</v>
      </c>
      <c r="C176" s="48" t="s">
        <v>1019</v>
      </c>
      <c r="D176" s="48" t="s">
        <v>49</v>
      </c>
      <c r="E176" s="48" t="s">
        <v>56</v>
      </c>
      <c r="F176" s="48">
        <v>5.9999999999999995E-4</v>
      </c>
      <c r="G176" s="48" t="s">
        <v>348</v>
      </c>
      <c r="H176" s="48"/>
      <c r="I176" s="48"/>
      <c r="T176" s="50" t="s">
        <v>996</v>
      </c>
      <c r="U176" s="48">
        <v>3.6819999999999999E-2</v>
      </c>
      <c r="V176" s="48" t="s">
        <v>1244</v>
      </c>
      <c r="W176" s="48" t="s">
        <v>49</v>
      </c>
      <c r="X176" s="48" t="s">
        <v>71</v>
      </c>
      <c r="Y176" s="48" t="s">
        <v>72</v>
      </c>
      <c r="Z176" s="48" t="s">
        <v>316</v>
      </c>
      <c r="AA176" s="48"/>
      <c r="AB176" s="48"/>
    </row>
    <row r="177" spans="1:28" x14ac:dyDescent="0.2">
      <c r="A177" s="50" t="s">
        <v>1020</v>
      </c>
      <c r="B177" s="48">
        <v>2.5959999999999998E-3</v>
      </c>
      <c r="C177" s="48" t="s">
        <v>1021</v>
      </c>
      <c r="D177" s="48" t="s">
        <v>54</v>
      </c>
      <c r="E177" s="48" t="s">
        <v>51</v>
      </c>
      <c r="F177" s="48" t="s">
        <v>83</v>
      </c>
      <c r="G177" s="48" t="s">
        <v>360</v>
      </c>
      <c r="H177" s="48"/>
      <c r="I177" s="48"/>
      <c r="T177" s="50" t="s">
        <v>998</v>
      </c>
      <c r="U177" s="48">
        <v>2.7119999999999998E-2</v>
      </c>
      <c r="V177" s="48" t="s">
        <v>1245</v>
      </c>
      <c r="W177" s="48" t="s">
        <v>49</v>
      </c>
      <c r="X177" s="48" t="s">
        <v>71</v>
      </c>
      <c r="Y177" s="48" t="s">
        <v>72</v>
      </c>
      <c r="Z177" s="48" t="s">
        <v>318</v>
      </c>
      <c r="AA177" s="48"/>
      <c r="AB177" s="48"/>
    </row>
    <row r="178" spans="1:28" x14ac:dyDescent="0.2">
      <c r="A178" s="50" t="s">
        <v>1022</v>
      </c>
      <c r="B178" s="48">
        <v>8.7049999999999992E-3</v>
      </c>
      <c r="C178" s="48" t="s">
        <v>1023</v>
      </c>
      <c r="D178" s="48" t="s">
        <v>54</v>
      </c>
      <c r="E178" s="48" t="s">
        <v>51</v>
      </c>
      <c r="F178" s="48">
        <v>0.3125</v>
      </c>
      <c r="G178" s="48" t="s">
        <v>362</v>
      </c>
      <c r="H178" s="48"/>
      <c r="I178" s="48"/>
      <c r="T178" s="50" t="s">
        <v>1000</v>
      </c>
      <c r="U178" s="48">
        <v>2.7799999999999998E-2</v>
      </c>
      <c r="V178" s="48" t="s">
        <v>1246</v>
      </c>
      <c r="W178" s="48" t="s">
        <v>49</v>
      </c>
      <c r="X178" s="48" t="s">
        <v>71</v>
      </c>
      <c r="Y178" s="48" t="s">
        <v>72</v>
      </c>
      <c r="Z178" s="48" t="s">
        <v>320</v>
      </c>
      <c r="AA178" s="48"/>
      <c r="AB178" s="48"/>
    </row>
    <row r="179" spans="1:28" x14ac:dyDescent="0.2">
      <c r="A179" s="50" t="s">
        <v>1024</v>
      </c>
      <c r="B179" s="48">
        <v>-9.9510000000000006E-4</v>
      </c>
      <c r="C179" s="48" t="s">
        <v>1025</v>
      </c>
      <c r="D179" s="48" t="s">
        <v>54</v>
      </c>
      <c r="E179" s="48" t="s">
        <v>51</v>
      </c>
      <c r="F179" s="48" t="s">
        <v>83</v>
      </c>
      <c r="G179" s="48" t="s">
        <v>364</v>
      </c>
      <c r="H179" s="48"/>
      <c r="I179" s="48"/>
      <c r="T179" s="50" t="s">
        <v>1002</v>
      </c>
      <c r="U179" s="48">
        <v>2.7959999999999999E-2</v>
      </c>
      <c r="V179" s="48" t="s">
        <v>1247</v>
      </c>
      <c r="W179" s="48" t="s">
        <v>49</v>
      </c>
      <c r="X179" s="48" t="s">
        <v>71</v>
      </c>
      <c r="Y179" s="48" t="s">
        <v>72</v>
      </c>
      <c r="Z179" s="48" t="s">
        <v>322</v>
      </c>
      <c r="AA179" s="48"/>
      <c r="AB179" s="48"/>
    </row>
    <row r="180" spans="1:28" x14ac:dyDescent="0.2">
      <c r="A180" s="50" t="s">
        <v>1026</v>
      </c>
      <c r="B180" s="48">
        <v>-3.188E-4</v>
      </c>
      <c r="C180" s="48" t="s">
        <v>1027</v>
      </c>
      <c r="D180" s="48" t="s">
        <v>54</v>
      </c>
      <c r="E180" s="48" t="s">
        <v>51</v>
      </c>
      <c r="F180" s="48" t="s">
        <v>83</v>
      </c>
      <c r="G180" s="48" t="s">
        <v>366</v>
      </c>
      <c r="H180" s="48"/>
      <c r="I180" s="48"/>
      <c r="T180" s="50" t="s">
        <v>1004</v>
      </c>
      <c r="U180" s="48">
        <v>2.155E-2</v>
      </c>
      <c r="V180" s="48" t="s">
        <v>1248</v>
      </c>
      <c r="W180" s="48" t="s">
        <v>49</v>
      </c>
      <c r="X180" s="48" t="s">
        <v>71</v>
      </c>
      <c r="Y180" s="48" t="s">
        <v>72</v>
      </c>
      <c r="Z180" s="48" t="s">
        <v>324</v>
      </c>
      <c r="AA180" s="48"/>
      <c r="AB180" s="48"/>
    </row>
    <row r="181" spans="1:28" x14ac:dyDescent="0.2">
      <c r="A181" s="50" t="s">
        <v>1028</v>
      </c>
      <c r="B181" s="48">
        <v>-1.6129999999999999E-4</v>
      </c>
      <c r="C181" s="48" t="s">
        <v>1029</v>
      </c>
      <c r="D181" s="48" t="s">
        <v>54</v>
      </c>
      <c r="E181" s="48" t="s">
        <v>51</v>
      </c>
      <c r="F181" s="48" t="s">
        <v>83</v>
      </c>
      <c r="G181" s="48" t="s">
        <v>368</v>
      </c>
      <c r="H181" s="48"/>
      <c r="I181" s="48"/>
      <c r="T181" s="50" t="s">
        <v>1249</v>
      </c>
      <c r="U181" s="48">
        <v>3.1449999999999999E-2</v>
      </c>
      <c r="V181" s="48" t="s">
        <v>1250</v>
      </c>
      <c r="W181" s="48" t="s">
        <v>49</v>
      </c>
      <c r="X181" s="48" t="s">
        <v>71</v>
      </c>
      <c r="Y181" s="48" t="s">
        <v>72</v>
      </c>
      <c r="Z181" s="48" t="s">
        <v>326</v>
      </c>
      <c r="AA181" s="48"/>
      <c r="AB181" s="48"/>
    </row>
    <row r="182" spans="1:28" x14ac:dyDescent="0.2">
      <c r="A182" s="50" t="s">
        <v>1030</v>
      </c>
      <c r="B182" s="48">
        <v>-6.5690000000000002E-3</v>
      </c>
      <c r="C182" s="48" t="s">
        <v>1031</v>
      </c>
      <c r="D182" s="48" t="s">
        <v>54</v>
      </c>
      <c r="E182" s="48" t="s">
        <v>51</v>
      </c>
      <c r="F182" s="48">
        <v>0.75560000000000005</v>
      </c>
      <c r="G182" s="48" t="s">
        <v>370</v>
      </c>
      <c r="H182" s="48"/>
      <c r="I182" s="48"/>
      <c r="T182" s="50" t="s">
        <v>1251</v>
      </c>
      <c r="U182" s="48">
        <v>3.7940000000000002E-2</v>
      </c>
      <c r="V182" s="48" t="s">
        <v>1252</v>
      </c>
      <c r="W182" s="48" t="s">
        <v>49</v>
      </c>
      <c r="X182" s="48" t="s">
        <v>71</v>
      </c>
      <c r="Y182" s="48" t="s">
        <v>72</v>
      </c>
      <c r="Z182" s="48" t="s">
        <v>328</v>
      </c>
      <c r="AA182" s="48"/>
      <c r="AB182" s="48"/>
    </row>
    <row r="183" spans="1:28" x14ac:dyDescent="0.2">
      <c r="A183" s="50" t="s">
        <v>1032</v>
      </c>
      <c r="B183" s="48">
        <v>6.11E-3</v>
      </c>
      <c r="C183" s="48" t="s">
        <v>1033</v>
      </c>
      <c r="D183" s="48" t="s">
        <v>54</v>
      </c>
      <c r="E183" s="48" t="s">
        <v>51</v>
      </c>
      <c r="F183" s="48">
        <v>0.83750000000000002</v>
      </c>
      <c r="G183" s="48" t="s">
        <v>382</v>
      </c>
      <c r="H183" s="48"/>
      <c r="I183" s="48"/>
      <c r="T183" s="50" t="s">
        <v>1253</v>
      </c>
      <c r="U183" s="48">
        <v>2.7900000000000001E-2</v>
      </c>
      <c r="V183" s="48" t="s">
        <v>1254</v>
      </c>
      <c r="W183" s="48" t="s">
        <v>49</v>
      </c>
      <c r="X183" s="48" t="s">
        <v>71</v>
      </c>
      <c r="Y183" s="48" t="s">
        <v>72</v>
      </c>
      <c r="Z183" s="48" t="s">
        <v>330</v>
      </c>
      <c r="AA183" s="48"/>
      <c r="AB183" s="48"/>
    </row>
    <row r="184" spans="1:28" x14ac:dyDescent="0.2">
      <c r="A184" s="50" t="s">
        <v>1034</v>
      </c>
      <c r="B184" s="48">
        <v>-3.591E-3</v>
      </c>
      <c r="C184" s="48" t="s">
        <v>1035</v>
      </c>
      <c r="D184" s="48" t="s">
        <v>54</v>
      </c>
      <c r="E184" s="48" t="s">
        <v>51</v>
      </c>
      <c r="F184" s="48">
        <v>0.99839999999999995</v>
      </c>
      <c r="G184" s="48" t="s">
        <v>384</v>
      </c>
      <c r="H184" s="48"/>
      <c r="I184" s="48"/>
      <c r="T184" s="50" t="s">
        <v>1255</v>
      </c>
      <c r="U184" s="48">
        <v>4.24E-2</v>
      </c>
      <c r="V184" s="48" t="s">
        <v>1256</v>
      </c>
      <c r="W184" s="48" t="s">
        <v>49</v>
      </c>
      <c r="X184" s="48" t="s">
        <v>71</v>
      </c>
      <c r="Y184" s="48" t="s">
        <v>72</v>
      </c>
      <c r="Z184" s="48" t="s">
        <v>332</v>
      </c>
      <c r="AA184" s="48"/>
      <c r="AB184" s="48"/>
    </row>
    <row r="185" spans="1:28" x14ac:dyDescent="0.2">
      <c r="A185" s="50" t="s">
        <v>1036</v>
      </c>
      <c r="B185" s="48">
        <v>-2.9150000000000001E-3</v>
      </c>
      <c r="C185" s="48" t="s">
        <v>1037</v>
      </c>
      <c r="D185" s="48" t="s">
        <v>54</v>
      </c>
      <c r="E185" s="48" t="s">
        <v>51</v>
      </c>
      <c r="F185" s="48">
        <v>0.99990000000000001</v>
      </c>
      <c r="G185" s="48" t="s">
        <v>386</v>
      </c>
      <c r="H185" s="48"/>
      <c r="I185" s="48"/>
      <c r="T185" s="50" t="s">
        <v>1257</v>
      </c>
      <c r="U185" s="48">
        <v>4.3069999999999997E-2</v>
      </c>
      <c r="V185" s="48" t="s">
        <v>1258</v>
      </c>
      <c r="W185" s="48" t="s">
        <v>49</v>
      </c>
      <c r="X185" s="48" t="s">
        <v>71</v>
      </c>
      <c r="Y185" s="48" t="s">
        <v>72</v>
      </c>
      <c r="Z185" s="48" t="s">
        <v>334</v>
      </c>
      <c r="AA185" s="48"/>
      <c r="AB185" s="48"/>
    </row>
    <row r="186" spans="1:28" x14ac:dyDescent="0.2">
      <c r="A186" s="50" t="s">
        <v>1038</v>
      </c>
      <c r="B186" s="48">
        <v>-2.7569999999999999E-3</v>
      </c>
      <c r="C186" s="48" t="s">
        <v>1039</v>
      </c>
      <c r="D186" s="48" t="s">
        <v>54</v>
      </c>
      <c r="E186" s="48" t="s">
        <v>51</v>
      </c>
      <c r="F186" s="48" t="s">
        <v>83</v>
      </c>
      <c r="G186" s="48" t="s">
        <v>388</v>
      </c>
      <c r="H186" s="48"/>
      <c r="I186" s="48"/>
      <c r="T186" s="50" t="s">
        <v>1259</v>
      </c>
      <c r="U186" s="48">
        <v>3.3369999999999997E-2</v>
      </c>
      <c r="V186" s="48" t="s">
        <v>1260</v>
      </c>
      <c r="W186" s="48" t="s">
        <v>49</v>
      </c>
      <c r="X186" s="48" t="s">
        <v>71</v>
      </c>
      <c r="Y186" s="48" t="s">
        <v>72</v>
      </c>
      <c r="Z186" s="48" t="s">
        <v>1261</v>
      </c>
      <c r="AA186" s="48"/>
      <c r="AB186" s="48"/>
    </row>
    <row r="187" spans="1:28" x14ac:dyDescent="0.2">
      <c r="A187" s="50" t="s">
        <v>1040</v>
      </c>
      <c r="B187" s="48">
        <v>-9.1649999999999995E-3</v>
      </c>
      <c r="C187" s="48" t="s">
        <v>1041</v>
      </c>
      <c r="D187" s="48" t="s">
        <v>54</v>
      </c>
      <c r="E187" s="48" t="s">
        <v>51</v>
      </c>
      <c r="F187" s="48">
        <v>0.23799999999999999</v>
      </c>
      <c r="G187" s="48" t="s">
        <v>390</v>
      </c>
      <c r="H187" s="48"/>
      <c r="I187" s="48"/>
      <c r="T187" s="52" t="s">
        <v>1006</v>
      </c>
      <c r="U187" s="53">
        <v>-9.2809999999999993E-3</v>
      </c>
      <c r="V187" s="53" t="s">
        <v>1262</v>
      </c>
      <c r="W187" s="53" t="s">
        <v>54</v>
      </c>
      <c r="X187" s="53" t="s">
        <v>51</v>
      </c>
      <c r="Y187" s="53">
        <v>0.1779</v>
      </c>
      <c r="Z187" s="53" t="s">
        <v>336</v>
      </c>
      <c r="AA187" s="48"/>
      <c r="AB187" s="48"/>
    </row>
    <row r="188" spans="1:28" x14ac:dyDescent="0.2">
      <c r="A188" s="50" t="s">
        <v>1042</v>
      </c>
      <c r="B188" s="48">
        <v>-9.7000000000000003E-3</v>
      </c>
      <c r="C188" s="48" t="s">
        <v>1043</v>
      </c>
      <c r="D188" s="48" t="s">
        <v>54</v>
      </c>
      <c r="E188" s="48" t="s">
        <v>51</v>
      </c>
      <c r="F188" s="48">
        <v>0.16800000000000001</v>
      </c>
      <c r="G188" s="48" t="s">
        <v>402</v>
      </c>
      <c r="H188" s="48"/>
      <c r="I188" s="48"/>
      <c r="T188" s="52" t="s">
        <v>1008</v>
      </c>
      <c r="U188" s="53">
        <v>-6.685E-3</v>
      </c>
      <c r="V188" s="53" t="s">
        <v>1263</v>
      </c>
      <c r="W188" s="53" t="s">
        <v>54</v>
      </c>
      <c r="X188" s="53" t="s">
        <v>51</v>
      </c>
      <c r="Y188" s="53">
        <v>0.74509999999999998</v>
      </c>
      <c r="Z188" s="53" t="s">
        <v>338</v>
      </c>
      <c r="AA188" s="48"/>
      <c r="AB188" s="48"/>
    </row>
    <row r="189" spans="1:28" x14ac:dyDescent="0.2">
      <c r="A189" s="50" t="s">
        <v>1044</v>
      </c>
      <c r="B189" s="48">
        <v>-9.0240000000000008E-3</v>
      </c>
      <c r="C189" s="48" t="s">
        <v>1045</v>
      </c>
      <c r="D189" s="48" t="s">
        <v>54</v>
      </c>
      <c r="E189" s="48" t="s">
        <v>51</v>
      </c>
      <c r="F189" s="48">
        <v>0.25950000000000001</v>
      </c>
      <c r="G189" s="48" t="s">
        <v>404</v>
      </c>
      <c r="H189" s="48"/>
      <c r="I189" s="48"/>
      <c r="T189" s="50" t="s">
        <v>1010</v>
      </c>
      <c r="U189" s="48">
        <v>-5.7589999999999996E-4</v>
      </c>
      <c r="V189" s="48" t="s">
        <v>1264</v>
      </c>
      <c r="W189" s="48" t="s">
        <v>54</v>
      </c>
      <c r="X189" s="48" t="s">
        <v>51</v>
      </c>
      <c r="Y189" s="48" t="s">
        <v>83</v>
      </c>
      <c r="Z189" s="48" t="s">
        <v>340</v>
      </c>
      <c r="AA189" s="48"/>
      <c r="AB189" s="48"/>
    </row>
    <row r="190" spans="1:28" x14ac:dyDescent="0.2">
      <c r="A190" s="50" t="s">
        <v>1046</v>
      </c>
      <c r="B190" s="48">
        <v>-8.8660000000000006E-3</v>
      </c>
      <c r="C190" s="48" t="s">
        <v>1047</v>
      </c>
      <c r="D190" s="48" t="s">
        <v>54</v>
      </c>
      <c r="E190" s="48" t="s">
        <v>51</v>
      </c>
      <c r="F190" s="48">
        <v>0.28489999999999999</v>
      </c>
      <c r="G190" s="48" t="s">
        <v>406</v>
      </c>
      <c r="H190" s="48"/>
      <c r="I190" s="48"/>
      <c r="T190" s="50" t="s">
        <v>1012</v>
      </c>
      <c r="U190" s="48">
        <v>-1.0279999999999999E-2</v>
      </c>
      <c r="V190" s="48" t="s">
        <v>1265</v>
      </c>
      <c r="W190" s="48" t="s">
        <v>54</v>
      </c>
      <c r="X190" s="48" t="s">
        <v>51</v>
      </c>
      <c r="Y190" s="48">
        <v>7.6200000000000004E-2</v>
      </c>
      <c r="Z190" s="48" t="s">
        <v>342</v>
      </c>
      <c r="AA190" s="48"/>
      <c r="AB190" s="48"/>
    </row>
    <row r="191" spans="1:28" x14ac:dyDescent="0.2">
      <c r="A191" s="50" t="s">
        <v>1048</v>
      </c>
      <c r="B191" s="48">
        <v>-1.5270000000000001E-2</v>
      </c>
      <c r="C191" s="48" t="s">
        <v>1049</v>
      </c>
      <c r="D191" s="48" t="s">
        <v>49</v>
      </c>
      <c r="E191" s="48" t="s">
        <v>57</v>
      </c>
      <c r="F191" s="48">
        <v>1.1999999999999999E-3</v>
      </c>
      <c r="G191" s="48" t="s">
        <v>408</v>
      </c>
      <c r="H191" s="48"/>
      <c r="I191" s="48"/>
      <c r="T191" s="50" t="s">
        <v>1014</v>
      </c>
      <c r="U191" s="48">
        <v>-9.5999999999999992E-3</v>
      </c>
      <c r="V191" s="48" t="s">
        <v>1266</v>
      </c>
      <c r="W191" s="48" t="s">
        <v>54</v>
      </c>
      <c r="X191" s="48" t="s">
        <v>51</v>
      </c>
      <c r="Y191" s="48">
        <v>0.13769999999999999</v>
      </c>
      <c r="Z191" s="48" t="s">
        <v>344</v>
      </c>
      <c r="AA191" s="48"/>
      <c r="AB191" s="48"/>
    </row>
    <row r="192" spans="1:28" x14ac:dyDescent="0.2">
      <c r="A192" s="50" t="s">
        <v>1050</v>
      </c>
      <c r="B192" s="48">
        <v>6.7630000000000001E-4</v>
      </c>
      <c r="C192" s="48" t="s">
        <v>1051</v>
      </c>
      <c r="D192" s="48" t="s">
        <v>54</v>
      </c>
      <c r="E192" s="48" t="s">
        <v>51</v>
      </c>
      <c r="F192" s="48" t="s">
        <v>83</v>
      </c>
      <c r="G192" s="48" t="s">
        <v>420</v>
      </c>
      <c r="H192" s="48"/>
      <c r="I192" s="48"/>
      <c r="T192" s="52" t="s">
        <v>1016</v>
      </c>
      <c r="U192" s="53">
        <v>-9.4420000000000007E-3</v>
      </c>
      <c r="V192" s="53" t="s">
        <v>1267</v>
      </c>
      <c r="W192" s="53" t="s">
        <v>54</v>
      </c>
      <c r="X192" s="53" t="s">
        <v>51</v>
      </c>
      <c r="Y192" s="53">
        <v>0.15659999999999999</v>
      </c>
      <c r="Z192" s="53" t="s">
        <v>346</v>
      </c>
      <c r="AA192" s="48"/>
      <c r="AB192" s="48"/>
    </row>
    <row r="193" spans="1:28" x14ac:dyDescent="0.2">
      <c r="A193" s="50" t="s">
        <v>1052</v>
      </c>
      <c r="B193" s="48">
        <v>8.3379999999999999E-4</v>
      </c>
      <c r="C193" s="48" t="s">
        <v>1053</v>
      </c>
      <c r="D193" s="48" t="s">
        <v>54</v>
      </c>
      <c r="E193" s="48" t="s">
        <v>51</v>
      </c>
      <c r="F193" s="48" t="s">
        <v>83</v>
      </c>
      <c r="G193" s="48" t="s">
        <v>422</v>
      </c>
      <c r="H193" s="48"/>
      <c r="I193" s="48"/>
      <c r="T193" s="50" t="s">
        <v>1018</v>
      </c>
      <c r="U193" s="48">
        <v>-1.585E-2</v>
      </c>
      <c r="V193" s="48" t="s">
        <v>1268</v>
      </c>
      <c r="W193" s="48" t="s">
        <v>49</v>
      </c>
      <c r="X193" s="48" t="s">
        <v>56</v>
      </c>
      <c r="Y193" s="48">
        <v>1E-4</v>
      </c>
      <c r="Z193" s="48" t="s">
        <v>348</v>
      </c>
      <c r="AA193" s="48"/>
      <c r="AB193" s="48"/>
    </row>
    <row r="194" spans="1:28" x14ac:dyDescent="0.2">
      <c r="A194" s="50" t="s">
        <v>1054</v>
      </c>
      <c r="B194" s="48">
        <v>-5.574E-3</v>
      </c>
      <c r="C194" s="48" t="s">
        <v>1055</v>
      </c>
      <c r="D194" s="48" t="s">
        <v>54</v>
      </c>
      <c r="E194" s="48" t="s">
        <v>51</v>
      </c>
      <c r="F194" s="48">
        <v>0.91069999999999995</v>
      </c>
      <c r="G194" s="48" t="s">
        <v>424</v>
      </c>
      <c r="H194" s="48"/>
      <c r="I194" s="48"/>
      <c r="T194" s="50" t="s">
        <v>1269</v>
      </c>
      <c r="U194" s="48">
        <v>-5.9449999999999998E-3</v>
      </c>
      <c r="V194" s="48" t="s">
        <v>1270</v>
      </c>
      <c r="W194" s="48" t="s">
        <v>54</v>
      </c>
      <c r="X194" s="48" t="s">
        <v>51</v>
      </c>
      <c r="Y194" s="48">
        <v>0.88570000000000004</v>
      </c>
      <c r="Z194" s="48" t="s">
        <v>350</v>
      </c>
      <c r="AA194" s="48"/>
      <c r="AB194" s="48"/>
    </row>
    <row r="195" spans="1:28" x14ac:dyDescent="0.2">
      <c r="A195" s="50" t="s">
        <v>1056</v>
      </c>
      <c r="B195" s="48">
        <v>1.5760000000000001E-4</v>
      </c>
      <c r="C195" s="48" t="s">
        <v>1057</v>
      </c>
      <c r="D195" s="48" t="s">
        <v>54</v>
      </c>
      <c r="E195" s="48" t="s">
        <v>51</v>
      </c>
      <c r="F195" s="48" t="s">
        <v>83</v>
      </c>
      <c r="G195" s="48" t="s">
        <v>436</v>
      </c>
      <c r="H195" s="48"/>
      <c r="I195" s="48"/>
      <c r="T195" s="50" t="s">
        <v>1271</v>
      </c>
      <c r="U195" s="48">
        <v>5.396E-4</v>
      </c>
      <c r="V195" s="48" t="s">
        <v>1272</v>
      </c>
      <c r="W195" s="48" t="s">
        <v>54</v>
      </c>
      <c r="X195" s="48" t="s">
        <v>51</v>
      </c>
      <c r="Y195" s="48" t="s">
        <v>83</v>
      </c>
      <c r="Z195" s="48" t="s">
        <v>352</v>
      </c>
      <c r="AA195" s="48"/>
      <c r="AB195" s="48"/>
    </row>
    <row r="196" spans="1:28" x14ac:dyDescent="0.2">
      <c r="A196" s="50" t="s">
        <v>1058</v>
      </c>
      <c r="B196" s="48">
        <v>-6.2509999999999996E-3</v>
      </c>
      <c r="C196" s="48" t="s">
        <v>1059</v>
      </c>
      <c r="D196" s="48" t="s">
        <v>54</v>
      </c>
      <c r="E196" s="48" t="s">
        <v>51</v>
      </c>
      <c r="F196" s="48">
        <v>0.81410000000000005</v>
      </c>
      <c r="G196" s="48" t="s">
        <v>438</v>
      </c>
      <c r="H196" s="48"/>
      <c r="I196" s="48"/>
      <c r="T196" s="50" t="s">
        <v>1273</v>
      </c>
      <c r="U196" s="48">
        <v>-9.4959999999999992E-3</v>
      </c>
      <c r="V196" s="48" t="s">
        <v>1274</v>
      </c>
      <c r="W196" s="48" t="s">
        <v>54</v>
      </c>
      <c r="X196" s="48" t="s">
        <v>51</v>
      </c>
      <c r="Y196" s="48">
        <v>0.14990000000000001</v>
      </c>
      <c r="Z196" s="48" t="s">
        <v>354</v>
      </c>
      <c r="AA196" s="48"/>
      <c r="AB196" s="48"/>
    </row>
    <row r="197" spans="1:28" x14ac:dyDescent="0.2">
      <c r="A197" s="50" t="s">
        <v>1060</v>
      </c>
      <c r="B197" s="48">
        <v>-6.4079999999999996E-3</v>
      </c>
      <c r="C197" s="48" t="s">
        <v>1061</v>
      </c>
      <c r="D197" s="48" t="s">
        <v>54</v>
      </c>
      <c r="E197" s="48" t="s">
        <v>51</v>
      </c>
      <c r="F197" s="48">
        <v>0.78610000000000002</v>
      </c>
      <c r="G197" s="48" t="s">
        <v>450</v>
      </c>
      <c r="H197" s="48"/>
      <c r="I197" s="48"/>
      <c r="T197" s="50" t="s">
        <v>1275</v>
      </c>
      <c r="U197" s="48">
        <v>4.9979999999999998E-3</v>
      </c>
      <c r="V197" s="48" t="s">
        <v>1276</v>
      </c>
      <c r="W197" s="48" t="s">
        <v>54</v>
      </c>
      <c r="X197" s="48" t="s">
        <v>51</v>
      </c>
      <c r="Y197" s="48">
        <v>0.97640000000000005</v>
      </c>
      <c r="Z197" s="48" t="s">
        <v>356</v>
      </c>
      <c r="AA197" s="48"/>
      <c r="AB197" s="48"/>
    </row>
    <row r="198" spans="1:28" x14ac:dyDescent="0.2">
      <c r="A198" s="50"/>
      <c r="B198" s="48"/>
      <c r="C198" s="48"/>
      <c r="D198" s="48"/>
      <c r="E198" s="48"/>
      <c r="F198" s="48"/>
      <c r="G198" s="48"/>
      <c r="H198" s="48"/>
      <c r="I198" s="48"/>
      <c r="T198" s="52" t="s">
        <v>1277</v>
      </c>
      <c r="U198" s="53">
        <v>5.6740000000000002E-3</v>
      </c>
      <c r="V198" s="53" t="s">
        <v>1278</v>
      </c>
      <c r="W198" s="53" t="s">
        <v>54</v>
      </c>
      <c r="X198" s="53" t="s">
        <v>51</v>
      </c>
      <c r="Y198" s="53">
        <v>0.92169999999999996</v>
      </c>
      <c r="Z198" s="53" t="s">
        <v>358</v>
      </c>
      <c r="AA198" s="48"/>
      <c r="AB198" s="48"/>
    </row>
    <row r="199" spans="1:28" x14ac:dyDescent="0.2">
      <c r="A199" s="50"/>
      <c r="B199" s="48"/>
      <c r="C199" s="48"/>
      <c r="D199" s="48"/>
      <c r="E199" s="48"/>
      <c r="F199" s="48"/>
      <c r="G199" s="48"/>
      <c r="H199" s="48"/>
      <c r="I199" s="48"/>
      <c r="T199" s="52" t="s">
        <v>1279</v>
      </c>
      <c r="U199" s="53">
        <v>-4.0260000000000001E-3</v>
      </c>
      <c r="V199" s="53" t="s">
        <v>1280</v>
      </c>
      <c r="W199" s="53" t="s">
        <v>54</v>
      </c>
      <c r="X199" s="53" t="s">
        <v>51</v>
      </c>
      <c r="Y199" s="53">
        <v>0.99819999999999998</v>
      </c>
      <c r="Z199" s="53" t="s">
        <v>1281</v>
      </c>
      <c r="AA199" s="48"/>
      <c r="AB199" s="48"/>
    </row>
    <row r="200" spans="1:28" x14ac:dyDescent="0.2">
      <c r="A200" s="50" t="s">
        <v>1062</v>
      </c>
      <c r="B200" s="48" t="s">
        <v>1063</v>
      </c>
      <c r="C200" s="48" t="s">
        <v>1064</v>
      </c>
      <c r="D200" s="48" t="s">
        <v>63</v>
      </c>
      <c r="E200" s="48" t="s">
        <v>1065</v>
      </c>
      <c r="F200" s="48" t="s">
        <v>1066</v>
      </c>
      <c r="G200" s="48" t="s">
        <v>1067</v>
      </c>
      <c r="H200" s="48" t="s">
        <v>1068</v>
      </c>
      <c r="I200" s="48" t="s">
        <v>491</v>
      </c>
      <c r="T200" s="52" t="s">
        <v>1020</v>
      </c>
      <c r="U200" s="53">
        <v>2.5959999999999998E-3</v>
      </c>
      <c r="V200" s="53" t="s">
        <v>1282</v>
      </c>
      <c r="W200" s="53" t="s">
        <v>54</v>
      </c>
      <c r="X200" s="53" t="s">
        <v>51</v>
      </c>
      <c r="Y200" s="53" t="s">
        <v>83</v>
      </c>
      <c r="Z200" s="53" t="s">
        <v>360</v>
      </c>
      <c r="AA200" s="48"/>
      <c r="AB200" s="48"/>
    </row>
    <row r="201" spans="1:28" x14ac:dyDescent="0.2">
      <c r="A201" s="50"/>
      <c r="B201" s="48"/>
      <c r="C201" s="48"/>
      <c r="D201" s="48"/>
      <c r="E201" s="48"/>
      <c r="F201" s="48"/>
      <c r="G201" s="48"/>
      <c r="H201" s="48"/>
      <c r="I201" s="48"/>
      <c r="T201" s="50" t="s">
        <v>1022</v>
      </c>
      <c r="U201" s="48">
        <v>8.7049999999999992E-3</v>
      </c>
      <c r="V201" s="48" t="s">
        <v>1283</v>
      </c>
      <c r="W201" s="48" t="s">
        <v>54</v>
      </c>
      <c r="X201" s="48" t="s">
        <v>51</v>
      </c>
      <c r="Y201" s="48">
        <v>0.27160000000000001</v>
      </c>
      <c r="Z201" s="48" t="s">
        <v>362</v>
      </c>
      <c r="AA201" s="48"/>
      <c r="AB201" s="48"/>
    </row>
    <row r="202" spans="1:28" x14ac:dyDescent="0.2">
      <c r="A202" s="50" t="s">
        <v>823</v>
      </c>
      <c r="B202" s="48">
        <v>1.9480000000000001E-2</v>
      </c>
      <c r="C202" s="48">
        <v>2.0729999999999998E-2</v>
      </c>
      <c r="D202" s="48">
        <v>-1.2539999999999999E-3</v>
      </c>
      <c r="E202" s="48">
        <v>3.127E-3</v>
      </c>
      <c r="F202" s="48">
        <v>4</v>
      </c>
      <c r="G202" s="48">
        <v>4</v>
      </c>
      <c r="H202" s="48">
        <v>0.56679999999999997</v>
      </c>
      <c r="I202" s="48">
        <v>48</v>
      </c>
      <c r="T202" s="50" t="s">
        <v>1024</v>
      </c>
      <c r="U202" s="48">
        <v>-9.9510000000000006E-4</v>
      </c>
      <c r="V202" s="48" t="s">
        <v>1284</v>
      </c>
      <c r="W202" s="48" t="s">
        <v>54</v>
      </c>
      <c r="X202" s="48" t="s">
        <v>51</v>
      </c>
      <c r="Y202" s="48" t="s">
        <v>83</v>
      </c>
      <c r="Z202" s="48" t="s">
        <v>364</v>
      </c>
      <c r="AA202" s="48"/>
      <c r="AB202" s="48"/>
    </row>
    <row r="203" spans="1:28" x14ac:dyDescent="0.2">
      <c r="A203" s="50" t="s">
        <v>825</v>
      </c>
      <c r="B203" s="48">
        <v>1.9480000000000001E-2</v>
      </c>
      <c r="C203" s="48">
        <v>2.0789999999999999E-2</v>
      </c>
      <c r="D203" s="48">
        <v>-1.3140000000000001E-3</v>
      </c>
      <c r="E203" s="48">
        <v>3.127E-3</v>
      </c>
      <c r="F203" s="48">
        <v>4</v>
      </c>
      <c r="G203" s="48">
        <v>4</v>
      </c>
      <c r="H203" s="48">
        <v>0.59399999999999997</v>
      </c>
      <c r="I203" s="48">
        <v>48</v>
      </c>
      <c r="T203" s="50" t="s">
        <v>1026</v>
      </c>
      <c r="U203" s="48">
        <v>-3.188E-4</v>
      </c>
      <c r="V203" s="48" t="s">
        <v>1285</v>
      </c>
      <c r="W203" s="48" t="s">
        <v>54</v>
      </c>
      <c r="X203" s="48" t="s">
        <v>51</v>
      </c>
      <c r="Y203" s="48" t="s">
        <v>83</v>
      </c>
      <c r="Z203" s="48" t="s">
        <v>366</v>
      </c>
      <c r="AA203" s="48"/>
      <c r="AB203" s="48"/>
    </row>
    <row r="204" spans="1:28" x14ac:dyDescent="0.2">
      <c r="A204" s="50" t="s">
        <v>827</v>
      </c>
      <c r="B204" s="48">
        <v>1.9480000000000001E-2</v>
      </c>
      <c r="C204" s="48">
        <v>2.7900000000000001E-2</v>
      </c>
      <c r="D204" s="48">
        <v>-8.4239999999999992E-3</v>
      </c>
      <c r="E204" s="48">
        <v>3.127E-3</v>
      </c>
      <c r="F204" s="48">
        <v>4</v>
      </c>
      <c r="G204" s="48">
        <v>4</v>
      </c>
      <c r="H204" s="48">
        <v>3.8090000000000002</v>
      </c>
      <c r="I204" s="48">
        <v>48</v>
      </c>
      <c r="T204" s="50" t="s">
        <v>1028</v>
      </c>
      <c r="U204" s="48">
        <v>-1.6129999999999999E-4</v>
      </c>
      <c r="V204" s="48" t="s">
        <v>1286</v>
      </c>
      <c r="W204" s="48" t="s">
        <v>54</v>
      </c>
      <c r="X204" s="48" t="s">
        <v>51</v>
      </c>
      <c r="Y204" s="48" t="s">
        <v>83</v>
      </c>
      <c r="Z204" s="48" t="s">
        <v>368</v>
      </c>
      <c r="AA204" s="48"/>
      <c r="AB204" s="48"/>
    </row>
    <row r="205" spans="1:28" x14ac:dyDescent="0.2">
      <c r="A205" s="50" t="s">
        <v>829</v>
      </c>
      <c r="B205" s="48">
        <v>1.9480000000000001E-2</v>
      </c>
      <c r="C205" s="48">
        <v>3.7940000000000002E-2</v>
      </c>
      <c r="D205" s="48">
        <v>-1.8460000000000001E-2</v>
      </c>
      <c r="E205" s="48">
        <v>3.127E-3</v>
      </c>
      <c r="F205" s="48">
        <v>4</v>
      </c>
      <c r="G205" s="48">
        <v>4</v>
      </c>
      <c r="H205" s="48">
        <v>8.3469999999999995</v>
      </c>
      <c r="I205" s="48">
        <v>48</v>
      </c>
      <c r="T205" s="50" t="s">
        <v>1030</v>
      </c>
      <c r="U205" s="48">
        <v>-6.5690000000000002E-3</v>
      </c>
      <c r="V205" s="48" t="s">
        <v>1287</v>
      </c>
      <c r="W205" s="48" t="s">
        <v>54</v>
      </c>
      <c r="X205" s="48" t="s">
        <v>51</v>
      </c>
      <c r="Y205" s="48">
        <v>0.77070000000000005</v>
      </c>
      <c r="Z205" s="48" t="s">
        <v>370</v>
      </c>
      <c r="AA205" s="48"/>
      <c r="AB205" s="48"/>
    </row>
    <row r="206" spans="1:28" x14ac:dyDescent="0.2">
      <c r="A206" s="50" t="s">
        <v>831</v>
      </c>
      <c r="B206" s="48">
        <v>1.9480000000000001E-2</v>
      </c>
      <c r="C206" s="48">
        <v>3.1449999999999999E-2</v>
      </c>
      <c r="D206" s="48">
        <v>-1.1979999999999999E-2</v>
      </c>
      <c r="E206" s="48">
        <v>3.127E-3</v>
      </c>
      <c r="F206" s="48">
        <v>4</v>
      </c>
      <c r="G206" s="48">
        <v>4</v>
      </c>
      <c r="H206" s="48">
        <v>5.415</v>
      </c>
      <c r="I206" s="48">
        <v>48</v>
      </c>
      <c r="T206" s="50" t="s">
        <v>1288</v>
      </c>
      <c r="U206" s="48">
        <v>3.336E-3</v>
      </c>
      <c r="V206" s="48" t="s">
        <v>1289</v>
      </c>
      <c r="W206" s="48" t="s">
        <v>54</v>
      </c>
      <c r="X206" s="48" t="s">
        <v>51</v>
      </c>
      <c r="Y206" s="48">
        <v>0.99990000000000001</v>
      </c>
      <c r="Z206" s="48" t="s">
        <v>372</v>
      </c>
      <c r="AA206" s="48"/>
      <c r="AB206" s="48"/>
    </row>
    <row r="207" spans="1:28" x14ac:dyDescent="0.2">
      <c r="A207" s="50" t="s">
        <v>833</v>
      </c>
      <c r="B207" s="48">
        <v>1.9480000000000001E-2</v>
      </c>
      <c r="C207" s="48">
        <v>2.0990000000000002E-2</v>
      </c>
      <c r="D207" s="48">
        <v>-1.5120000000000001E-3</v>
      </c>
      <c r="E207" s="48">
        <v>3.127E-3</v>
      </c>
      <c r="F207" s="48">
        <v>4</v>
      </c>
      <c r="G207" s="48">
        <v>4</v>
      </c>
      <c r="H207" s="48">
        <v>0.6835</v>
      </c>
      <c r="I207" s="48">
        <v>48</v>
      </c>
      <c r="T207" s="50" t="s">
        <v>1290</v>
      </c>
      <c r="U207" s="48">
        <v>9.8209999999999999E-3</v>
      </c>
      <c r="V207" s="48" t="s">
        <v>1291</v>
      </c>
      <c r="W207" s="48" t="s">
        <v>54</v>
      </c>
      <c r="X207" s="48" t="s">
        <v>51</v>
      </c>
      <c r="Y207" s="48">
        <v>0.1143</v>
      </c>
      <c r="Z207" s="48" t="s">
        <v>374</v>
      </c>
      <c r="AA207" s="48"/>
      <c r="AB207" s="48"/>
    </row>
    <row r="208" spans="1:28" x14ac:dyDescent="0.2">
      <c r="A208" s="50" t="s">
        <v>835</v>
      </c>
      <c r="B208" s="48">
        <v>1.9480000000000001E-2</v>
      </c>
      <c r="C208" s="48">
        <v>4.8649999999999999E-2</v>
      </c>
      <c r="D208" s="48">
        <v>-2.9170000000000001E-2</v>
      </c>
      <c r="E208" s="48">
        <v>3.127E-3</v>
      </c>
      <c r="F208" s="48">
        <v>4</v>
      </c>
      <c r="G208" s="48">
        <v>4</v>
      </c>
      <c r="H208" s="48">
        <v>13.19</v>
      </c>
      <c r="I208" s="48">
        <v>48</v>
      </c>
      <c r="T208" s="50" t="s">
        <v>1292</v>
      </c>
      <c r="U208" s="48">
        <v>-2.1479999999999999E-4</v>
      </c>
      <c r="V208" s="48" t="s">
        <v>1293</v>
      </c>
      <c r="W208" s="48" t="s">
        <v>54</v>
      </c>
      <c r="X208" s="48" t="s">
        <v>51</v>
      </c>
      <c r="Y208" s="48" t="s">
        <v>83</v>
      </c>
      <c r="Z208" s="48" t="s">
        <v>376</v>
      </c>
      <c r="AA208" s="48"/>
      <c r="AB208" s="48"/>
    </row>
    <row r="209" spans="1:28" x14ac:dyDescent="0.2">
      <c r="A209" s="50" t="s">
        <v>837</v>
      </c>
      <c r="B209" s="48">
        <v>1.9480000000000001E-2</v>
      </c>
      <c r="C209" s="48">
        <v>1.125E-2</v>
      </c>
      <c r="D209" s="48">
        <v>8.2279999999999992E-3</v>
      </c>
      <c r="E209" s="48">
        <v>3.127E-3</v>
      </c>
      <c r="F209" s="48">
        <v>4</v>
      </c>
      <c r="G209" s="48">
        <v>4</v>
      </c>
      <c r="H209" s="48">
        <v>3.7210000000000001</v>
      </c>
      <c r="I209" s="48">
        <v>48</v>
      </c>
      <c r="T209" s="50" t="s">
        <v>1294</v>
      </c>
      <c r="U209" s="48">
        <v>1.4279999999999999E-2</v>
      </c>
      <c r="V209" s="48" t="s">
        <v>1295</v>
      </c>
      <c r="W209" s="48" t="s">
        <v>49</v>
      </c>
      <c r="X209" s="48" t="s">
        <v>56</v>
      </c>
      <c r="Y209" s="48">
        <v>8.9999999999999998E-4</v>
      </c>
      <c r="Z209" s="48" t="s">
        <v>378</v>
      </c>
      <c r="AA209" s="48"/>
      <c r="AB209" s="48"/>
    </row>
    <row r="210" spans="1:28" x14ac:dyDescent="0.2">
      <c r="A210" s="50" t="s">
        <v>839</v>
      </c>
      <c r="B210" s="48">
        <v>1.9480000000000001E-2</v>
      </c>
      <c r="C210" s="48">
        <v>2.053E-2</v>
      </c>
      <c r="D210" s="48">
        <v>-1.0529999999999999E-3</v>
      </c>
      <c r="E210" s="48">
        <v>3.127E-3</v>
      </c>
      <c r="F210" s="48">
        <v>4</v>
      </c>
      <c r="G210" s="48">
        <v>4</v>
      </c>
      <c r="H210" s="48">
        <v>0.47620000000000001</v>
      </c>
      <c r="I210" s="48">
        <v>48</v>
      </c>
      <c r="T210" s="50" t="s">
        <v>1296</v>
      </c>
      <c r="U210" s="48">
        <v>1.4959999999999999E-2</v>
      </c>
      <c r="V210" s="48" t="s">
        <v>1297</v>
      </c>
      <c r="W210" s="48" t="s">
        <v>49</v>
      </c>
      <c r="X210" s="48" t="s">
        <v>56</v>
      </c>
      <c r="Y210" s="48">
        <v>4.0000000000000002E-4</v>
      </c>
      <c r="Z210" s="48" t="s">
        <v>380</v>
      </c>
      <c r="AA210" s="48"/>
      <c r="AB210" s="48"/>
    </row>
    <row r="211" spans="1:28" x14ac:dyDescent="0.2">
      <c r="A211" s="50" t="s">
        <v>841</v>
      </c>
      <c r="B211" s="48">
        <v>1.9480000000000001E-2</v>
      </c>
      <c r="C211" s="48">
        <v>1.7930000000000001E-2</v>
      </c>
      <c r="D211" s="48">
        <v>1.5430000000000001E-3</v>
      </c>
      <c r="E211" s="48">
        <v>3.127E-3</v>
      </c>
      <c r="F211" s="48">
        <v>4</v>
      </c>
      <c r="G211" s="48">
        <v>4</v>
      </c>
      <c r="H211" s="48">
        <v>0.69750000000000001</v>
      </c>
      <c r="I211" s="48">
        <v>48</v>
      </c>
      <c r="T211" s="50" t="s">
        <v>1298</v>
      </c>
      <c r="U211" s="48">
        <v>5.2550000000000001E-3</v>
      </c>
      <c r="V211" s="48" t="s">
        <v>1299</v>
      </c>
      <c r="W211" s="48" t="s">
        <v>54</v>
      </c>
      <c r="X211" s="48" t="s">
        <v>51</v>
      </c>
      <c r="Y211" s="48">
        <v>0.96089999999999998</v>
      </c>
      <c r="Z211" s="48" t="s">
        <v>1300</v>
      </c>
      <c r="AA211" s="48"/>
      <c r="AB211" s="48"/>
    </row>
    <row r="212" spans="1:28" x14ac:dyDescent="0.2">
      <c r="A212" s="50" t="s">
        <v>843</v>
      </c>
      <c r="B212" s="48">
        <v>1.9480000000000001E-2</v>
      </c>
      <c r="C212" s="48">
        <v>1.1820000000000001E-2</v>
      </c>
      <c r="D212" s="48">
        <v>7.6519999999999999E-3</v>
      </c>
      <c r="E212" s="48">
        <v>3.127E-3</v>
      </c>
      <c r="F212" s="48">
        <v>4</v>
      </c>
      <c r="G212" s="48">
        <v>4</v>
      </c>
      <c r="H212" s="48">
        <v>3.46</v>
      </c>
      <c r="I212" s="48">
        <v>48</v>
      </c>
      <c r="T212" s="50" t="s">
        <v>1032</v>
      </c>
      <c r="U212" s="48">
        <v>6.11E-3</v>
      </c>
      <c r="V212" s="48" t="s">
        <v>1301</v>
      </c>
      <c r="W212" s="48" t="s">
        <v>54</v>
      </c>
      <c r="X212" s="48" t="s">
        <v>51</v>
      </c>
      <c r="Y212" s="48">
        <v>0.85960000000000003</v>
      </c>
      <c r="Z212" s="48" t="s">
        <v>382</v>
      </c>
      <c r="AA212" s="48"/>
      <c r="AB212" s="48"/>
    </row>
    <row r="213" spans="1:28" x14ac:dyDescent="0.2">
      <c r="A213" s="50" t="s">
        <v>845</v>
      </c>
      <c r="B213" s="48">
        <v>1.9480000000000001E-2</v>
      </c>
      <c r="C213" s="48">
        <v>2.1520000000000001E-2</v>
      </c>
      <c r="D213" s="48">
        <v>-2.0479999999999999E-3</v>
      </c>
      <c r="E213" s="48">
        <v>3.127E-3</v>
      </c>
      <c r="F213" s="48">
        <v>4</v>
      </c>
      <c r="G213" s="48">
        <v>4</v>
      </c>
      <c r="H213" s="48">
        <v>0.92620000000000002</v>
      </c>
      <c r="I213" s="48">
        <v>48</v>
      </c>
      <c r="T213" s="50" t="s">
        <v>1034</v>
      </c>
      <c r="U213" s="48">
        <v>-3.591E-3</v>
      </c>
      <c r="V213" s="48" t="s">
        <v>1302</v>
      </c>
      <c r="W213" s="48" t="s">
        <v>54</v>
      </c>
      <c r="X213" s="48" t="s">
        <v>51</v>
      </c>
      <c r="Y213" s="48">
        <v>0.99960000000000004</v>
      </c>
      <c r="Z213" s="48" t="s">
        <v>384</v>
      </c>
      <c r="AA213" s="48"/>
      <c r="AB213" s="48"/>
    </row>
    <row r="214" spans="1:28" x14ac:dyDescent="0.2">
      <c r="A214" s="50" t="s">
        <v>847</v>
      </c>
      <c r="B214" s="48">
        <v>1.9480000000000001E-2</v>
      </c>
      <c r="C214" s="48">
        <v>2.085E-2</v>
      </c>
      <c r="D214" s="48">
        <v>-1.372E-3</v>
      </c>
      <c r="E214" s="48">
        <v>3.127E-3</v>
      </c>
      <c r="F214" s="48">
        <v>4</v>
      </c>
      <c r="G214" s="48">
        <v>4</v>
      </c>
      <c r="H214" s="48">
        <v>0.62039999999999995</v>
      </c>
      <c r="I214" s="48">
        <v>48</v>
      </c>
      <c r="T214" s="50" t="s">
        <v>1036</v>
      </c>
      <c r="U214" s="48">
        <v>-2.9150000000000001E-3</v>
      </c>
      <c r="V214" s="48" t="s">
        <v>1303</v>
      </c>
      <c r="W214" s="48" t="s">
        <v>54</v>
      </c>
      <c r="X214" s="48" t="s">
        <v>51</v>
      </c>
      <c r="Y214" s="48" t="s">
        <v>83</v>
      </c>
      <c r="Z214" s="48" t="s">
        <v>386</v>
      </c>
      <c r="AA214" s="48"/>
      <c r="AB214" s="48"/>
    </row>
    <row r="215" spans="1:28" x14ac:dyDescent="0.2">
      <c r="A215" s="50" t="s">
        <v>849</v>
      </c>
      <c r="B215" s="48">
        <v>1.9480000000000001E-2</v>
      </c>
      <c r="C215" s="48">
        <v>2.069E-2</v>
      </c>
      <c r="D215" s="48">
        <v>-1.214E-3</v>
      </c>
      <c r="E215" s="48">
        <v>3.127E-3</v>
      </c>
      <c r="F215" s="48">
        <v>4</v>
      </c>
      <c r="G215" s="48">
        <v>4</v>
      </c>
      <c r="H215" s="48">
        <v>0.54920000000000002</v>
      </c>
      <c r="I215" s="48">
        <v>48</v>
      </c>
      <c r="T215" s="50" t="s">
        <v>1038</v>
      </c>
      <c r="U215" s="48">
        <v>-2.7569999999999999E-3</v>
      </c>
      <c r="V215" s="48" t="s">
        <v>1304</v>
      </c>
      <c r="W215" s="48" t="s">
        <v>54</v>
      </c>
      <c r="X215" s="48" t="s">
        <v>51</v>
      </c>
      <c r="Y215" s="48" t="s">
        <v>83</v>
      </c>
      <c r="Z215" s="48" t="s">
        <v>388</v>
      </c>
      <c r="AA215" s="48"/>
      <c r="AB215" s="48"/>
    </row>
    <row r="216" spans="1:28" x14ac:dyDescent="0.2">
      <c r="A216" s="50" t="s">
        <v>851</v>
      </c>
      <c r="B216" s="48">
        <v>1.9480000000000001E-2</v>
      </c>
      <c r="C216" s="48">
        <v>2.7099999999999999E-2</v>
      </c>
      <c r="D216" s="48">
        <v>-7.6229999999999996E-3</v>
      </c>
      <c r="E216" s="48">
        <v>3.127E-3</v>
      </c>
      <c r="F216" s="48">
        <v>4</v>
      </c>
      <c r="G216" s="48">
        <v>4</v>
      </c>
      <c r="H216" s="48">
        <v>3.4470000000000001</v>
      </c>
      <c r="I216" s="48">
        <v>48</v>
      </c>
      <c r="T216" s="50" t="s">
        <v>1040</v>
      </c>
      <c r="U216" s="48">
        <v>-9.1649999999999995E-3</v>
      </c>
      <c r="V216" s="48" t="s">
        <v>1305</v>
      </c>
      <c r="W216" s="48" t="s">
        <v>54</v>
      </c>
      <c r="X216" s="48" t="s">
        <v>51</v>
      </c>
      <c r="Y216" s="48">
        <v>0.1946</v>
      </c>
      <c r="Z216" s="48" t="s">
        <v>390</v>
      </c>
      <c r="AA216" s="48"/>
      <c r="AB216" s="48"/>
    </row>
    <row r="217" spans="1:28" x14ac:dyDescent="0.2">
      <c r="A217" s="50" t="s">
        <v>853</v>
      </c>
      <c r="B217" s="48">
        <v>2.0729999999999998E-2</v>
      </c>
      <c r="C217" s="48">
        <v>2.0789999999999999E-2</v>
      </c>
      <c r="D217" s="48">
        <v>-6.0000000000000002E-5</v>
      </c>
      <c r="E217" s="48">
        <v>3.127E-3</v>
      </c>
      <c r="F217" s="48">
        <v>4</v>
      </c>
      <c r="G217" s="48">
        <v>4</v>
      </c>
      <c r="H217" s="48">
        <v>2.7130000000000001E-2</v>
      </c>
      <c r="I217" s="48">
        <v>48</v>
      </c>
      <c r="T217" s="50" t="s">
        <v>1306</v>
      </c>
      <c r="U217" s="48">
        <v>7.4069999999999995E-4</v>
      </c>
      <c r="V217" s="48" t="s">
        <v>1307</v>
      </c>
      <c r="W217" s="48" t="s">
        <v>54</v>
      </c>
      <c r="X217" s="48" t="s">
        <v>51</v>
      </c>
      <c r="Y217" s="48" t="s">
        <v>83</v>
      </c>
      <c r="Z217" s="48" t="s">
        <v>392</v>
      </c>
      <c r="AA217" s="48"/>
      <c r="AB217" s="48"/>
    </row>
    <row r="218" spans="1:28" x14ac:dyDescent="0.2">
      <c r="A218" s="50" t="s">
        <v>855</v>
      </c>
      <c r="B218" s="48">
        <v>2.0729999999999998E-2</v>
      </c>
      <c r="C218" s="48">
        <v>2.7900000000000001E-2</v>
      </c>
      <c r="D218" s="48">
        <v>-7.1710000000000003E-3</v>
      </c>
      <c r="E218" s="48">
        <v>3.127E-3</v>
      </c>
      <c r="F218" s="48">
        <v>4</v>
      </c>
      <c r="G218" s="48">
        <v>4</v>
      </c>
      <c r="H218" s="48">
        <v>3.2429999999999999</v>
      </c>
      <c r="I218" s="48">
        <v>48</v>
      </c>
      <c r="T218" s="50" t="s">
        <v>1308</v>
      </c>
      <c r="U218" s="48">
        <v>7.2249999999999997E-3</v>
      </c>
      <c r="V218" s="48" t="s">
        <v>1309</v>
      </c>
      <c r="W218" s="48" t="s">
        <v>54</v>
      </c>
      <c r="X218" s="48" t="s">
        <v>51</v>
      </c>
      <c r="Y218" s="48">
        <v>0.61499999999999999</v>
      </c>
      <c r="Z218" s="48" t="s">
        <v>394</v>
      </c>
      <c r="AA218" s="48"/>
      <c r="AB218" s="48"/>
    </row>
    <row r="219" spans="1:28" x14ac:dyDescent="0.2">
      <c r="A219" s="50" t="s">
        <v>857</v>
      </c>
      <c r="B219" s="48">
        <v>2.0729999999999998E-2</v>
      </c>
      <c r="C219" s="48">
        <v>3.7940000000000002E-2</v>
      </c>
      <c r="D219" s="48">
        <v>-1.721E-2</v>
      </c>
      <c r="E219" s="48">
        <v>3.127E-3</v>
      </c>
      <c r="F219" s="48">
        <v>4</v>
      </c>
      <c r="G219" s="48">
        <v>4</v>
      </c>
      <c r="H219" s="48">
        <v>7.7809999999999997</v>
      </c>
      <c r="I219" s="48">
        <v>48</v>
      </c>
      <c r="T219" s="50" t="s">
        <v>1310</v>
      </c>
      <c r="U219" s="48">
        <v>-2.8110000000000001E-3</v>
      </c>
      <c r="V219" s="48" t="s">
        <v>1311</v>
      </c>
      <c r="W219" s="48" t="s">
        <v>54</v>
      </c>
      <c r="X219" s="48" t="s">
        <v>51</v>
      </c>
      <c r="Y219" s="48" t="s">
        <v>83</v>
      </c>
      <c r="Z219" s="48" t="s">
        <v>396</v>
      </c>
      <c r="AA219" s="48"/>
      <c r="AB219" s="48"/>
    </row>
    <row r="220" spans="1:28" x14ac:dyDescent="0.2">
      <c r="A220" s="50" t="s">
        <v>859</v>
      </c>
      <c r="B220" s="48">
        <v>2.0729999999999998E-2</v>
      </c>
      <c r="C220" s="48">
        <v>3.1449999999999999E-2</v>
      </c>
      <c r="D220" s="48">
        <v>-1.072E-2</v>
      </c>
      <c r="E220" s="48">
        <v>3.127E-3</v>
      </c>
      <c r="F220" s="48">
        <v>4</v>
      </c>
      <c r="G220" s="48">
        <v>4</v>
      </c>
      <c r="H220" s="48">
        <v>4.8490000000000002</v>
      </c>
      <c r="I220" s="48">
        <v>48</v>
      </c>
      <c r="T220" s="50" t="s">
        <v>1312</v>
      </c>
      <c r="U220" s="48">
        <v>1.1679999999999999E-2</v>
      </c>
      <c r="V220" s="48" t="s">
        <v>1313</v>
      </c>
      <c r="W220" s="48" t="s">
        <v>49</v>
      </c>
      <c r="X220" s="48" t="s">
        <v>55</v>
      </c>
      <c r="Y220" s="48">
        <v>1.8700000000000001E-2</v>
      </c>
      <c r="Z220" s="48" t="s">
        <v>398</v>
      </c>
      <c r="AA220" s="48"/>
      <c r="AB220" s="48"/>
    </row>
    <row r="221" spans="1:28" x14ac:dyDescent="0.2">
      <c r="A221" s="50" t="s">
        <v>861</v>
      </c>
      <c r="B221" s="48">
        <v>2.0729999999999998E-2</v>
      </c>
      <c r="C221" s="48">
        <v>2.0990000000000002E-2</v>
      </c>
      <c r="D221" s="48">
        <v>-2.5799999999999998E-4</v>
      </c>
      <c r="E221" s="48">
        <v>3.127E-3</v>
      </c>
      <c r="F221" s="48">
        <v>4</v>
      </c>
      <c r="G221" s="48">
        <v>4</v>
      </c>
      <c r="H221" s="48">
        <v>0.1167</v>
      </c>
      <c r="I221" s="48">
        <v>48</v>
      </c>
      <c r="T221" s="50" t="s">
        <v>1314</v>
      </c>
      <c r="U221" s="48">
        <v>1.2359999999999999E-2</v>
      </c>
      <c r="V221" s="48" t="s">
        <v>1315</v>
      </c>
      <c r="W221" s="48" t="s">
        <v>49</v>
      </c>
      <c r="X221" s="48" t="s">
        <v>57</v>
      </c>
      <c r="Y221" s="48">
        <v>8.8999999999999999E-3</v>
      </c>
      <c r="Z221" s="48" t="s">
        <v>400</v>
      </c>
      <c r="AA221" s="48"/>
      <c r="AB221" s="48"/>
    </row>
    <row r="222" spans="1:28" x14ac:dyDescent="0.2">
      <c r="A222" s="50" t="s">
        <v>863</v>
      </c>
      <c r="B222" s="48">
        <v>2.0729999999999998E-2</v>
      </c>
      <c r="C222" s="48">
        <v>4.8649999999999999E-2</v>
      </c>
      <c r="D222" s="48">
        <v>-2.792E-2</v>
      </c>
      <c r="E222" s="48">
        <v>3.127E-3</v>
      </c>
      <c r="F222" s="48">
        <v>4</v>
      </c>
      <c r="G222" s="48">
        <v>4</v>
      </c>
      <c r="H222" s="48">
        <v>12.62</v>
      </c>
      <c r="I222" s="48">
        <v>48</v>
      </c>
      <c r="T222" s="50" t="s">
        <v>1316</v>
      </c>
      <c r="U222" s="48">
        <v>2.66E-3</v>
      </c>
      <c r="V222" s="48" t="s">
        <v>1317</v>
      </c>
      <c r="W222" s="48" t="s">
        <v>54</v>
      </c>
      <c r="X222" s="48" t="s">
        <v>51</v>
      </c>
      <c r="Y222" s="48" t="s">
        <v>83</v>
      </c>
      <c r="Z222" s="48" t="s">
        <v>1318</v>
      </c>
      <c r="AA222" s="48"/>
      <c r="AB222" s="48"/>
    </row>
    <row r="223" spans="1:28" x14ac:dyDescent="0.2">
      <c r="A223" s="50" t="s">
        <v>865</v>
      </c>
      <c r="B223" s="48">
        <v>2.0729999999999998E-2</v>
      </c>
      <c r="C223" s="48">
        <v>1.125E-2</v>
      </c>
      <c r="D223" s="48">
        <v>9.4809999999999998E-3</v>
      </c>
      <c r="E223" s="48">
        <v>3.127E-3</v>
      </c>
      <c r="F223" s="48">
        <v>4</v>
      </c>
      <c r="G223" s="48">
        <v>4</v>
      </c>
      <c r="H223" s="48">
        <v>4.2869999999999999</v>
      </c>
      <c r="I223" s="48">
        <v>48</v>
      </c>
      <c r="T223" s="50" t="s">
        <v>1042</v>
      </c>
      <c r="U223" s="48">
        <v>-9.7000000000000003E-3</v>
      </c>
      <c r="V223" s="48" t="s">
        <v>1319</v>
      </c>
      <c r="W223" s="48" t="s">
        <v>54</v>
      </c>
      <c r="X223" s="48" t="s">
        <v>51</v>
      </c>
      <c r="Y223" s="48">
        <v>0.12659999999999999</v>
      </c>
      <c r="Z223" s="48" t="s">
        <v>402</v>
      </c>
      <c r="AA223" s="48"/>
      <c r="AB223" s="48"/>
    </row>
    <row r="224" spans="1:28" x14ac:dyDescent="0.2">
      <c r="A224" s="50" t="s">
        <v>867</v>
      </c>
      <c r="B224" s="48">
        <v>2.0729999999999998E-2</v>
      </c>
      <c r="C224" s="48">
        <v>2.053E-2</v>
      </c>
      <c r="D224" s="48">
        <v>2.0029999999999999E-4</v>
      </c>
      <c r="E224" s="48">
        <v>3.127E-3</v>
      </c>
      <c r="F224" s="48">
        <v>4</v>
      </c>
      <c r="G224" s="48">
        <v>4</v>
      </c>
      <c r="H224" s="48">
        <v>9.06E-2</v>
      </c>
      <c r="I224" s="48">
        <v>48</v>
      </c>
      <c r="T224" s="50" t="s">
        <v>1044</v>
      </c>
      <c r="U224" s="48">
        <v>-9.0240000000000008E-3</v>
      </c>
      <c r="V224" s="48" t="s">
        <v>1320</v>
      </c>
      <c r="W224" s="48" t="s">
        <v>54</v>
      </c>
      <c r="X224" s="48" t="s">
        <v>51</v>
      </c>
      <c r="Y224" s="48">
        <v>0.21629999999999999</v>
      </c>
      <c r="Z224" s="48" t="s">
        <v>404</v>
      </c>
      <c r="AA224" s="48"/>
      <c r="AB224" s="48"/>
    </row>
    <row r="225" spans="1:28" x14ac:dyDescent="0.2">
      <c r="A225" s="50" t="s">
        <v>869</v>
      </c>
      <c r="B225" s="48">
        <v>2.0729999999999998E-2</v>
      </c>
      <c r="C225" s="48">
        <v>1.7930000000000001E-2</v>
      </c>
      <c r="D225" s="48">
        <v>2.7959999999999999E-3</v>
      </c>
      <c r="E225" s="48">
        <v>3.127E-3</v>
      </c>
      <c r="F225" s="48">
        <v>4</v>
      </c>
      <c r="G225" s="48">
        <v>4</v>
      </c>
      <c r="H225" s="48">
        <v>1.264</v>
      </c>
      <c r="I225" s="48">
        <v>48</v>
      </c>
      <c r="T225" s="50" t="s">
        <v>1046</v>
      </c>
      <c r="U225" s="48">
        <v>-8.8660000000000006E-3</v>
      </c>
      <c r="V225" s="48" t="s">
        <v>1321</v>
      </c>
      <c r="W225" s="48" t="s">
        <v>54</v>
      </c>
      <c r="X225" s="48" t="s">
        <v>51</v>
      </c>
      <c r="Y225" s="48">
        <v>0.24260000000000001</v>
      </c>
      <c r="Z225" s="48" t="s">
        <v>406</v>
      </c>
      <c r="AA225" s="48"/>
      <c r="AB225" s="48"/>
    </row>
    <row r="226" spans="1:28" x14ac:dyDescent="0.2">
      <c r="A226" s="50" t="s">
        <v>871</v>
      </c>
      <c r="B226" s="48">
        <v>2.0729999999999998E-2</v>
      </c>
      <c r="C226" s="48">
        <v>1.1820000000000001E-2</v>
      </c>
      <c r="D226" s="48">
        <v>8.9060000000000007E-3</v>
      </c>
      <c r="E226" s="48">
        <v>3.127E-3</v>
      </c>
      <c r="F226" s="48">
        <v>4</v>
      </c>
      <c r="G226" s="48">
        <v>4</v>
      </c>
      <c r="H226" s="48">
        <v>4.0270000000000001</v>
      </c>
      <c r="I226" s="48">
        <v>48</v>
      </c>
      <c r="T226" s="50" t="s">
        <v>1048</v>
      </c>
      <c r="U226" s="48">
        <v>-1.5270000000000001E-2</v>
      </c>
      <c r="V226" s="48" t="s">
        <v>1322</v>
      </c>
      <c r="W226" s="48" t="s">
        <v>49</v>
      </c>
      <c r="X226" s="48" t="s">
        <v>56</v>
      </c>
      <c r="Y226" s="48">
        <v>2.0000000000000001E-4</v>
      </c>
      <c r="Z226" s="48" t="s">
        <v>408</v>
      </c>
      <c r="AA226" s="48"/>
      <c r="AB226" s="48"/>
    </row>
    <row r="227" spans="1:28" x14ac:dyDescent="0.2">
      <c r="A227" s="50" t="s">
        <v>873</v>
      </c>
      <c r="B227" s="48">
        <v>2.0729999999999998E-2</v>
      </c>
      <c r="C227" s="48">
        <v>2.1520000000000001E-2</v>
      </c>
      <c r="D227" s="48">
        <v>-7.9480000000000002E-4</v>
      </c>
      <c r="E227" s="48">
        <v>3.127E-3</v>
      </c>
      <c r="F227" s="48">
        <v>4</v>
      </c>
      <c r="G227" s="48">
        <v>4</v>
      </c>
      <c r="H227" s="48">
        <v>0.3594</v>
      </c>
      <c r="I227" s="48">
        <v>48</v>
      </c>
      <c r="T227" s="50" t="s">
        <v>1323</v>
      </c>
      <c r="U227" s="48">
        <v>-5.3689999999999996E-3</v>
      </c>
      <c r="V227" s="48" t="s">
        <v>1324</v>
      </c>
      <c r="W227" s="48" t="s">
        <v>54</v>
      </c>
      <c r="X227" s="48" t="s">
        <v>51</v>
      </c>
      <c r="Y227" s="48">
        <v>0.95209999999999995</v>
      </c>
      <c r="Z227" s="48" t="s">
        <v>410</v>
      </c>
      <c r="AA227" s="48"/>
      <c r="AB227" s="48"/>
    </row>
    <row r="228" spans="1:28" x14ac:dyDescent="0.2">
      <c r="A228" s="50" t="s">
        <v>875</v>
      </c>
      <c r="B228" s="48">
        <v>2.0729999999999998E-2</v>
      </c>
      <c r="C228" s="48">
        <v>2.085E-2</v>
      </c>
      <c r="D228" s="48">
        <v>-1.1849999999999999E-4</v>
      </c>
      <c r="E228" s="48">
        <v>3.127E-3</v>
      </c>
      <c r="F228" s="48">
        <v>4</v>
      </c>
      <c r="G228" s="48">
        <v>4</v>
      </c>
      <c r="H228" s="48">
        <v>5.3580000000000003E-2</v>
      </c>
      <c r="I228" s="48">
        <v>48</v>
      </c>
      <c r="T228" s="50" t="s">
        <v>1325</v>
      </c>
      <c r="U228" s="48">
        <v>1.116E-3</v>
      </c>
      <c r="V228" s="48" t="s">
        <v>1326</v>
      </c>
      <c r="W228" s="48" t="s">
        <v>54</v>
      </c>
      <c r="X228" s="48" t="s">
        <v>51</v>
      </c>
      <c r="Y228" s="48" t="s">
        <v>83</v>
      </c>
      <c r="Z228" s="48" t="s">
        <v>412</v>
      </c>
      <c r="AA228" s="48"/>
      <c r="AB228" s="48"/>
    </row>
    <row r="229" spans="1:28" x14ac:dyDescent="0.2">
      <c r="A229" s="50" t="s">
        <v>877</v>
      </c>
      <c r="B229" s="48">
        <v>2.0729999999999998E-2</v>
      </c>
      <c r="C229" s="48">
        <v>2.069E-2</v>
      </c>
      <c r="D229" s="48">
        <v>3.9079999999999999E-5</v>
      </c>
      <c r="E229" s="48">
        <v>3.127E-3</v>
      </c>
      <c r="F229" s="48">
        <v>4</v>
      </c>
      <c r="G229" s="48">
        <v>4</v>
      </c>
      <c r="H229" s="48">
        <v>1.7670000000000002E-2</v>
      </c>
      <c r="I229" s="48">
        <v>48</v>
      </c>
      <c r="T229" s="50" t="s">
        <v>1327</v>
      </c>
      <c r="U229" s="48">
        <v>-8.9200000000000008E-3</v>
      </c>
      <c r="V229" s="48" t="s">
        <v>1328</v>
      </c>
      <c r="W229" s="48" t="s">
        <v>54</v>
      </c>
      <c r="X229" s="48" t="s">
        <v>51</v>
      </c>
      <c r="Y229" s="48">
        <v>0.2334</v>
      </c>
      <c r="Z229" s="48" t="s">
        <v>414</v>
      </c>
      <c r="AA229" s="48"/>
      <c r="AB229" s="48"/>
    </row>
    <row r="230" spans="1:28" x14ac:dyDescent="0.2">
      <c r="A230" s="50" t="s">
        <v>879</v>
      </c>
      <c r="B230" s="48">
        <v>2.0729999999999998E-2</v>
      </c>
      <c r="C230" s="48">
        <v>2.7099999999999999E-2</v>
      </c>
      <c r="D230" s="48">
        <v>-6.3689999999999997E-3</v>
      </c>
      <c r="E230" s="48">
        <v>3.127E-3</v>
      </c>
      <c r="F230" s="48">
        <v>4</v>
      </c>
      <c r="G230" s="48">
        <v>4</v>
      </c>
      <c r="H230" s="48">
        <v>2.88</v>
      </c>
      <c r="I230" s="48">
        <v>48</v>
      </c>
      <c r="T230" s="50" t="s">
        <v>1329</v>
      </c>
      <c r="U230" s="48">
        <v>5.574E-3</v>
      </c>
      <c r="V230" s="48" t="s">
        <v>1330</v>
      </c>
      <c r="W230" s="48" t="s">
        <v>54</v>
      </c>
      <c r="X230" s="48" t="s">
        <v>51</v>
      </c>
      <c r="Y230" s="48">
        <v>0.93279999999999996</v>
      </c>
      <c r="Z230" s="48" t="s">
        <v>416</v>
      </c>
      <c r="AA230" s="48"/>
      <c r="AB230" s="48"/>
    </row>
    <row r="231" spans="1:28" x14ac:dyDescent="0.2">
      <c r="A231" s="50" t="s">
        <v>881</v>
      </c>
      <c r="B231" s="48">
        <v>2.0789999999999999E-2</v>
      </c>
      <c r="C231" s="48">
        <v>2.7900000000000001E-2</v>
      </c>
      <c r="D231" s="48">
        <v>-7.1110000000000001E-3</v>
      </c>
      <c r="E231" s="48">
        <v>3.127E-3</v>
      </c>
      <c r="F231" s="48">
        <v>4</v>
      </c>
      <c r="G231" s="48">
        <v>4</v>
      </c>
      <c r="H231" s="48">
        <v>3.2149999999999999</v>
      </c>
      <c r="I231" s="48">
        <v>48</v>
      </c>
      <c r="T231" s="50" t="s">
        <v>1331</v>
      </c>
      <c r="U231" s="48">
        <v>6.2500000000000003E-3</v>
      </c>
      <c r="V231" s="48" t="s">
        <v>1332</v>
      </c>
      <c r="W231" s="48" t="s">
        <v>54</v>
      </c>
      <c r="X231" s="48" t="s">
        <v>51</v>
      </c>
      <c r="Y231" s="48">
        <v>0.8347</v>
      </c>
      <c r="Z231" s="48" t="s">
        <v>418</v>
      </c>
      <c r="AA231" s="48"/>
      <c r="AB231" s="48"/>
    </row>
    <row r="232" spans="1:28" x14ac:dyDescent="0.2">
      <c r="A232" s="50" t="s">
        <v>883</v>
      </c>
      <c r="B232" s="48">
        <v>2.0789999999999999E-2</v>
      </c>
      <c r="C232" s="48">
        <v>3.7940000000000002E-2</v>
      </c>
      <c r="D232" s="48">
        <v>-1.7149999999999999E-2</v>
      </c>
      <c r="E232" s="48">
        <v>3.127E-3</v>
      </c>
      <c r="F232" s="48">
        <v>4</v>
      </c>
      <c r="G232" s="48">
        <v>4</v>
      </c>
      <c r="H232" s="48">
        <v>7.7539999999999996</v>
      </c>
      <c r="I232" s="48">
        <v>48</v>
      </c>
      <c r="T232" s="50" t="s">
        <v>1333</v>
      </c>
      <c r="U232" s="48">
        <v>-3.4499999999999999E-3</v>
      </c>
      <c r="V232" s="48" t="s">
        <v>1334</v>
      </c>
      <c r="W232" s="48" t="s">
        <v>54</v>
      </c>
      <c r="X232" s="48" t="s">
        <v>51</v>
      </c>
      <c r="Y232" s="48">
        <v>0.99980000000000002</v>
      </c>
      <c r="Z232" s="48" t="s">
        <v>1335</v>
      </c>
      <c r="AA232" s="48"/>
      <c r="AB232" s="48"/>
    </row>
    <row r="233" spans="1:28" x14ac:dyDescent="0.2">
      <c r="A233" s="50" t="s">
        <v>885</v>
      </c>
      <c r="B233" s="48">
        <v>2.0789999999999999E-2</v>
      </c>
      <c r="C233" s="48">
        <v>3.1449999999999999E-2</v>
      </c>
      <c r="D233" s="48">
        <v>-1.0659999999999999E-2</v>
      </c>
      <c r="E233" s="48">
        <v>3.127E-3</v>
      </c>
      <c r="F233" s="48">
        <v>4</v>
      </c>
      <c r="G233" s="48">
        <v>4</v>
      </c>
      <c r="H233" s="48">
        <v>4.8220000000000001</v>
      </c>
      <c r="I233" s="48">
        <v>48</v>
      </c>
      <c r="T233" s="50" t="s">
        <v>1050</v>
      </c>
      <c r="U233" s="48">
        <v>6.7630000000000001E-4</v>
      </c>
      <c r="V233" s="48" t="s">
        <v>1336</v>
      </c>
      <c r="W233" s="48" t="s">
        <v>54</v>
      </c>
      <c r="X233" s="48" t="s">
        <v>51</v>
      </c>
      <c r="Y233" s="48" t="s">
        <v>83</v>
      </c>
      <c r="Z233" s="48" t="s">
        <v>420</v>
      </c>
      <c r="AA233" s="48"/>
      <c r="AB233" s="48"/>
    </row>
    <row r="234" spans="1:28" x14ac:dyDescent="0.2">
      <c r="A234" s="50" t="s">
        <v>887</v>
      </c>
      <c r="B234" s="48">
        <v>2.0789999999999999E-2</v>
      </c>
      <c r="C234" s="48">
        <v>2.0990000000000002E-2</v>
      </c>
      <c r="D234" s="48">
        <v>-1.9799999999999999E-4</v>
      </c>
      <c r="E234" s="48">
        <v>3.127E-3</v>
      </c>
      <c r="F234" s="48">
        <v>4</v>
      </c>
      <c r="G234" s="48">
        <v>4</v>
      </c>
      <c r="H234" s="48">
        <v>8.9529999999999998E-2</v>
      </c>
      <c r="I234" s="48">
        <v>48</v>
      </c>
      <c r="T234" s="50" t="s">
        <v>1052</v>
      </c>
      <c r="U234" s="48">
        <v>8.3379999999999999E-4</v>
      </c>
      <c r="V234" s="48" t="s">
        <v>1337</v>
      </c>
      <c r="W234" s="48" t="s">
        <v>54</v>
      </c>
      <c r="X234" s="48" t="s">
        <v>51</v>
      </c>
      <c r="Y234" s="48" t="s">
        <v>83</v>
      </c>
      <c r="Z234" s="48" t="s">
        <v>422</v>
      </c>
      <c r="AA234" s="48"/>
      <c r="AB234" s="48"/>
    </row>
    <row r="235" spans="1:28" x14ac:dyDescent="0.2">
      <c r="A235" s="50" t="s">
        <v>889</v>
      </c>
      <c r="B235" s="48">
        <v>2.0789999999999999E-2</v>
      </c>
      <c r="C235" s="48">
        <v>4.8649999999999999E-2</v>
      </c>
      <c r="D235" s="48">
        <v>-2.7859999999999999E-2</v>
      </c>
      <c r="E235" s="48">
        <v>3.127E-3</v>
      </c>
      <c r="F235" s="48">
        <v>4</v>
      </c>
      <c r="G235" s="48">
        <v>4</v>
      </c>
      <c r="H235" s="48">
        <v>12.6</v>
      </c>
      <c r="I235" s="48">
        <v>48</v>
      </c>
      <c r="T235" s="50" t="s">
        <v>1054</v>
      </c>
      <c r="U235" s="48">
        <v>-5.574E-3</v>
      </c>
      <c r="V235" s="48" t="s">
        <v>1338</v>
      </c>
      <c r="W235" s="48" t="s">
        <v>54</v>
      </c>
      <c r="X235" s="48" t="s">
        <v>51</v>
      </c>
      <c r="Y235" s="48">
        <v>0.93279999999999996</v>
      </c>
      <c r="Z235" s="48" t="s">
        <v>424</v>
      </c>
      <c r="AA235" s="48"/>
      <c r="AB235" s="48"/>
    </row>
    <row r="236" spans="1:28" x14ac:dyDescent="0.2">
      <c r="A236" s="50" t="s">
        <v>891</v>
      </c>
      <c r="B236" s="48">
        <v>2.0789999999999999E-2</v>
      </c>
      <c r="C236" s="48">
        <v>1.125E-2</v>
      </c>
      <c r="D236" s="48">
        <v>9.5409999999999991E-3</v>
      </c>
      <c r="E236" s="48">
        <v>3.127E-3</v>
      </c>
      <c r="F236" s="48">
        <v>4</v>
      </c>
      <c r="G236" s="48">
        <v>4</v>
      </c>
      <c r="H236" s="48">
        <v>4.3150000000000004</v>
      </c>
      <c r="I236" s="48">
        <v>48</v>
      </c>
      <c r="T236" s="50" t="s">
        <v>1339</v>
      </c>
      <c r="U236" s="48">
        <v>4.3319999999999999E-3</v>
      </c>
      <c r="V236" s="48" t="s">
        <v>1340</v>
      </c>
      <c r="W236" s="48" t="s">
        <v>54</v>
      </c>
      <c r="X236" s="48" t="s">
        <v>51</v>
      </c>
      <c r="Y236" s="48">
        <v>0.99539999999999995</v>
      </c>
      <c r="Z236" s="48" t="s">
        <v>426</v>
      </c>
      <c r="AA236" s="48"/>
      <c r="AB236" s="48"/>
    </row>
    <row r="237" spans="1:28" x14ac:dyDescent="0.2">
      <c r="A237" s="50" t="s">
        <v>893</v>
      </c>
      <c r="B237" s="48">
        <v>2.0789999999999999E-2</v>
      </c>
      <c r="C237" s="48">
        <v>2.053E-2</v>
      </c>
      <c r="D237" s="48">
        <v>2.6029999999999998E-4</v>
      </c>
      <c r="E237" s="48">
        <v>3.127E-3</v>
      </c>
      <c r="F237" s="48">
        <v>4</v>
      </c>
      <c r="G237" s="48">
        <v>4</v>
      </c>
      <c r="H237" s="48">
        <v>0.1177</v>
      </c>
      <c r="I237" s="48">
        <v>48</v>
      </c>
      <c r="T237" s="50" t="s">
        <v>1341</v>
      </c>
      <c r="U237" s="48">
        <v>1.082E-2</v>
      </c>
      <c r="V237" s="48" t="s">
        <v>1342</v>
      </c>
      <c r="W237" s="48" t="s">
        <v>49</v>
      </c>
      <c r="X237" s="48" t="s">
        <v>55</v>
      </c>
      <c r="Y237" s="48">
        <v>4.5600000000000002E-2</v>
      </c>
      <c r="Z237" s="48" t="s">
        <v>428</v>
      </c>
      <c r="AA237" s="48"/>
      <c r="AB237" s="48"/>
    </row>
    <row r="238" spans="1:28" x14ac:dyDescent="0.2">
      <c r="A238" s="50" t="s">
        <v>895</v>
      </c>
      <c r="B238" s="48">
        <v>2.0789999999999999E-2</v>
      </c>
      <c r="C238" s="48">
        <v>1.7930000000000001E-2</v>
      </c>
      <c r="D238" s="48">
        <v>2.856E-3</v>
      </c>
      <c r="E238" s="48">
        <v>3.127E-3</v>
      </c>
      <c r="F238" s="48">
        <v>4</v>
      </c>
      <c r="G238" s="48">
        <v>4</v>
      </c>
      <c r="H238" s="48">
        <v>1.2909999999999999</v>
      </c>
      <c r="I238" s="48">
        <v>48</v>
      </c>
      <c r="T238" s="50" t="s">
        <v>1343</v>
      </c>
      <c r="U238" s="48">
        <v>7.8030000000000005E-4</v>
      </c>
      <c r="V238" s="48" t="s">
        <v>1344</v>
      </c>
      <c r="W238" s="48" t="s">
        <v>54</v>
      </c>
      <c r="X238" s="48" t="s">
        <v>51</v>
      </c>
      <c r="Y238" s="48" t="s">
        <v>83</v>
      </c>
      <c r="Z238" s="48" t="s">
        <v>430</v>
      </c>
      <c r="AA238" s="48"/>
      <c r="AB238" s="48"/>
    </row>
    <row r="239" spans="1:28" x14ac:dyDescent="0.2">
      <c r="A239" s="50" t="s">
        <v>897</v>
      </c>
      <c r="B239" s="48">
        <v>2.0789999999999999E-2</v>
      </c>
      <c r="C239" s="48">
        <v>1.1820000000000001E-2</v>
      </c>
      <c r="D239" s="48">
        <v>8.966E-3</v>
      </c>
      <c r="E239" s="48">
        <v>3.127E-3</v>
      </c>
      <c r="F239" s="48">
        <v>4</v>
      </c>
      <c r="G239" s="48">
        <v>4</v>
      </c>
      <c r="H239" s="48">
        <v>4.0540000000000003</v>
      </c>
      <c r="I239" s="48">
        <v>48</v>
      </c>
      <c r="T239" s="50" t="s">
        <v>1345</v>
      </c>
      <c r="U239" s="48">
        <v>1.5270000000000001E-2</v>
      </c>
      <c r="V239" s="48" t="s">
        <v>1346</v>
      </c>
      <c r="W239" s="48" t="s">
        <v>49</v>
      </c>
      <c r="X239" s="48" t="s">
        <v>56</v>
      </c>
      <c r="Y239" s="48">
        <v>2.0000000000000001E-4</v>
      </c>
      <c r="Z239" s="48" t="s">
        <v>432</v>
      </c>
      <c r="AA239" s="48"/>
      <c r="AB239" s="48"/>
    </row>
    <row r="240" spans="1:28" x14ac:dyDescent="0.2">
      <c r="A240" s="50" t="s">
        <v>899</v>
      </c>
      <c r="B240" s="48">
        <v>2.0789999999999999E-2</v>
      </c>
      <c r="C240" s="48">
        <v>2.1520000000000001E-2</v>
      </c>
      <c r="D240" s="48">
        <v>-7.3479999999999997E-4</v>
      </c>
      <c r="E240" s="48">
        <v>3.127E-3</v>
      </c>
      <c r="F240" s="48">
        <v>4</v>
      </c>
      <c r="G240" s="48">
        <v>4</v>
      </c>
      <c r="H240" s="48">
        <v>0.3322</v>
      </c>
      <c r="I240" s="48">
        <v>48</v>
      </c>
      <c r="T240" s="50" t="s">
        <v>1347</v>
      </c>
      <c r="U240" s="48">
        <v>1.5949999999999999E-2</v>
      </c>
      <c r="V240" s="48" t="s">
        <v>1348</v>
      </c>
      <c r="W240" s="48" t="s">
        <v>49</v>
      </c>
      <c r="X240" s="48" t="s">
        <v>56</v>
      </c>
      <c r="Y240" s="48">
        <v>1E-4</v>
      </c>
      <c r="Z240" s="48" t="s">
        <v>434</v>
      </c>
      <c r="AA240" s="48"/>
      <c r="AB240" s="48"/>
    </row>
    <row r="241" spans="1:28" x14ac:dyDescent="0.2">
      <c r="A241" s="50" t="s">
        <v>901</v>
      </c>
      <c r="B241" s="48">
        <v>2.0789999999999999E-2</v>
      </c>
      <c r="C241" s="48">
        <v>2.085E-2</v>
      </c>
      <c r="D241" s="48">
        <v>-5.8499999999999999E-5</v>
      </c>
      <c r="E241" s="48">
        <v>3.127E-3</v>
      </c>
      <c r="F241" s="48">
        <v>4</v>
      </c>
      <c r="G241" s="48">
        <v>4</v>
      </c>
      <c r="H241" s="48">
        <v>2.6450000000000001E-2</v>
      </c>
      <c r="I241" s="48">
        <v>48</v>
      </c>
      <c r="T241" s="50" t="s">
        <v>1349</v>
      </c>
      <c r="U241" s="48">
        <v>6.2500000000000003E-3</v>
      </c>
      <c r="V241" s="48" t="s">
        <v>1332</v>
      </c>
      <c r="W241" s="48" t="s">
        <v>54</v>
      </c>
      <c r="X241" s="48" t="s">
        <v>51</v>
      </c>
      <c r="Y241" s="48">
        <v>0.8347</v>
      </c>
      <c r="Z241" s="48" t="s">
        <v>1350</v>
      </c>
      <c r="AA241" s="48"/>
      <c r="AB241" s="48"/>
    </row>
    <row r="242" spans="1:28" x14ac:dyDescent="0.2">
      <c r="A242" s="50" t="s">
        <v>902</v>
      </c>
      <c r="B242" s="48">
        <v>2.0789999999999999E-2</v>
      </c>
      <c r="C242" s="48">
        <v>2.069E-2</v>
      </c>
      <c r="D242" s="48">
        <v>9.9079999999999993E-5</v>
      </c>
      <c r="E242" s="48">
        <v>3.127E-3</v>
      </c>
      <c r="F242" s="48">
        <v>4</v>
      </c>
      <c r="G242" s="48">
        <v>4</v>
      </c>
      <c r="H242" s="48">
        <v>4.48E-2</v>
      </c>
      <c r="I242" s="48">
        <v>48</v>
      </c>
      <c r="T242" s="50" t="s">
        <v>1056</v>
      </c>
      <c r="U242" s="48">
        <v>1.5760000000000001E-4</v>
      </c>
      <c r="V242" s="48" t="s">
        <v>1351</v>
      </c>
      <c r="W242" s="48" t="s">
        <v>54</v>
      </c>
      <c r="X242" s="48" t="s">
        <v>51</v>
      </c>
      <c r="Y242" s="48" t="s">
        <v>83</v>
      </c>
      <c r="Z242" s="48" t="s">
        <v>436</v>
      </c>
      <c r="AA242" s="48"/>
      <c r="AB242" s="48"/>
    </row>
    <row r="243" spans="1:28" x14ac:dyDescent="0.2">
      <c r="A243" s="50" t="s">
        <v>904</v>
      </c>
      <c r="B243" s="48">
        <v>2.0789999999999999E-2</v>
      </c>
      <c r="C243" s="48">
        <v>2.7099999999999999E-2</v>
      </c>
      <c r="D243" s="48">
        <v>-6.3090000000000004E-3</v>
      </c>
      <c r="E243" s="48">
        <v>3.127E-3</v>
      </c>
      <c r="F243" s="48">
        <v>4</v>
      </c>
      <c r="G243" s="48">
        <v>4</v>
      </c>
      <c r="H243" s="48">
        <v>2.8530000000000002</v>
      </c>
      <c r="I243" s="48">
        <v>48</v>
      </c>
      <c r="T243" s="50" t="s">
        <v>1058</v>
      </c>
      <c r="U243" s="48">
        <v>-6.2509999999999996E-3</v>
      </c>
      <c r="V243" s="48" t="s">
        <v>1352</v>
      </c>
      <c r="W243" s="48" t="s">
        <v>54</v>
      </c>
      <c r="X243" s="48" t="s">
        <v>51</v>
      </c>
      <c r="Y243" s="48">
        <v>0.8347</v>
      </c>
      <c r="Z243" s="48" t="s">
        <v>438</v>
      </c>
      <c r="AA243" s="48"/>
      <c r="AB243" s="48"/>
    </row>
    <row r="244" spans="1:28" x14ac:dyDescent="0.2">
      <c r="A244" s="50" t="s">
        <v>906</v>
      </c>
      <c r="B244" s="48">
        <v>2.7900000000000001E-2</v>
      </c>
      <c r="C244" s="48">
        <v>3.7940000000000002E-2</v>
      </c>
      <c r="D244" s="48">
        <v>-1.004E-2</v>
      </c>
      <c r="E244" s="48">
        <v>3.127E-3</v>
      </c>
      <c r="F244" s="48">
        <v>4</v>
      </c>
      <c r="G244" s="48">
        <v>4</v>
      </c>
      <c r="H244" s="48">
        <v>4.5380000000000003</v>
      </c>
      <c r="I244" s="48">
        <v>48</v>
      </c>
      <c r="T244" s="50" t="s">
        <v>1353</v>
      </c>
      <c r="U244" s="48">
        <v>3.6549999999999998E-3</v>
      </c>
      <c r="V244" s="48" t="s">
        <v>1354</v>
      </c>
      <c r="W244" s="48" t="s">
        <v>54</v>
      </c>
      <c r="X244" s="48" t="s">
        <v>51</v>
      </c>
      <c r="Y244" s="48">
        <v>0.99950000000000006</v>
      </c>
      <c r="Z244" s="48" t="s">
        <v>440</v>
      </c>
      <c r="AA244" s="48"/>
      <c r="AB244" s="48"/>
    </row>
    <row r="245" spans="1:28" x14ac:dyDescent="0.2">
      <c r="A245" s="50" t="s">
        <v>908</v>
      </c>
      <c r="B245" s="48">
        <v>2.7900000000000001E-2</v>
      </c>
      <c r="C245" s="48">
        <v>3.1449999999999999E-2</v>
      </c>
      <c r="D245" s="48">
        <v>-3.552E-3</v>
      </c>
      <c r="E245" s="48">
        <v>3.127E-3</v>
      </c>
      <c r="F245" s="48">
        <v>4</v>
      </c>
      <c r="G245" s="48">
        <v>4</v>
      </c>
      <c r="H245" s="48">
        <v>1.6060000000000001</v>
      </c>
      <c r="I245" s="48">
        <v>48</v>
      </c>
      <c r="T245" s="50" t="s">
        <v>1355</v>
      </c>
      <c r="U245" s="48">
        <v>1.014E-2</v>
      </c>
      <c r="V245" s="48" t="s">
        <v>1356</v>
      </c>
      <c r="W245" s="48" t="s">
        <v>54</v>
      </c>
      <c r="X245" s="48" t="s">
        <v>51</v>
      </c>
      <c r="Y245" s="48">
        <v>8.6300000000000002E-2</v>
      </c>
      <c r="Z245" s="48" t="s">
        <v>442</v>
      </c>
      <c r="AA245" s="48"/>
      <c r="AB245" s="48"/>
    </row>
    <row r="246" spans="1:28" x14ac:dyDescent="0.2">
      <c r="A246" s="50" t="s">
        <v>910</v>
      </c>
      <c r="B246" s="48">
        <v>2.7900000000000001E-2</v>
      </c>
      <c r="C246" s="48">
        <v>2.0990000000000002E-2</v>
      </c>
      <c r="D246" s="48">
        <v>6.9129999999999999E-3</v>
      </c>
      <c r="E246" s="48">
        <v>3.127E-3</v>
      </c>
      <c r="F246" s="48">
        <v>4</v>
      </c>
      <c r="G246" s="48">
        <v>4</v>
      </c>
      <c r="H246" s="48">
        <v>3.1259999999999999</v>
      </c>
      <c r="I246" s="48">
        <v>48</v>
      </c>
      <c r="T246" s="50" t="s">
        <v>1357</v>
      </c>
      <c r="U246" s="48">
        <v>1.0399999999999999E-4</v>
      </c>
      <c r="V246" s="48" t="s">
        <v>1358</v>
      </c>
      <c r="W246" s="48" t="s">
        <v>54</v>
      </c>
      <c r="X246" s="48" t="s">
        <v>51</v>
      </c>
      <c r="Y246" s="48" t="s">
        <v>83</v>
      </c>
      <c r="Z246" s="48" t="s">
        <v>444</v>
      </c>
      <c r="AA246" s="48"/>
      <c r="AB246" s="48"/>
    </row>
    <row r="247" spans="1:28" x14ac:dyDescent="0.2">
      <c r="A247" s="50" t="s">
        <v>912</v>
      </c>
      <c r="B247" s="48">
        <v>2.7900000000000001E-2</v>
      </c>
      <c r="C247" s="48">
        <v>4.8649999999999999E-2</v>
      </c>
      <c r="D247" s="48">
        <v>-2.0750000000000001E-2</v>
      </c>
      <c r="E247" s="48">
        <v>3.127E-3</v>
      </c>
      <c r="F247" s="48">
        <v>4</v>
      </c>
      <c r="G247" s="48">
        <v>4</v>
      </c>
      <c r="H247" s="48">
        <v>9.3810000000000002</v>
      </c>
      <c r="I247" s="48">
        <v>48</v>
      </c>
      <c r="T247" s="50" t="s">
        <v>1359</v>
      </c>
      <c r="U247" s="48">
        <v>1.46E-2</v>
      </c>
      <c r="V247" s="48" t="s">
        <v>1360</v>
      </c>
      <c r="W247" s="48" t="s">
        <v>49</v>
      </c>
      <c r="X247" s="48" t="s">
        <v>56</v>
      </c>
      <c r="Y247" s="48">
        <v>5.9999999999999995E-4</v>
      </c>
      <c r="Z247" s="48" t="s">
        <v>446</v>
      </c>
      <c r="AA247" s="48"/>
      <c r="AB247" s="48"/>
    </row>
    <row r="248" spans="1:28" x14ac:dyDescent="0.2">
      <c r="A248" s="50" t="s">
        <v>914</v>
      </c>
      <c r="B248" s="48">
        <v>2.7900000000000001E-2</v>
      </c>
      <c r="C248" s="48">
        <v>1.125E-2</v>
      </c>
      <c r="D248" s="48">
        <v>1.6650000000000002E-2</v>
      </c>
      <c r="E248" s="48">
        <v>3.127E-3</v>
      </c>
      <c r="F248" s="48">
        <v>4</v>
      </c>
      <c r="G248" s="48">
        <v>4</v>
      </c>
      <c r="H248" s="48">
        <v>7.53</v>
      </c>
      <c r="I248" s="48">
        <v>48</v>
      </c>
      <c r="T248" s="50" t="s">
        <v>1361</v>
      </c>
      <c r="U248" s="48">
        <v>1.5270000000000001E-2</v>
      </c>
      <c r="V248" s="48" t="s">
        <v>1346</v>
      </c>
      <c r="W248" s="48" t="s">
        <v>49</v>
      </c>
      <c r="X248" s="48" t="s">
        <v>56</v>
      </c>
      <c r="Y248" s="48">
        <v>2.0000000000000001E-4</v>
      </c>
      <c r="Z248" s="48" t="s">
        <v>448</v>
      </c>
      <c r="AA248" s="48"/>
      <c r="AB248" s="48"/>
    </row>
    <row r="249" spans="1:28" x14ac:dyDescent="0.2">
      <c r="A249" s="50" t="s">
        <v>916</v>
      </c>
      <c r="B249" s="48">
        <v>2.7900000000000001E-2</v>
      </c>
      <c r="C249" s="48">
        <v>2.053E-2</v>
      </c>
      <c r="D249" s="48">
        <v>7.3709999999999999E-3</v>
      </c>
      <c r="E249" s="48">
        <v>3.127E-3</v>
      </c>
      <c r="F249" s="48">
        <v>4</v>
      </c>
      <c r="G249" s="48">
        <v>4</v>
      </c>
      <c r="H249" s="48">
        <v>3.3330000000000002</v>
      </c>
      <c r="I249" s="48">
        <v>48</v>
      </c>
      <c r="T249" s="50" t="s">
        <v>1362</v>
      </c>
      <c r="U249" s="48">
        <v>5.574E-3</v>
      </c>
      <c r="V249" s="48" t="s">
        <v>1330</v>
      </c>
      <c r="W249" s="48" t="s">
        <v>54</v>
      </c>
      <c r="X249" s="48" t="s">
        <v>51</v>
      </c>
      <c r="Y249" s="48">
        <v>0.93279999999999996</v>
      </c>
      <c r="Z249" s="48" t="s">
        <v>1363</v>
      </c>
      <c r="AA249" s="48"/>
      <c r="AB249" s="48"/>
    </row>
    <row r="250" spans="1:28" x14ac:dyDescent="0.2">
      <c r="A250" s="50" t="s">
        <v>918</v>
      </c>
      <c r="B250" s="48">
        <v>2.7900000000000001E-2</v>
      </c>
      <c r="C250" s="48">
        <v>1.7930000000000001E-2</v>
      </c>
      <c r="D250" s="48">
        <v>9.9670000000000002E-3</v>
      </c>
      <c r="E250" s="48">
        <v>3.127E-3</v>
      </c>
      <c r="F250" s="48">
        <v>4</v>
      </c>
      <c r="G250" s="48">
        <v>4</v>
      </c>
      <c r="H250" s="48">
        <v>4.5069999999999997</v>
      </c>
      <c r="I250" s="48">
        <v>48</v>
      </c>
      <c r="T250" s="50" t="s">
        <v>1060</v>
      </c>
      <c r="U250" s="48">
        <v>-6.4079999999999996E-3</v>
      </c>
      <c r="V250" s="48" t="s">
        <v>1364</v>
      </c>
      <c r="W250" s="48" t="s">
        <v>54</v>
      </c>
      <c r="X250" s="48" t="s">
        <v>51</v>
      </c>
      <c r="Y250" s="48">
        <v>0.80430000000000001</v>
      </c>
      <c r="Z250" s="48" t="s">
        <v>450</v>
      </c>
      <c r="AA250" s="48"/>
      <c r="AB250" s="48"/>
    </row>
    <row r="251" spans="1:28" x14ac:dyDescent="0.2">
      <c r="A251" s="50" t="s">
        <v>920</v>
      </c>
      <c r="B251" s="48">
        <v>2.7900000000000001E-2</v>
      </c>
      <c r="C251" s="48">
        <v>1.1820000000000001E-2</v>
      </c>
      <c r="D251" s="48">
        <v>1.6080000000000001E-2</v>
      </c>
      <c r="E251" s="48">
        <v>3.127E-3</v>
      </c>
      <c r="F251" s="48">
        <v>4</v>
      </c>
      <c r="G251" s="48">
        <v>4</v>
      </c>
      <c r="H251" s="48">
        <v>7.27</v>
      </c>
      <c r="I251" s="48">
        <v>48</v>
      </c>
      <c r="T251" s="50" t="s">
        <v>1365</v>
      </c>
      <c r="U251" s="48">
        <v>3.4979999999999998E-3</v>
      </c>
      <c r="V251" s="48" t="s">
        <v>1366</v>
      </c>
      <c r="W251" s="48" t="s">
        <v>54</v>
      </c>
      <c r="X251" s="48" t="s">
        <v>51</v>
      </c>
      <c r="Y251" s="48">
        <v>0.99970000000000003</v>
      </c>
      <c r="Z251" s="48" t="s">
        <v>452</v>
      </c>
      <c r="AA251" s="48"/>
      <c r="AB251" s="48"/>
    </row>
    <row r="252" spans="1:28" x14ac:dyDescent="0.2">
      <c r="A252" s="50" t="s">
        <v>922</v>
      </c>
      <c r="B252" s="48">
        <v>2.7900000000000001E-2</v>
      </c>
      <c r="C252" s="48">
        <v>2.1520000000000001E-2</v>
      </c>
      <c r="D252" s="48">
        <v>6.3759999999999997E-3</v>
      </c>
      <c r="E252" s="48">
        <v>3.127E-3</v>
      </c>
      <c r="F252" s="48">
        <v>4</v>
      </c>
      <c r="G252" s="48">
        <v>4</v>
      </c>
      <c r="H252" s="48">
        <v>2.883</v>
      </c>
      <c r="I252" s="48">
        <v>48</v>
      </c>
      <c r="T252" s="50" t="s">
        <v>1367</v>
      </c>
      <c r="U252" s="48">
        <v>9.9819999999999996E-3</v>
      </c>
      <c r="V252" s="48" t="s">
        <v>1368</v>
      </c>
      <c r="W252" s="48" t="s">
        <v>54</v>
      </c>
      <c r="X252" s="48" t="s">
        <v>51</v>
      </c>
      <c r="Y252" s="48">
        <v>9.9299999999999999E-2</v>
      </c>
      <c r="Z252" s="48" t="s">
        <v>454</v>
      </c>
      <c r="AA252" s="48"/>
      <c r="AB252" s="48"/>
    </row>
    <row r="253" spans="1:28" x14ac:dyDescent="0.2">
      <c r="A253" s="50" t="s">
        <v>924</v>
      </c>
      <c r="B253" s="48">
        <v>2.7900000000000001E-2</v>
      </c>
      <c r="C253" s="48">
        <v>2.085E-2</v>
      </c>
      <c r="D253" s="48">
        <v>7.0520000000000001E-3</v>
      </c>
      <c r="E253" s="48">
        <v>3.127E-3</v>
      </c>
      <c r="F253" s="48">
        <v>4</v>
      </c>
      <c r="G253" s="48">
        <v>4</v>
      </c>
      <c r="H253" s="48">
        <v>3.1890000000000001</v>
      </c>
      <c r="I253" s="48">
        <v>48</v>
      </c>
      <c r="T253" s="50" t="s">
        <v>1369</v>
      </c>
      <c r="U253" s="48">
        <v>-5.3579999999999999E-5</v>
      </c>
      <c r="V253" s="48" t="s">
        <v>1370</v>
      </c>
      <c r="W253" s="48" t="s">
        <v>54</v>
      </c>
      <c r="X253" s="48" t="s">
        <v>51</v>
      </c>
      <c r="Y253" s="48" t="s">
        <v>83</v>
      </c>
      <c r="Z253" s="48" t="s">
        <v>456</v>
      </c>
      <c r="AA253" s="48"/>
      <c r="AB253" s="48"/>
    </row>
    <row r="254" spans="1:28" x14ac:dyDescent="0.2">
      <c r="A254" s="50" t="s">
        <v>926</v>
      </c>
      <c r="B254" s="48">
        <v>2.7900000000000001E-2</v>
      </c>
      <c r="C254" s="48">
        <v>2.069E-2</v>
      </c>
      <c r="D254" s="48">
        <v>7.2100000000000003E-3</v>
      </c>
      <c r="E254" s="48">
        <v>3.127E-3</v>
      </c>
      <c r="F254" s="48">
        <v>4</v>
      </c>
      <c r="G254" s="48">
        <v>4</v>
      </c>
      <c r="H254" s="48">
        <v>3.26</v>
      </c>
      <c r="I254" s="48">
        <v>48</v>
      </c>
      <c r="T254" s="50" t="s">
        <v>1371</v>
      </c>
      <c r="U254" s="48">
        <v>1.444E-2</v>
      </c>
      <c r="V254" s="48" t="s">
        <v>1372</v>
      </c>
      <c r="W254" s="48" t="s">
        <v>49</v>
      </c>
      <c r="X254" s="48" t="s">
        <v>56</v>
      </c>
      <c r="Y254" s="48">
        <v>6.9999999999999999E-4</v>
      </c>
      <c r="Z254" s="48" t="s">
        <v>458</v>
      </c>
      <c r="AA254" s="48"/>
      <c r="AB254" s="48"/>
    </row>
    <row r="255" spans="1:28" x14ac:dyDescent="0.2">
      <c r="A255" s="50" t="s">
        <v>928</v>
      </c>
      <c r="B255" s="48">
        <v>2.7900000000000001E-2</v>
      </c>
      <c r="C255" s="48">
        <v>2.7099999999999999E-2</v>
      </c>
      <c r="D255" s="48">
        <v>8.0170000000000003E-4</v>
      </c>
      <c r="E255" s="48">
        <v>3.127E-3</v>
      </c>
      <c r="F255" s="48">
        <v>4</v>
      </c>
      <c r="G255" s="48">
        <v>4</v>
      </c>
      <c r="H255" s="48">
        <v>0.36249999999999999</v>
      </c>
      <c r="I255" s="48">
        <v>48</v>
      </c>
      <c r="T255" s="50" t="s">
        <v>1373</v>
      </c>
      <c r="U255" s="48">
        <v>1.512E-2</v>
      </c>
      <c r="V255" s="48" t="s">
        <v>1374</v>
      </c>
      <c r="W255" s="48" t="s">
        <v>49</v>
      </c>
      <c r="X255" s="48" t="s">
        <v>56</v>
      </c>
      <c r="Y255" s="48">
        <v>2.9999999999999997E-4</v>
      </c>
      <c r="Z255" s="48" t="s">
        <v>460</v>
      </c>
      <c r="AA255" s="48"/>
      <c r="AB255" s="48"/>
    </row>
    <row r="256" spans="1:28" x14ac:dyDescent="0.2">
      <c r="A256" s="50" t="s">
        <v>930</v>
      </c>
      <c r="B256" s="48">
        <v>3.7940000000000002E-2</v>
      </c>
      <c r="C256" s="48">
        <v>3.1449999999999999E-2</v>
      </c>
      <c r="D256" s="48">
        <v>6.4840000000000002E-3</v>
      </c>
      <c r="E256" s="48">
        <v>3.127E-3</v>
      </c>
      <c r="F256" s="48">
        <v>4</v>
      </c>
      <c r="G256" s="48">
        <v>4</v>
      </c>
      <c r="H256" s="48">
        <v>2.9319999999999999</v>
      </c>
      <c r="I256" s="48">
        <v>48</v>
      </c>
      <c r="T256" s="50" t="s">
        <v>1375</v>
      </c>
      <c r="U256" s="48">
        <v>5.4159999999999998E-3</v>
      </c>
      <c r="V256" s="48" t="s">
        <v>1376</v>
      </c>
      <c r="W256" s="48" t="s">
        <v>54</v>
      </c>
      <c r="X256" s="48" t="s">
        <v>51</v>
      </c>
      <c r="Y256" s="48">
        <v>0.94810000000000005</v>
      </c>
      <c r="Z256" s="48" t="s">
        <v>1377</v>
      </c>
      <c r="AA256" s="48"/>
      <c r="AB256" s="48"/>
    </row>
    <row r="257" spans="1:28" x14ac:dyDescent="0.2">
      <c r="A257" s="50" t="s">
        <v>932</v>
      </c>
      <c r="B257" s="48">
        <v>3.7940000000000002E-2</v>
      </c>
      <c r="C257" s="48">
        <v>2.0990000000000002E-2</v>
      </c>
      <c r="D257" s="48">
        <v>1.695E-2</v>
      </c>
      <c r="E257" s="48">
        <v>3.127E-3</v>
      </c>
      <c r="F257" s="48">
        <v>4</v>
      </c>
      <c r="G257" s="48">
        <v>4</v>
      </c>
      <c r="H257" s="48">
        <v>7.6639999999999997</v>
      </c>
      <c r="I257" s="48">
        <v>48</v>
      </c>
      <c r="T257" s="50" t="s">
        <v>1378</v>
      </c>
      <c r="U257" s="48">
        <v>9.9059999999999999E-3</v>
      </c>
      <c r="V257" s="48" t="s">
        <v>1379</v>
      </c>
      <c r="W257" s="48" t="s">
        <v>54</v>
      </c>
      <c r="X257" s="48" t="s">
        <v>51</v>
      </c>
      <c r="Y257" s="48">
        <v>0.1062</v>
      </c>
      <c r="Z257" s="48" t="s">
        <v>462</v>
      </c>
      <c r="AA257" s="48"/>
      <c r="AB257" s="48"/>
    </row>
    <row r="258" spans="1:28" x14ac:dyDescent="0.2">
      <c r="A258" s="50" t="s">
        <v>934</v>
      </c>
      <c r="B258" s="48">
        <v>3.7940000000000002E-2</v>
      </c>
      <c r="C258" s="48">
        <v>4.8649999999999999E-2</v>
      </c>
      <c r="D258" s="48">
        <v>-1.0710000000000001E-2</v>
      </c>
      <c r="E258" s="48">
        <v>3.127E-3</v>
      </c>
      <c r="F258" s="48">
        <v>4</v>
      </c>
      <c r="G258" s="48">
        <v>4</v>
      </c>
      <c r="H258" s="48">
        <v>4.843</v>
      </c>
      <c r="I258" s="48">
        <v>48</v>
      </c>
      <c r="T258" s="50" t="s">
        <v>1380</v>
      </c>
      <c r="U258" s="48">
        <v>1.6389999999999998E-2</v>
      </c>
      <c r="V258" s="48" t="s">
        <v>1381</v>
      </c>
      <c r="W258" s="48" t="s">
        <v>49</v>
      </c>
      <c r="X258" s="48" t="s">
        <v>71</v>
      </c>
      <c r="Y258" s="48" t="s">
        <v>72</v>
      </c>
      <c r="Z258" s="48" t="s">
        <v>464</v>
      </c>
      <c r="AA258" s="48"/>
      <c r="AB258" s="48"/>
    </row>
    <row r="259" spans="1:28" x14ac:dyDescent="0.2">
      <c r="A259" s="50" t="s">
        <v>936</v>
      </c>
      <c r="B259" s="48">
        <v>3.7940000000000002E-2</v>
      </c>
      <c r="C259" s="48">
        <v>1.125E-2</v>
      </c>
      <c r="D259" s="48">
        <v>2.6689999999999998E-2</v>
      </c>
      <c r="E259" s="48">
        <v>3.127E-3</v>
      </c>
      <c r="F259" s="48">
        <v>4</v>
      </c>
      <c r="G259" s="48">
        <v>4</v>
      </c>
      <c r="H259" s="48">
        <v>12.07</v>
      </c>
      <c r="I259" s="48">
        <v>48</v>
      </c>
      <c r="T259" s="50" t="s">
        <v>1382</v>
      </c>
      <c r="U259" s="48">
        <v>6.3550000000000004E-3</v>
      </c>
      <c r="V259" s="48" t="s">
        <v>1383</v>
      </c>
      <c r="W259" s="48" t="s">
        <v>54</v>
      </c>
      <c r="X259" s="48" t="s">
        <v>51</v>
      </c>
      <c r="Y259" s="48">
        <v>0.81489999999999996</v>
      </c>
      <c r="Z259" s="48" t="s">
        <v>466</v>
      </c>
      <c r="AA259" s="48"/>
      <c r="AB259" s="48"/>
    </row>
    <row r="260" spans="1:28" x14ac:dyDescent="0.2">
      <c r="A260" s="50" t="s">
        <v>938</v>
      </c>
      <c r="B260" s="48">
        <v>3.7940000000000002E-2</v>
      </c>
      <c r="C260" s="48">
        <v>2.053E-2</v>
      </c>
      <c r="D260" s="48">
        <v>1.7409999999999998E-2</v>
      </c>
      <c r="E260" s="48">
        <v>3.127E-3</v>
      </c>
      <c r="F260" s="48">
        <v>4</v>
      </c>
      <c r="G260" s="48">
        <v>4</v>
      </c>
      <c r="H260" s="48">
        <v>7.8710000000000004</v>
      </c>
      <c r="I260" s="48">
        <v>48</v>
      </c>
      <c r="T260" s="50" t="s">
        <v>1384</v>
      </c>
      <c r="U260" s="48">
        <v>2.085E-2</v>
      </c>
      <c r="V260" s="48" t="s">
        <v>1385</v>
      </c>
      <c r="W260" s="48" t="s">
        <v>49</v>
      </c>
      <c r="X260" s="48" t="s">
        <v>71</v>
      </c>
      <c r="Y260" s="48" t="s">
        <v>72</v>
      </c>
      <c r="Z260" s="48" t="s">
        <v>468</v>
      </c>
      <c r="AA260" s="48"/>
      <c r="AB260" s="48"/>
    </row>
    <row r="261" spans="1:28" x14ac:dyDescent="0.2">
      <c r="A261" s="50" t="s">
        <v>940</v>
      </c>
      <c r="B261" s="48">
        <v>3.7940000000000002E-2</v>
      </c>
      <c r="C261" s="48">
        <v>1.7930000000000001E-2</v>
      </c>
      <c r="D261" s="48">
        <v>0.02</v>
      </c>
      <c r="E261" s="48">
        <v>3.127E-3</v>
      </c>
      <c r="F261" s="48">
        <v>4</v>
      </c>
      <c r="G261" s="48">
        <v>4</v>
      </c>
      <c r="H261" s="48">
        <v>9.0449999999999999</v>
      </c>
      <c r="I261" s="48">
        <v>48</v>
      </c>
      <c r="T261" s="50" t="s">
        <v>1386</v>
      </c>
      <c r="U261" s="48">
        <v>2.1520000000000001E-2</v>
      </c>
      <c r="V261" s="48" t="s">
        <v>1387</v>
      </c>
      <c r="W261" s="48" t="s">
        <v>49</v>
      </c>
      <c r="X261" s="48" t="s">
        <v>71</v>
      </c>
      <c r="Y261" s="48" t="s">
        <v>72</v>
      </c>
      <c r="Z261" s="48" t="s">
        <v>470</v>
      </c>
      <c r="AA261" s="48"/>
      <c r="AB261" s="48"/>
    </row>
    <row r="262" spans="1:28" x14ac:dyDescent="0.2">
      <c r="A262" s="50" t="s">
        <v>942</v>
      </c>
      <c r="B262" s="48">
        <v>3.7940000000000002E-2</v>
      </c>
      <c r="C262" s="48">
        <v>1.1820000000000001E-2</v>
      </c>
      <c r="D262" s="48">
        <v>2.6110000000000001E-2</v>
      </c>
      <c r="E262" s="48">
        <v>3.127E-3</v>
      </c>
      <c r="F262" s="48">
        <v>4</v>
      </c>
      <c r="G262" s="48">
        <v>4</v>
      </c>
      <c r="H262" s="48">
        <v>11.81</v>
      </c>
      <c r="I262" s="48">
        <v>48</v>
      </c>
      <c r="T262" s="50" t="s">
        <v>1388</v>
      </c>
      <c r="U262" s="48">
        <v>1.1820000000000001E-2</v>
      </c>
      <c r="V262" s="48" t="s">
        <v>1389</v>
      </c>
      <c r="W262" s="48" t="s">
        <v>49</v>
      </c>
      <c r="X262" s="48" t="s">
        <v>55</v>
      </c>
      <c r="Y262" s="48">
        <v>1.61E-2</v>
      </c>
      <c r="Z262" s="48" t="s">
        <v>1390</v>
      </c>
      <c r="AA262" s="48"/>
      <c r="AB262" s="48"/>
    </row>
    <row r="263" spans="1:28" x14ac:dyDescent="0.2">
      <c r="A263" s="50" t="s">
        <v>944</v>
      </c>
      <c r="B263" s="48">
        <v>3.7940000000000002E-2</v>
      </c>
      <c r="C263" s="48">
        <v>2.1520000000000001E-2</v>
      </c>
      <c r="D263" s="48">
        <v>1.6410000000000001E-2</v>
      </c>
      <c r="E263" s="48">
        <v>3.127E-3</v>
      </c>
      <c r="F263" s="48">
        <v>4</v>
      </c>
      <c r="G263" s="48">
        <v>4</v>
      </c>
      <c r="H263" s="48">
        <v>7.4210000000000003</v>
      </c>
      <c r="I263" s="48">
        <v>48</v>
      </c>
      <c r="T263" s="52" t="s">
        <v>1391</v>
      </c>
      <c r="U263" s="53">
        <v>6.4840000000000002E-3</v>
      </c>
      <c r="V263" s="53" t="s">
        <v>1174</v>
      </c>
      <c r="W263" s="53" t="s">
        <v>54</v>
      </c>
      <c r="X263" s="53" t="s">
        <v>51</v>
      </c>
      <c r="Y263" s="53">
        <v>0.78879999999999995</v>
      </c>
      <c r="Z263" s="53" t="s">
        <v>472</v>
      </c>
      <c r="AA263" s="48"/>
      <c r="AB263" s="48"/>
    </row>
    <row r="264" spans="1:28" x14ac:dyDescent="0.2">
      <c r="A264" s="50" t="s">
        <v>946</v>
      </c>
      <c r="B264" s="48">
        <v>3.7940000000000002E-2</v>
      </c>
      <c r="C264" s="48">
        <v>2.085E-2</v>
      </c>
      <c r="D264" s="48">
        <v>1.7090000000000001E-2</v>
      </c>
      <c r="E264" s="48">
        <v>3.127E-3</v>
      </c>
      <c r="F264" s="48">
        <v>4</v>
      </c>
      <c r="G264" s="48">
        <v>4</v>
      </c>
      <c r="H264" s="48">
        <v>7.7270000000000003</v>
      </c>
      <c r="I264" s="48">
        <v>48</v>
      </c>
      <c r="T264" s="52" t="s">
        <v>1392</v>
      </c>
      <c r="U264" s="53">
        <v>-3.5509999999999999E-3</v>
      </c>
      <c r="V264" s="53" t="s">
        <v>1393</v>
      </c>
      <c r="W264" s="53" t="s">
        <v>54</v>
      </c>
      <c r="X264" s="53" t="s">
        <v>51</v>
      </c>
      <c r="Y264" s="53">
        <v>0.99970000000000003</v>
      </c>
      <c r="Z264" s="53" t="s">
        <v>474</v>
      </c>
      <c r="AA264" s="48"/>
      <c r="AB264" s="48"/>
    </row>
    <row r="265" spans="1:28" x14ac:dyDescent="0.2">
      <c r="A265" s="50" t="s">
        <v>948</v>
      </c>
      <c r="B265" s="48">
        <v>3.7940000000000002E-2</v>
      </c>
      <c r="C265" s="48">
        <v>2.069E-2</v>
      </c>
      <c r="D265" s="48">
        <v>1.7250000000000001E-2</v>
      </c>
      <c r="E265" s="48">
        <v>3.127E-3</v>
      </c>
      <c r="F265" s="48">
        <v>4</v>
      </c>
      <c r="G265" s="48">
        <v>4</v>
      </c>
      <c r="H265" s="48">
        <v>7.798</v>
      </c>
      <c r="I265" s="48">
        <v>48</v>
      </c>
      <c r="T265" s="52" t="s">
        <v>1394</v>
      </c>
      <c r="U265" s="53">
        <v>1.094E-2</v>
      </c>
      <c r="V265" s="53" t="s">
        <v>1395</v>
      </c>
      <c r="W265" s="53" t="s">
        <v>49</v>
      </c>
      <c r="X265" s="53" t="s">
        <v>55</v>
      </c>
      <c r="Y265" s="53">
        <v>4.02E-2</v>
      </c>
      <c r="Z265" s="53" t="s">
        <v>476</v>
      </c>
      <c r="AA265" s="48"/>
      <c r="AB265" s="48"/>
    </row>
    <row r="266" spans="1:28" x14ac:dyDescent="0.2">
      <c r="A266" s="50" t="s">
        <v>950</v>
      </c>
      <c r="B266" s="48">
        <v>3.7940000000000002E-2</v>
      </c>
      <c r="C266" s="48">
        <v>2.7099999999999999E-2</v>
      </c>
      <c r="D266" s="48">
        <v>1.0840000000000001E-2</v>
      </c>
      <c r="E266" s="48">
        <v>3.127E-3</v>
      </c>
      <c r="F266" s="48">
        <v>4</v>
      </c>
      <c r="G266" s="48">
        <v>4</v>
      </c>
      <c r="H266" s="48">
        <v>4.9009999999999998</v>
      </c>
      <c r="I266" s="48">
        <v>48</v>
      </c>
      <c r="T266" s="50" t="s">
        <v>1396</v>
      </c>
      <c r="U266" s="48">
        <v>1.162E-2</v>
      </c>
      <c r="V266" s="48" t="s">
        <v>1397</v>
      </c>
      <c r="W266" s="48" t="s">
        <v>49</v>
      </c>
      <c r="X266" s="48" t="s">
        <v>55</v>
      </c>
      <c r="Y266" s="48">
        <v>0.02</v>
      </c>
      <c r="Z266" s="48" t="s">
        <v>478</v>
      </c>
      <c r="AA266" s="48"/>
      <c r="AB266" s="48"/>
    </row>
    <row r="267" spans="1:28" x14ac:dyDescent="0.2">
      <c r="A267" s="50" t="s">
        <v>952</v>
      </c>
      <c r="B267" s="48">
        <v>3.1449999999999999E-2</v>
      </c>
      <c r="C267" s="48">
        <v>2.0990000000000002E-2</v>
      </c>
      <c r="D267" s="48">
        <v>1.0460000000000001E-2</v>
      </c>
      <c r="E267" s="48">
        <v>3.127E-3</v>
      </c>
      <c r="F267" s="48">
        <v>4</v>
      </c>
      <c r="G267" s="48">
        <v>4</v>
      </c>
      <c r="H267" s="48">
        <v>4.7320000000000002</v>
      </c>
      <c r="I267" s="48">
        <v>48</v>
      </c>
      <c r="T267" s="50" t="s">
        <v>1398</v>
      </c>
      <c r="U267" s="48">
        <v>1.9189999999999999E-3</v>
      </c>
      <c r="V267" s="48" t="s">
        <v>1399</v>
      </c>
      <c r="W267" s="48" t="s">
        <v>54</v>
      </c>
      <c r="X267" s="48" t="s">
        <v>51</v>
      </c>
      <c r="Y267" s="48" t="s">
        <v>83</v>
      </c>
      <c r="Z267" s="48" t="s">
        <v>1400</v>
      </c>
      <c r="AA267" s="48"/>
      <c r="AB267" s="48"/>
    </row>
    <row r="268" spans="1:28" x14ac:dyDescent="0.2">
      <c r="A268" s="50" t="s">
        <v>954</v>
      </c>
      <c r="B268" s="48">
        <v>3.1449999999999999E-2</v>
      </c>
      <c r="C268" s="48">
        <v>4.8649999999999999E-2</v>
      </c>
      <c r="D268" s="48">
        <v>-1.719E-2</v>
      </c>
      <c r="E268" s="48">
        <v>3.127E-3</v>
      </c>
      <c r="F268" s="48">
        <v>4</v>
      </c>
      <c r="G268" s="48">
        <v>4</v>
      </c>
      <c r="H268" s="48">
        <v>7.7750000000000004</v>
      </c>
      <c r="I268" s="48">
        <v>48</v>
      </c>
      <c r="T268" s="52" t="s">
        <v>1401</v>
      </c>
      <c r="U268" s="53">
        <v>-1.004E-2</v>
      </c>
      <c r="V268" s="53" t="s">
        <v>1402</v>
      </c>
      <c r="W268" s="53" t="s">
        <v>54</v>
      </c>
      <c r="X268" s="53" t="s">
        <v>51</v>
      </c>
      <c r="Y268" s="53">
        <v>9.4700000000000006E-2</v>
      </c>
      <c r="Z268" s="53" t="s">
        <v>480</v>
      </c>
      <c r="AA268" s="48"/>
      <c r="AB268" s="48"/>
    </row>
    <row r="269" spans="1:28" x14ac:dyDescent="0.2">
      <c r="A269" s="50" t="s">
        <v>956</v>
      </c>
      <c r="B269" s="48">
        <v>3.1449999999999999E-2</v>
      </c>
      <c r="C269" s="48">
        <v>1.125E-2</v>
      </c>
      <c r="D269" s="48">
        <v>2.0199999999999999E-2</v>
      </c>
      <c r="E269" s="48">
        <v>3.127E-3</v>
      </c>
      <c r="F269" s="48">
        <v>4</v>
      </c>
      <c r="G269" s="48">
        <v>4</v>
      </c>
      <c r="H269" s="48">
        <v>9.1359999999999992</v>
      </c>
      <c r="I269" s="48">
        <v>48</v>
      </c>
      <c r="T269" s="50" t="s">
        <v>1403</v>
      </c>
      <c r="U269" s="48">
        <v>4.4580000000000002E-3</v>
      </c>
      <c r="V269" s="48" t="s">
        <v>1404</v>
      </c>
      <c r="W269" s="48" t="s">
        <v>54</v>
      </c>
      <c r="X269" s="48" t="s">
        <v>51</v>
      </c>
      <c r="Y269" s="48">
        <v>0.99339999999999995</v>
      </c>
      <c r="Z269" s="48" t="s">
        <v>482</v>
      </c>
      <c r="AA269" s="48"/>
      <c r="AB269" s="48"/>
    </row>
    <row r="270" spans="1:28" x14ac:dyDescent="0.2">
      <c r="A270" s="50" t="s">
        <v>958</v>
      </c>
      <c r="B270" s="48">
        <v>3.1449999999999999E-2</v>
      </c>
      <c r="C270" s="48">
        <v>2.053E-2</v>
      </c>
      <c r="D270" s="48">
        <v>1.0919999999999999E-2</v>
      </c>
      <c r="E270" s="48">
        <v>3.127E-3</v>
      </c>
      <c r="F270" s="48">
        <v>4</v>
      </c>
      <c r="G270" s="48">
        <v>4</v>
      </c>
      <c r="H270" s="48">
        <v>4.9390000000000001</v>
      </c>
      <c r="I270" s="48">
        <v>48</v>
      </c>
      <c r="T270" s="52" t="s">
        <v>1405</v>
      </c>
      <c r="U270" s="53">
        <v>5.1349999999999998E-3</v>
      </c>
      <c r="V270" s="53" t="s">
        <v>1406</v>
      </c>
      <c r="W270" s="53" t="s">
        <v>54</v>
      </c>
      <c r="X270" s="53" t="s">
        <v>51</v>
      </c>
      <c r="Y270" s="53">
        <v>0.96889999999999998</v>
      </c>
      <c r="Z270" s="53" t="s">
        <v>484</v>
      </c>
      <c r="AA270" s="48"/>
      <c r="AB270" s="48"/>
    </row>
    <row r="271" spans="1:28" x14ac:dyDescent="0.2">
      <c r="A271" s="50" t="s">
        <v>960</v>
      </c>
      <c r="B271" s="48">
        <v>3.1449999999999999E-2</v>
      </c>
      <c r="C271" s="48">
        <v>1.7930000000000001E-2</v>
      </c>
      <c r="D271" s="48">
        <v>1.3520000000000001E-2</v>
      </c>
      <c r="E271" s="48">
        <v>3.127E-3</v>
      </c>
      <c r="F271" s="48">
        <v>4</v>
      </c>
      <c r="G271" s="48">
        <v>4</v>
      </c>
      <c r="H271" s="48">
        <v>6.1130000000000004</v>
      </c>
      <c r="I271" s="48">
        <v>48</v>
      </c>
      <c r="T271" s="50" t="s">
        <v>1407</v>
      </c>
      <c r="U271" s="48">
        <v>-4.5659999999999997E-3</v>
      </c>
      <c r="V271" s="48" t="s">
        <v>1408</v>
      </c>
      <c r="W271" s="48" t="s">
        <v>54</v>
      </c>
      <c r="X271" s="48" t="s">
        <v>51</v>
      </c>
      <c r="Y271" s="48">
        <v>0.99129999999999996</v>
      </c>
      <c r="Z271" s="48" t="s">
        <v>1409</v>
      </c>
      <c r="AA271" s="48"/>
      <c r="AB271" s="48"/>
    </row>
    <row r="272" spans="1:28" x14ac:dyDescent="0.2">
      <c r="A272" s="50" t="s">
        <v>962</v>
      </c>
      <c r="B272" s="48">
        <v>3.1449999999999999E-2</v>
      </c>
      <c r="C272" s="48">
        <v>1.1820000000000001E-2</v>
      </c>
      <c r="D272" s="48">
        <v>1.9630000000000002E-2</v>
      </c>
      <c r="E272" s="48">
        <v>3.127E-3</v>
      </c>
      <c r="F272" s="48">
        <v>4</v>
      </c>
      <c r="G272" s="48">
        <v>4</v>
      </c>
      <c r="H272" s="48">
        <v>8.8759999999999994</v>
      </c>
      <c r="I272" s="48">
        <v>48</v>
      </c>
      <c r="T272" s="50" t="s">
        <v>1410</v>
      </c>
      <c r="U272" s="48">
        <v>1.4489999999999999E-2</v>
      </c>
      <c r="V272" s="48" t="s">
        <v>1411</v>
      </c>
      <c r="W272" s="48" t="s">
        <v>49</v>
      </c>
      <c r="X272" s="48" t="s">
        <v>56</v>
      </c>
      <c r="Y272" s="48">
        <v>6.9999999999999999E-4</v>
      </c>
      <c r="Z272" s="48" t="s">
        <v>486</v>
      </c>
      <c r="AA272" s="48"/>
      <c r="AB272" s="48"/>
    </row>
    <row r="273" spans="1:28" x14ac:dyDescent="0.2">
      <c r="A273" s="50" t="s">
        <v>964</v>
      </c>
      <c r="B273" s="48">
        <v>3.1449999999999999E-2</v>
      </c>
      <c r="C273" s="48">
        <v>2.1520000000000001E-2</v>
      </c>
      <c r="D273" s="48">
        <v>9.9279999999999993E-3</v>
      </c>
      <c r="E273" s="48">
        <v>3.127E-3</v>
      </c>
      <c r="F273" s="48">
        <v>4</v>
      </c>
      <c r="G273" s="48">
        <v>4</v>
      </c>
      <c r="H273" s="48">
        <v>4.4889999999999999</v>
      </c>
      <c r="I273" s="48">
        <v>48</v>
      </c>
      <c r="T273" s="50" t="s">
        <v>1412</v>
      </c>
      <c r="U273" s="48">
        <v>1.5169999999999999E-2</v>
      </c>
      <c r="V273" s="48" t="s">
        <v>1413</v>
      </c>
      <c r="W273" s="48" t="s">
        <v>49</v>
      </c>
      <c r="X273" s="48" t="s">
        <v>56</v>
      </c>
      <c r="Y273" s="48">
        <v>2.9999999999999997E-4</v>
      </c>
      <c r="Z273" s="48" t="s">
        <v>488</v>
      </c>
      <c r="AA273" s="48"/>
      <c r="AB273" s="48"/>
    </row>
    <row r="274" spans="1:28" x14ac:dyDescent="0.2">
      <c r="A274" s="50" t="s">
        <v>966</v>
      </c>
      <c r="B274" s="48">
        <v>3.1449999999999999E-2</v>
      </c>
      <c r="C274" s="48">
        <v>2.085E-2</v>
      </c>
      <c r="D274" s="48">
        <v>1.06E-2</v>
      </c>
      <c r="E274" s="48">
        <v>3.127E-3</v>
      </c>
      <c r="F274" s="48">
        <v>4</v>
      </c>
      <c r="G274" s="48">
        <v>4</v>
      </c>
      <c r="H274" s="48">
        <v>4.7949999999999999</v>
      </c>
      <c r="I274" s="48">
        <v>48</v>
      </c>
      <c r="T274" s="52" t="s">
        <v>1414</v>
      </c>
      <c r="U274" s="53">
        <v>5.47E-3</v>
      </c>
      <c r="V274" s="53" t="s">
        <v>1415</v>
      </c>
      <c r="W274" s="53" t="s">
        <v>54</v>
      </c>
      <c r="X274" s="53" t="s">
        <v>51</v>
      </c>
      <c r="Y274" s="53">
        <v>0.94320000000000004</v>
      </c>
      <c r="Z274" s="53" t="s">
        <v>1416</v>
      </c>
      <c r="AA274" s="48"/>
      <c r="AB274" s="48"/>
    </row>
    <row r="275" spans="1:28" x14ac:dyDescent="0.2">
      <c r="A275" s="50" t="s">
        <v>968</v>
      </c>
      <c r="B275" s="48">
        <v>3.1449999999999999E-2</v>
      </c>
      <c r="C275" s="48">
        <v>2.069E-2</v>
      </c>
      <c r="D275" s="48">
        <v>1.076E-2</v>
      </c>
      <c r="E275" s="48">
        <v>3.127E-3</v>
      </c>
      <c r="F275" s="48">
        <v>4</v>
      </c>
      <c r="G275" s="48">
        <v>4</v>
      </c>
      <c r="H275" s="48">
        <v>4.8659999999999997</v>
      </c>
      <c r="I275" s="48">
        <v>48</v>
      </c>
      <c r="T275" s="52" t="s">
        <v>1417</v>
      </c>
      <c r="U275" s="53">
        <v>6.7630000000000001E-4</v>
      </c>
      <c r="V275" s="53" t="s">
        <v>1336</v>
      </c>
      <c r="W275" s="53" t="s">
        <v>54</v>
      </c>
      <c r="X275" s="53" t="s">
        <v>51</v>
      </c>
      <c r="Y275" s="53" t="s">
        <v>83</v>
      </c>
      <c r="Z275" s="53" t="s">
        <v>490</v>
      </c>
      <c r="AA275" s="48"/>
      <c r="AB275" s="48"/>
    </row>
    <row r="276" spans="1:28" x14ac:dyDescent="0.2">
      <c r="A276" s="50" t="s">
        <v>970</v>
      </c>
      <c r="B276" s="48">
        <v>3.1449999999999999E-2</v>
      </c>
      <c r="C276" s="48">
        <v>2.7099999999999999E-2</v>
      </c>
      <c r="D276" s="48">
        <v>4.3530000000000001E-3</v>
      </c>
      <c r="E276" s="48">
        <v>3.127E-3</v>
      </c>
      <c r="F276" s="48">
        <v>4</v>
      </c>
      <c r="G276" s="48">
        <v>4</v>
      </c>
      <c r="H276" s="48">
        <v>1.9690000000000001</v>
      </c>
      <c r="I276" s="48">
        <v>48</v>
      </c>
      <c r="T276" s="52" t="s">
        <v>1418</v>
      </c>
      <c r="U276" s="53">
        <v>-9.0240000000000008E-3</v>
      </c>
      <c r="V276" s="53" t="s">
        <v>1320</v>
      </c>
      <c r="W276" s="53" t="s">
        <v>54</v>
      </c>
      <c r="X276" s="53" t="s">
        <v>51</v>
      </c>
      <c r="Y276" s="53">
        <v>0.21629999999999999</v>
      </c>
      <c r="Z276" s="53" t="s">
        <v>1419</v>
      </c>
      <c r="AA276" s="48"/>
      <c r="AB276" s="48"/>
    </row>
    <row r="277" spans="1:28" x14ac:dyDescent="0.2">
      <c r="A277" s="50" t="s">
        <v>972</v>
      </c>
      <c r="B277" s="48">
        <v>2.0990000000000002E-2</v>
      </c>
      <c r="C277" s="48">
        <v>4.8649999999999999E-2</v>
      </c>
      <c r="D277" s="48">
        <v>-2.7660000000000001E-2</v>
      </c>
      <c r="E277" s="48">
        <v>3.127E-3</v>
      </c>
      <c r="F277" s="48">
        <v>4</v>
      </c>
      <c r="G277" s="48">
        <v>4</v>
      </c>
      <c r="H277" s="48">
        <v>12.51</v>
      </c>
      <c r="I277" s="48">
        <v>48</v>
      </c>
      <c r="T277" s="52" t="s">
        <v>1420</v>
      </c>
      <c r="U277" s="53">
        <v>-9.7000000000000003E-3</v>
      </c>
      <c r="V277" s="53" t="s">
        <v>1319</v>
      </c>
      <c r="W277" s="53" t="s">
        <v>54</v>
      </c>
      <c r="X277" s="53" t="s">
        <v>51</v>
      </c>
      <c r="Y277" s="53">
        <v>0.12659999999999999</v>
      </c>
      <c r="Z277" s="53" t="s">
        <v>1421</v>
      </c>
      <c r="AA277" s="48"/>
      <c r="AB277" s="48"/>
    </row>
    <row r="278" spans="1:28" x14ac:dyDescent="0.2">
      <c r="A278" s="50" t="s">
        <v>974</v>
      </c>
      <c r="B278" s="48">
        <v>2.0990000000000002E-2</v>
      </c>
      <c r="C278" s="48">
        <v>1.125E-2</v>
      </c>
      <c r="D278" s="48">
        <v>9.7389999999999994E-3</v>
      </c>
      <c r="E278" s="48">
        <v>3.127E-3</v>
      </c>
      <c r="F278" s="48">
        <v>4</v>
      </c>
      <c r="G278" s="48">
        <v>4</v>
      </c>
      <c r="H278" s="48">
        <v>4.4039999999999999</v>
      </c>
      <c r="I278" s="48">
        <v>48</v>
      </c>
      <c r="T278" s="50"/>
      <c r="U278" s="48"/>
      <c r="V278" s="48"/>
      <c r="W278" s="48"/>
      <c r="X278" s="48"/>
      <c r="Y278" s="48"/>
      <c r="Z278" s="48"/>
      <c r="AA278" s="48"/>
      <c r="AB278" s="48"/>
    </row>
    <row r="279" spans="1:28" x14ac:dyDescent="0.2">
      <c r="A279" s="50" t="s">
        <v>976</v>
      </c>
      <c r="B279" s="48">
        <v>2.0990000000000002E-2</v>
      </c>
      <c r="C279" s="48">
        <v>2.053E-2</v>
      </c>
      <c r="D279" s="48">
        <v>4.5830000000000003E-4</v>
      </c>
      <c r="E279" s="48">
        <v>3.127E-3</v>
      </c>
      <c r="F279" s="48">
        <v>4</v>
      </c>
      <c r="G279" s="48">
        <v>4</v>
      </c>
      <c r="H279" s="48">
        <v>0.20730000000000001</v>
      </c>
      <c r="I279" s="48">
        <v>48</v>
      </c>
      <c r="T279" s="50"/>
      <c r="U279" s="48"/>
      <c r="V279" s="48"/>
      <c r="W279" s="48"/>
      <c r="X279" s="48"/>
      <c r="Y279" s="48"/>
      <c r="Z279" s="48"/>
      <c r="AA279" s="48"/>
      <c r="AB279" s="48"/>
    </row>
    <row r="280" spans="1:28" x14ac:dyDescent="0.2">
      <c r="A280" s="50" t="s">
        <v>978</v>
      </c>
      <c r="B280" s="48">
        <v>2.0990000000000002E-2</v>
      </c>
      <c r="C280" s="48">
        <v>1.7930000000000001E-2</v>
      </c>
      <c r="D280" s="48">
        <v>3.0539999999999999E-3</v>
      </c>
      <c r="E280" s="48">
        <v>3.127E-3</v>
      </c>
      <c r="F280" s="48">
        <v>4</v>
      </c>
      <c r="G280" s="48">
        <v>4</v>
      </c>
      <c r="H280" s="48">
        <v>1.381</v>
      </c>
      <c r="I280" s="48">
        <v>48</v>
      </c>
      <c r="T280" s="50" t="s">
        <v>1062</v>
      </c>
      <c r="U280" s="48" t="s">
        <v>1063</v>
      </c>
      <c r="V280" s="48" t="s">
        <v>1064</v>
      </c>
      <c r="W280" s="48" t="s">
        <v>63</v>
      </c>
      <c r="X280" s="48" t="s">
        <v>1065</v>
      </c>
      <c r="Y280" s="48" t="s">
        <v>1066</v>
      </c>
      <c r="Z280" s="48" t="s">
        <v>1067</v>
      </c>
      <c r="AA280" s="48" t="s">
        <v>1068</v>
      </c>
      <c r="AB280" s="48"/>
    </row>
    <row r="281" spans="1:28" x14ac:dyDescent="0.2">
      <c r="A281" s="50" t="s">
        <v>980</v>
      </c>
      <c r="B281" s="48">
        <v>2.0990000000000002E-2</v>
      </c>
      <c r="C281" s="48">
        <v>1.1820000000000001E-2</v>
      </c>
      <c r="D281" s="48">
        <v>9.1640000000000003E-3</v>
      </c>
      <c r="E281" s="48">
        <v>3.127E-3</v>
      </c>
      <c r="F281" s="48">
        <v>4</v>
      </c>
      <c r="G281" s="48">
        <v>4</v>
      </c>
      <c r="H281" s="48">
        <v>4.1440000000000001</v>
      </c>
      <c r="I281" s="48">
        <v>48</v>
      </c>
      <c r="T281" s="50"/>
      <c r="U281" s="48"/>
      <c r="V281" s="48"/>
      <c r="W281" s="48"/>
      <c r="X281" s="48"/>
      <c r="Y281" s="48"/>
      <c r="Z281" s="48"/>
      <c r="AA281" s="48"/>
      <c r="AB281" s="48" t="s">
        <v>491</v>
      </c>
    </row>
    <row r="282" spans="1:28" x14ac:dyDescent="0.2">
      <c r="A282" s="50" t="s">
        <v>982</v>
      </c>
      <c r="B282" s="48">
        <v>2.0990000000000002E-2</v>
      </c>
      <c r="C282" s="48">
        <v>2.1520000000000001E-2</v>
      </c>
      <c r="D282" s="48">
        <v>-5.3680000000000004E-4</v>
      </c>
      <c r="E282" s="48">
        <v>3.127E-3</v>
      </c>
      <c r="F282" s="48">
        <v>4</v>
      </c>
      <c r="G282" s="48">
        <v>4</v>
      </c>
      <c r="H282" s="48">
        <v>0.2427</v>
      </c>
      <c r="I282" s="48">
        <v>48</v>
      </c>
      <c r="T282" s="50" t="s">
        <v>823</v>
      </c>
      <c r="U282" s="48">
        <v>1.9480000000000001E-2</v>
      </c>
      <c r="V282" s="48">
        <v>2.0729999999999998E-2</v>
      </c>
      <c r="W282" s="48">
        <v>-1.2539999999999999E-3</v>
      </c>
      <c r="X282" s="48">
        <v>2.8630000000000001E-3</v>
      </c>
      <c r="Y282" s="48">
        <v>4</v>
      </c>
      <c r="Z282" s="48">
        <v>4</v>
      </c>
      <c r="AA282" s="48">
        <v>0.61929999999999996</v>
      </c>
      <c r="AB282" s="48"/>
    </row>
    <row r="283" spans="1:28" x14ac:dyDescent="0.2">
      <c r="A283" s="50" t="s">
        <v>984</v>
      </c>
      <c r="B283" s="48">
        <v>2.0990000000000002E-2</v>
      </c>
      <c r="C283" s="48">
        <v>2.085E-2</v>
      </c>
      <c r="D283" s="48">
        <v>1.395E-4</v>
      </c>
      <c r="E283" s="48">
        <v>3.127E-3</v>
      </c>
      <c r="F283" s="48">
        <v>4</v>
      </c>
      <c r="G283" s="48">
        <v>4</v>
      </c>
      <c r="H283" s="48">
        <v>6.3079999999999997E-2</v>
      </c>
      <c r="I283" s="48">
        <v>48</v>
      </c>
      <c r="T283" s="50" t="s">
        <v>825</v>
      </c>
      <c r="U283" s="48">
        <v>1.9480000000000001E-2</v>
      </c>
      <c r="V283" s="48">
        <v>2.0789999999999999E-2</v>
      </c>
      <c r="W283" s="48">
        <v>-1.3140000000000001E-3</v>
      </c>
      <c r="X283" s="48">
        <v>2.8630000000000001E-3</v>
      </c>
      <c r="Y283" s="48">
        <v>4</v>
      </c>
      <c r="Z283" s="48">
        <v>4</v>
      </c>
      <c r="AA283" s="48">
        <v>0.64890000000000003</v>
      </c>
      <c r="AB283" s="48">
        <v>66</v>
      </c>
    </row>
    <row r="284" spans="1:28" x14ac:dyDescent="0.2">
      <c r="A284" s="50" t="s">
        <v>986</v>
      </c>
      <c r="B284" s="48">
        <v>2.0990000000000002E-2</v>
      </c>
      <c r="C284" s="48">
        <v>2.069E-2</v>
      </c>
      <c r="D284" s="48">
        <v>2.9710000000000001E-4</v>
      </c>
      <c r="E284" s="48">
        <v>3.127E-3</v>
      </c>
      <c r="F284" s="48">
        <v>4</v>
      </c>
      <c r="G284" s="48">
        <v>4</v>
      </c>
      <c r="H284" s="48">
        <v>0.1343</v>
      </c>
      <c r="I284" s="48">
        <v>48</v>
      </c>
      <c r="T284" s="50" t="s">
        <v>827</v>
      </c>
      <c r="U284" s="48">
        <v>1.9480000000000001E-2</v>
      </c>
      <c r="V284" s="48">
        <v>2.7900000000000001E-2</v>
      </c>
      <c r="W284" s="48">
        <v>-8.4239999999999992E-3</v>
      </c>
      <c r="X284" s="48">
        <v>2.8630000000000001E-3</v>
      </c>
      <c r="Y284" s="48">
        <v>4</v>
      </c>
      <c r="Z284" s="48">
        <v>4</v>
      </c>
      <c r="AA284" s="48">
        <v>4.1619999999999999</v>
      </c>
      <c r="AB284" s="48">
        <v>66</v>
      </c>
    </row>
    <row r="285" spans="1:28" x14ac:dyDescent="0.2">
      <c r="A285" s="50" t="s">
        <v>988</v>
      </c>
      <c r="B285" s="48">
        <v>2.0990000000000002E-2</v>
      </c>
      <c r="C285" s="48">
        <v>2.7099999999999999E-2</v>
      </c>
      <c r="D285" s="48">
        <v>-6.1110000000000001E-3</v>
      </c>
      <c r="E285" s="48">
        <v>3.127E-3</v>
      </c>
      <c r="F285" s="48">
        <v>4</v>
      </c>
      <c r="G285" s="48">
        <v>4</v>
      </c>
      <c r="H285" s="48">
        <v>2.7629999999999999</v>
      </c>
      <c r="I285" s="48">
        <v>48</v>
      </c>
      <c r="T285" s="50" t="s">
        <v>829</v>
      </c>
      <c r="U285" s="48">
        <v>1.9480000000000001E-2</v>
      </c>
      <c r="V285" s="48">
        <v>3.7940000000000002E-2</v>
      </c>
      <c r="W285" s="48">
        <v>-1.8460000000000001E-2</v>
      </c>
      <c r="X285" s="48">
        <v>2.8630000000000001E-3</v>
      </c>
      <c r="Y285" s="48">
        <v>4</v>
      </c>
      <c r="Z285" s="48">
        <v>4</v>
      </c>
      <c r="AA285" s="48">
        <v>9.1199999999999992</v>
      </c>
      <c r="AB285" s="48">
        <v>66</v>
      </c>
    </row>
    <row r="286" spans="1:28" x14ac:dyDescent="0.2">
      <c r="A286" s="50" t="s">
        <v>990</v>
      </c>
      <c r="B286" s="48">
        <v>4.8649999999999999E-2</v>
      </c>
      <c r="C286" s="48">
        <v>1.125E-2</v>
      </c>
      <c r="D286" s="48">
        <v>3.7400000000000003E-2</v>
      </c>
      <c r="E286" s="48">
        <v>3.127E-3</v>
      </c>
      <c r="F286" s="48">
        <v>4</v>
      </c>
      <c r="G286" s="48">
        <v>4</v>
      </c>
      <c r="H286" s="48">
        <v>16.91</v>
      </c>
      <c r="I286" s="48">
        <v>48</v>
      </c>
      <c r="T286" s="50" t="s">
        <v>831</v>
      </c>
      <c r="U286" s="48">
        <v>1.9480000000000001E-2</v>
      </c>
      <c r="V286" s="48">
        <v>3.1449999999999999E-2</v>
      </c>
      <c r="W286" s="48">
        <v>-1.1979999999999999E-2</v>
      </c>
      <c r="X286" s="48">
        <v>2.8630000000000001E-3</v>
      </c>
      <c r="Y286" s="48">
        <v>4</v>
      </c>
      <c r="Z286" s="48">
        <v>4</v>
      </c>
      <c r="AA286" s="48">
        <v>5.9169999999999998</v>
      </c>
      <c r="AB286" s="48">
        <v>66</v>
      </c>
    </row>
    <row r="287" spans="1:28" x14ac:dyDescent="0.2">
      <c r="A287" s="50" t="s">
        <v>992</v>
      </c>
      <c r="B287" s="48">
        <v>4.8649999999999999E-2</v>
      </c>
      <c r="C287" s="48">
        <v>2.053E-2</v>
      </c>
      <c r="D287" s="48">
        <v>2.8119999999999999E-2</v>
      </c>
      <c r="E287" s="48">
        <v>3.127E-3</v>
      </c>
      <c r="F287" s="48">
        <v>4</v>
      </c>
      <c r="G287" s="48">
        <v>4</v>
      </c>
      <c r="H287" s="48">
        <v>12.71</v>
      </c>
      <c r="I287" s="48">
        <v>48</v>
      </c>
      <c r="T287" s="50" t="s">
        <v>833</v>
      </c>
      <c r="U287" s="48">
        <v>1.9480000000000001E-2</v>
      </c>
      <c r="V287" s="48">
        <v>2.0990000000000002E-2</v>
      </c>
      <c r="W287" s="48">
        <v>-1.5120000000000001E-3</v>
      </c>
      <c r="X287" s="48">
        <v>2.8630000000000001E-3</v>
      </c>
      <c r="Y287" s="48">
        <v>4</v>
      </c>
      <c r="Z287" s="48">
        <v>4</v>
      </c>
      <c r="AA287" s="48">
        <v>0.74680000000000002</v>
      </c>
      <c r="AB287" s="48">
        <v>66</v>
      </c>
    </row>
    <row r="288" spans="1:28" x14ac:dyDescent="0.2">
      <c r="A288" s="50" t="s">
        <v>994</v>
      </c>
      <c r="B288" s="48">
        <v>4.8649999999999999E-2</v>
      </c>
      <c r="C288" s="48">
        <v>1.7930000000000001E-2</v>
      </c>
      <c r="D288" s="48">
        <v>3.0710000000000001E-2</v>
      </c>
      <c r="E288" s="48">
        <v>3.127E-3</v>
      </c>
      <c r="F288" s="48">
        <v>4</v>
      </c>
      <c r="G288" s="48">
        <v>4</v>
      </c>
      <c r="H288" s="48">
        <v>13.89</v>
      </c>
      <c r="I288" s="48">
        <v>48</v>
      </c>
      <c r="T288" s="50" t="s">
        <v>835</v>
      </c>
      <c r="U288" s="48">
        <v>1.9480000000000001E-2</v>
      </c>
      <c r="V288" s="48">
        <v>4.8649999999999999E-2</v>
      </c>
      <c r="W288" s="48">
        <v>-2.9170000000000001E-2</v>
      </c>
      <c r="X288" s="48">
        <v>2.8630000000000001E-3</v>
      </c>
      <c r="Y288" s="48">
        <v>4</v>
      </c>
      <c r="Z288" s="48">
        <v>4</v>
      </c>
      <c r="AA288" s="48">
        <v>14.41</v>
      </c>
      <c r="AB288" s="48">
        <v>66</v>
      </c>
    </row>
    <row r="289" spans="1:28" x14ac:dyDescent="0.2">
      <c r="A289" s="50" t="s">
        <v>996</v>
      </c>
      <c r="B289" s="48">
        <v>4.8649999999999999E-2</v>
      </c>
      <c r="C289" s="48">
        <v>1.1820000000000001E-2</v>
      </c>
      <c r="D289" s="48">
        <v>3.6819999999999999E-2</v>
      </c>
      <c r="E289" s="48">
        <v>3.127E-3</v>
      </c>
      <c r="F289" s="48">
        <v>4</v>
      </c>
      <c r="G289" s="48">
        <v>4</v>
      </c>
      <c r="H289" s="48">
        <v>16.649999999999999</v>
      </c>
      <c r="I289" s="48">
        <v>48</v>
      </c>
      <c r="T289" s="50" t="s">
        <v>837</v>
      </c>
      <c r="U289" s="48">
        <v>1.9480000000000001E-2</v>
      </c>
      <c r="V289" s="48">
        <v>1.125E-2</v>
      </c>
      <c r="W289" s="48">
        <v>8.2279999999999992E-3</v>
      </c>
      <c r="X289" s="48">
        <v>2.8630000000000001E-3</v>
      </c>
      <c r="Y289" s="48">
        <v>4</v>
      </c>
      <c r="Z289" s="48">
        <v>4</v>
      </c>
      <c r="AA289" s="48">
        <v>4.0650000000000004</v>
      </c>
      <c r="AB289" s="48">
        <v>66</v>
      </c>
    </row>
    <row r="290" spans="1:28" x14ac:dyDescent="0.2">
      <c r="A290" s="50" t="s">
        <v>998</v>
      </c>
      <c r="B290" s="48">
        <v>4.8649999999999999E-2</v>
      </c>
      <c r="C290" s="48">
        <v>2.1520000000000001E-2</v>
      </c>
      <c r="D290" s="48">
        <v>2.7119999999999998E-2</v>
      </c>
      <c r="E290" s="48">
        <v>3.127E-3</v>
      </c>
      <c r="F290" s="48">
        <v>4</v>
      </c>
      <c r="G290" s="48">
        <v>4</v>
      </c>
      <c r="H290" s="48">
        <v>12.26</v>
      </c>
      <c r="I290" s="48">
        <v>48</v>
      </c>
      <c r="T290" s="50" t="s">
        <v>839</v>
      </c>
      <c r="U290" s="48">
        <v>1.9480000000000001E-2</v>
      </c>
      <c r="V290" s="48">
        <v>2.053E-2</v>
      </c>
      <c r="W290" s="48">
        <v>-1.0529999999999999E-3</v>
      </c>
      <c r="X290" s="48">
        <v>2.8630000000000001E-3</v>
      </c>
      <c r="Y290" s="48">
        <v>4</v>
      </c>
      <c r="Z290" s="48">
        <v>4</v>
      </c>
      <c r="AA290" s="48">
        <v>0.52029999999999998</v>
      </c>
      <c r="AB290" s="48">
        <v>66</v>
      </c>
    </row>
    <row r="291" spans="1:28" x14ac:dyDescent="0.2">
      <c r="A291" s="50" t="s">
        <v>1000</v>
      </c>
      <c r="B291" s="48">
        <v>4.8649999999999999E-2</v>
      </c>
      <c r="C291" s="48">
        <v>2.085E-2</v>
      </c>
      <c r="D291" s="48">
        <v>2.7799999999999998E-2</v>
      </c>
      <c r="E291" s="48">
        <v>3.127E-3</v>
      </c>
      <c r="F291" s="48">
        <v>4</v>
      </c>
      <c r="G291" s="48">
        <v>4</v>
      </c>
      <c r="H291" s="48">
        <v>12.57</v>
      </c>
      <c r="I291" s="48">
        <v>48</v>
      </c>
      <c r="T291" s="50" t="s">
        <v>841</v>
      </c>
      <c r="U291" s="48">
        <v>1.9480000000000001E-2</v>
      </c>
      <c r="V291" s="48">
        <v>1.7930000000000001E-2</v>
      </c>
      <c r="W291" s="48">
        <v>1.5430000000000001E-3</v>
      </c>
      <c r="X291" s="48">
        <v>2.8630000000000001E-3</v>
      </c>
      <c r="Y291" s="48">
        <v>4</v>
      </c>
      <c r="Z291" s="48">
        <v>4</v>
      </c>
      <c r="AA291" s="48">
        <v>0.7621</v>
      </c>
      <c r="AB291" s="48">
        <v>66</v>
      </c>
    </row>
    <row r="292" spans="1:28" x14ac:dyDescent="0.2">
      <c r="A292" s="50" t="s">
        <v>1002</v>
      </c>
      <c r="B292" s="48">
        <v>4.8649999999999999E-2</v>
      </c>
      <c r="C292" s="48">
        <v>2.069E-2</v>
      </c>
      <c r="D292" s="48">
        <v>2.7959999999999999E-2</v>
      </c>
      <c r="E292" s="48">
        <v>3.127E-3</v>
      </c>
      <c r="F292" s="48">
        <v>4</v>
      </c>
      <c r="G292" s="48">
        <v>4</v>
      </c>
      <c r="H292" s="48">
        <v>12.64</v>
      </c>
      <c r="I292" s="48">
        <v>48</v>
      </c>
      <c r="T292" s="50" t="s">
        <v>843</v>
      </c>
      <c r="U292" s="48">
        <v>1.9480000000000001E-2</v>
      </c>
      <c r="V292" s="48">
        <v>1.1820000000000001E-2</v>
      </c>
      <c r="W292" s="48">
        <v>7.6519999999999999E-3</v>
      </c>
      <c r="X292" s="48">
        <v>2.8630000000000001E-3</v>
      </c>
      <c r="Y292" s="48">
        <v>4</v>
      </c>
      <c r="Z292" s="48">
        <v>4</v>
      </c>
      <c r="AA292" s="48">
        <v>3.78</v>
      </c>
      <c r="AB292" s="48">
        <v>66</v>
      </c>
    </row>
    <row r="293" spans="1:28" x14ac:dyDescent="0.2">
      <c r="A293" s="50" t="s">
        <v>1004</v>
      </c>
      <c r="B293" s="48">
        <v>4.8649999999999999E-2</v>
      </c>
      <c r="C293" s="48">
        <v>2.7099999999999999E-2</v>
      </c>
      <c r="D293" s="48">
        <v>2.155E-2</v>
      </c>
      <c r="E293" s="48">
        <v>3.127E-3</v>
      </c>
      <c r="F293" s="48">
        <v>4</v>
      </c>
      <c r="G293" s="48">
        <v>4</v>
      </c>
      <c r="H293" s="48">
        <v>9.7430000000000003</v>
      </c>
      <c r="I293" s="48">
        <v>48</v>
      </c>
      <c r="T293" s="50" t="s">
        <v>845</v>
      </c>
      <c r="U293" s="48">
        <v>1.9480000000000001E-2</v>
      </c>
      <c r="V293" s="48">
        <v>2.1520000000000001E-2</v>
      </c>
      <c r="W293" s="48">
        <v>-2.0479999999999999E-3</v>
      </c>
      <c r="X293" s="48">
        <v>2.8630000000000001E-3</v>
      </c>
      <c r="Y293" s="48">
        <v>4</v>
      </c>
      <c r="Z293" s="48">
        <v>4</v>
      </c>
      <c r="AA293" s="48">
        <v>1.012</v>
      </c>
      <c r="AB293" s="48">
        <v>66</v>
      </c>
    </row>
    <row r="294" spans="1:28" x14ac:dyDescent="0.2">
      <c r="A294" s="50" t="s">
        <v>1006</v>
      </c>
      <c r="B294" s="48">
        <v>1.125E-2</v>
      </c>
      <c r="C294" s="48">
        <v>2.053E-2</v>
      </c>
      <c r="D294" s="48">
        <v>-9.2809999999999993E-3</v>
      </c>
      <c r="E294" s="48">
        <v>3.127E-3</v>
      </c>
      <c r="F294" s="48">
        <v>4</v>
      </c>
      <c r="G294" s="48">
        <v>4</v>
      </c>
      <c r="H294" s="48">
        <v>4.1970000000000001</v>
      </c>
      <c r="I294" s="48">
        <v>48</v>
      </c>
      <c r="T294" s="50" t="s">
        <v>847</v>
      </c>
      <c r="U294" s="48">
        <v>1.9480000000000001E-2</v>
      </c>
      <c r="V294" s="48">
        <v>2.085E-2</v>
      </c>
      <c r="W294" s="48">
        <v>-1.372E-3</v>
      </c>
      <c r="X294" s="48">
        <v>2.8630000000000001E-3</v>
      </c>
      <c r="Y294" s="48">
        <v>4</v>
      </c>
      <c r="Z294" s="48">
        <v>4</v>
      </c>
      <c r="AA294" s="48">
        <v>0.67779999999999996</v>
      </c>
      <c r="AB294" s="48">
        <v>66</v>
      </c>
    </row>
    <row r="295" spans="1:28" x14ac:dyDescent="0.2">
      <c r="A295" s="50" t="s">
        <v>1008</v>
      </c>
      <c r="B295" s="48">
        <v>1.125E-2</v>
      </c>
      <c r="C295" s="48">
        <v>1.7930000000000001E-2</v>
      </c>
      <c r="D295" s="48">
        <v>-6.685E-3</v>
      </c>
      <c r="E295" s="48">
        <v>3.127E-3</v>
      </c>
      <c r="F295" s="48">
        <v>4</v>
      </c>
      <c r="G295" s="48">
        <v>4</v>
      </c>
      <c r="H295" s="48">
        <v>3.0230000000000001</v>
      </c>
      <c r="I295" s="48">
        <v>48</v>
      </c>
      <c r="T295" s="50" t="s">
        <v>849</v>
      </c>
      <c r="U295" s="48">
        <v>1.9480000000000001E-2</v>
      </c>
      <c r="V295" s="48">
        <v>2.069E-2</v>
      </c>
      <c r="W295" s="48">
        <v>-1.214E-3</v>
      </c>
      <c r="X295" s="48">
        <v>2.8630000000000001E-3</v>
      </c>
      <c r="Y295" s="48">
        <v>4</v>
      </c>
      <c r="Z295" s="48">
        <v>4</v>
      </c>
      <c r="AA295" s="48">
        <v>0.6</v>
      </c>
      <c r="AB295" s="48">
        <v>66</v>
      </c>
    </row>
    <row r="296" spans="1:28" x14ac:dyDescent="0.2">
      <c r="A296" s="50" t="s">
        <v>1010</v>
      </c>
      <c r="B296" s="48">
        <v>1.125E-2</v>
      </c>
      <c r="C296" s="48">
        <v>1.1820000000000001E-2</v>
      </c>
      <c r="D296" s="48">
        <v>-5.7589999999999996E-4</v>
      </c>
      <c r="E296" s="48">
        <v>3.127E-3</v>
      </c>
      <c r="F296" s="48">
        <v>4</v>
      </c>
      <c r="G296" s="48">
        <v>4</v>
      </c>
      <c r="H296" s="48">
        <v>0.26040000000000002</v>
      </c>
      <c r="I296" s="48">
        <v>48</v>
      </c>
      <c r="T296" s="50" t="s">
        <v>851</v>
      </c>
      <c r="U296" s="48">
        <v>1.9480000000000001E-2</v>
      </c>
      <c r="V296" s="48">
        <v>2.7099999999999999E-2</v>
      </c>
      <c r="W296" s="48">
        <v>-7.6229999999999996E-3</v>
      </c>
      <c r="X296" s="48">
        <v>2.8630000000000001E-3</v>
      </c>
      <c r="Y296" s="48">
        <v>4</v>
      </c>
      <c r="Z296" s="48">
        <v>4</v>
      </c>
      <c r="AA296" s="48">
        <v>3.766</v>
      </c>
      <c r="AB296" s="48">
        <v>66</v>
      </c>
    </row>
    <row r="297" spans="1:28" x14ac:dyDescent="0.2">
      <c r="A297" s="50" t="s">
        <v>1012</v>
      </c>
      <c r="B297" s="48">
        <v>1.125E-2</v>
      </c>
      <c r="C297" s="48">
        <v>2.1520000000000001E-2</v>
      </c>
      <c r="D297" s="48">
        <v>-1.0279999999999999E-2</v>
      </c>
      <c r="E297" s="48">
        <v>3.127E-3</v>
      </c>
      <c r="F297" s="48">
        <v>4</v>
      </c>
      <c r="G297" s="48">
        <v>4</v>
      </c>
      <c r="H297" s="48">
        <v>4.6470000000000002</v>
      </c>
      <c r="I297" s="48">
        <v>48</v>
      </c>
      <c r="T297" s="50" t="s">
        <v>1084</v>
      </c>
      <c r="U297" s="48">
        <v>1.9480000000000001E-2</v>
      </c>
      <c r="V297" s="48">
        <v>1.719E-2</v>
      </c>
      <c r="W297" s="48">
        <v>2.2829999999999999E-3</v>
      </c>
      <c r="X297" s="48">
        <v>2.8630000000000001E-3</v>
      </c>
      <c r="Y297" s="48">
        <v>4</v>
      </c>
      <c r="Z297" s="48">
        <v>4</v>
      </c>
      <c r="AA297" s="48">
        <v>1.1279999999999999</v>
      </c>
      <c r="AB297" s="48">
        <v>66</v>
      </c>
    </row>
    <row r="298" spans="1:28" x14ac:dyDescent="0.2">
      <c r="A298" s="50" t="s">
        <v>1014</v>
      </c>
      <c r="B298" s="48">
        <v>1.125E-2</v>
      </c>
      <c r="C298" s="48">
        <v>2.085E-2</v>
      </c>
      <c r="D298" s="48">
        <v>-9.5999999999999992E-3</v>
      </c>
      <c r="E298" s="48">
        <v>3.127E-3</v>
      </c>
      <c r="F298" s="48">
        <v>4</v>
      </c>
      <c r="G298" s="48">
        <v>4</v>
      </c>
      <c r="H298" s="48">
        <v>4.3410000000000002</v>
      </c>
      <c r="I298" s="48">
        <v>48</v>
      </c>
      <c r="T298" s="50" t="s">
        <v>1086</v>
      </c>
      <c r="U298" s="48">
        <v>1.9480000000000001E-2</v>
      </c>
      <c r="V298" s="48">
        <v>1.0710000000000001E-2</v>
      </c>
      <c r="W298" s="48">
        <v>8.7679999999999998E-3</v>
      </c>
      <c r="X298" s="48">
        <v>2.8630000000000001E-3</v>
      </c>
      <c r="Y298" s="48">
        <v>4</v>
      </c>
      <c r="Z298" s="48">
        <v>4</v>
      </c>
      <c r="AA298" s="48">
        <v>4.3319999999999999</v>
      </c>
      <c r="AB298" s="48">
        <v>66</v>
      </c>
    </row>
    <row r="299" spans="1:28" x14ac:dyDescent="0.2">
      <c r="A299" s="50" t="s">
        <v>1016</v>
      </c>
      <c r="B299" s="48">
        <v>1.125E-2</v>
      </c>
      <c r="C299" s="48">
        <v>2.069E-2</v>
      </c>
      <c r="D299" s="48">
        <v>-9.4420000000000007E-3</v>
      </c>
      <c r="E299" s="48">
        <v>3.127E-3</v>
      </c>
      <c r="F299" s="48">
        <v>4</v>
      </c>
      <c r="G299" s="48">
        <v>4</v>
      </c>
      <c r="H299" s="48">
        <v>4.2699999999999996</v>
      </c>
      <c r="I299" s="48">
        <v>48</v>
      </c>
      <c r="T299" s="50" t="s">
        <v>1088</v>
      </c>
      <c r="U299" s="48">
        <v>1.9480000000000001E-2</v>
      </c>
      <c r="V299" s="48">
        <v>2.0740000000000001E-2</v>
      </c>
      <c r="W299" s="48">
        <v>-1.268E-3</v>
      </c>
      <c r="X299" s="48">
        <v>2.8630000000000001E-3</v>
      </c>
      <c r="Y299" s="48">
        <v>4</v>
      </c>
      <c r="Z299" s="48">
        <v>4</v>
      </c>
      <c r="AA299" s="48">
        <v>0.62649999999999995</v>
      </c>
      <c r="AB299" s="48">
        <v>66</v>
      </c>
    </row>
    <row r="300" spans="1:28" x14ac:dyDescent="0.2">
      <c r="A300" s="50" t="s">
        <v>1018</v>
      </c>
      <c r="B300" s="48">
        <v>1.125E-2</v>
      </c>
      <c r="C300" s="48">
        <v>2.7099999999999999E-2</v>
      </c>
      <c r="D300" s="48">
        <v>-1.585E-2</v>
      </c>
      <c r="E300" s="48">
        <v>3.127E-3</v>
      </c>
      <c r="F300" s="48">
        <v>4</v>
      </c>
      <c r="G300" s="48">
        <v>4</v>
      </c>
      <c r="H300" s="48">
        <v>7.1669999999999998</v>
      </c>
      <c r="I300" s="48">
        <v>48</v>
      </c>
      <c r="T300" s="50" t="s">
        <v>1090</v>
      </c>
      <c r="U300" s="48">
        <v>1.9480000000000001E-2</v>
      </c>
      <c r="V300" s="48">
        <v>6.2500000000000003E-3</v>
      </c>
      <c r="W300" s="48">
        <v>1.323E-2</v>
      </c>
      <c r="X300" s="48">
        <v>2.8630000000000001E-3</v>
      </c>
      <c r="Y300" s="48">
        <v>4</v>
      </c>
      <c r="Z300" s="48">
        <v>4</v>
      </c>
      <c r="AA300" s="48">
        <v>6.5339999999999998</v>
      </c>
      <c r="AB300" s="48">
        <v>66</v>
      </c>
    </row>
    <row r="301" spans="1:28" x14ac:dyDescent="0.2">
      <c r="A301" s="50" t="s">
        <v>1020</v>
      </c>
      <c r="B301" s="48">
        <v>2.053E-2</v>
      </c>
      <c r="C301" s="48">
        <v>1.7930000000000001E-2</v>
      </c>
      <c r="D301" s="48">
        <v>2.5959999999999998E-3</v>
      </c>
      <c r="E301" s="48">
        <v>3.127E-3</v>
      </c>
      <c r="F301" s="48">
        <v>4</v>
      </c>
      <c r="G301" s="48">
        <v>4</v>
      </c>
      <c r="H301" s="48">
        <v>1.1739999999999999</v>
      </c>
      <c r="I301" s="48">
        <v>48</v>
      </c>
      <c r="T301" s="50" t="s">
        <v>1092</v>
      </c>
      <c r="U301" s="48">
        <v>1.9480000000000001E-2</v>
      </c>
      <c r="V301" s="48">
        <v>5.574E-3</v>
      </c>
      <c r="W301" s="48">
        <v>1.3899999999999999E-2</v>
      </c>
      <c r="X301" s="48">
        <v>2.8630000000000001E-3</v>
      </c>
      <c r="Y301" s="48">
        <v>4</v>
      </c>
      <c r="Z301" s="48">
        <v>4</v>
      </c>
      <c r="AA301" s="48">
        <v>6.8680000000000003</v>
      </c>
      <c r="AB301" s="48">
        <v>66</v>
      </c>
    </row>
    <row r="302" spans="1:28" x14ac:dyDescent="0.2">
      <c r="A302" s="50" t="s">
        <v>1022</v>
      </c>
      <c r="B302" s="48">
        <v>2.053E-2</v>
      </c>
      <c r="C302" s="48">
        <v>1.1820000000000001E-2</v>
      </c>
      <c r="D302" s="48">
        <v>8.7049999999999992E-3</v>
      </c>
      <c r="E302" s="48">
        <v>3.127E-3</v>
      </c>
      <c r="F302" s="48">
        <v>4</v>
      </c>
      <c r="G302" s="48">
        <v>4</v>
      </c>
      <c r="H302" s="48">
        <v>3.9359999999999999</v>
      </c>
      <c r="I302" s="48">
        <v>48</v>
      </c>
      <c r="T302" s="50" t="s">
        <v>1094</v>
      </c>
      <c r="U302" s="48">
        <v>1.9480000000000001E-2</v>
      </c>
      <c r="V302" s="48">
        <v>1.5270000000000001E-2</v>
      </c>
      <c r="W302" s="48">
        <v>4.202E-3</v>
      </c>
      <c r="X302" s="48">
        <v>2.8630000000000001E-3</v>
      </c>
      <c r="Y302" s="48">
        <v>4</v>
      </c>
      <c r="Z302" s="48">
        <v>4</v>
      </c>
      <c r="AA302" s="48">
        <v>2.0760000000000001</v>
      </c>
      <c r="AB302" s="48">
        <v>66</v>
      </c>
    </row>
    <row r="303" spans="1:28" x14ac:dyDescent="0.2">
      <c r="A303" s="50" t="s">
        <v>1024</v>
      </c>
      <c r="B303" s="48">
        <v>2.053E-2</v>
      </c>
      <c r="C303" s="48">
        <v>2.1520000000000001E-2</v>
      </c>
      <c r="D303" s="48">
        <v>-9.9510000000000006E-4</v>
      </c>
      <c r="E303" s="48">
        <v>3.127E-3</v>
      </c>
      <c r="F303" s="48">
        <v>4</v>
      </c>
      <c r="G303" s="48">
        <v>4</v>
      </c>
      <c r="H303" s="48">
        <v>0.45</v>
      </c>
      <c r="I303" s="48">
        <v>48</v>
      </c>
      <c r="T303" s="50" t="s">
        <v>853</v>
      </c>
      <c r="U303" s="48">
        <v>2.0729999999999998E-2</v>
      </c>
      <c r="V303" s="48">
        <v>2.0789999999999999E-2</v>
      </c>
      <c r="W303" s="48">
        <v>-6.0000000000000002E-5</v>
      </c>
      <c r="X303" s="48">
        <v>2.8630000000000001E-3</v>
      </c>
      <c r="Y303" s="48">
        <v>4</v>
      </c>
      <c r="Z303" s="48">
        <v>4</v>
      </c>
      <c r="AA303" s="48">
        <v>2.964E-2</v>
      </c>
      <c r="AB303" s="48">
        <v>66</v>
      </c>
    </row>
    <row r="304" spans="1:28" x14ac:dyDescent="0.2">
      <c r="A304" s="50" t="s">
        <v>1026</v>
      </c>
      <c r="B304" s="48">
        <v>2.053E-2</v>
      </c>
      <c r="C304" s="48">
        <v>2.085E-2</v>
      </c>
      <c r="D304" s="48">
        <v>-3.188E-4</v>
      </c>
      <c r="E304" s="48">
        <v>3.127E-3</v>
      </c>
      <c r="F304" s="48">
        <v>4</v>
      </c>
      <c r="G304" s="48">
        <v>4</v>
      </c>
      <c r="H304" s="48">
        <v>0.14419999999999999</v>
      </c>
      <c r="I304" s="48">
        <v>48</v>
      </c>
      <c r="T304" s="50" t="s">
        <v>855</v>
      </c>
      <c r="U304" s="48">
        <v>2.0729999999999998E-2</v>
      </c>
      <c r="V304" s="48">
        <v>2.7900000000000001E-2</v>
      </c>
      <c r="W304" s="48">
        <v>-7.1710000000000003E-3</v>
      </c>
      <c r="X304" s="48">
        <v>2.8630000000000001E-3</v>
      </c>
      <c r="Y304" s="48">
        <v>4</v>
      </c>
      <c r="Z304" s="48">
        <v>4</v>
      </c>
      <c r="AA304" s="48">
        <v>3.5430000000000001</v>
      </c>
      <c r="AB304" s="48">
        <v>66</v>
      </c>
    </row>
    <row r="305" spans="1:28" x14ac:dyDescent="0.2">
      <c r="A305" s="50" t="s">
        <v>1028</v>
      </c>
      <c r="B305" s="48">
        <v>2.053E-2</v>
      </c>
      <c r="C305" s="48">
        <v>2.069E-2</v>
      </c>
      <c r="D305" s="48">
        <v>-1.6129999999999999E-4</v>
      </c>
      <c r="E305" s="48">
        <v>3.127E-3</v>
      </c>
      <c r="F305" s="48">
        <v>4</v>
      </c>
      <c r="G305" s="48">
        <v>4</v>
      </c>
      <c r="H305" s="48">
        <v>7.2929999999999995E-2</v>
      </c>
      <c r="I305" s="48">
        <v>48</v>
      </c>
      <c r="T305" s="50" t="s">
        <v>857</v>
      </c>
      <c r="U305" s="48">
        <v>2.0729999999999998E-2</v>
      </c>
      <c r="V305" s="48">
        <v>3.7940000000000002E-2</v>
      </c>
      <c r="W305" s="48">
        <v>-1.721E-2</v>
      </c>
      <c r="X305" s="48">
        <v>2.8630000000000001E-3</v>
      </c>
      <c r="Y305" s="48">
        <v>4</v>
      </c>
      <c r="Z305" s="48">
        <v>4</v>
      </c>
      <c r="AA305" s="48">
        <v>8.5009999999999994</v>
      </c>
      <c r="AB305" s="48">
        <v>66</v>
      </c>
    </row>
    <row r="306" spans="1:28" x14ac:dyDescent="0.2">
      <c r="A306" s="50" t="s">
        <v>1030</v>
      </c>
      <c r="B306" s="48">
        <v>2.053E-2</v>
      </c>
      <c r="C306" s="48">
        <v>2.7099999999999999E-2</v>
      </c>
      <c r="D306" s="48">
        <v>-6.5690000000000002E-3</v>
      </c>
      <c r="E306" s="48">
        <v>3.127E-3</v>
      </c>
      <c r="F306" s="48">
        <v>4</v>
      </c>
      <c r="G306" s="48">
        <v>4</v>
      </c>
      <c r="H306" s="48">
        <v>2.9710000000000001</v>
      </c>
      <c r="I306" s="48">
        <v>48</v>
      </c>
      <c r="T306" s="50" t="s">
        <v>859</v>
      </c>
      <c r="U306" s="48">
        <v>2.0729999999999998E-2</v>
      </c>
      <c r="V306" s="48">
        <v>3.1449999999999999E-2</v>
      </c>
      <c r="W306" s="48">
        <v>-1.072E-2</v>
      </c>
      <c r="X306" s="48">
        <v>2.8630000000000001E-3</v>
      </c>
      <c r="Y306" s="48">
        <v>4</v>
      </c>
      <c r="Z306" s="48">
        <v>4</v>
      </c>
      <c r="AA306" s="48">
        <v>5.2969999999999997</v>
      </c>
      <c r="AB306" s="48">
        <v>66</v>
      </c>
    </row>
    <row r="307" spans="1:28" x14ac:dyDescent="0.2">
      <c r="A307" s="50" t="s">
        <v>1032</v>
      </c>
      <c r="B307" s="48">
        <v>1.7930000000000001E-2</v>
      </c>
      <c r="C307" s="48">
        <v>1.1820000000000001E-2</v>
      </c>
      <c r="D307" s="48">
        <v>6.11E-3</v>
      </c>
      <c r="E307" s="48">
        <v>3.127E-3</v>
      </c>
      <c r="F307" s="48">
        <v>4</v>
      </c>
      <c r="G307" s="48">
        <v>4</v>
      </c>
      <c r="H307" s="48">
        <v>2.7629999999999999</v>
      </c>
      <c r="I307" s="48">
        <v>48</v>
      </c>
      <c r="T307" s="50" t="s">
        <v>861</v>
      </c>
      <c r="U307" s="48">
        <v>2.0729999999999998E-2</v>
      </c>
      <c r="V307" s="48">
        <v>2.0990000000000002E-2</v>
      </c>
      <c r="W307" s="48">
        <v>-2.5799999999999998E-4</v>
      </c>
      <c r="X307" s="48">
        <v>2.8630000000000001E-3</v>
      </c>
      <c r="Y307" s="48">
        <v>4</v>
      </c>
      <c r="Z307" s="48">
        <v>4</v>
      </c>
      <c r="AA307" s="48">
        <v>0.1275</v>
      </c>
      <c r="AB307" s="48">
        <v>66</v>
      </c>
    </row>
    <row r="308" spans="1:28" x14ac:dyDescent="0.2">
      <c r="A308" s="50" t="s">
        <v>1034</v>
      </c>
      <c r="B308" s="48">
        <v>1.7930000000000001E-2</v>
      </c>
      <c r="C308" s="48">
        <v>2.1520000000000001E-2</v>
      </c>
      <c r="D308" s="48">
        <v>-3.591E-3</v>
      </c>
      <c r="E308" s="48">
        <v>3.127E-3</v>
      </c>
      <c r="F308" s="48">
        <v>4</v>
      </c>
      <c r="G308" s="48">
        <v>4</v>
      </c>
      <c r="H308" s="48">
        <v>1.6240000000000001</v>
      </c>
      <c r="I308" s="48">
        <v>48</v>
      </c>
      <c r="T308" s="50" t="s">
        <v>863</v>
      </c>
      <c r="U308" s="48">
        <v>2.0729999999999998E-2</v>
      </c>
      <c r="V308" s="48">
        <v>4.8649999999999999E-2</v>
      </c>
      <c r="W308" s="48">
        <v>-2.792E-2</v>
      </c>
      <c r="X308" s="48">
        <v>2.8630000000000001E-3</v>
      </c>
      <c r="Y308" s="48">
        <v>4</v>
      </c>
      <c r="Z308" s="48">
        <v>4</v>
      </c>
      <c r="AA308" s="48">
        <v>13.79</v>
      </c>
      <c r="AB308" s="48">
        <v>66</v>
      </c>
    </row>
    <row r="309" spans="1:28" x14ac:dyDescent="0.2">
      <c r="A309" s="50" t="s">
        <v>1036</v>
      </c>
      <c r="B309" s="48">
        <v>1.7930000000000001E-2</v>
      </c>
      <c r="C309" s="48">
        <v>2.085E-2</v>
      </c>
      <c r="D309" s="48">
        <v>-2.9150000000000001E-3</v>
      </c>
      <c r="E309" s="48">
        <v>3.127E-3</v>
      </c>
      <c r="F309" s="48">
        <v>4</v>
      </c>
      <c r="G309" s="48">
        <v>4</v>
      </c>
      <c r="H309" s="48">
        <v>1.3180000000000001</v>
      </c>
      <c r="I309" s="48">
        <v>48</v>
      </c>
      <c r="T309" s="50" t="s">
        <v>865</v>
      </c>
      <c r="U309" s="48">
        <v>2.0729999999999998E-2</v>
      </c>
      <c r="V309" s="48">
        <v>1.125E-2</v>
      </c>
      <c r="W309" s="48">
        <v>9.4809999999999998E-3</v>
      </c>
      <c r="X309" s="48">
        <v>2.8630000000000001E-3</v>
      </c>
      <c r="Y309" s="48">
        <v>4</v>
      </c>
      <c r="Z309" s="48">
        <v>4</v>
      </c>
      <c r="AA309" s="48">
        <v>4.6840000000000002</v>
      </c>
      <c r="AB309" s="48">
        <v>66</v>
      </c>
    </row>
    <row r="310" spans="1:28" x14ac:dyDescent="0.2">
      <c r="A310" s="50" t="s">
        <v>1038</v>
      </c>
      <c r="B310" s="48">
        <v>1.7930000000000001E-2</v>
      </c>
      <c r="C310" s="48">
        <v>2.069E-2</v>
      </c>
      <c r="D310" s="48">
        <v>-2.7569999999999999E-3</v>
      </c>
      <c r="E310" s="48">
        <v>3.127E-3</v>
      </c>
      <c r="F310" s="48">
        <v>4</v>
      </c>
      <c r="G310" s="48">
        <v>4</v>
      </c>
      <c r="H310" s="48">
        <v>1.2470000000000001</v>
      </c>
      <c r="I310" s="48">
        <v>48</v>
      </c>
      <c r="T310" s="50" t="s">
        <v>867</v>
      </c>
      <c r="U310" s="48">
        <v>2.0729999999999998E-2</v>
      </c>
      <c r="V310" s="48">
        <v>2.053E-2</v>
      </c>
      <c r="W310" s="48">
        <v>2.0029999999999999E-4</v>
      </c>
      <c r="X310" s="48">
        <v>2.8630000000000001E-3</v>
      </c>
      <c r="Y310" s="48">
        <v>4</v>
      </c>
      <c r="Z310" s="48">
        <v>4</v>
      </c>
      <c r="AA310" s="48">
        <v>9.8979999999999999E-2</v>
      </c>
      <c r="AB310" s="48">
        <v>66</v>
      </c>
    </row>
    <row r="311" spans="1:28" x14ac:dyDescent="0.2">
      <c r="A311" s="50" t="s">
        <v>1040</v>
      </c>
      <c r="B311" s="48">
        <v>1.7930000000000001E-2</v>
      </c>
      <c r="C311" s="48">
        <v>2.7099999999999999E-2</v>
      </c>
      <c r="D311" s="48">
        <v>-9.1649999999999995E-3</v>
      </c>
      <c r="E311" s="48">
        <v>3.127E-3</v>
      </c>
      <c r="F311" s="48">
        <v>4</v>
      </c>
      <c r="G311" s="48">
        <v>4</v>
      </c>
      <c r="H311" s="48">
        <v>4.1440000000000001</v>
      </c>
      <c r="I311" s="48">
        <v>48</v>
      </c>
      <c r="T311" s="50" t="s">
        <v>869</v>
      </c>
      <c r="U311" s="48">
        <v>2.0729999999999998E-2</v>
      </c>
      <c r="V311" s="48">
        <v>1.7930000000000001E-2</v>
      </c>
      <c r="W311" s="48">
        <v>2.7959999999999999E-3</v>
      </c>
      <c r="X311" s="48">
        <v>2.8630000000000001E-3</v>
      </c>
      <c r="Y311" s="48">
        <v>4</v>
      </c>
      <c r="Z311" s="48">
        <v>4</v>
      </c>
      <c r="AA311" s="48">
        <v>1.381</v>
      </c>
      <c r="AB311" s="48">
        <v>66</v>
      </c>
    </row>
    <row r="312" spans="1:28" x14ac:dyDescent="0.2">
      <c r="A312" s="50" t="s">
        <v>1042</v>
      </c>
      <c r="B312" s="48">
        <v>1.1820000000000001E-2</v>
      </c>
      <c r="C312" s="48">
        <v>2.1520000000000001E-2</v>
      </c>
      <c r="D312" s="48">
        <v>-9.7000000000000003E-3</v>
      </c>
      <c r="E312" s="48">
        <v>3.127E-3</v>
      </c>
      <c r="F312" s="48">
        <v>4</v>
      </c>
      <c r="G312" s="48">
        <v>4</v>
      </c>
      <c r="H312" s="48">
        <v>4.3860000000000001</v>
      </c>
      <c r="I312" s="48">
        <v>48</v>
      </c>
      <c r="T312" s="50" t="s">
        <v>871</v>
      </c>
      <c r="U312" s="48">
        <v>2.0729999999999998E-2</v>
      </c>
      <c r="V312" s="48">
        <v>1.1820000000000001E-2</v>
      </c>
      <c r="W312" s="48">
        <v>8.9060000000000007E-3</v>
      </c>
      <c r="X312" s="48">
        <v>2.8630000000000001E-3</v>
      </c>
      <c r="Y312" s="48">
        <v>4</v>
      </c>
      <c r="Z312" s="48">
        <v>4</v>
      </c>
      <c r="AA312" s="48">
        <v>4.4000000000000004</v>
      </c>
      <c r="AB312" s="48">
        <v>66</v>
      </c>
    </row>
    <row r="313" spans="1:28" x14ac:dyDescent="0.2">
      <c r="A313" s="50" t="s">
        <v>1044</v>
      </c>
      <c r="B313" s="48">
        <v>1.1820000000000001E-2</v>
      </c>
      <c r="C313" s="48">
        <v>2.085E-2</v>
      </c>
      <c r="D313" s="48">
        <v>-9.0240000000000008E-3</v>
      </c>
      <c r="E313" s="48">
        <v>3.127E-3</v>
      </c>
      <c r="F313" s="48">
        <v>4</v>
      </c>
      <c r="G313" s="48">
        <v>4</v>
      </c>
      <c r="H313" s="48">
        <v>4.0810000000000004</v>
      </c>
      <c r="I313" s="48">
        <v>48</v>
      </c>
      <c r="T313" s="50" t="s">
        <v>873</v>
      </c>
      <c r="U313" s="48">
        <v>2.0729999999999998E-2</v>
      </c>
      <c r="V313" s="48">
        <v>2.1520000000000001E-2</v>
      </c>
      <c r="W313" s="48">
        <v>-7.9480000000000002E-4</v>
      </c>
      <c r="X313" s="48">
        <v>2.8630000000000001E-3</v>
      </c>
      <c r="Y313" s="48">
        <v>4</v>
      </c>
      <c r="Z313" s="48">
        <v>4</v>
      </c>
      <c r="AA313" s="48">
        <v>0.3926</v>
      </c>
      <c r="AB313" s="48">
        <v>66</v>
      </c>
    </row>
    <row r="314" spans="1:28" x14ac:dyDescent="0.2">
      <c r="A314" s="50" t="s">
        <v>1046</v>
      </c>
      <c r="B314" s="48">
        <v>1.1820000000000001E-2</v>
      </c>
      <c r="C314" s="48">
        <v>2.069E-2</v>
      </c>
      <c r="D314" s="48">
        <v>-8.8660000000000006E-3</v>
      </c>
      <c r="E314" s="48">
        <v>3.127E-3</v>
      </c>
      <c r="F314" s="48">
        <v>4</v>
      </c>
      <c r="G314" s="48">
        <v>4</v>
      </c>
      <c r="H314" s="48">
        <v>4.0090000000000003</v>
      </c>
      <c r="I314" s="48">
        <v>48</v>
      </c>
      <c r="T314" s="50" t="s">
        <v>875</v>
      </c>
      <c r="U314" s="48">
        <v>2.0729999999999998E-2</v>
      </c>
      <c r="V314" s="48">
        <v>2.085E-2</v>
      </c>
      <c r="W314" s="48">
        <v>-1.1849999999999999E-4</v>
      </c>
      <c r="X314" s="48">
        <v>2.8630000000000001E-3</v>
      </c>
      <c r="Y314" s="48">
        <v>4</v>
      </c>
      <c r="Z314" s="48">
        <v>4</v>
      </c>
      <c r="AA314" s="48">
        <v>5.8540000000000002E-2</v>
      </c>
      <c r="AB314" s="48">
        <v>66</v>
      </c>
    </row>
    <row r="315" spans="1:28" x14ac:dyDescent="0.2">
      <c r="A315" s="50" t="s">
        <v>1048</v>
      </c>
      <c r="B315" s="48">
        <v>1.1820000000000001E-2</v>
      </c>
      <c r="C315" s="48">
        <v>2.7099999999999999E-2</v>
      </c>
      <c r="D315" s="48">
        <v>-1.5270000000000001E-2</v>
      </c>
      <c r="E315" s="48">
        <v>3.127E-3</v>
      </c>
      <c r="F315" s="48">
        <v>4</v>
      </c>
      <c r="G315" s="48">
        <v>4</v>
      </c>
      <c r="H315" s="48">
        <v>6.907</v>
      </c>
      <c r="I315" s="48">
        <v>48</v>
      </c>
      <c r="T315" s="50" t="s">
        <v>877</v>
      </c>
      <c r="U315" s="48">
        <v>2.0729999999999998E-2</v>
      </c>
      <c r="V315" s="48">
        <v>2.069E-2</v>
      </c>
      <c r="W315" s="48">
        <v>3.9079999999999999E-5</v>
      </c>
      <c r="X315" s="48">
        <v>2.8630000000000001E-3</v>
      </c>
      <c r="Y315" s="48">
        <v>4</v>
      </c>
      <c r="Z315" s="48">
        <v>4</v>
      </c>
      <c r="AA315" s="48">
        <v>1.9310000000000001E-2</v>
      </c>
      <c r="AB315" s="48">
        <v>66</v>
      </c>
    </row>
    <row r="316" spans="1:28" x14ac:dyDescent="0.2">
      <c r="A316" s="50" t="s">
        <v>1050</v>
      </c>
      <c r="B316" s="48">
        <v>2.1520000000000001E-2</v>
      </c>
      <c r="C316" s="48">
        <v>2.085E-2</v>
      </c>
      <c r="D316" s="48">
        <v>6.7630000000000001E-4</v>
      </c>
      <c r="E316" s="48">
        <v>3.127E-3</v>
      </c>
      <c r="F316" s="48">
        <v>4</v>
      </c>
      <c r="G316" s="48">
        <v>4</v>
      </c>
      <c r="H316" s="48">
        <v>0.30580000000000002</v>
      </c>
      <c r="I316" s="48">
        <v>48</v>
      </c>
      <c r="T316" s="50" t="s">
        <v>879</v>
      </c>
      <c r="U316" s="48">
        <v>2.0729999999999998E-2</v>
      </c>
      <c r="V316" s="48">
        <v>2.7099999999999999E-2</v>
      </c>
      <c r="W316" s="48">
        <v>-6.3689999999999997E-3</v>
      </c>
      <c r="X316" s="48">
        <v>2.8630000000000001E-3</v>
      </c>
      <c r="Y316" s="48">
        <v>4</v>
      </c>
      <c r="Z316" s="48">
        <v>4</v>
      </c>
      <c r="AA316" s="48">
        <v>3.1469999999999998</v>
      </c>
      <c r="AB316" s="48">
        <v>66</v>
      </c>
    </row>
    <row r="317" spans="1:28" x14ac:dyDescent="0.2">
      <c r="A317" s="50" t="s">
        <v>1052</v>
      </c>
      <c r="B317" s="48">
        <v>2.1520000000000001E-2</v>
      </c>
      <c r="C317" s="48">
        <v>2.069E-2</v>
      </c>
      <c r="D317" s="48">
        <v>8.3379999999999999E-4</v>
      </c>
      <c r="E317" s="48">
        <v>3.127E-3</v>
      </c>
      <c r="F317" s="48">
        <v>4</v>
      </c>
      <c r="G317" s="48">
        <v>4</v>
      </c>
      <c r="H317" s="48">
        <v>0.37709999999999999</v>
      </c>
      <c r="I317" s="48">
        <v>48</v>
      </c>
      <c r="T317" s="50" t="s">
        <v>1111</v>
      </c>
      <c r="U317" s="48">
        <v>2.0729999999999998E-2</v>
      </c>
      <c r="V317" s="48">
        <v>1.719E-2</v>
      </c>
      <c r="W317" s="48">
        <v>3.5370000000000002E-3</v>
      </c>
      <c r="X317" s="48">
        <v>2.8630000000000001E-3</v>
      </c>
      <c r="Y317" s="48">
        <v>4</v>
      </c>
      <c r="Z317" s="48">
        <v>4</v>
      </c>
      <c r="AA317" s="48">
        <v>1.7470000000000001</v>
      </c>
      <c r="AB317" s="48">
        <v>66</v>
      </c>
    </row>
    <row r="318" spans="1:28" x14ac:dyDescent="0.2">
      <c r="A318" s="50" t="s">
        <v>1054</v>
      </c>
      <c r="B318" s="48">
        <v>2.1520000000000001E-2</v>
      </c>
      <c r="C318" s="48">
        <v>2.7099999999999999E-2</v>
      </c>
      <c r="D318" s="48">
        <v>-5.574E-3</v>
      </c>
      <c r="E318" s="48">
        <v>3.127E-3</v>
      </c>
      <c r="F318" s="48">
        <v>4</v>
      </c>
      <c r="G318" s="48">
        <v>4</v>
      </c>
      <c r="H318" s="48">
        <v>2.5209999999999999</v>
      </c>
      <c r="I318" s="48">
        <v>48</v>
      </c>
      <c r="T318" s="50" t="s">
        <v>1113</v>
      </c>
      <c r="U318" s="48">
        <v>2.0729999999999998E-2</v>
      </c>
      <c r="V318" s="48">
        <v>1.0710000000000001E-2</v>
      </c>
      <c r="W318" s="48">
        <v>1.0019999999999999E-2</v>
      </c>
      <c r="X318" s="48">
        <v>2.8630000000000001E-3</v>
      </c>
      <c r="Y318" s="48">
        <v>4</v>
      </c>
      <c r="Z318" s="48">
        <v>4</v>
      </c>
      <c r="AA318" s="48">
        <v>4.9509999999999996</v>
      </c>
      <c r="AB318" s="48">
        <v>66</v>
      </c>
    </row>
    <row r="319" spans="1:28" x14ac:dyDescent="0.2">
      <c r="A319" s="50" t="s">
        <v>1056</v>
      </c>
      <c r="B319" s="48">
        <v>2.085E-2</v>
      </c>
      <c r="C319" s="48">
        <v>2.069E-2</v>
      </c>
      <c r="D319" s="48">
        <v>1.5760000000000001E-4</v>
      </c>
      <c r="E319" s="48">
        <v>3.127E-3</v>
      </c>
      <c r="F319" s="48">
        <v>4</v>
      </c>
      <c r="G319" s="48">
        <v>4</v>
      </c>
      <c r="H319" s="48">
        <v>7.1260000000000004E-2</v>
      </c>
      <c r="I319" s="48">
        <v>48</v>
      </c>
      <c r="T319" s="50" t="s">
        <v>1115</v>
      </c>
      <c r="U319" s="48">
        <v>2.0729999999999998E-2</v>
      </c>
      <c r="V319" s="48">
        <v>2.0740000000000001E-2</v>
      </c>
      <c r="W319" s="48">
        <v>-1.45E-5</v>
      </c>
      <c r="X319" s="48">
        <v>2.8630000000000001E-3</v>
      </c>
      <c r="Y319" s="48">
        <v>4</v>
      </c>
      <c r="Z319" s="48">
        <v>4</v>
      </c>
      <c r="AA319" s="48">
        <v>7.1640000000000002E-3</v>
      </c>
      <c r="AB319" s="48">
        <v>66</v>
      </c>
    </row>
    <row r="320" spans="1:28" x14ac:dyDescent="0.2">
      <c r="A320" s="50" t="s">
        <v>1058</v>
      </c>
      <c r="B320" s="48">
        <v>2.085E-2</v>
      </c>
      <c r="C320" s="48">
        <v>2.7099999999999999E-2</v>
      </c>
      <c r="D320" s="48">
        <v>-6.2509999999999996E-3</v>
      </c>
      <c r="E320" s="48">
        <v>3.127E-3</v>
      </c>
      <c r="F320" s="48">
        <v>4</v>
      </c>
      <c r="G320" s="48">
        <v>4</v>
      </c>
      <c r="H320" s="48">
        <v>2.8260000000000001</v>
      </c>
      <c r="I320" s="48">
        <v>48</v>
      </c>
      <c r="T320" s="50" t="s">
        <v>1117</v>
      </c>
      <c r="U320" s="48">
        <v>2.0729999999999998E-2</v>
      </c>
      <c r="V320" s="48">
        <v>6.2500000000000003E-3</v>
      </c>
      <c r="W320" s="48">
        <v>1.448E-2</v>
      </c>
      <c r="X320" s="48">
        <v>2.8630000000000001E-3</v>
      </c>
      <c r="Y320" s="48">
        <v>4</v>
      </c>
      <c r="Z320" s="48">
        <v>4</v>
      </c>
      <c r="AA320" s="48">
        <v>7.1539999999999999</v>
      </c>
      <c r="AB320" s="48">
        <v>66</v>
      </c>
    </row>
    <row r="321" spans="1:28" x14ac:dyDescent="0.2">
      <c r="A321" s="50" t="s">
        <v>1060</v>
      </c>
      <c r="B321" s="48">
        <v>2.069E-2</v>
      </c>
      <c r="C321" s="48">
        <v>2.7099999999999999E-2</v>
      </c>
      <c r="D321" s="48">
        <v>-6.4079999999999996E-3</v>
      </c>
      <c r="E321" s="48">
        <v>3.127E-3</v>
      </c>
      <c r="F321" s="48">
        <v>4</v>
      </c>
      <c r="G321" s="48">
        <v>4</v>
      </c>
      <c r="H321" s="48">
        <v>2.8980000000000001</v>
      </c>
      <c r="I321" s="48">
        <v>48</v>
      </c>
      <c r="T321" s="50" t="s">
        <v>1119</v>
      </c>
      <c r="U321" s="48">
        <v>2.0729999999999998E-2</v>
      </c>
      <c r="V321" s="48">
        <v>5.574E-3</v>
      </c>
      <c r="W321" s="48">
        <v>1.516E-2</v>
      </c>
      <c r="X321" s="48">
        <v>2.8630000000000001E-3</v>
      </c>
      <c r="Y321" s="48">
        <v>4</v>
      </c>
      <c r="Z321" s="48">
        <v>4</v>
      </c>
      <c r="AA321" s="48">
        <v>7.4880000000000004</v>
      </c>
      <c r="AB321" s="48">
        <v>66</v>
      </c>
    </row>
    <row r="322" spans="1:28" x14ac:dyDescent="0.2">
      <c r="T322" s="50" t="s">
        <v>1121</v>
      </c>
      <c r="U322" s="48">
        <v>2.0729999999999998E-2</v>
      </c>
      <c r="V322" s="48">
        <v>1.5270000000000001E-2</v>
      </c>
      <c r="W322" s="48">
        <v>5.4559999999999999E-3</v>
      </c>
      <c r="X322" s="48">
        <v>2.8630000000000001E-3</v>
      </c>
      <c r="Y322" s="48">
        <v>4</v>
      </c>
      <c r="Z322" s="48">
        <v>4</v>
      </c>
      <c r="AA322" s="48">
        <v>2.6949999999999998</v>
      </c>
      <c r="AB322" s="48">
        <v>66</v>
      </c>
    </row>
    <row r="323" spans="1:28" x14ac:dyDescent="0.2">
      <c r="T323" s="50" t="s">
        <v>881</v>
      </c>
      <c r="U323" s="48">
        <v>2.0789999999999999E-2</v>
      </c>
      <c r="V323" s="48">
        <v>2.7900000000000001E-2</v>
      </c>
      <c r="W323" s="48">
        <v>-7.1110000000000001E-3</v>
      </c>
      <c r="X323" s="48">
        <v>2.8630000000000001E-3</v>
      </c>
      <c r="Y323" s="48">
        <v>4</v>
      </c>
      <c r="Z323" s="48">
        <v>4</v>
      </c>
      <c r="AA323" s="48">
        <v>3.5129999999999999</v>
      </c>
      <c r="AB323" s="48">
        <v>66</v>
      </c>
    </row>
    <row r="324" spans="1:28" x14ac:dyDescent="0.2">
      <c r="T324" s="50" t="s">
        <v>883</v>
      </c>
      <c r="U324" s="48">
        <v>2.0789999999999999E-2</v>
      </c>
      <c r="V324" s="48">
        <v>3.7940000000000002E-2</v>
      </c>
      <c r="W324" s="48">
        <v>-1.7149999999999999E-2</v>
      </c>
      <c r="X324" s="48">
        <v>2.8630000000000001E-3</v>
      </c>
      <c r="Y324" s="48">
        <v>4</v>
      </c>
      <c r="Z324" s="48">
        <v>4</v>
      </c>
      <c r="AA324" s="48">
        <v>8.4710000000000001</v>
      </c>
      <c r="AB324" s="48">
        <v>66</v>
      </c>
    </row>
    <row r="325" spans="1:28" x14ac:dyDescent="0.2">
      <c r="T325" s="50" t="s">
        <v>885</v>
      </c>
      <c r="U325" s="48">
        <v>2.0789999999999999E-2</v>
      </c>
      <c r="V325" s="48">
        <v>3.1449999999999999E-2</v>
      </c>
      <c r="W325" s="48">
        <v>-1.0659999999999999E-2</v>
      </c>
      <c r="X325" s="48">
        <v>2.8630000000000001E-3</v>
      </c>
      <c r="Y325" s="48">
        <v>4</v>
      </c>
      <c r="Z325" s="48">
        <v>4</v>
      </c>
      <c r="AA325" s="48">
        <v>5.2679999999999998</v>
      </c>
      <c r="AB325" s="48">
        <v>66</v>
      </c>
    </row>
    <row r="326" spans="1:28" x14ac:dyDescent="0.2">
      <c r="T326" s="50" t="s">
        <v>887</v>
      </c>
      <c r="U326" s="48">
        <v>2.0789999999999999E-2</v>
      </c>
      <c r="V326" s="48">
        <v>2.0990000000000002E-2</v>
      </c>
      <c r="W326" s="48">
        <v>-1.9799999999999999E-4</v>
      </c>
      <c r="X326" s="48">
        <v>2.8630000000000001E-3</v>
      </c>
      <c r="Y326" s="48">
        <v>4</v>
      </c>
      <c r="Z326" s="48">
        <v>4</v>
      </c>
      <c r="AA326" s="48">
        <v>9.7820000000000004E-2</v>
      </c>
      <c r="AB326" s="48">
        <v>66</v>
      </c>
    </row>
    <row r="327" spans="1:28" x14ac:dyDescent="0.2">
      <c r="T327" s="50" t="s">
        <v>889</v>
      </c>
      <c r="U327" s="48">
        <v>2.0789999999999999E-2</v>
      </c>
      <c r="V327" s="48">
        <v>4.8649999999999999E-2</v>
      </c>
      <c r="W327" s="48">
        <v>-2.7859999999999999E-2</v>
      </c>
      <c r="X327" s="48">
        <v>2.8630000000000001E-3</v>
      </c>
      <c r="Y327" s="48">
        <v>4</v>
      </c>
      <c r="Z327" s="48">
        <v>4</v>
      </c>
      <c r="AA327" s="48">
        <v>13.76</v>
      </c>
      <c r="AB327" s="48">
        <v>66</v>
      </c>
    </row>
    <row r="328" spans="1:28" x14ac:dyDescent="0.2">
      <c r="T328" s="50" t="s">
        <v>891</v>
      </c>
      <c r="U328" s="48">
        <v>2.0789999999999999E-2</v>
      </c>
      <c r="V328" s="48">
        <v>1.125E-2</v>
      </c>
      <c r="W328" s="48">
        <v>9.5409999999999991E-3</v>
      </c>
      <c r="X328" s="48">
        <v>2.8630000000000001E-3</v>
      </c>
      <c r="Y328" s="48">
        <v>4</v>
      </c>
      <c r="Z328" s="48">
        <v>4</v>
      </c>
      <c r="AA328" s="48">
        <v>4.7140000000000004</v>
      </c>
      <c r="AB328" s="48">
        <v>66</v>
      </c>
    </row>
    <row r="329" spans="1:28" x14ac:dyDescent="0.2">
      <c r="T329" s="50" t="s">
        <v>893</v>
      </c>
      <c r="U329" s="48">
        <v>2.0789999999999999E-2</v>
      </c>
      <c r="V329" s="48">
        <v>2.053E-2</v>
      </c>
      <c r="W329" s="48">
        <v>2.6029999999999998E-4</v>
      </c>
      <c r="X329" s="48">
        <v>2.8630000000000001E-3</v>
      </c>
      <c r="Y329" s="48">
        <v>4</v>
      </c>
      <c r="Z329" s="48">
        <v>4</v>
      </c>
      <c r="AA329" s="48">
        <v>0.12859999999999999</v>
      </c>
      <c r="AB329" s="48">
        <v>66</v>
      </c>
    </row>
    <row r="330" spans="1:28" x14ac:dyDescent="0.2">
      <c r="T330" s="50" t="s">
        <v>895</v>
      </c>
      <c r="U330" s="48">
        <v>2.0789999999999999E-2</v>
      </c>
      <c r="V330" s="48">
        <v>1.7930000000000001E-2</v>
      </c>
      <c r="W330" s="48">
        <v>2.856E-3</v>
      </c>
      <c r="X330" s="48">
        <v>2.8630000000000001E-3</v>
      </c>
      <c r="Y330" s="48">
        <v>4</v>
      </c>
      <c r="Z330" s="48">
        <v>4</v>
      </c>
      <c r="AA330" s="48">
        <v>1.411</v>
      </c>
      <c r="AB330" s="48">
        <v>66</v>
      </c>
    </row>
    <row r="331" spans="1:28" x14ac:dyDescent="0.2">
      <c r="T331" s="50" t="s">
        <v>897</v>
      </c>
      <c r="U331" s="48">
        <v>2.0789999999999999E-2</v>
      </c>
      <c r="V331" s="48">
        <v>1.1820000000000001E-2</v>
      </c>
      <c r="W331" s="48">
        <v>8.966E-3</v>
      </c>
      <c r="X331" s="48">
        <v>2.8630000000000001E-3</v>
      </c>
      <c r="Y331" s="48">
        <v>4</v>
      </c>
      <c r="Z331" s="48">
        <v>4</v>
      </c>
      <c r="AA331" s="48">
        <v>4.4290000000000003</v>
      </c>
      <c r="AB331" s="48">
        <v>66</v>
      </c>
    </row>
    <row r="332" spans="1:28" x14ac:dyDescent="0.2">
      <c r="T332" s="50" t="s">
        <v>899</v>
      </c>
      <c r="U332" s="48">
        <v>2.0789999999999999E-2</v>
      </c>
      <c r="V332" s="48">
        <v>2.1520000000000001E-2</v>
      </c>
      <c r="W332" s="48">
        <v>-7.3479999999999997E-4</v>
      </c>
      <c r="X332" s="48">
        <v>2.8630000000000001E-3</v>
      </c>
      <c r="Y332" s="48">
        <v>4</v>
      </c>
      <c r="Z332" s="48">
        <v>4</v>
      </c>
      <c r="AA332" s="48">
        <v>0.36299999999999999</v>
      </c>
      <c r="AB332" s="48">
        <v>66</v>
      </c>
    </row>
    <row r="333" spans="1:28" x14ac:dyDescent="0.2">
      <c r="T333" s="50" t="s">
        <v>901</v>
      </c>
      <c r="U333" s="48">
        <v>2.0789999999999999E-2</v>
      </c>
      <c r="V333" s="48">
        <v>2.085E-2</v>
      </c>
      <c r="W333" s="48">
        <v>-5.8499999999999999E-5</v>
      </c>
      <c r="X333" s="48">
        <v>2.8630000000000001E-3</v>
      </c>
      <c r="Y333" s="48">
        <v>4</v>
      </c>
      <c r="Z333" s="48">
        <v>4</v>
      </c>
      <c r="AA333" s="48">
        <v>2.8899999999999999E-2</v>
      </c>
      <c r="AB333" s="48">
        <v>66</v>
      </c>
    </row>
    <row r="334" spans="1:28" x14ac:dyDescent="0.2">
      <c r="T334" s="50" t="s">
        <v>902</v>
      </c>
      <c r="U334" s="48">
        <v>2.0789999999999999E-2</v>
      </c>
      <c r="V334" s="48">
        <v>2.069E-2</v>
      </c>
      <c r="W334" s="48">
        <v>9.9079999999999993E-5</v>
      </c>
      <c r="X334" s="48">
        <v>2.8630000000000001E-3</v>
      </c>
      <c r="Y334" s="48">
        <v>4</v>
      </c>
      <c r="Z334" s="48">
        <v>4</v>
      </c>
      <c r="AA334" s="48">
        <v>4.895E-2</v>
      </c>
      <c r="AB334" s="48">
        <v>66</v>
      </c>
    </row>
    <row r="335" spans="1:28" x14ac:dyDescent="0.2">
      <c r="T335" s="50" t="s">
        <v>904</v>
      </c>
      <c r="U335" s="48">
        <v>2.0789999999999999E-2</v>
      </c>
      <c r="V335" s="48">
        <v>2.7099999999999999E-2</v>
      </c>
      <c r="W335" s="48">
        <v>-6.3090000000000004E-3</v>
      </c>
      <c r="X335" s="48">
        <v>2.8630000000000001E-3</v>
      </c>
      <c r="Y335" s="48">
        <v>4</v>
      </c>
      <c r="Z335" s="48">
        <v>4</v>
      </c>
      <c r="AA335" s="48">
        <v>3.117</v>
      </c>
      <c r="AB335" s="48">
        <v>66</v>
      </c>
    </row>
    <row r="336" spans="1:28" x14ac:dyDescent="0.2">
      <c r="T336" s="50" t="s">
        <v>1136</v>
      </c>
      <c r="U336" s="48">
        <v>2.0789999999999999E-2</v>
      </c>
      <c r="V336" s="48">
        <v>1.719E-2</v>
      </c>
      <c r="W336" s="48">
        <v>3.5969999999999999E-3</v>
      </c>
      <c r="X336" s="48">
        <v>2.8630000000000001E-3</v>
      </c>
      <c r="Y336" s="48">
        <v>4</v>
      </c>
      <c r="Z336" s="48">
        <v>4</v>
      </c>
      <c r="AA336" s="48">
        <v>1.7769999999999999</v>
      </c>
      <c r="AB336" s="48">
        <v>66</v>
      </c>
    </row>
    <row r="337" spans="20:28" x14ac:dyDescent="0.2">
      <c r="T337" s="50" t="s">
        <v>1138</v>
      </c>
      <c r="U337" s="48">
        <v>2.0789999999999999E-2</v>
      </c>
      <c r="V337" s="48">
        <v>1.0710000000000001E-2</v>
      </c>
      <c r="W337" s="48">
        <v>1.008E-2</v>
      </c>
      <c r="X337" s="48">
        <v>2.8630000000000001E-3</v>
      </c>
      <c r="Y337" s="48">
        <v>4</v>
      </c>
      <c r="Z337" s="48">
        <v>4</v>
      </c>
      <c r="AA337" s="48">
        <v>4.9809999999999999</v>
      </c>
      <c r="AB337" s="48">
        <v>66</v>
      </c>
    </row>
    <row r="338" spans="20:28" x14ac:dyDescent="0.2">
      <c r="T338" s="50" t="s">
        <v>1140</v>
      </c>
      <c r="U338" s="48">
        <v>2.0789999999999999E-2</v>
      </c>
      <c r="V338" s="48">
        <v>2.0740000000000001E-2</v>
      </c>
      <c r="W338" s="48">
        <v>4.5500000000000001E-5</v>
      </c>
      <c r="X338" s="48">
        <v>2.8630000000000001E-3</v>
      </c>
      <c r="Y338" s="48">
        <v>4</v>
      </c>
      <c r="Z338" s="48">
        <v>4</v>
      </c>
      <c r="AA338" s="48">
        <v>2.248E-2</v>
      </c>
      <c r="AB338" s="48">
        <v>66</v>
      </c>
    </row>
    <row r="339" spans="20:28" x14ac:dyDescent="0.2">
      <c r="T339" s="50" t="s">
        <v>1142</v>
      </c>
      <c r="U339" s="48">
        <v>2.0789999999999999E-2</v>
      </c>
      <c r="V339" s="48">
        <v>6.2500000000000003E-3</v>
      </c>
      <c r="W339" s="48">
        <v>1.4540000000000001E-2</v>
      </c>
      <c r="X339" s="48">
        <v>2.8630000000000001E-3</v>
      </c>
      <c r="Y339" s="48">
        <v>4</v>
      </c>
      <c r="Z339" s="48">
        <v>4</v>
      </c>
      <c r="AA339" s="48">
        <v>7.1829999999999998</v>
      </c>
      <c r="AB339" s="48">
        <v>66</v>
      </c>
    </row>
    <row r="340" spans="20:28" x14ac:dyDescent="0.2">
      <c r="T340" s="50" t="s">
        <v>1144</v>
      </c>
      <c r="U340" s="48">
        <v>2.0789999999999999E-2</v>
      </c>
      <c r="V340" s="48">
        <v>5.574E-3</v>
      </c>
      <c r="W340" s="48">
        <v>1.5219999999999999E-2</v>
      </c>
      <c r="X340" s="48">
        <v>2.8630000000000001E-3</v>
      </c>
      <c r="Y340" s="48">
        <v>4</v>
      </c>
      <c r="Z340" s="48">
        <v>4</v>
      </c>
      <c r="AA340" s="48">
        <v>7.5170000000000003</v>
      </c>
      <c r="AB340" s="48">
        <v>66</v>
      </c>
    </row>
    <row r="341" spans="20:28" x14ac:dyDescent="0.2">
      <c r="T341" s="50" t="s">
        <v>1146</v>
      </c>
      <c r="U341" s="48">
        <v>2.0789999999999999E-2</v>
      </c>
      <c r="V341" s="48">
        <v>1.5270000000000001E-2</v>
      </c>
      <c r="W341" s="48">
        <v>5.5160000000000001E-3</v>
      </c>
      <c r="X341" s="48">
        <v>2.8630000000000001E-3</v>
      </c>
      <c r="Y341" s="48">
        <v>4</v>
      </c>
      <c r="Z341" s="48">
        <v>4</v>
      </c>
      <c r="AA341" s="48">
        <v>2.7250000000000001</v>
      </c>
      <c r="AB341" s="48">
        <v>66</v>
      </c>
    </row>
    <row r="342" spans="20:28" x14ac:dyDescent="0.2">
      <c r="T342" s="50" t="s">
        <v>906</v>
      </c>
      <c r="U342" s="48">
        <v>2.7900000000000001E-2</v>
      </c>
      <c r="V342" s="48">
        <v>3.7940000000000002E-2</v>
      </c>
      <c r="W342" s="48">
        <v>-1.004E-2</v>
      </c>
      <c r="X342" s="48">
        <v>2.8630000000000001E-3</v>
      </c>
      <c r="Y342" s="48">
        <v>4</v>
      </c>
      <c r="Z342" s="48">
        <v>4</v>
      </c>
      <c r="AA342" s="48">
        <v>4.9580000000000002</v>
      </c>
      <c r="AB342" s="48">
        <v>66</v>
      </c>
    </row>
    <row r="343" spans="20:28" x14ac:dyDescent="0.2">
      <c r="T343" s="50" t="s">
        <v>908</v>
      </c>
      <c r="U343" s="48">
        <v>2.7900000000000001E-2</v>
      </c>
      <c r="V343" s="48">
        <v>3.1449999999999999E-2</v>
      </c>
      <c r="W343" s="48">
        <v>-3.552E-3</v>
      </c>
      <c r="X343" s="48">
        <v>2.8630000000000001E-3</v>
      </c>
      <c r="Y343" s="48">
        <v>4</v>
      </c>
      <c r="Z343" s="48">
        <v>4</v>
      </c>
      <c r="AA343" s="48">
        <v>1.7549999999999999</v>
      </c>
      <c r="AB343" s="48">
        <v>66</v>
      </c>
    </row>
    <row r="344" spans="20:28" x14ac:dyDescent="0.2">
      <c r="T344" s="50" t="s">
        <v>910</v>
      </c>
      <c r="U344" s="48">
        <v>2.7900000000000001E-2</v>
      </c>
      <c r="V344" s="48">
        <v>2.0990000000000002E-2</v>
      </c>
      <c r="W344" s="48">
        <v>6.9129999999999999E-3</v>
      </c>
      <c r="X344" s="48">
        <v>2.8630000000000001E-3</v>
      </c>
      <c r="Y344" s="48">
        <v>4</v>
      </c>
      <c r="Z344" s="48">
        <v>4</v>
      </c>
      <c r="AA344" s="48">
        <v>3.415</v>
      </c>
      <c r="AB344" s="48">
        <v>66</v>
      </c>
    </row>
    <row r="345" spans="20:28" x14ac:dyDescent="0.2">
      <c r="T345" s="50" t="s">
        <v>912</v>
      </c>
      <c r="U345" s="48">
        <v>2.7900000000000001E-2</v>
      </c>
      <c r="V345" s="48">
        <v>4.8649999999999999E-2</v>
      </c>
      <c r="W345" s="48">
        <v>-2.0750000000000001E-2</v>
      </c>
      <c r="X345" s="48">
        <v>2.8630000000000001E-3</v>
      </c>
      <c r="Y345" s="48">
        <v>4</v>
      </c>
      <c r="Z345" s="48">
        <v>4</v>
      </c>
      <c r="AA345" s="48">
        <v>10.25</v>
      </c>
      <c r="AB345" s="48">
        <v>66</v>
      </c>
    </row>
    <row r="346" spans="20:28" x14ac:dyDescent="0.2">
      <c r="T346" s="50" t="s">
        <v>914</v>
      </c>
      <c r="U346" s="48">
        <v>2.7900000000000001E-2</v>
      </c>
      <c r="V346" s="48">
        <v>1.125E-2</v>
      </c>
      <c r="W346" s="48">
        <v>1.6650000000000002E-2</v>
      </c>
      <c r="X346" s="48">
        <v>2.8630000000000001E-3</v>
      </c>
      <c r="Y346" s="48">
        <v>4</v>
      </c>
      <c r="Z346" s="48">
        <v>4</v>
      </c>
      <c r="AA346" s="48">
        <v>8.2270000000000003</v>
      </c>
      <c r="AB346" s="48">
        <v>66</v>
      </c>
    </row>
    <row r="347" spans="20:28" x14ac:dyDescent="0.2">
      <c r="T347" s="50" t="s">
        <v>916</v>
      </c>
      <c r="U347" s="48">
        <v>2.7900000000000001E-2</v>
      </c>
      <c r="V347" s="48">
        <v>2.053E-2</v>
      </c>
      <c r="W347" s="48">
        <v>7.3709999999999999E-3</v>
      </c>
      <c r="X347" s="48">
        <v>2.8630000000000001E-3</v>
      </c>
      <c r="Y347" s="48">
        <v>4</v>
      </c>
      <c r="Z347" s="48">
        <v>4</v>
      </c>
      <c r="AA347" s="48">
        <v>3.6419999999999999</v>
      </c>
      <c r="AB347" s="48">
        <v>66</v>
      </c>
    </row>
    <row r="348" spans="20:28" x14ac:dyDescent="0.2">
      <c r="T348" s="50" t="s">
        <v>918</v>
      </c>
      <c r="U348" s="48">
        <v>2.7900000000000001E-2</v>
      </c>
      <c r="V348" s="48">
        <v>1.7930000000000001E-2</v>
      </c>
      <c r="W348" s="48">
        <v>9.9670000000000002E-3</v>
      </c>
      <c r="X348" s="48">
        <v>2.8630000000000001E-3</v>
      </c>
      <c r="Y348" s="48">
        <v>4</v>
      </c>
      <c r="Z348" s="48">
        <v>4</v>
      </c>
      <c r="AA348" s="48">
        <v>4.9240000000000004</v>
      </c>
      <c r="AB348" s="48">
        <v>66</v>
      </c>
    </row>
    <row r="349" spans="20:28" x14ac:dyDescent="0.2">
      <c r="T349" s="50" t="s">
        <v>920</v>
      </c>
      <c r="U349" s="48">
        <v>2.7900000000000001E-2</v>
      </c>
      <c r="V349" s="48">
        <v>1.1820000000000001E-2</v>
      </c>
      <c r="W349" s="48">
        <v>1.6080000000000001E-2</v>
      </c>
      <c r="X349" s="48">
        <v>2.8630000000000001E-3</v>
      </c>
      <c r="Y349" s="48">
        <v>4</v>
      </c>
      <c r="Z349" s="48">
        <v>4</v>
      </c>
      <c r="AA349" s="48">
        <v>7.9420000000000002</v>
      </c>
      <c r="AB349" s="48">
        <v>66</v>
      </c>
    </row>
    <row r="350" spans="20:28" x14ac:dyDescent="0.2">
      <c r="T350" s="50" t="s">
        <v>922</v>
      </c>
      <c r="U350" s="48">
        <v>2.7900000000000001E-2</v>
      </c>
      <c r="V350" s="48">
        <v>2.1520000000000001E-2</v>
      </c>
      <c r="W350" s="48">
        <v>6.3759999999999997E-3</v>
      </c>
      <c r="X350" s="48">
        <v>2.8630000000000001E-3</v>
      </c>
      <c r="Y350" s="48">
        <v>4</v>
      </c>
      <c r="Z350" s="48">
        <v>4</v>
      </c>
      <c r="AA350" s="48">
        <v>3.15</v>
      </c>
      <c r="AB350" s="48">
        <v>66</v>
      </c>
    </row>
    <row r="351" spans="20:28" x14ac:dyDescent="0.2">
      <c r="T351" s="50" t="s">
        <v>924</v>
      </c>
      <c r="U351" s="48">
        <v>2.7900000000000001E-2</v>
      </c>
      <c r="V351" s="48">
        <v>2.085E-2</v>
      </c>
      <c r="W351" s="48">
        <v>7.0520000000000001E-3</v>
      </c>
      <c r="X351" s="48">
        <v>2.8630000000000001E-3</v>
      </c>
      <c r="Y351" s="48">
        <v>4</v>
      </c>
      <c r="Z351" s="48">
        <v>4</v>
      </c>
      <c r="AA351" s="48">
        <v>3.484</v>
      </c>
      <c r="AB351" s="48">
        <v>66</v>
      </c>
    </row>
    <row r="352" spans="20:28" x14ac:dyDescent="0.2">
      <c r="T352" s="50" t="s">
        <v>926</v>
      </c>
      <c r="U352" s="48">
        <v>2.7900000000000001E-2</v>
      </c>
      <c r="V352" s="48">
        <v>2.069E-2</v>
      </c>
      <c r="W352" s="48">
        <v>7.2100000000000003E-3</v>
      </c>
      <c r="X352" s="48">
        <v>2.8630000000000001E-3</v>
      </c>
      <c r="Y352" s="48">
        <v>4</v>
      </c>
      <c r="Z352" s="48">
        <v>4</v>
      </c>
      <c r="AA352" s="48">
        <v>3.5619999999999998</v>
      </c>
      <c r="AB352" s="48">
        <v>66</v>
      </c>
    </row>
    <row r="353" spans="20:28" x14ac:dyDescent="0.2">
      <c r="T353" s="50" t="s">
        <v>928</v>
      </c>
      <c r="U353" s="48">
        <v>2.7900000000000001E-2</v>
      </c>
      <c r="V353" s="48">
        <v>2.7099999999999999E-2</v>
      </c>
      <c r="W353" s="48">
        <v>8.0170000000000003E-4</v>
      </c>
      <c r="X353" s="48">
        <v>2.8630000000000001E-3</v>
      </c>
      <c r="Y353" s="48">
        <v>4</v>
      </c>
      <c r="Z353" s="48">
        <v>4</v>
      </c>
      <c r="AA353" s="48">
        <v>0.39610000000000001</v>
      </c>
      <c r="AB353" s="48">
        <v>66</v>
      </c>
    </row>
    <row r="354" spans="20:28" x14ac:dyDescent="0.2">
      <c r="T354" s="50" t="s">
        <v>1161</v>
      </c>
      <c r="U354" s="48">
        <v>2.7900000000000001E-2</v>
      </c>
      <c r="V354" s="48">
        <v>1.719E-2</v>
      </c>
      <c r="W354" s="48">
        <v>1.0710000000000001E-2</v>
      </c>
      <c r="X354" s="48">
        <v>2.8630000000000001E-3</v>
      </c>
      <c r="Y354" s="48">
        <v>4</v>
      </c>
      <c r="Z354" s="48">
        <v>4</v>
      </c>
      <c r="AA354" s="48">
        <v>5.29</v>
      </c>
      <c r="AB354" s="48">
        <v>66</v>
      </c>
    </row>
    <row r="355" spans="20:28" x14ac:dyDescent="0.2">
      <c r="T355" s="50" t="s">
        <v>1163</v>
      </c>
      <c r="U355" s="48">
        <v>2.7900000000000001E-2</v>
      </c>
      <c r="V355" s="48">
        <v>1.0710000000000001E-2</v>
      </c>
      <c r="W355" s="48">
        <v>1.719E-2</v>
      </c>
      <c r="X355" s="48">
        <v>2.8630000000000001E-3</v>
      </c>
      <c r="Y355" s="48">
        <v>4</v>
      </c>
      <c r="Z355" s="48">
        <v>4</v>
      </c>
      <c r="AA355" s="48">
        <v>8.4939999999999998</v>
      </c>
      <c r="AB355" s="48">
        <v>66</v>
      </c>
    </row>
    <row r="356" spans="20:28" x14ac:dyDescent="0.2">
      <c r="T356" s="50" t="s">
        <v>1165</v>
      </c>
      <c r="U356" s="48">
        <v>2.7900000000000001E-2</v>
      </c>
      <c r="V356" s="48">
        <v>2.0740000000000001E-2</v>
      </c>
      <c r="W356" s="48">
        <v>7.156E-3</v>
      </c>
      <c r="X356" s="48">
        <v>2.8630000000000001E-3</v>
      </c>
      <c r="Y356" s="48">
        <v>4</v>
      </c>
      <c r="Z356" s="48">
        <v>4</v>
      </c>
      <c r="AA356" s="48">
        <v>3.536</v>
      </c>
      <c r="AB356" s="48">
        <v>66</v>
      </c>
    </row>
    <row r="357" spans="20:28" x14ac:dyDescent="0.2">
      <c r="T357" s="50" t="s">
        <v>1167</v>
      </c>
      <c r="U357" s="48">
        <v>2.7900000000000001E-2</v>
      </c>
      <c r="V357" s="48">
        <v>6.2500000000000003E-3</v>
      </c>
      <c r="W357" s="48">
        <v>2.1649999999999999E-2</v>
      </c>
      <c r="X357" s="48">
        <v>2.8630000000000001E-3</v>
      </c>
      <c r="Y357" s="48">
        <v>4</v>
      </c>
      <c r="Z357" s="48">
        <v>4</v>
      </c>
      <c r="AA357" s="48">
        <v>10.7</v>
      </c>
      <c r="AB357" s="48">
        <v>66</v>
      </c>
    </row>
    <row r="358" spans="20:28" x14ac:dyDescent="0.2">
      <c r="T358" s="50" t="s">
        <v>1169</v>
      </c>
      <c r="U358" s="48">
        <v>2.7900000000000001E-2</v>
      </c>
      <c r="V358" s="48">
        <v>5.574E-3</v>
      </c>
      <c r="W358" s="48">
        <v>2.2329999999999999E-2</v>
      </c>
      <c r="X358" s="48">
        <v>2.8630000000000001E-3</v>
      </c>
      <c r="Y358" s="48">
        <v>4</v>
      </c>
      <c r="Z358" s="48">
        <v>4</v>
      </c>
      <c r="AA358" s="48">
        <v>11.03</v>
      </c>
      <c r="AB358" s="48">
        <v>66</v>
      </c>
    </row>
    <row r="359" spans="20:28" x14ac:dyDescent="0.2">
      <c r="T359" s="50" t="s">
        <v>1171</v>
      </c>
      <c r="U359" s="48">
        <v>2.7900000000000001E-2</v>
      </c>
      <c r="V359" s="48">
        <v>1.5270000000000001E-2</v>
      </c>
      <c r="W359" s="48">
        <v>1.2630000000000001E-2</v>
      </c>
      <c r="X359" s="48">
        <v>2.8630000000000001E-3</v>
      </c>
      <c r="Y359" s="48">
        <v>4</v>
      </c>
      <c r="Z359" s="48">
        <v>4</v>
      </c>
      <c r="AA359" s="48">
        <v>6.2380000000000004</v>
      </c>
      <c r="AB359" s="48">
        <v>66</v>
      </c>
    </row>
    <row r="360" spans="20:28" x14ac:dyDescent="0.2">
      <c r="T360" s="50" t="s">
        <v>930</v>
      </c>
      <c r="U360" s="48">
        <v>3.7940000000000002E-2</v>
      </c>
      <c r="V360" s="48">
        <v>3.1449999999999999E-2</v>
      </c>
      <c r="W360" s="48">
        <v>6.4840000000000002E-3</v>
      </c>
      <c r="X360" s="48">
        <v>2.8630000000000001E-3</v>
      </c>
      <c r="Y360" s="48">
        <v>4</v>
      </c>
      <c r="Z360" s="48">
        <v>4</v>
      </c>
      <c r="AA360" s="48">
        <v>3.2029999999999998</v>
      </c>
      <c r="AB360" s="48">
        <v>66</v>
      </c>
    </row>
    <row r="361" spans="20:28" x14ac:dyDescent="0.2">
      <c r="T361" s="50" t="s">
        <v>932</v>
      </c>
      <c r="U361" s="48">
        <v>3.7940000000000002E-2</v>
      </c>
      <c r="V361" s="48">
        <v>2.0990000000000002E-2</v>
      </c>
      <c r="W361" s="48">
        <v>1.695E-2</v>
      </c>
      <c r="X361" s="48">
        <v>2.8630000000000001E-3</v>
      </c>
      <c r="Y361" s="48">
        <v>4</v>
      </c>
      <c r="Z361" s="48">
        <v>4</v>
      </c>
      <c r="AA361" s="48">
        <v>8.3729999999999993</v>
      </c>
      <c r="AB361" s="48">
        <v>66</v>
      </c>
    </row>
    <row r="362" spans="20:28" x14ac:dyDescent="0.2">
      <c r="T362" s="50" t="s">
        <v>934</v>
      </c>
      <c r="U362" s="48">
        <v>3.7940000000000002E-2</v>
      </c>
      <c r="V362" s="48">
        <v>4.8649999999999999E-2</v>
      </c>
      <c r="W362" s="48">
        <v>-1.0710000000000001E-2</v>
      </c>
      <c r="X362" s="48">
        <v>2.8630000000000001E-3</v>
      </c>
      <c r="Y362" s="48">
        <v>4</v>
      </c>
      <c r="Z362" s="48">
        <v>4</v>
      </c>
      <c r="AA362" s="48">
        <v>5.2910000000000004</v>
      </c>
      <c r="AB362" s="48">
        <v>66</v>
      </c>
    </row>
    <row r="363" spans="20:28" x14ac:dyDescent="0.2">
      <c r="T363" s="50" t="s">
        <v>936</v>
      </c>
      <c r="U363" s="48">
        <v>3.7940000000000002E-2</v>
      </c>
      <c r="V363" s="48">
        <v>1.125E-2</v>
      </c>
      <c r="W363" s="48">
        <v>2.6689999999999998E-2</v>
      </c>
      <c r="X363" s="48">
        <v>2.8630000000000001E-3</v>
      </c>
      <c r="Y363" s="48">
        <v>4</v>
      </c>
      <c r="Z363" s="48">
        <v>4</v>
      </c>
      <c r="AA363" s="48">
        <v>13.19</v>
      </c>
      <c r="AB363" s="48">
        <v>66</v>
      </c>
    </row>
    <row r="364" spans="20:28" x14ac:dyDescent="0.2">
      <c r="T364" s="50" t="s">
        <v>938</v>
      </c>
      <c r="U364" s="48">
        <v>3.7940000000000002E-2</v>
      </c>
      <c r="V364" s="48">
        <v>2.053E-2</v>
      </c>
      <c r="W364" s="48">
        <v>1.7409999999999998E-2</v>
      </c>
      <c r="X364" s="48">
        <v>2.8630000000000001E-3</v>
      </c>
      <c r="Y364" s="48">
        <v>4</v>
      </c>
      <c r="Z364" s="48">
        <v>4</v>
      </c>
      <c r="AA364" s="48">
        <v>8.6</v>
      </c>
      <c r="AB364" s="48">
        <v>66</v>
      </c>
    </row>
    <row r="365" spans="20:28" x14ac:dyDescent="0.2">
      <c r="T365" s="50" t="s">
        <v>940</v>
      </c>
      <c r="U365" s="48">
        <v>3.7940000000000002E-2</v>
      </c>
      <c r="V365" s="48">
        <v>1.7930000000000001E-2</v>
      </c>
      <c r="W365" s="48">
        <v>0.02</v>
      </c>
      <c r="X365" s="48">
        <v>2.8630000000000001E-3</v>
      </c>
      <c r="Y365" s="48">
        <v>4</v>
      </c>
      <c r="Z365" s="48">
        <v>4</v>
      </c>
      <c r="AA365" s="48">
        <v>9.8819999999999997</v>
      </c>
      <c r="AB365" s="48">
        <v>66</v>
      </c>
    </row>
    <row r="366" spans="20:28" x14ac:dyDescent="0.2">
      <c r="T366" s="50" t="s">
        <v>942</v>
      </c>
      <c r="U366" s="48">
        <v>3.7940000000000002E-2</v>
      </c>
      <c r="V366" s="48">
        <v>1.1820000000000001E-2</v>
      </c>
      <c r="W366" s="48">
        <v>2.6110000000000001E-2</v>
      </c>
      <c r="X366" s="48">
        <v>2.8630000000000001E-3</v>
      </c>
      <c r="Y366" s="48">
        <v>4</v>
      </c>
      <c r="Z366" s="48">
        <v>4</v>
      </c>
      <c r="AA366" s="48">
        <v>12.9</v>
      </c>
      <c r="AB366" s="48">
        <v>66</v>
      </c>
    </row>
    <row r="367" spans="20:28" x14ac:dyDescent="0.2">
      <c r="T367" s="50" t="s">
        <v>944</v>
      </c>
      <c r="U367" s="48">
        <v>3.7940000000000002E-2</v>
      </c>
      <c r="V367" s="48">
        <v>2.1520000000000001E-2</v>
      </c>
      <c r="W367" s="48">
        <v>1.6410000000000001E-2</v>
      </c>
      <c r="X367" s="48">
        <v>2.8630000000000001E-3</v>
      </c>
      <c r="Y367" s="48">
        <v>4</v>
      </c>
      <c r="Z367" s="48">
        <v>4</v>
      </c>
      <c r="AA367" s="48">
        <v>8.1080000000000005</v>
      </c>
      <c r="AB367" s="48">
        <v>66</v>
      </c>
    </row>
    <row r="368" spans="20:28" x14ac:dyDescent="0.2">
      <c r="T368" s="50" t="s">
        <v>946</v>
      </c>
      <c r="U368" s="48">
        <v>3.7940000000000002E-2</v>
      </c>
      <c r="V368" s="48">
        <v>2.085E-2</v>
      </c>
      <c r="W368" s="48">
        <v>1.7090000000000001E-2</v>
      </c>
      <c r="X368" s="48">
        <v>2.8630000000000001E-3</v>
      </c>
      <c r="Y368" s="48">
        <v>4</v>
      </c>
      <c r="Z368" s="48">
        <v>4</v>
      </c>
      <c r="AA368" s="48">
        <v>8.4420000000000002</v>
      </c>
      <c r="AB368" s="48">
        <v>66</v>
      </c>
    </row>
    <row r="369" spans="20:28" x14ac:dyDescent="0.2">
      <c r="T369" s="50" t="s">
        <v>948</v>
      </c>
      <c r="U369" s="48">
        <v>3.7940000000000002E-2</v>
      </c>
      <c r="V369" s="48">
        <v>2.069E-2</v>
      </c>
      <c r="W369" s="48">
        <v>1.7250000000000001E-2</v>
      </c>
      <c r="X369" s="48">
        <v>2.8630000000000001E-3</v>
      </c>
      <c r="Y369" s="48">
        <v>4</v>
      </c>
      <c r="Z369" s="48">
        <v>4</v>
      </c>
      <c r="AA369" s="48">
        <v>8.52</v>
      </c>
      <c r="AB369" s="48">
        <v>66</v>
      </c>
    </row>
    <row r="370" spans="20:28" x14ac:dyDescent="0.2">
      <c r="T370" s="50" t="s">
        <v>950</v>
      </c>
      <c r="U370" s="48">
        <v>3.7940000000000002E-2</v>
      </c>
      <c r="V370" s="48">
        <v>2.7099999999999999E-2</v>
      </c>
      <c r="W370" s="48">
        <v>1.0840000000000001E-2</v>
      </c>
      <c r="X370" s="48">
        <v>2.8630000000000001E-3</v>
      </c>
      <c r="Y370" s="48">
        <v>4</v>
      </c>
      <c r="Z370" s="48">
        <v>4</v>
      </c>
      <c r="AA370" s="48">
        <v>5.3540000000000001</v>
      </c>
      <c r="AB370" s="48">
        <v>66</v>
      </c>
    </row>
    <row r="371" spans="20:28" x14ac:dyDescent="0.2">
      <c r="T371" s="50" t="s">
        <v>1185</v>
      </c>
      <c r="U371" s="48">
        <v>3.7940000000000002E-2</v>
      </c>
      <c r="V371" s="48">
        <v>1.719E-2</v>
      </c>
      <c r="W371" s="48">
        <v>2.0740000000000001E-2</v>
      </c>
      <c r="X371" s="48">
        <v>2.8630000000000001E-3</v>
      </c>
      <c r="Y371" s="48">
        <v>4</v>
      </c>
      <c r="Z371" s="48">
        <v>4</v>
      </c>
      <c r="AA371" s="48">
        <v>10.25</v>
      </c>
      <c r="AB371" s="48">
        <v>66</v>
      </c>
    </row>
    <row r="372" spans="20:28" x14ac:dyDescent="0.2">
      <c r="T372" s="50" t="s">
        <v>1187</v>
      </c>
      <c r="U372" s="48">
        <v>3.7940000000000002E-2</v>
      </c>
      <c r="V372" s="48">
        <v>1.0710000000000001E-2</v>
      </c>
      <c r="W372" s="48">
        <v>2.7230000000000001E-2</v>
      </c>
      <c r="X372" s="48">
        <v>2.8630000000000001E-3</v>
      </c>
      <c r="Y372" s="48">
        <v>4</v>
      </c>
      <c r="Z372" s="48">
        <v>4</v>
      </c>
      <c r="AA372" s="48">
        <v>13.45</v>
      </c>
      <c r="AB372" s="48">
        <v>66</v>
      </c>
    </row>
    <row r="373" spans="20:28" x14ac:dyDescent="0.2">
      <c r="T373" s="50" t="s">
        <v>1189</v>
      </c>
      <c r="U373" s="48">
        <v>3.7940000000000002E-2</v>
      </c>
      <c r="V373" s="48">
        <v>2.0740000000000001E-2</v>
      </c>
      <c r="W373" s="48">
        <v>1.719E-2</v>
      </c>
      <c r="X373" s="48">
        <v>2.8630000000000001E-3</v>
      </c>
      <c r="Y373" s="48">
        <v>4</v>
      </c>
      <c r="Z373" s="48">
        <v>4</v>
      </c>
      <c r="AA373" s="48">
        <v>8.4939999999999998</v>
      </c>
      <c r="AB373" s="48">
        <v>66</v>
      </c>
    </row>
    <row r="374" spans="20:28" x14ac:dyDescent="0.2">
      <c r="T374" s="50" t="s">
        <v>1190</v>
      </c>
      <c r="U374" s="48">
        <v>3.7940000000000002E-2</v>
      </c>
      <c r="V374" s="48">
        <v>6.2500000000000003E-3</v>
      </c>
      <c r="W374" s="48">
        <v>3.1690000000000003E-2</v>
      </c>
      <c r="X374" s="48">
        <v>2.8630000000000001E-3</v>
      </c>
      <c r="Y374" s="48">
        <v>4</v>
      </c>
      <c r="Z374" s="48">
        <v>4</v>
      </c>
      <c r="AA374" s="48">
        <v>15.65</v>
      </c>
      <c r="AB374" s="48">
        <v>66</v>
      </c>
    </row>
    <row r="375" spans="20:28" x14ac:dyDescent="0.2">
      <c r="T375" s="50" t="s">
        <v>1192</v>
      </c>
      <c r="U375" s="48">
        <v>3.7940000000000002E-2</v>
      </c>
      <c r="V375" s="48">
        <v>5.574E-3</v>
      </c>
      <c r="W375" s="48">
        <v>3.236E-2</v>
      </c>
      <c r="X375" s="48">
        <v>2.8630000000000001E-3</v>
      </c>
      <c r="Y375" s="48">
        <v>4</v>
      </c>
      <c r="Z375" s="48">
        <v>4</v>
      </c>
      <c r="AA375" s="48">
        <v>15.99</v>
      </c>
      <c r="AB375" s="48">
        <v>66</v>
      </c>
    </row>
    <row r="376" spans="20:28" x14ac:dyDescent="0.2">
      <c r="T376" s="50" t="s">
        <v>1194</v>
      </c>
      <c r="U376" s="48">
        <v>3.7940000000000002E-2</v>
      </c>
      <c r="V376" s="48">
        <v>1.5270000000000001E-2</v>
      </c>
      <c r="W376" s="48">
        <v>2.266E-2</v>
      </c>
      <c r="X376" s="48">
        <v>2.8630000000000001E-3</v>
      </c>
      <c r="Y376" s="48">
        <v>4</v>
      </c>
      <c r="Z376" s="48">
        <v>4</v>
      </c>
      <c r="AA376" s="48">
        <v>11.2</v>
      </c>
      <c r="AB376" s="48">
        <v>66</v>
      </c>
    </row>
    <row r="377" spans="20:28" x14ac:dyDescent="0.2">
      <c r="T377" s="50" t="s">
        <v>952</v>
      </c>
      <c r="U377" s="48">
        <v>3.1449999999999999E-2</v>
      </c>
      <c r="V377" s="48">
        <v>2.0990000000000002E-2</v>
      </c>
      <c r="W377" s="48">
        <v>1.0460000000000001E-2</v>
      </c>
      <c r="X377" s="48">
        <v>2.8630000000000001E-3</v>
      </c>
      <c r="Y377" s="48">
        <v>4</v>
      </c>
      <c r="Z377" s="48">
        <v>4</v>
      </c>
      <c r="AA377" s="48">
        <v>5.17</v>
      </c>
      <c r="AB377" s="48">
        <v>66</v>
      </c>
    </row>
    <row r="378" spans="20:28" x14ac:dyDescent="0.2">
      <c r="T378" s="50" t="s">
        <v>954</v>
      </c>
      <c r="U378" s="48">
        <v>3.1449999999999999E-2</v>
      </c>
      <c r="V378" s="48">
        <v>4.8649999999999999E-2</v>
      </c>
      <c r="W378" s="48">
        <v>-1.719E-2</v>
      </c>
      <c r="X378" s="48">
        <v>2.8630000000000001E-3</v>
      </c>
      <c r="Y378" s="48">
        <v>4</v>
      </c>
      <c r="Z378" s="48">
        <v>4</v>
      </c>
      <c r="AA378" s="48">
        <v>8.4939999999999998</v>
      </c>
      <c r="AB378" s="48">
        <v>66</v>
      </c>
    </row>
    <row r="379" spans="20:28" x14ac:dyDescent="0.2">
      <c r="T379" s="50" t="s">
        <v>956</v>
      </c>
      <c r="U379" s="48">
        <v>3.1449999999999999E-2</v>
      </c>
      <c r="V379" s="48">
        <v>1.125E-2</v>
      </c>
      <c r="W379" s="48">
        <v>2.0199999999999999E-2</v>
      </c>
      <c r="X379" s="48">
        <v>2.8630000000000001E-3</v>
      </c>
      <c r="Y379" s="48">
        <v>4</v>
      </c>
      <c r="Z379" s="48">
        <v>4</v>
      </c>
      <c r="AA379" s="48">
        <v>9.9819999999999993</v>
      </c>
      <c r="AB379" s="48">
        <v>66</v>
      </c>
    </row>
    <row r="380" spans="20:28" x14ac:dyDescent="0.2">
      <c r="T380" s="50" t="s">
        <v>958</v>
      </c>
      <c r="U380" s="48">
        <v>3.1449999999999999E-2</v>
      </c>
      <c r="V380" s="48">
        <v>2.053E-2</v>
      </c>
      <c r="W380" s="48">
        <v>1.0919999999999999E-2</v>
      </c>
      <c r="X380" s="48">
        <v>2.8630000000000001E-3</v>
      </c>
      <c r="Y380" s="48">
        <v>4</v>
      </c>
      <c r="Z380" s="48">
        <v>4</v>
      </c>
      <c r="AA380" s="48">
        <v>5.3959999999999999</v>
      </c>
      <c r="AB380" s="48">
        <v>66</v>
      </c>
    </row>
    <row r="381" spans="20:28" x14ac:dyDescent="0.2">
      <c r="T381" s="50" t="s">
        <v>960</v>
      </c>
      <c r="U381" s="48">
        <v>3.1449999999999999E-2</v>
      </c>
      <c r="V381" s="48">
        <v>1.7930000000000001E-2</v>
      </c>
      <c r="W381" s="48">
        <v>1.3520000000000001E-2</v>
      </c>
      <c r="X381" s="48">
        <v>2.8630000000000001E-3</v>
      </c>
      <c r="Y381" s="48">
        <v>4</v>
      </c>
      <c r="Z381" s="48">
        <v>4</v>
      </c>
      <c r="AA381" s="48">
        <v>6.6790000000000003</v>
      </c>
      <c r="AB381" s="48">
        <v>66</v>
      </c>
    </row>
    <row r="382" spans="20:28" x14ac:dyDescent="0.2">
      <c r="T382" s="50" t="s">
        <v>962</v>
      </c>
      <c r="U382" s="48">
        <v>3.1449999999999999E-2</v>
      </c>
      <c r="V382" s="48">
        <v>1.1820000000000001E-2</v>
      </c>
      <c r="W382" s="48">
        <v>1.9630000000000002E-2</v>
      </c>
      <c r="X382" s="48">
        <v>2.8630000000000001E-3</v>
      </c>
      <c r="Y382" s="48">
        <v>4</v>
      </c>
      <c r="Z382" s="48">
        <v>4</v>
      </c>
      <c r="AA382" s="48">
        <v>9.6969999999999992</v>
      </c>
      <c r="AB382" s="48">
        <v>66</v>
      </c>
    </row>
    <row r="383" spans="20:28" x14ac:dyDescent="0.2">
      <c r="T383" s="50" t="s">
        <v>964</v>
      </c>
      <c r="U383" s="48">
        <v>3.1449999999999999E-2</v>
      </c>
      <c r="V383" s="48">
        <v>2.1520000000000001E-2</v>
      </c>
      <c r="W383" s="48">
        <v>9.9279999999999993E-3</v>
      </c>
      <c r="X383" s="48">
        <v>2.8630000000000001E-3</v>
      </c>
      <c r="Y383" s="48">
        <v>4</v>
      </c>
      <c r="Z383" s="48">
        <v>4</v>
      </c>
      <c r="AA383" s="48">
        <v>4.9050000000000002</v>
      </c>
      <c r="AB383" s="48">
        <v>66</v>
      </c>
    </row>
    <row r="384" spans="20:28" x14ac:dyDescent="0.2">
      <c r="T384" s="50" t="s">
        <v>966</v>
      </c>
      <c r="U384" s="48">
        <v>3.1449999999999999E-2</v>
      </c>
      <c r="V384" s="48">
        <v>2.085E-2</v>
      </c>
      <c r="W384" s="48">
        <v>1.06E-2</v>
      </c>
      <c r="X384" s="48">
        <v>2.8630000000000001E-3</v>
      </c>
      <c r="Y384" s="48">
        <v>4</v>
      </c>
      <c r="Z384" s="48">
        <v>4</v>
      </c>
      <c r="AA384" s="48">
        <v>5.2389999999999999</v>
      </c>
      <c r="AB384" s="48">
        <v>66</v>
      </c>
    </row>
    <row r="385" spans="20:28" x14ac:dyDescent="0.2">
      <c r="T385" s="50" t="s">
        <v>968</v>
      </c>
      <c r="U385" s="48">
        <v>3.1449999999999999E-2</v>
      </c>
      <c r="V385" s="48">
        <v>2.069E-2</v>
      </c>
      <c r="W385" s="48">
        <v>1.076E-2</v>
      </c>
      <c r="X385" s="48">
        <v>2.8630000000000001E-3</v>
      </c>
      <c r="Y385" s="48">
        <v>4</v>
      </c>
      <c r="Z385" s="48">
        <v>4</v>
      </c>
      <c r="AA385" s="48">
        <v>5.3170000000000002</v>
      </c>
      <c r="AB385" s="48">
        <v>66</v>
      </c>
    </row>
    <row r="386" spans="20:28" x14ac:dyDescent="0.2">
      <c r="T386" s="50" t="s">
        <v>970</v>
      </c>
      <c r="U386" s="48">
        <v>3.1449999999999999E-2</v>
      </c>
      <c r="V386" s="48">
        <v>2.7099999999999999E-2</v>
      </c>
      <c r="W386" s="48">
        <v>4.3530000000000001E-3</v>
      </c>
      <c r="X386" s="48">
        <v>2.8630000000000001E-3</v>
      </c>
      <c r="Y386" s="48">
        <v>4</v>
      </c>
      <c r="Z386" s="48">
        <v>4</v>
      </c>
      <c r="AA386" s="48">
        <v>2.1509999999999998</v>
      </c>
      <c r="AB386" s="48">
        <v>66</v>
      </c>
    </row>
    <row r="387" spans="20:28" x14ac:dyDescent="0.2">
      <c r="T387" s="50" t="s">
        <v>1207</v>
      </c>
      <c r="U387" s="48">
        <v>3.1449999999999999E-2</v>
      </c>
      <c r="V387" s="48">
        <v>1.719E-2</v>
      </c>
      <c r="W387" s="48">
        <v>1.426E-2</v>
      </c>
      <c r="X387" s="48">
        <v>2.8630000000000001E-3</v>
      </c>
      <c r="Y387" s="48">
        <v>4</v>
      </c>
      <c r="Z387" s="48">
        <v>4</v>
      </c>
      <c r="AA387" s="48">
        <v>7.0449999999999999</v>
      </c>
      <c r="AB387" s="48">
        <v>66</v>
      </c>
    </row>
    <row r="388" spans="20:28" x14ac:dyDescent="0.2">
      <c r="T388" s="50" t="s">
        <v>1209</v>
      </c>
      <c r="U388" s="48">
        <v>3.1449999999999999E-2</v>
      </c>
      <c r="V388" s="48">
        <v>1.0710000000000001E-2</v>
      </c>
      <c r="W388" s="48">
        <v>2.0740000000000001E-2</v>
      </c>
      <c r="X388" s="48">
        <v>2.8630000000000001E-3</v>
      </c>
      <c r="Y388" s="48">
        <v>4</v>
      </c>
      <c r="Z388" s="48">
        <v>4</v>
      </c>
      <c r="AA388" s="48">
        <v>10.25</v>
      </c>
      <c r="AB388" s="48">
        <v>66</v>
      </c>
    </row>
    <row r="389" spans="20:28" x14ac:dyDescent="0.2">
      <c r="T389" s="50" t="s">
        <v>1210</v>
      </c>
      <c r="U389" s="48">
        <v>3.1449999999999999E-2</v>
      </c>
      <c r="V389" s="48">
        <v>2.0740000000000001E-2</v>
      </c>
      <c r="W389" s="48">
        <v>1.0710000000000001E-2</v>
      </c>
      <c r="X389" s="48">
        <v>2.8630000000000001E-3</v>
      </c>
      <c r="Y389" s="48">
        <v>4</v>
      </c>
      <c r="Z389" s="48">
        <v>4</v>
      </c>
      <c r="AA389" s="48">
        <v>5.29</v>
      </c>
      <c r="AB389" s="48">
        <v>66</v>
      </c>
    </row>
    <row r="390" spans="20:28" x14ac:dyDescent="0.2">
      <c r="T390" s="50" t="s">
        <v>1212</v>
      </c>
      <c r="U390" s="48">
        <v>3.1449999999999999E-2</v>
      </c>
      <c r="V390" s="48">
        <v>6.2500000000000003E-3</v>
      </c>
      <c r="W390" s="48">
        <v>2.52E-2</v>
      </c>
      <c r="X390" s="48">
        <v>2.8630000000000001E-3</v>
      </c>
      <c r="Y390" s="48">
        <v>4</v>
      </c>
      <c r="Z390" s="48">
        <v>4</v>
      </c>
      <c r="AA390" s="48">
        <v>12.45</v>
      </c>
      <c r="AB390" s="48">
        <v>66</v>
      </c>
    </row>
    <row r="391" spans="20:28" x14ac:dyDescent="0.2">
      <c r="T391" s="50" t="s">
        <v>1214</v>
      </c>
      <c r="U391" s="48">
        <v>3.1449999999999999E-2</v>
      </c>
      <c r="V391" s="48">
        <v>5.574E-3</v>
      </c>
      <c r="W391" s="48">
        <v>2.588E-2</v>
      </c>
      <c r="X391" s="48">
        <v>2.8630000000000001E-3</v>
      </c>
      <c r="Y391" s="48">
        <v>4</v>
      </c>
      <c r="Z391" s="48">
        <v>4</v>
      </c>
      <c r="AA391" s="48">
        <v>12.79</v>
      </c>
      <c r="AB391" s="48">
        <v>66</v>
      </c>
    </row>
    <row r="392" spans="20:28" x14ac:dyDescent="0.2">
      <c r="T392" s="50" t="s">
        <v>1216</v>
      </c>
      <c r="U392" s="48">
        <v>3.1449999999999999E-2</v>
      </c>
      <c r="V392" s="48">
        <v>1.5270000000000001E-2</v>
      </c>
      <c r="W392" s="48">
        <v>1.618E-2</v>
      </c>
      <c r="X392" s="48">
        <v>2.8630000000000001E-3</v>
      </c>
      <c r="Y392" s="48">
        <v>4</v>
      </c>
      <c r="Z392" s="48">
        <v>4</v>
      </c>
      <c r="AA392" s="48">
        <v>7.9930000000000003</v>
      </c>
      <c r="AB392" s="48">
        <v>66</v>
      </c>
    </row>
    <row r="393" spans="20:28" x14ac:dyDescent="0.2">
      <c r="T393" s="50" t="s">
        <v>972</v>
      </c>
      <c r="U393" s="48">
        <v>2.0990000000000002E-2</v>
      </c>
      <c r="V393" s="48">
        <v>4.8649999999999999E-2</v>
      </c>
      <c r="W393" s="48">
        <v>-2.7660000000000001E-2</v>
      </c>
      <c r="X393" s="48">
        <v>2.8630000000000001E-3</v>
      </c>
      <c r="Y393" s="48">
        <v>4</v>
      </c>
      <c r="Z393" s="48">
        <v>4</v>
      </c>
      <c r="AA393" s="48">
        <v>13.66</v>
      </c>
      <c r="AB393" s="48">
        <v>66</v>
      </c>
    </row>
    <row r="394" spans="20:28" x14ac:dyDescent="0.2">
      <c r="T394" s="50" t="s">
        <v>974</v>
      </c>
      <c r="U394" s="48">
        <v>2.0990000000000002E-2</v>
      </c>
      <c r="V394" s="48">
        <v>1.125E-2</v>
      </c>
      <c r="W394" s="48">
        <v>9.7389999999999994E-3</v>
      </c>
      <c r="X394" s="48">
        <v>2.8630000000000001E-3</v>
      </c>
      <c r="Y394" s="48">
        <v>4</v>
      </c>
      <c r="Z394" s="48">
        <v>4</v>
      </c>
      <c r="AA394" s="48">
        <v>4.8120000000000003</v>
      </c>
      <c r="AB394" s="48">
        <v>66</v>
      </c>
    </row>
    <row r="395" spans="20:28" x14ac:dyDescent="0.2">
      <c r="T395" s="50" t="s">
        <v>976</v>
      </c>
      <c r="U395" s="48">
        <v>2.0990000000000002E-2</v>
      </c>
      <c r="V395" s="48">
        <v>2.053E-2</v>
      </c>
      <c r="W395" s="48">
        <v>4.5830000000000003E-4</v>
      </c>
      <c r="X395" s="48">
        <v>2.8630000000000001E-3</v>
      </c>
      <c r="Y395" s="48">
        <v>4</v>
      </c>
      <c r="Z395" s="48">
        <v>4</v>
      </c>
      <c r="AA395" s="48">
        <v>0.22639999999999999</v>
      </c>
      <c r="AB395" s="48">
        <v>66</v>
      </c>
    </row>
    <row r="396" spans="20:28" x14ac:dyDescent="0.2">
      <c r="T396" s="50" t="s">
        <v>978</v>
      </c>
      <c r="U396" s="48">
        <v>2.0990000000000002E-2</v>
      </c>
      <c r="V396" s="48">
        <v>1.7930000000000001E-2</v>
      </c>
      <c r="W396" s="48">
        <v>3.0539999999999999E-3</v>
      </c>
      <c r="X396" s="48">
        <v>2.8630000000000001E-3</v>
      </c>
      <c r="Y396" s="48">
        <v>4</v>
      </c>
      <c r="Z396" s="48">
        <v>4</v>
      </c>
      <c r="AA396" s="48">
        <v>1.5089999999999999</v>
      </c>
      <c r="AB396" s="48">
        <v>66</v>
      </c>
    </row>
    <row r="397" spans="20:28" x14ac:dyDescent="0.2">
      <c r="T397" s="50" t="s">
        <v>980</v>
      </c>
      <c r="U397" s="48">
        <v>2.0990000000000002E-2</v>
      </c>
      <c r="V397" s="48">
        <v>1.1820000000000001E-2</v>
      </c>
      <c r="W397" s="48">
        <v>9.1640000000000003E-3</v>
      </c>
      <c r="X397" s="48">
        <v>2.8630000000000001E-3</v>
      </c>
      <c r="Y397" s="48">
        <v>4</v>
      </c>
      <c r="Z397" s="48">
        <v>4</v>
      </c>
      <c r="AA397" s="48">
        <v>4.5270000000000001</v>
      </c>
      <c r="AB397" s="48">
        <v>66</v>
      </c>
    </row>
    <row r="398" spans="20:28" x14ac:dyDescent="0.2">
      <c r="T398" s="50" t="s">
        <v>982</v>
      </c>
      <c r="U398" s="48">
        <v>2.0990000000000002E-2</v>
      </c>
      <c r="V398" s="48">
        <v>2.1520000000000001E-2</v>
      </c>
      <c r="W398" s="48">
        <v>-5.3680000000000004E-4</v>
      </c>
      <c r="X398" s="48">
        <v>2.8630000000000001E-3</v>
      </c>
      <c r="Y398" s="48">
        <v>4</v>
      </c>
      <c r="Z398" s="48">
        <v>4</v>
      </c>
      <c r="AA398" s="48">
        <v>0.26519999999999999</v>
      </c>
      <c r="AB398" s="48">
        <v>66</v>
      </c>
    </row>
    <row r="399" spans="20:28" x14ac:dyDescent="0.2">
      <c r="T399" s="50" t="s">
        <v>984</v>
      </c>
      <c r="U399" s="48">
        <v>2.0990000000000002E-2</v>
      </c>
      <c r="V399" s="48">
        <v>2.085E-2</v>
      </c>
      <c r="W399" s="48">
        <v>1.395E-4</v>
      </c>
      <c r="X399" s="48">
        <v>2.8630000000000001E-3</v>
      </c>
      <c r="Y399" s="48">
        <v>4</v>
      </c>
      <c r="Z399" s="48">
        <v>4</v>
      </c>
      <c r="AA399" s="48">
        <v>6.8919999999999995E-2</v>
      </c>
      <c r="AB399" s="48">
        <v>66</v>
      </c>
    </row>
    <row r="400" spans="20:28" x14ac:dyDescent="0.2">
      <c r="T400" s="50" t="s">
        <v>986</v>
      </c>
      <c r="U400" s="48">
        <v>2.0990000000000002E-2</v>
      </c>
      <c r="V400" s="48">
        <v>2.069E-2</v>
      </c>
      <c r="W400" s="48">
        <v>2.9710000000000001E-4</v>
      </c>
      <c r="X400" s="48">
        <v>2.8630000000000001E-3</v>
      </c>
      <c r="Y400" s="48">
        <v>4</v>
      </c>
      <c r="Z400" s="48">
        <v>4</v>
      </c>
      <c r="AA400" s="48">
        <v>0.14680000000000001</v>
      </c>
      <c r="AB400" s="48">
        <v>66</v>
      </c>
    </row>
    <row r="401" spans="20:28" x14ac:dyDescent="0.2">
      <c r="T401" s="50" t="s">
        <v>988</v>
      </c>
      <c r="U401" s="48">
        <v>2.0990000000000002E-2</v>
      </c>
      <c r="V401" s="48">
        <v>2.7099999999999999E-2</v>
      </c>
      <c r="W401" s="48">
        <v>-6.1110000000000001E-3</v>
      </c>
      <c r="X401" s="48">
        <v>2.8630000000000001E-3</v>
      </c>
      <c r="Y401" s="48">
        <v>4</v>
      </c>
      <c r="Z401" s="48">
        <v>4</v>
      </c>
      <c r="AA401" s="48">
        <v>3.0190000000000001</v>
      </c>
      <c r="AB401" s="48">
        <v>66</v>
      </c>
    </row>
    <row r="402" spans="20:28" x14ac:dyDescent="0.2">
      <c r="T402" s="50" t="s">
        <v>1228</v>
      </c>
      <c r="U402" s="48">
        <v>2.0990000000000002E-2</v>
      </c>
      <c r="V402" s="48">
        <v>1.719E-2</v>
      </c>
      <c r="W402" s="48">
        <v>3.7950000000000002E-3</v>
      </c>
      <c r="X402" s="48">
        <v>2.8630000000000001E-3</v>
      </c>
      <c r="Y402" s="48">
        <v>4</v>
      </c>
      <c r="Z402" s="48">
        <v>4</v>
      </c>
      <c r="AA402" s="48">
        <v>1.875</v>
      </c>
      <c r="AB402" s="48">
        <v>66</v>
      </c>
    </row>
    <row r="403" spans="20:28" x14ac:dyDescent="0.2">
      <c r="T403" s="50" t="s">
        <v>1230</v>
      </c>
      <c r="U403" s="48">
        <v>2.0990000000000002E-2</v>
      </c>
      <c r="V403" s="48">
        <v>1.0710000000000001E-2</v>
      </c>
      <c r="W403" s="48">
        <v>1.0279999999999999E-2</v>
      </c>
      <c r="X403" s="48">
        <v>2.8630000000000001E-3</v>
      </c>
      <c r="Y403" s="48">
        <v>4</v>
      </c>
      <c r="Z403" s="48">
        <v>4</v>
      </c>
      <c r="AA403" s="48">
        <v>5.0780000000000003</v>
      </c>
      <c r="AB403" s="48">
        <v>66</v>
      </c>
    </row>
    <row r="404" spans="20:28" x14ac:dyDescent="0.2">
      <c r="T404" s="50" t="s">
        <v>1232</v>
      </c>
      <c r="U404" s="48">
        <v>2.0990000000000002E-2</v>
      </c>
      <c r="V404" s="48">
        <v>2.0740000000000001E-2</v>
      </c>
      <c r="W404" s="48">
        <v>2.4350000000000001E-4</v>
      </c>
      <c r="X404" s="48">
        <v>2.8630000000000001E-3</v>
      </c>
      <c r="Y404" s="48">
        <v>4</v>
      </c>
      <c r="Z404" s="48">
        <v>4</v>
      </c>
      <c r="AA404" s="48">
        <v>0.1203</v>
      </c>
      <c r="AB404" s="48">
        <v>66</v>
      </c>
    </row>
    <row r="405" spans="20:28" x14ac:dyDescent="0.2">
      <c r="T405" s="50" t="s">
        <v>1234</v>
      </c>
      <c r="U405" s="48">
        <v>2.0990000000000002E-2</v>
      </c>
      <c r="V405" s="48">
        <v>6.2500000000000003E-3</v>
      </c>
      <c r="W405" s="48">
        <v>1.474E-2</v>
      </c>
      <c r="X405" s="48">
        <v>2.8630000000000001E-3</v>
      </c>
      <c r="Y405" s="48">
        <v>4</v>
      </c>
      <c r="Z405" s="48">
        <v>4</v>
      </c>
      <c r="AA405" s="48">
        <v>7.2809999999999997</v>
      </c>
      <c r="AB405" s="48">
        <v>66</v>
      </c>
    </row>
    <row r="406" spans="20:28" x14ac:dyDescent="0.2">
      <c r="T406" s="50" t="s">
        <v>1236</v>
      </c>
      <c r="U406" s="48">
        <v>2.0990000000000002E-2</v>
      </c>
      <c r="V406" s="48">
        <v>5.574E-3</v>
      </c>
      <c r="W406" s="48">
        <v>1.541E-2</v>
      </c>
      <c r="X406" s="48">
        <v>2.8630000000000001E-3</v>
      </c>
      <c r="Y406" s="48">
        <v>4</v>
      </c>
      <c r="Z406" s="48">
        <v>4</v>
      </c>
      <c r="AA406" s="48">
        <v>7.6150000000000002</v>
      </c>
      <c r="AB406" s="48">
        <v>66</v>
      </c>
    </row>
    <row r="407" spans="20:28" x14ac:dyDescent="0.2">
      <c r="T407" s="50" t="s">
        <v>1238</v>
      </c>
      <c r="U407" s="48">
        <v>2.0990000000000002E-2</v>
      </c>
      <c r="V407" s="48">
        <v>1.5270000000000001E-2</v>
      </c>
      <c r="W407" s="48">
        <v>5.7140000000000003E-3</v>
      </c>
      <c r="X407" s="48">
        <v>2.8630000000000001E-3</v>
      </c>
      <c r="Y407" s="48">
        <v>4</v>
      </c>
      <c r="Z407" s="48">
        <v>4</v>
      </c>
      <c r="AA407" s="48">
        <v>2.823</v>
      </c>
      <c r="AB407" s="48">
        <v>66</v>
      </c>
    </row>
    <row r="408" spans="20:28" x14ac:dyDescent="0.2">
      <c r="T408" s="50" t="s">
        <v>990</v>
      </c>
      <c r="U408" s="48">
        <v>4.8649999999999999E-2</v>
      </c>
      <c r="V408" s="48">
        <v>1.125E-2</v>
      </c>
      <c r="W408" s="48">
        <v>3.7400000000000003E-2</v>
      </c>
      <c r="X408" s="48">
        <v>2.8630000000000001E-3</v>
      </c>
      <c r="Y408" s="48">
        <v>4</v>
      </c>
      <c r="Z408" s="48">
        <v>4</v>
      </c>
      <c r="AA408" s="48">
        <v>18.48</v>
      </c>
      <c r="AB408" s="48">
        <v>66</v>
      </c>
    </row>
    <row r="409" spans="20:28" x14ac:dyDescent="0.2">
      <c r="T409" s="50" t="s">
        <v>992</v>
      </c>
      <c r="U409" s="48">
        <v>4.8649999999999999E-2</v>
      </c>
      <c r="V409" s="48">
        <v>2.053E-2</v>
      </c>
      <c r="W409" s="48">
        <v>2.8119999999999999E-2</v>
      </c>
      <c r="X409" s="48">
        <v>2.8630000000000001E-3</v>
      </c>
      <c r="Y409" s="48">
        <v>4</v>
      </c>
      <c r="Z409" s="48">
        <v>4</v>
      </c>
      <c r="AA409" s="48">
        <v>13.89</v>
      </c>
      <c r="AB409" s="48">
        <v>66</v>
      </c>
    </row>
    <row r="410" spans="20:28" x14ac:dyDescent="0.2">
      <c r="T410" s="50" t="s">
        <v>994</v>
      </c>
      <c r="U410" s="48">
        <v>4.8649999999999999E-2</v>
      </c>
      <c r="V410" s="48">
        <v>1.7930000000000001E-2</v>
      </c>
      <c r="W410" s="48">
        <v>3.0710000000000001E-2</v>
      </c>
      <c r="X410" s="48">
        <v>2.8630000000000001E-3</v>
      </c>
      <c r="Y410" s="48">
        <v>4</v>
      </c>
      <c r="Z410" s="48">
        <v>4</v>
      </c>
      <c r="AA410" s="48">
        <v>15.17</v>
      </c>
      <c r="AB410" s="48">
        <v>66</v>
      </c>
    </row>
    <row r="411" spans="20:28" x14ac:dyDescent="0.2">
      <c r="T411" s="50" t="s">
        <v>996</v>
      </c>
      <c r="U411" s="48">
        <v>4.8649999999999999E-2</v>
      </c>
      <c r="V411" s="48">
        <v>1.1820000000000001E-2</v>
      </c>
      <c r="W411" s="48">
        <v>3.6819999999999999E-2</v>
      </c>
      <c r="X411" s="48">
        <v>2.8630000000000001E-3</v>
      </c>
      <c r="Y411" s="48">
        <v>4</v>
      </c>
      <c r="Z411" s="48">
        <v>4</v>
      </c>
      <c r="AA411" s="48">
        <v>18.190000000000001</v>
      </c>
      <c r="AB411" s="48">
        <v>66</v>
      </c>
    </row>
    <row r="412" spans="20:28" x14ac:dyDescent="0.2">
      <c r="T412" s="50" t="s">
        <v>998</v>
      </c>
      <c r="U412" s="48">
        <v>4.8649999999999999E-2</v>
      </c>
      <c r="V412" s="48">
        <v>2.1520000000000001E-2</v>
      </c>
      <c r="W412" s="48">
        <v>2.7119999999999998E-2</v>
      </c>
      <c r="X412" s="48">
        <v>2.8630000000000001E-3</v>
      </c>
      <c r="Y412" s="48">
        <v>4</v>
      </c>
      <c r="Z412" s="48">
        <v>4</v>
      </c>
      <c r="AA412" s="48">
        <v>13.4</v>
      </c>
      <c r="AB412" s="48">
        <v>66</v>
      </c>
    </row>
    <row r="413" spans="20:28" x14ac:dyDescent="0.2">
      <c r="T413" s="50" t="s">
        <v>1000</v>
      </c>
      <c r="U413" s="48">
        <v>4.8649999999999999E-2</v>
      </c>
      <c r="V413" s="48">
        <v>2.085E-2</v>
      </c>
      <c r="W413" s="48">
        <v>2.7799999999999998E-2</v>
      </c>
      <c r="X413" s="48">
        <v>2.8630000000000001E-3</v>
      </c>
      <c r="Y413" s="48">
        <v>4</v>
      </c>
      <c r="Z413" s="48">
        <v>4</v>
      </c>
      <c r="AA413" s="48">
        <v>13.73</v>
      </c>
      <c r="AB413" s="48">
        <v>66</v>
      </c>
    </row>
    <row r="414" spans="20:28" x14ac:dyDescent="0.2">
      <c r="T414" s="50" t="s">
        <v>1002</v>
      </c>
      <c r="U414" s="48">
        <v>4.8649999999999999E-2</v>
      </c>
      <c r="V414" s="48">
        <v>2.069E-2</v>
      </c>
      <c r="W414" s="48">
        <v>2.7959999999999999E-2</v>
      </c>
      <c r="X414" s="48">
        <v>2.8630000000000001E-3</v>
      </c>
      <c r="Y414" s="48">
        <v>4</v>
      </c>
      <c r="Z414" s="48">
        <v>4</v>
      </c>
      <c r="AA414" s="48">
        <v>13.81</v>
      </c>
      <c r="AB414" s="48">
        <v>66</v>
      </c>
    </row>
    <row r="415" spans="20:28" x14ac:dyDescent="0.2">
      <c r="T415" s="50" t="s">
        <v>1004</v>
      </c>
      <c r="U415" s="48">
        <v>4.8649999999999999E-2</v>
      </c>
      <c r="V415" s="48">
        <v>2.7099999999999999E-2</v>
      </c>
      <c r="W415" s="48">
        <v>2.155E-2</v>
      </c>
      <c r="X415" s="48">
        <v>2.8630000000000001E-3</v>
      </c>
      <c r="Y415" s="48">
        <v>4</v>
      </c>
      <c r="Z415" s="48">
        <v>4</v>
      </c>
      <c r="AA415" s="48">
        <v>10.65</v>
      </c>
      <c r="AB415" s="48">
        <v>66</v>
      </c>
    </row>
    <row r="416" spans="20:28" x14ac:dyDescent="0.2">
      <c r="T416" s="50" t="s">
        <v>1249</v>
      </c>
      <c r="U416" s="48">
        <v>4.8649999999999999E-2</v>
      </c>
      <c r="V416" s="48">
        <v>1.719E-2</v>
      </c>
      <c r="W416" s="48">
        <v>3.1449999999999999E-2</v>
      </c>
      <c r="X416" s="48">
        <v>2.8630000000000001E-3</v>
      </c>
      <c r="Y416" s="48">
        <v>4</v>
      </c>
      <c r="Z416" s="48">
        <v>4</v>
      </c>
      <c r="AA416" s="48">
        <v>15.54</v>
      </c>
      <c r="AB416" s="48">
        <v>66</v>
      </c>
    </row>
    <row r="417" spans="20:28" x14ac:dyDescent="0.2">
      <c r="T417" s="50" t="s">
        <v>1251</v>
      </c>
      <c r="U417" s="48">
        <v>4.8649999999999999E-2</v>
      </c>
      <c r="V417" s="48">
        <v>1.0710000000000001E-2</v>
      </c>
      <c r="W417" s="48">
        <v>3.7940000000000002E-2</v>
      </c>
      <c r="X417" s="48">
        <v>2.8630000000000001E-3</v>
      </c>
      <c r="Y417" s="48">
        <v>4</v>
      </c>
      <c r="Z417" s="48">
        <v>4</v>
      </c>
      <c r="AA417" s="48">
        <v>18.739999999999998</v>
      </c>
      <c r="AB417" s="48">
        <v>66</v>
      </c>
    </row>
    <row r="418" spans="20:28" x14ac:dyDescent="0.2">
      <c r="T418" s="50" t="s">
        <v>1253</v>
      </c>
      <c r="U418" s="48">
        <v>4.8649999999999999E-2</v>
      </c>
      <c r="V418" s="48">
        <v>2.0740000000000001E-2</v>
      </c>
      <c r="W418" s="48">
        <v>2.7900000000000001E-2</v>
      </c>
      <c r="X418" s="48">
        <v>2.8630000000000001E-3</v>
      </c>
      <c r="Y418" s="48">
        <v>4</v>
      </c>
      <c r="Z418" s="48">
        <v>4</v>
      </c>
      <c r="AA418" s="48">
        <v>13.78</v>
      </c>
      <c r="AB418" s="48">
        <v>66</v>
      </c>
    </row>
    <row r="419" spans="20:28" x14ac:dyDescent="0.2">
      <c r="T419" s="50" t="s">
        <v>1255</v>
      </c>
      <c r="U419" s="48">
        <v>4.8649999999999999E-2</v>
      </c>
      <c r="V419" s="48">
        <v>6.2500000000000003E-3</v>
      </c>
      <c r="W419" s="48">
        <v>4.24E-2</v>
      </c>
      <c r="X419" s="48">
        <v>2.8630000000000001E-3</v>
      </c>
      <c r="Y419" s="48">
        <v>4</v>
      </c>
      <c r="Z419" s="48">
        <v>4</v>
      </c>
      <c r="AA419" s="48">
        <v>20.95</v>
      </c>
      <c r="AB419" s="48">
        <v>66</v>
      </c>
    </row>
    <row r="420" spans="20:28" x14ac:dyDescent="0.2">
      <c r="T420" s="50" t="s">
        <v>1257</v>
      </c>
      <c r="U420" s="48">
        <v>4.8649999999999999E-2</v>
      </c>
      <c r="V420" s="48">
        <v>5.574E-3</v>
      </c>
      <c r="W420" s="48">
        <v>4.3069999999999997E-2</v>
      </c>
      <c r="X420" s="48">
        <v>2.8630000000000001E-3</v>
      </c>
      <c r="Y420" s="48">
        <v>4</v>
      </c>
      <c r="Z420" s="48">
        <v>4</v>
      </c>
      <c r="AA420" s="48">
        <v>21.28</v>
      </c>
      <c r="AB420" s="48">
        <v>66</v>
      </c>
    </row>
    <row r="421" spans="20:28" x14ac:dyDescent="0.2">
      <c r="T421" s="50" t="s">
        <v>1259</v>
      </c>
      <c r="U421" s="48">
        <v>4.8649999999999999E-2</v>
      </c>
      <c r="V421" s="48">
        <v>1.5270000000000001E-2</v>
      </c>
      <c r="W421" s="48">
        <v>3.3369999999999997E-2</v>
      </c>
      <c r="X421" s="48">
        <v>2.8630000000000001E-3</v>
      </c>
      <c r="Y421" s="48">
        <v>4</v>
      </c>
      <c r="Z421" s="48">
        <v>4</v>
      </c>
      <c r="AA421" s="48">
        <v>16.489999999999998</v>
      </c>
      <c r="AB421" s="48">
        <v>66</v>
      </c>
    </row>
    <row r="422" spans="20:28" x14ac:dyDescent="0.2">
      <c r="T422" s="50" t="s">
        <v>1006</v>
      </c>
      <c r="U422" s="48">
        <v>1.125E-2</v>
      </c>
      <c r="V422" s="48">
        <v>2.053E-2</v>
      </c>
      <c r="W422" s="48">
        <v>-9.2809999999999993E-3</v>
      </c>
      <c r="X422" s="48">
        <v>2.8630000000000001E-3</v>
      </c>
      <c r="Y422" s="48">
        <v>4</v>
      </c>
      <c r="Z422" s="48">
        <v>4</v>
      </c>
      <c r="AA422" s="48">
        <v>4.585</v>
      </c>
      <c r="AB422" s="48">
        <v>66</v>
      </c>
    </row>
    <row r="423" spans="20:28" x14ac:dyDescent="0.2">
      <c r="T423" s="50" t="s">
        <v>1008</v>
      </c>
      <c r="U423" s="48">
        <v>1.125E-2</v>
      </c>
      <c r="V423" s="48">
        <v>1.7930000000000001E-2</v>
      </c>
      <c r="W423" s="48">
        <v>-6.685E-3</v>
      </c>
      <c r="X423" s="48">
        <v>2.8630000000000001E-3</v>
      </c>
      <c r="Y423" s="48">
        <v>4</v>
      </c>
      <c r="Z423" s="48">
        <v>4</v>
      </c>
      <c r="AA423" s="48">
        <v>3.3029999999999999</v>
      </c>
      <c r="AB423" s="48">
        <v>66</v>
      </c>
    </row>
    <row r="424" spans="20:28" x14ac:dyDescent="0.2">
      <c r="T424" s="50" t="s">
        <v>1010</v>
      </c>
      <c r="U424" s="48">
        <v>1.125E-2</v>
      </c>
      <c r="V424" s="48">
        <v>1.1820000000000001E-2</v>
      </c>
      <c r="W424" s="48">
        <v>-5.7589999999999996E-4</v>
      </c>
      <c r="X424" s="48">
        <v>2.8630000000000001E-3</v>
      </c>
      <c r="Y424" s="48">
        <v>4</v>
      </c>
      <c r="Z424" s="48">
        <v>4</v>
      </c>
      <c r="AA424" s="48">
        <v>0.28449999999999998</v>
      </c>
      <c r="AB424" s="48">
        <v>66</v>
      </c>
    </row>
    <row r="425" spans="20:28" x14ac:dyDescent="0.2">
      <c r="T425" s="50" t="s">
        <v>1012</v>
      </c>
      <c r="U425" s="48">
        <v>1.125E-2</v>
      </c>
      <c r="V425" s="48">
        <v>2.1520000000000001E-2</v>
      </c>
      <c r="W425" s="48">
        <v>-1.0279999999999999E-2</v>
      </c>
      <c r="X425" s="48">
        <v>2.8630000000000001E-3</v>
      </c>
      <c r="Y425" s="48">
        <v>4</v>
      </c>
      <c r="Z425" s="48">
        <v>4</v>
      </c>
      <c r="AA425" s="48">
        <v>5.077</v>
      </c>
      <c r="AB425" s="48">
        <v>66</v>
      </c>
    </row>
    <row r="426" spans="20:28" x14ac:dyDescent="0.2">
      <c r="T426" s="50" t="s">
        <v>1014</v>
      </c>
      <c r="U426" s="48">
        <v>1.125E-2</v>
      </c>
      <c r="V426" s="48">
        <v>2.085E-2</v>
      </c>
      <c r="W426" s="48">
        <v>-9.5999999999999992E-3</v>
      </c>
      <c r="X426" s="48">
        <v>2.8630000000000001E-3</v>
      </c>
      <c r="Y426" s="48">
        <v>4</v>
      </c>
      <c r="Z426" s="48">
        <v>4</v>
      </c>
      <c r="AA426" s="48">
        <v>4.7430000000000003</v>
      </c>
      <c r="AB426" s="48">
        <v>66</v>
      </c>
    </row>
    <row r="427" spans="20:28" x14ac:dyDescent="0.2">
      <c r="T427" s="50" t="s">
        <v>1016</v>
      </c>
      <c r="U427" s="48">
        <v>1.125E-2</v>
      </c>
      <c r="V427" s="48">
        <v>2.069E-2</v>
      </c>
      <c r="W427" s="48">
        <v>-9.4420000000000007E-3</v>
      </c>
      <c r="X427" s="48">
        <v>2.8630000000000001E-3</v>
      </c>
      <c r="Y427" s="48">
        <v>4</v>
      </c>
      <c r="Z427" s="48">
        <v>4</v>
      </c>
      <c r="AA427" s="48">
        <v>4.665</v>
      </c>
      <c r="AB427" s="48">
        <v>66</v>
      </c>
    </row>
    <row r="428" spans="20:28" x14ac:dyDescent="0.2">
      <c r="T428" s="50" t="s">
        <v>1018</v>
      </c>
      <c r="U428" s="48">
        <v>1.125E-2</v>
      </c>
      <c r="V428" s="48">
        <v>2.7099999999999999E-2</v>
      </c>
      <c r="W428" s="48">
        <v>-1.585E-2</v>
      </c>
      <c r="X428" s="48">
        <v>2.8630000000000001E-3</v>
      </c>
      <c r="Y428" s="48">
        <v>4</v>
      </c>
      <c r="Z428" s="48">
        <v>4</v>
      </c>
      <c r="AA428" s="48">
        <v>7.8310000000000004</v>
      </c>
      <c r="AB428" s="48">
        <v>66</v>
      </c>
    </row>
    <row r="429" spans="20:28" x14ac:dyDescent="0.2">
      <c r="T429" s="50" t="s">
        <v>1269</v>
      </c>
      <c r="U429" s="48">
        <v>1.125E-2</v>
      </c>
      <c r="V429" s="48">
        <v>1.719E-2</v>
      </c>
      <c r="W429" s="48">
        <v>-5.9449999999999998E-3</v>
      </c>
      <c r="X429" s="48">
        <v>2.8630000000000001E-3</v>
      </c>
      <c r="Y429" s="48">
        <v>4</v>
      </c>
      <c r="Z429" s="48">
        <v>4</v>
      </c>
      <c r="AA429" s="48">
        <v>2.9369999999999998</v>
      </c>
      <c r="AB429" s="48">
        <v>66</v>
      </c>
    </row>
    <row r="430" spans="20:28" x14ac:dyDescent="0.2">
      <c r="T430" s="50" t="s">
        <v>1271</v>
      </c>
      <c r="U430" s="48">
        <v>1.125E-2</v>
      </c>
      <c r="V430" s="48">
        <v>1.0710000000000001E-2</v>
      </c>
      <c r="W430" s="48">
        <v>5.396E-4</v>
      </c>
      <c r="X430" s="48">
        <v>2.8630000000000001E-3</v>
      </c>
      <c r="Y430" s="48">
        <v>4</v>
      </c>
      <c r="Z430" s="48">
        <v>4</v>
      </c>
      <c r="AA430" s="48">
        <v>0.2666</v>
      </c>
      <c r="AB430" s="48">
        <v>66</v>
      </c>
    </row>
    <row r="431" spans="20:28" x14ac:dyDescent="0.2">
      <c r="T431" s="50" t="s">
        <v>1273</v>
      </c>
      <c r="U431" s="48">
        <v>1.125E-2</v>
      </c>
      <c r="V431" s="48">
        <v>2.0740000000000001E-2</v>
      </c>
      <c r="W431" s="48">
        <v>-9.4959999999999992E-3</v>
      </c>
      <c r="X431" s="48">
        <v>2.8630000000000001E-3</v>
      </c>
      <c r="Y431" s="48">
        <v>4</v>
      </c>
      <c r="Z431" s="48">
        <v>4</v>
      </c>
      <c r="AA431" s="48">
        <v>4.6909999999999998</v>
      </c>
      <c r="AB431" s="48">
        <v>66</v>
      </c>
    </row>
    <row r="432" spans="20:28" x14ac:dyDescent="0.2">
      <c r="T432" s="50" t="s">
        <v>1275</v>
      </c>
      <c r="U432" s="48">
        <v>1.125E-2</v>
      </c>
      <c r="V432" s="48">
        <v>6.2500000000000003E-3</v>
      </c>
      <c r="W432" s="48">
        <v>4.9979999999999998E-3</v>
      </c>
      <c r="X432" s="48">
        <v>2.8630000000000001E-3</v>
      </c>
      <c r="Y432" s="48">
        <v>4</v>
      </c>
      <c r="Z432" s="48">
        <v>4</v>
      </c>
      <c r="AA432" s="48">
        <v>2.4689999999999999</v>
      </c>
      <c r="AB432" s="48">
        <v>66</v>
      </c>
    </row>
    <row r="433" spans="20:28" x14ac:dyDescent="0.2">
      <c r="T433" s="50" t="s">
        <v>1277</v>
      </c>
      <c r="U433" s="48">
        <v>1.125E-2</v>
      </c>
      <c r="V433" s="48">
        <v>5.574E-3</v>
      </c>
      <c r="W433" s="48">
        <v>5.6740000000000002E-3</v>
      </c>
      <c r="X433" s="48">
        <v>2.8630000000000001E-3</v>
      </c>
      <c r="Y433" s="48">
        <v>4</v>
      </c>
      <c r="Z433" s="48">
        <v>4</v>
      </c>
      <c r="AA433" s="48">
        <v>2.8029999999999999</v>
      </c>
      <c r="AB433" s="48">
        <v>66</v>
      </c>
    </row>
    <row r="434" spans="20:28" x14ac:dyDescent="0.2">
      <c r="T434" s="50" t="s">
        <v>1279</v>
      </c>
      <c r="U434" s="48">
        <v>1.125E-2</v>
      </c>
      <c r="V434" s="48">
        <v>1.5270000000000001E-2</v>
      </c>
      <c r="W434" s="48">
        <v>-4.0260000000000001E-3</v>
      </c>
      <c r="X434" s="48">
        <v>2.8630000000000001E-3</v>
      </c>
      <c r="Y434" s="48">
        <v>4</v>
      </c>
      <c r="Z434" s="48">
        <v>4</v>
      </c>
      <c r="AA434" s="48">
        <v>1.9890000000000001</v>
      </c>
      <c r="AB434" s="48">
        <v>66</v>
      </c>
    </row>
    <row r="435" spans="20:28" x14ac:dyDescent="0.2">
      <c r="T435" s="50" t="s">
        <v>1020</v>
      </c>
      <c r="U435" s="48">
        <v>2.053E-2</v>
      </c>
      <c r="V435" s="48">
        <v>1.7930000000000001E-2</v>
      </c>
      <c r="W435" s="48">
        <v>2.5959999999999998E-3</v>
      </c>
      <c r="X435" s="48">
        <v>2.8630000000000001E-3</v>
      </c>
      <c r="Y435" s="48">
        <v>4</v>
      </c>
      <c r="Z435" s="48">
        <v>4</v>
      </c>
      <c r="AA435" s="48">
        <v>1.282</v>
      </c>
      <c r="AB435" s="48">
        <v>66</v>
      </c>
    </row>
    <row r="436" spans="20:28" x14ac:dyDescent="0.2">
      <c r="T436" s="50" t="s">
        <v>1022</v>
      </c>
      <c r="U436" s="48">
        <v>2.053E-2</v>
      </c>
      <c r="V436" s="48">
        <v>1.1820000000000001E-2</v>
      </c>
      <c r="W436" s="48">
        <v>8.7049999999999992E-3</v>
      </c>
      <c r="X436" s="48">
        <v>2.8630000000000001E-3</v>
      </c>
      <c r="Y436" s="48">
        <v>4</v>
      </c>
      <c r="Z436" s="48">
        <v>4</v>
      </c>
      <c r="AA436" s="48">
        <v>4.3010000000000002</v>
      </c>
      <c r="AB436" s="48">
        <v>66</v>
      </c>
    </row>
    <row r="437" spans="20:28" x14ac:dyDescent="0.2">
      <c r="T437" s="50" t="s">
        <v>1024</v>
      </c>
      <c r="U437" s="48">
        <v>2.053E-2</v>
      </c>
      <c r="V437" s="48">
        <v>2.1520000000000001E-2</v>
      </c>
      <c r="W437" s="48">
        <v>-9.9510000000000006E-4</v>
      </c>
      <c r="X437" s="48">
        <v>2.8630000000000001E-3</v>
      </c>
      <c r="Y437" s="48">
        <v>4</v>
      </c>
      <c r="Z437" s="48">
        <v>4</v>
      </c>
      <c r="AA437" s="48">
        <v>0.49159999999999998</v>
      </c>
      <c r="AB437" s="48">
        <v>66</v>
      </c>
    </row>
    <row r="438" spans="20:28" x14ac:dyDescent="0.2">
      <c r="T438" s="50" t="s">
        <v>1026</v>
      </c>
      <c r="U438" s="48">
        <v>2.053E-2</v>
      </c>
      <c r="V438" s="48">
        <v>2.085E-2</v>
      </c>
      <c r="W438" s="48">
        <v>-3.188E-4</v>
      </c>
      <c r="X438" s="48">
        <v>2.8630000000000001E-3</v>
      </c>
      <c r="Y438" s="48">
        <v>4</v>
      </c>
      <c r="Z438" s="48">
        <v>4</v>
      </c>
      <c r="AA438" s="48">
        <v>0.1575</v>
      </c>
      <c r="AB438" s="48">
        <v>66</v>
      </c>
    </row>
    <row r="439" spans="20:28" x14ac:dyDescent="0.2">
      <c r="T439" s="50" t="s">
        <v>1028</v>
      </c>
      <c r="U439" s="48">
        <v>2.053E-2</v>
      </c>
      <c r="V439" s="48">
        <v>2.069E-2</v>
      </c>
      <c r="W439" s="48">
        <v>-1.6129999999999999E-4</v>
      </c>
      <c r="X439" s="48">
        <v>2.8630000000000001E-3</v>
      </c>
      <c r="Y439" s="48">
        <v>4</v>
      </c>
      <c r="Z439" s="48">
        <v>4</v>
      </c>
      <c r="AA439" s="48">
        <v>7.9680000000000001E-2</v>
      </c>
      <c r="AB439" s="48">
        <v>66</v>
      </c>
    </row>
    <row r="440" spans="20:28" x14ac:dyDescent="0.2">
      <c r="T440" s="50" t="s">
        <v>1030</v>
      </c>
      <c r="U440" s="48">
        <v>2.053E-2</v>
      </c>
      <c r="V440" s="48">
        <v>2.7099999999999999E-2</v>
      </c>
      <c r="W440" s="48">
        <v>-6.5690000000000002E-3</v>
      </c>
      <c r="X440" s="48">
        <v>2.8630000000000001E-3</v>
      </c>
      <c r="Y440" s="48">
        <v>4</v>
      </c>
      <c r="Z440" s="48">
        <v>4</v>
      </c>
      <c r="AA440" s="48">
        <v>3.246</v>
      </c>
      <c r="AB440" s="48">
        <v>66</v>
      </c>
    </row>
    <row r="441" spans="20:28" x14ac:dyDescent="0.2">
      <c r="T441" s="50" t="s">
        <v>1288</v>
      </c>
      <c r="U441" s="48">
        <v>2.053E-2</v>
      </c>
      <c r="V441" s="48">
        <v>1.719E-2</v>
      </c>
      <c r="W441" s="48">
        <v>3.336E-3</v>
      </c>
      <c r="X441" s="48">
        <v>2.8630000000000001E-3</v>
      </c>
      <c r="Y441" s="48">
        <v>4</v>
      </c>
      <c r="Z441" s="48">
        <v>4</v>
      </c>
      <c r="AA441" s="48">
        <v>1.6479999999999999</v>
      </c>
      <c r="AB441" s="48">
        <v>66</v>
      </c>
    </row>
    <row r="442" spans="20:28" x14ac:dyDescent="0.2">
      <c r="T442" s="50" t="s">
        <v>1290</v>
      </c>
      <c r="U442" s="48">
        <v>2.053E-2</v>
      </c>
      <c r="V442" s="48">
        <v>1.0710000000000001E-2</v>
      </c>
      <c r="W442" s="48">
        <v>9.8209999999999999E-3</v>
      </c>
      <c r="X442" s="48">
        <v>2.8630000000000001E-3</v>
      </c>
      <c r="Y442" s="48">
        <v>4</v>
      </c>
      <c r="Z442" s="48">
        <v>4</v>
      </c>
      <c r="AA442" s="48">
        <v>4.8520000000000003</v>
      </c>
      <c r="AB442" s="48">
        <v>66</v>
      </c>
    </row>
    <row r="443" spans="20:28" x14ac:dyDescent="0.2">
      <c r="T443" s="50" t="s">
        <v>1292</v>
      </c>
      <c r="U443" s="48">
        <v>2.053E-2</v>
      </c>
      <c r="V443" s="48">
        <v>2.0740000000000001E-2</v>
      </c>
      <c r="W443" s="48">
        <v>-2.1479999999999999E-4</v>
      </c>
      <c r="X443" s="48">
        <v>2.8630000000000001E-3</v>
      </c>
      <c r="Y443" s="48">
        <v>4</v>
      </c>
      <c r="Z443" s="48">
        <v>4</v>
      </c>
      <c r="AA443" s="48">
        <v>0.1061</v>
      </c>
      <c r="AB443" s="48">
        <v>66</v>
      </c>
    </row>
    <row r="444" spans="20:28" x14ac:dyDescent="0.2">
      <c r="T444" s="50" t="s">
        <v>1294</v>
      </c>
      <c r="U444" s="48">
        <v>2.053E-2</v>
      </c>
      <c r="V444" s="48">
        <v>6.2500000000000003E-3</v>
      </c>
      <c r="W444" s="48">
        <v>1.4279999999999999E-2</v>
      </c>
      <c r="X444" s="48">
        <v>2.8630000000000001E-3</v>
      </c>
      <c r="Y444" s="48">
        <v>4</v>
      </c>
      <c r="Z444" s="48">
        <v>4</v>
      </c>
      <c r="AA444" s="48">
        <v>7.0549999999999997</v>
      </c>
      <c r="AB444" s="48">
        <v>66</v>
      </c>
    </row>
    <row r="445" spans="20:28" x14ac:dyDescent="0.2">
      <c r="T445" s="50" t="s">
        <v>1296</v>
      </c>
      <c r="U445" s="48">
        <v>2.053E-2</v>
      </c>
      <c r="V445" s="48">
        <v>5.574E-3</v>
      </c>
      <c r="W445" s="48">
        <v>1.4959999999999999E-2</v>
      </c>
      <c r="X445" s="48">
        <v>2.8630000000000001E-3</v>
      </c>
      <c r="Y445" s="48">
        <v>4</v>
      </c>
      <c r="Z445" s="48">
        <v>4</v>
      </c>
      <c r="AA445" s="48">
        <v>7.3890000000000002</v>
      </c>
      <c r="AB445" s="48">
        <v>66</v>
      </c>
    </row>
    <row r="446" spans="20:28" x14ac:dyDescent="0.2">
      <c r="T446" s="50" t="s">
        <v>1298</v>
      </c>
      <c r="U446" s="48">
        <v>2.053E-2</v>
      </c>
      <c r="V446" s="48">
        <v>1.5270000000000001E-2</v>
      </c>
      <c r="W446" s="48">
        <v>5.2550000000000001E-3</v>
      </c>
      <c r="X446" s="48">
        <v>2.8630000000000001E-3</v>
      </c>
      <c r="Y446" s="48">
        <v>4</v>
      </c>
      <c r="Z446" s="48">
        <v>4</v>
      </c>
      <c r="AA446" s="48">
        <v>2.5960000000000001</v>
      </c>
      <c r="AB446" s="48">
        <v>66</v>
      </c>
    </row>
    <row r="447" spans="20:28" x14ac:dyDescent="0.2">
      <c r="T447" s="50" t="s">
        <v>1032</v>
      </c>
      <c r="U447" s="48">
        <v>1.7930000000000001E-2</v>
      </c>
      <c r="V447" s="48">
        <v>1.1820000000000001E-2</v>
      </c>
      <c r="W447" s="48">
        <v>6.11E-3</v>
      </c>
      <c r="X447" s="48">
        <v>2.8630000000000001E-3</v>
      </c>
      <c r="Y447" s="48">
        <v>4</v>
      </c>
      <c r="Z447" s="48">
        <v>4</v>
      </c>
      <c r="AA447" s="48">
        <v>3.0179999999999998</v>
      </c>
      <c r="AB447" s="48">
        <v>66</v>
      </c>
    </row>
    <row r="448" spans="20:28" x14ac:dyDescent="0.2">
      <c r="T448" s="50" t="s">
        <v>1034</v>
      </c>
      <c r="U448" s="48">
        <v>1.7930000000000001E-2</v>
      </c>
      <c r="V448" s="48">
        <v>2.1520000000000001E-2</v>
      </c>
      <c r="W448" s="48">
        <v>-3.591E-3</v>
      </c>
      <c r="X448" s="48">
        <v>2.8630000000000001E-3</v>
      </c>
      <c r="Y448" s="48">
        <v>4</v>
      </c>
      <c r="Z448" s="48">
        <v>4</v>
      </c>
      <c r="AA448" s="48">
        <v>1.774</v>
      </c>
      <c r="AB448" s="48">
        <v>66</v>
      </c>
    </row>
    <row r="449" spans="20:28" x14ac:dyDescent="0.2">
      <c r="T449" s="50" t="s">
        <v>1036</v>
      </c>
      <c r="U449" s="48">
        <v>1.7930000000000001E-2</v>
      </c>
      <c r="V449" s="48">
        <v>2.085E-2</v>
      </c>
      <c r="W449" s="48">
        <v>-2.9150000000000001E-3</v>
      </c>
      <c r="X449" s="48">
        <v>2.8630000000000001E-3</v>
      </c>
      <c r="Y449" s="48">
        <v>4</v>
      </c>
      <c r="Z449" s="48">
        <v>4</v>
      </c>
      <c r="AA449" s="48">
        <v>1.44</v>
      </c>
      <c r="AB449" s="48">
        <v>66</v>
      </c>
    </row>
    <row r="450" spans="20:28" x14ac:dyDescent="0.2">
      <c r="T450" s="50" t="s">
        <v>1038</v>
      </c>
      <c r="U450" s="48">
        <v>1.7930000000000001E-2</v>
      </c>
      <c r="V450" s="48">
        <v>2.069E-2</v>
      </c>
      <c r="W450" s="48">
        <v>-2.7569999999999999E-3</v>
      </c>
      <c r="X450" s="48">
        <v>2.8630000000000001E-3</v>
      </c>
      <c r="Y450" s="48">
        <v>4</v>
      </c>
      <c r="Z450" s="48">
        <v>4</v>
      </c>
      <c r="AA450" s="48">
        <v>1.3620000000000001</v>
      </c>
      <c r="AB450" s="48">
        <v>66</v>
      </c>
    </row>
    <row r="451" spans="20:28" x14ac:dyDescent="0.2">
      <c r="T451" s="50" t="s">
        <v>1040</v>
      </c>
      <c r="U451" s="48">
        <v>1.7930000000000001E-2</v>
      </c>
      <c r="V451" s="48">
        <v>2.7099999999999999E-2</v>
      </c>
      <c r="W451" s="48">
        <v>-9.1649999999999995E-3</v>
      </c>
      <c r="X451" s="48">
        <v>2.8630000000000001E-3</v>
      </c>
      <c r="Y451" s="48">
        <v>4</v>
      </c>
      <c r="Z451" s="48">
        <v>4</v>
      </c>
      <c r="AA451" s="48">
        <v>4.5279999999999996</v>
      </c>
      <c r="AB451" s="48">
        <v>66</v>
      </c>
    </row>
    <row r="452" spans="20:28" x14ac:dyDescent="0.2">
      <c r="T452" s="50" t="s">
        <v>1306</v>
      </c>
      <c r="U452" s="48">
        <v>1.7930000000000001E-2</v>
      </c>
      <c r="V452" s="48">
        <v>1.719E-2</v>
      </c>
      <c r="W452" s="48">
        <v>7.4069999999999995E-4</v>
      </c>
      <c r="X452" s="48">
        <v>2.8630000000000001E-3</v>
      </c>
      <c r="Y452" s="48">
        <v>4</v>
      </c>
      <c r="Z452" s="48">
        <v>4</v>
      </c>
      <c r="AA452" s="48">
        <v>0.36599999999999999</v>
      </c>
      <c r="AB452" s="48">
        <v>66</v>
      </c>
    </row>
    <row r="453" spans="20:28" x14ac:dyDescent="0.2">
      <c r="T453" s="50" t="s">
        <v>1308</v>
      </c>
      <c r="U453" s="48">
        <v>1.7930000000000001E-2</v>
      </c>
      <c r="V453" s="48">
        <v>1.0710000000000001E-2</v>
      </c>
      <c r="W453" s="48">
        <v>7.2249999999999997E-3</v>
      </c>
      <c r="X453" s="48">
        <v>2.8630000000000001E-3</v>
      </c>
      <c r="Y453" s="48">
        <v>4</v>
      </c>
      <c r="Z453" s="48">
        <v>4</v>
      </c>
      <c r="AA453" s="48">
        <v>3.569</v>
      </c>
      <c r="AB453" s="48">
        <v>66</v>
      </c>
    </row>
    <row r="454" spans="20:28" x14ac:dyDescent="0.2">
      <c r="T454" s="50" t="s">
        <v>1310</v>
      </c>
      <c r="U454" s="48">
        <v>1.7930000000000001E-2</v>
      </c>
      <c r="V454" s="48">
        <v>2.0740000000000001E-2</v>
      </c>
      <c r="W454" s="48">
        <v>-2.8110000000000001E-3</v>
      </c>
      <c r="X454" s="48">
        <v>2.8630000000000001E-3</v>
      </c>
      <c r="Y454" s="48">
        <v>4</v>
      </c>
      <c r="Z454" s="48">
        <v>4</v>
      </c>
      <c r="AA454" s="48">
        <v>1.389</v>
      </c>
      <c r="AB454" s="48">
        <v>66</v>
      </c>
    </row>
    <row r="455" spans="20:28" x14ac:dyDescent="0.2">
      <c r="T455" s="50" t="s">
        <v>1312</v>
      </c>
      <c r="U455" s="48">
        <v>1.7930000000000001E-2</v>
      </c>
      <c r="V455" s="48">
        <v>6.2500000000000003E-3</v>
      </c>
      <c r="W455" s="48">
        <v>1.1679999999999999E-2</v>
      </c>
      <c r="X455" s="48">
        <v>2.8630000000000001E-3</v>
      </c>
      <c r="Y455" s="48">
        <v>4</v>
      </c>
      <c r="Z455" s="48">
        <v>4</v>
      </c>
      <c r="AA455" s="48">
        <v>5.7720000000000002</v>
      </c>
      <c r="AB455" s="48">
        <v>66</v>
      </c>
    </row>
    <row r="456" spans="20:28" x14ac:dyDescent="0.2">
      <c r="T456" s="50" t="s">
        <v>1314</v>
      </c>
      <c r="U456" s="48">
        <v>1.7930000000000001E-2</v>
      </c>
      <c r="V456" s="48">
        <v>5.574E-3</v>
      </c>
      <c r="W456" s="48">
        <v>1.2359999999999999E-2</v>
      </c>
      <c r="X456" s="48">
        <v>2.8630000000000001E-3</v>
      </c>
      <c r="Y456" s="48">
        <v>4</v>
      </c>
      <c r="Z456" s="48">
        <v>4</v>
      </c>
      <c r="AA456" s="48">
        <v>6.1059999999999999</v>
      </c>
      <c r="AB456" s="48">
        <v>66</v>
      </c>
    </row>
    <row r="457" spans="20:28" x14ac:dyDescent="0.2">
      <c r="T457" s="50" t="s">
        <v>1316</v>
      </c>
      <c r="U457" s="48">
        <v>1.7930000000000001E-2</v>
      </c>
      <c r="V457" s="48">
        <v>1.5270000000000001E-2</v>
      </c>
      <c r="W457" s="48">
        <v>2.66E-3</v>
      </c>
      <c r="X457" s="48">
        <v>2.8630000000000001E-3</v>
      </c>
      <c r="Y457" s="48">
        <v>4</v>
      </c>
      <c r="Z457" s="48">
        <v>4</v>
      </c>
      <c r="AA457" s="48">
        <v>1.3140000000000001</v>
      </c>
      <c r="AB457" s="48">
        <v>66</v>
      </c>
    </row>
    <row r="458" spans="20:28" x14ac:dyDescent="0.2">
      <c r="T458" s="50" t="s">
        <v>1042</v>
      </c>
      <c r="U458" s="48">
        <v>1.1820000000000001E-2</v>
      </c>
      <c r="V458" s="48">
        <v>2.1520000000000001E-2</v>
      </c>
      <c r="W458" s="48">
        <v>-9.7000000000000003E-3</v>
      </c>
      <c r="X458" s="48">
        <v>2.8630000000000001E-3</v>
      </c>
      <c r="Y458" s="48">
        <v>4</v>
      </c>
      <c r="Z458" s="48">
        <v>4</v>
      </c>
      <c r="AA458" s="48">
        <v>4.7919999999999998</v>
      </c>
      <c r="AB458" s="48">
        <v>66</v>
      </c>
    </row>
    <row r="459" spans="20:28" x14ac:dyDescent="0.2">
      <c r="T459" s="50" t="s">
        <v>1044</v>
      </c>
      <c r="U459" s="48">
        <v>1.1820000000000001E-2</v>
      </c>
      <c r="V459" s="48">
        <v>2.085E-2</v>
      </c>
      <c r="W459" s="48">
        <v>-9.0240000000000008E-3</v>
      </c>
      <c r="X459" s="48">
        <v>2.8630000000000001E-3</v>
      </c>
      <c r="Y459" s="48">
        <v>4</v>
      </c>
      <c r="Z459" s="48">
        <v>4</v>
      </c>
      <c r="AA459" s="48">
        <v>4.4580000000000002</v>
      </c>
      <c r="AB459" s="48">
        <v>66</v>
      </c>
    </row>
    <row r="460" spans="20:28" x14ac:dyDescent="0.2">
      <c r="T460" s="50" t="s">
        <v>1046</v>
      </c>
      <c r="U460" s="48">
        <v>1.1820000000000001E-2</v>
      </c>
      <c r="V460" s="48">
        <v>2.069E-2</v>
      </c>
      <c r="W460" s="48">
        <v>-8.8660000000000006E-3</v>
      </c>
      <c r="X460" s="48">
        <v>2.8630000000000001E-3</v>
      </c>
      <c r="Y460" s="48">
        <v>4</v>
      </c>
      <c r="Z460" s="48">
        <v>4</v>
      </c>
      <c r="AA460" s="48">
        <v>4.38</v>
      </c>
      <c r="AB460" s="48">
        <v>66</v>
      </c>
    </row>
    <row r="461" spans="20:28" x14ac:dyDescent="0.2">
      <c r="T461" s="50" t="s">
        <v>1048</v>
      </c>
      <c r="U461" s="48">
        <v>1.1820000000000001E-2</v>
      </c>
      <c r="V461" s="48">
        <v>2.7099999999999999E-2</v>
      </c>
      <c r="W461" s="48">
        <v>-1.5270000000000001E-2</v>
      </c>
      <c r="X461" s="48">
        <v>2.8630000000000001E-3</v>
      </c>
      <c r="Y461" s="48">
        <v>4</v>
      </c>
      <c r="Z461" s="48">
        <v>4</v>
      </c>
      <c r="AA461" s="48">
        <v>7.5460000000000003</v>
      </c>
      <c r="AB461" s="48">
        <v>66</v>
      </c>
    </row>
    <row r="462" spans="20:28" x14ac:dyDescent="0.2">
      <c r="T462" s="50" t="s">
        <v>1323</v>
      </c>
      <c r="U462" s="48">
        <v>1.1820000000000001E-2</v>
      </c>
      <c r="V462" s="48">
        <v>1.719E-2</v>
      </c>
      <c r="W462" s="48">
        <v>-5.3689999999999996E-3</v>
      </c>
      <c r="X462" s="48">
        <v>2.8630000000000001E-3</v>
      </c>
      <c r="Y462" s="48">
        <v>4</v>
      </c>
      <c r="Z462" s="48">
        <v>4</v>
      </c>
      <c r="AA462" s="48">
        <v>2.6520000000000001</v>
      </c>
      <c r="AB462" s="48">
        <v>66</v>
      </c>
    </row>
    <row r="463" spans="20:28" x14ac:dyDescent="0.2">
      <c r="T463" s="50" t="s">
        <v>1325</v>
      </c>
      <c r="U463" s="48">
        <v>1.1820000000000001E-2</v>
      </c>
      <c r="V463" s="48">
        <v>1.0710000000000001E-2</v>
      </c>
      <c r="W463" s="48">
        <v>1.116E-3</v>
      </c>
      <c r="X463" s="48">
        <v>2.8630000000000001E-3</v>
      </c>
      <c r="Y463" s="48">
        <v>4</v>
      </c>
      <c r="Z463" s="48">
        <v>4</v>
      </c>
      <c r="AA463" s="48">
        <v>0.55110000000000003</v>
      </c>
      <c r="AB463" s="48">
        <v>66</v>
      </c>
    </row>
    <row r="464" spans="20:28" x14ac:dyDescent="0.2">
      <c r="T464" s="50" t="s">
        <v>1327</v>
      </c>
      <c r="U464" s="48">
        <v>1.1820000000000001E-2</v>
      </c>
      <c r="V464" s="48">
        <v>2.0740000000000001E-2</v>
      </c>
      <c r="W464" s="48">
        <v>-8.9200000000000008E-3</v>
      </c>
      <c r="X464" s="48">
        <v>2.8630000000000001E-3</v>
      </c>
      <c r="Y464" s="48">
        <v>4</v>
      </c>
      <c r="Z464" s="48">
        <v>4</v>
      </c>
      <c r="AA464" s="48">
        <v>4.407</v>
      </c>
      <c r="AB464" s="48">
        <v>66</v>
      </c>
    </row>
    <row r="465" spans="20:28" x14ac:dyDescent="0.2">
      <c r="T465" s="50" t="s">
        <v>1329</v>
      </c>
      <c r="U465" s="48">
        <v>1.1820000000000001E-2</v>
      </c>
      <c r="V465" s="48">
        <v>6.2500000000000003E-3</v>
      </c>
      <c r="W465" s="48">
        <v>5.574E-3</v>
      </c>
      <c r="X465" s="48">
        <v>2.8630000000000001E-3</v>
      </c>
      <c r="Y465" s="48">
        <v>4</v>
      </c>
      <c r="Z465" s="48">
        <v>4</v>
      </c>
      <c r="AA465" s="48">
        <v>2.754</v>
      </c>
      <c r="AB465" s="48">
        <v>66</v>
      </c>
    </row>
    <row r="466" spans="20:28" x14ac:dyDescent="0.2">
      <c r="T466" s="50" t="s">
        <v>1331</v>
      </c>
      <c r="U466" s="48">
        <v>1.1820000000000001E-2</v>
      </c>
      <c r="V466" s="48">
        <v>5.574E-3</v>
      </c>
      <c r="W466" s="48">
        <v>6.2500000000000003E-3</v>
      </c>
      <c r="X466" s="48">
        <v>2.8630000000000001E-3</v>
      </c>
      <c r="Y466" s="48">
        <v>4</v>
      </c>
      <c r="Z466" s="48">
        <v>4</v>
      </c>
      <c r="AA466" s="48">
        <v>3.0880000000000001</v>
      </c>
      <c r="AB466" s="48">
        <v>66</v>
      </c>
    </row>
    <row r="467" spans="20:28" x14ac:dyDescent="0.2">
      <c r="T467" s="50" t="s">
        <v>1333</v>
      </c>
      <c r="U467" s="48">
        <v>1.1820000000000001E-2</v>
      </c>
      <c r="V467" s="48">
        <v>1.5270000000000001E-2</v>
      </c>
      <c r="W467" s="48">
        <v>-3.4499999999999999E-3</v>
      </c>
      <c r="X467" s="48">
        <v>2.8630000000000001E-3</v>
      </c>
      <c r="Y467" s="48">
        <v>4</v>
      </c>
      <c r="Z467" s="48">
        <v>4</v>
      </c>
      <c r="AA467" s="48">
        <v>1.704</v>
      </c>
      <c r="AB467" s="48">
        <v>66</v>
      </c>
    </row>
    <row r="468" spans="20:28" x14ac:dyDescent="0.2">
      <c r="T468" s="50" t="s">
        <v>1050</v>
      </c>
      <c r="U468" s="48">
        <v>2.1520000000000001E-2</v>
      </c>
      <c r="V468" s="48">
        <v>2.085E-2</v>
      </c>
      <c r="W468" s="48">
        <v>6.7630000000000001E-4</v>
      </c>
      <c r="X468" s="48">
        <v>2.8630000000000001E-3</v>
      </c>
      <c r="Y468" s="48">
        <v>4</v>
      </c>
      <c r="Z468" s="48">
        <v>4</v>
      </c>
      <c r="AA468" s="48">
        <v>0.33410000000000001</v>
      </c>
      <c r="AB468" s="48">
        <v>66</v>
      </c>
    </row>
    <row r="469" spans="20:28" x14ac:dyDescent="0.2">
      <c r="T469" s="50" t="s">
        <v>1052</v>
      </c>
      <c r="U469" s="48">
        <v>2.1520000000000001E-2</v>
      </c>
      <c r="V469" s="48">
        <v>2.069E-2</v>
      </c>
      <c r="W469" s="48">
        <v>8.3379999999999999E-4</v>
      </c>
      <c r="X469" s="48">
        <v>2.8630000000000001E-3</v>
      </c>
      <c r="Y469" s="48">
        <v>4</v>
      </c>
      <c r="Z469" s="48">
        <v>4</v>
      </c>
      <c r="AA469" s="48">
        <v>0.41199999999999998</v>
      </c>
      <c r="AB469" s="48">
        <v>66</v>
      </c>
    </row>
    <row r="470" spans="20:28" x14ac:dyDescent="0.2">
      <c r="T470" s="50" t="s">
        <v>1054</v>
      </c>
      <c r="U470" s="48">
        <v>2.1520000000000001E-2</v>
      </c>
      <c r="V470" s="48">
        <v>2.7099999999999999E-2</v>
      </c>
      <c r="W470" s="48">
        <v>-5.574E-3</v>
      </c>
      <c r="X470" s="48">
        <v>2.8630000000000001E-3</v>
      </c>
      <c r="Y470" s="48">
        <v>4</v>
      </c>
      <c r="Z470" s="48">
        <v>4</v>
      </c>
      <c r="AA470" s="48">
        <v>2.754</v>
      </c>
      <c r="AB470" s="48">
        <v>66</v>
      </c>
    </row>
    <row r="471" spans="20:28" x14ac:dyDescent="0.2">
      <c r="T471" s="50" t="s">
        <v>1339</v>
      </c>
      <c r="U471" s="48">
        <v>2.1520000000000001E-2</v>
      </c>
      <c r="V471" s="48">
        <v>1.719E-2</v>
      </c>
      <c r="W471" s="48">
        <v>4.3319999999999999E-3</v>
      </c>
      <c r="X471" s="48">
        <v>2.8630000000000001E-3</v>
      </c>
      <c r="Y471" s="48">
        <v>4</v>
      </c>
      <c r="Z471" s="48">
        <v>4</v>
      </c>
      <c r="AA471" s="48">
        <v>2.14</v>
      </c>
      <c r="AB471" s="48">
        <v>66</v>
      </c>
    </row>
    <row r="472" spans="20:28" x14ac:dyDescent="0.2">
      <c r="T472" s="50" t="s">
        <v>1341</v>
      </c>
      <c r="U472" s="48">
        <v>2.1520000000000001E-2</v>
      </c>
      <c r="V472" s="48">
        <v>1.0710000000000001E-2</v>
      </c>
      <c r="W472" s="48">
        <v>1.082E-2</v>
      </c>
      <c r="X472" s="48">
        <v>2.8630000000000001E-3</v>
      </c>
      <c r="Y472" s="48">
        <v>4</v>
      </c>
      <c r="Z472" s="48">
        <v>4</v>
      </c>
      <c r="AA472" s="48">
        <v>5.3440000000000003</v>
      </c>
      <c r="AB472" s="48">
        <v>66</v>
      </c>
    </row>
    <row r="473" spans="20:28" x14ac:dyDescent="0.2">
      <c r="T473" s="50" t="s">
        <v>1343</v>
      </c>
      <c r="U473" s="48">
        <v>2.1520000000000001E-2</v>
      </c>
      <c r="V473" s="48">
        <v>2.0740000000000001E-2</v>
      </c>
      <c r="W473" s="48">
        <v>7.8030000000000005E-4</v>
      </c>
      <c r="X473" s="48">
        <v>2.8630000000000001E-3</v>
      </c>
      <c r="Y473" s="48">
        <v>4</v>
      </c>
      <c r="Z473" s="48">
        <v>4</v>
      </c>
      <c r="AA473" s="48">
        <v>0.38550000000000001</v>
      </c>
      <c r="AB473" s="48">
        <v>66</v>
      </c>
    </row>
    <row r="474" spans="20:28" x14ac:dyDescent="0.2">
      <c r="T474" s="50" t="s">
        <v>1345</v>
      </c>
      <c r="U474" s="48">
        <v>2.1520000000000001E-2</v>
      </c>
      <c r="V474" s="48">
        <v>6.2500000000000003E-3</v>
      </c>
      <c r="W474" s="48">
        <v>1.5270000000000001E-2</v>
      </c>
      <c r="X474" s="48">
        <v>2.8630000000000001E-3</v>
      </c>
      <c r="Y474" s="48">
        <v>4</v>
      </c>
      <c r="Z474" s="48">
        <v>4</v>
      </c>
      <c r="AA474" s="48">
        <v>7.5460000000000003</v>
      </c>
      <c r="AB474" s="48">
        <v>66</v>
      </c>
    </row>
    <row r="475" spans="20:28" x14ac:dyDescent="0.2">
      <c r="T475" s="50" t="s">
        <v>1347</v>
      </c>
      <c r="U475" s="48">
        <v>2.1520000000000001E-2</v>
      </c>
      <c r="V475" s="48">
        <v>5.574E-3</v>
      </c>
      <c r="W475" s="48">
        <v>1.5949999999999999E-2</v>
      </c>
      <c r="X475" s="48">
        <v>2.8630000000000001E-3</v>
      </c>
      <c r="Y475" s="48">
        <v>4</v>
      </c>
      <c r="Z475" s="48">
        <v>4</v>
      </c>
      <c r="AA475" s="48">
        <v>7.88</v>
      </c>
      <c r="AB475" s="48">
        <v>66</v>
      </c>
    </row>
    <row r="476" spans="20:28" x14ac:dyDescent="0.2">
      <c r="T476" s="50" t="s">
        <v>1349</v>
      </c>
      <c r="U476" s="48">
        <v>2.1520000000000001E-2</v>
      </c>
      <c r="V476" s="48">
        <v>1.5270000000000001E-2</v>
      </c>
      <c r="W476" s="48">
        <v>6.2500000000000003E-3</v>
      </c>
      <c r="X476" s="48">
        <v>2.8630000000000001E-3</v>
      </c>
      <c r="Y476" s="48">
        <v>4</v>
      </c>
      <c r="Z476" s="48">
        <v>4</v>
      </c>
      <c r="AA476" s="48">
        <v>3.0880000000000001</v>
      </c>
      <c r="AB476" s="48">
        <v>66</v>
      </c>
    </row>
    <row r="477" spans="20:28" x14ac:dyDescent="0.2">
      <c r="T477" s="50" t="s">
        <v>1056</v>
      </c>
      <c r="U477" s="48">
        <v>2.085E-2</v>
      </c>
      <c r="V477" s="48">
        <v>2.069E-2</v>
      </c>
      <c r="W477" s="48">
        <v>1.5760000000000001E-4</v>
      </c>
      <c r="X477" s="48">
        <v>2.8630000000000001E-3</v>
      </c>
      <c r="Y477" s="48">
        <v>4</v>
      </c>
      <c r="Z477" s="48">
        <v>4</v>
      </c>
      <c r="AA477" s="48">
        <v>7.7850000000000003E-2</v>
      </c>
      <c r="AB477" s="48">
        <v>66</v>
      </c>
    </row>
    <row r="478" spans="20:28" x14ac:dyDescent="0.2">
      <c r="T478" s="50" t="s">
        <v>1058</v>
      </c>
      <c r="U478" s="48">
        <v>2.085E-2</v>
      </c>
      <c r="V478" s="48">
        <v>2.7099999999999999E-2</v>
      </c>
      <c r="W478" s="48">
        <v>-6.2509999999999996E-3</v>
      </c>
      <c r="X478" s="48">
        <v>2.8630000000000001E-3</v>
      </c>
      <c r="Y478" s="48">
        <v>4</v>
      </c>
      <c r="Z478" s="48">
        <v>4</v>
      </c>
      <c r="AA478" s="48">
        <v>3.0880000000000001</v>
      </c>
      <c r="AB478" s="48">
        <v>66</v>
      </c>
    </row>
    <row r="479" spans="20:28" x14ac:dyDescent="0.2">
      <c r="T479" s="50" t="s">
        <v>1353</v>
      </c>
      <c r="U479" s="48">
        <v>2.085E-2</v>
      </c>
      <c r="V479" s="48">
        <v>1.719E-2</v>
      </c>
      <c r="W479" s="48">
        <v>3.6549999999999998E-3</v>
      </c>
      <c r="X479" s="48">
        <v>2.8630000000000001E-3</v>
      </c>
      <c r="Y479" s="48">
        <v>4</v>
      </c>
      <c r="Z479" s="48">
        <v>4</v>
      </c>
      <c r="AA479" s="48">
        <v>1.806</v>
      </c>
      <c r="AB479" s="48">
        <v>66</v>
      </c>
    </row>
    <row r="480" spans="20:28" x14ac:dyDescent="0.2">
      <c r="T480" s="50" t="s">
        <v>1355</v>
      </c>
      <c r="U480" s="48">
        <v>2.085E-2</v>
      </c>
      <c r="V480" s="48">
        <v>1.0710000000000001E-2</v>
      </c>
      <c r="W480" s="48">
        <v>1.014E-2</v>
      </c>
      <c r="X480" s="48">
        <v>2.8630000000000001E-3</v>
      </c>
      <c r="Y480" s="48">
        <v>4</v>
      </c>
      <c r="Z480" s="48">
        <v>4</v>
      </c>
      <c r="AA480" s="48">
        <v>5.0090000000000003</v>
      </c>
      <c r="AB480" s="48">
        <v>66</v>
      </c>
    </row>
    <row r="481" spans="20:28" x14ac:dyDescent="0.2">
      <c r="T481" s="50" t="s">
        <v>1357</v>
      </c>
      <c r="U481" s="48">
        <v>2.085E-2</v>
      </c>
      <c r="V481" s="48">
        <v>2.0740000000000001E-2</v>
      </c>
      <c r="W481" s="48">
        <v>1.0399999999999999E-4</v>
      </c>
      <c r="X481" s="48">
        <v>2.8630000000000001E-3</v>
      </c>
      <c r="Y481" s="48">
        <v>4</v>
      </c>
      <c r="Z481" s="48">
        <v>4</v>
      </c>
      <c r="AA481" s="48">
        <v>5.1380000000000002E-2</v>
      </c>
      <c r="AB481" s="48">
        <v>66</v>
      </c>
    </row>
    <row r="482" spans="20:28" x14ac:dyDescent="0.2">
      <c r="T482" s="50" t="s">
        <v>1359</v>
      </c>
      <c r="U482" s="48">
        <v>2.085E-2</v>
      </c>
      <c r="V482" s="48">
        <v>6.2500000000000003E-3</v>
      </c>
      <c r="W482" s="48">
        <v>1.46E-2</v>
      </c>
      <c r="X482" s="48">
        <v>2.8630000000000001E-3</v>
      </c>
      <c r="Y482" s="48">
        <v>4</v>
      </c>
      <c r="Z482" s="48">
        <v>4</v>
      </c>
      <c r="AA482" s="48">
        <v>7.2119999999999997</v>
      </c>
      <c r="AB482" s="48">
        <v>66</v>
      </c>
    </row>
    <row r="483" spans="20:28" x14ac:dyDescent="0.2">
      <c r="T483" s="50" t="s">
        <v>1361</v>
      </c>
      <c r="U483" s="48">
        <v>2.085E-2</v>
      </c>
      <c r="V483" s="48">
        <v>5.574E-3</v>
      </c>
      <c r="W483" s="48">
        <v>1.5270000000000001E-2</v>
      </c>
      <c r="X483" s="48">
        <v>2.8630000000000001E-3</v>
      </c>
      <c r="Y483" s="48">
        <v>4</v>
      </c>
      <c r="Z483" s="48">
        <v>4</v>
      </c>
      <c r="AA483" s="48">
        <v>7.5460000000000003</v>
      </c>
      <c r="AB483" s="48">
        <v>66</v>
      </c>
    </row>
    <row r="484" spans="20:28" x14ac:dyDescent="0.2">
      <c r="T484" s="50" t="s">
        <v>1362</v>
      </c>
      <c r="U484" s="48">
        <v>2.085E-2</v>
      </c>
      <c r="V484" s="48">
        <v>1.5270000000000001E-2</v>
      </c>
      <c r="W484" s="48">
        <v>5.574E-3</v>
      </c>
      <c r="X484" s="48">
        <v>2.8630000000000001E-3</v>
      </c>
      <c r="Y484" s="48">
        <v>4</v>
      </c>
      <c r="Z484" s="48">
        <v>4</v>
      </c>
      <c r="AA484" s="48">
        <v>2.754</v>
      </c>
      <c r="AB484" s="48">
        <v>66</v>
      </c>
    </row>
    <row r="485" spans="20:28" x14ac:dyDescent="0.2">
      <c r="T485" s="50" t="s">
        <v>1060</v>
      </c>
      <c r="U485" s="48">
        <v>2.069E-2</v>
      </c>
      <c r="V485" s="48">
        <v>2.7099999999999999E-2</v>
      </c>
      <c r="W485" s="48">
        <v>-6.4079999999999996E-3</v>
      </c>
      <c r="X485" s="48">
        <v>2.8630000000000001E-3</v>
      </c>
      <c r="Y485" s="48">
        <v>4</v>
      </c>
      <c r="Z485" s="48">
        <v>4</v>
      </c>
      <c r="AA485" s="48">
        <v>3.1659999999999999</v>
      </c>
      <c r="AB485" s="48">
        <v>66</v>
      </c>
    </row>
    <row r="486" spans="20:28" x14ac:dyDescent="0.2">
      <c r="T486" s="50" t="s">
        <v>1365</v>
      </c>
      <c r="U486" s="48">
        <v>2.069E-2</v>
      </c>
      <c r="V486" s="48">
        <v>1.719E-2</v>
      </c>
      <c r="W486" s="48">
        <v>3.4979999999999998E-3</v>
      </c>
      <c r="X486" s="48">
        <v>2.8630000000000001E-3</v>
      </c>
      <c r="Y486" s="48">
        <v>4</v>
      </c>
      <c r="Z486" s="48">
        <v>4</v>
      </c>
      <c r="AA486" s="48">
        <v>1.728</v>
      </c>
      <c r="AB486" s="48">
        <v>66</v>
      </c>
    </row>
    <row r="487" spans="20:28" x14ac:dyDescent="0.2">
      <c r="T487" s="50" t="s">
        <v>1367</v>
      </c>
      <c r="U487" s="48">
        <v>2.069E-2</v>
      </c>
      <c r="V487" s="48">
        <v>1.0710000000000001E-2</v>
      </c>
      <c r="W487" s="48">
        <v>9.9819999999999996E-3</v>
      </c>
      <c r="X487" s="48">
        <v>2.8630000000000001E-3</v>
      </c>
      <c r="Y487" s="48">
        <v>4</v>
      </c>
      <c r="Z487" s="48">
        <v>4</v>
      </c>
      <c r="AA487" s="48">
        <v>4.9320000000000004</v>
      </c>
      <c r="AB487" s="48">
        <v>66</v>
      </c>
    </row>
    <row r="488" spans="20:28" x14ac:dyDescent="0.2">
      <c r="T488" s="50" t="s">
        <v>1369</v>
      </c>
      <c r="U488" s="48">
        <v>2.069E-2</v>
      </c>
      <c r="V488" s="48">
        <v>2.0740000000000001E-2</v>
      </c>
      <c r="W488" s="48">
        <v>-5.3579999999999999E-5</v>
      </c>
      <c r="X488" s="48">
        <v>2.8630000000000001E-3</v>
      </c>
      <c r="Y488" s="48">
        <v>4</v>
      </c>
      <c r="Z488" s="48">
        <v>4</v>
      </c>
      <c r="AA488" s="48">
        <v>2.647E-2</v>
      </c>
      <c r="AB488" s="48">
        <v>66</v>
      </c>
    </row>
    <row r="489" spans="20:28" x14ac:dyDescent="0.2">
      <c r="T489" s="50" t="s">
        <v>1371</v>
      </c>
      <c r="U489" s="48">
        <v>2.069E-2</v>
      </c>
      <c r="V489" s="48">
        <v>6.2500000000000003E-3</v>
      </c>
      <c r="W489" s="48">
        <v>1.444E-2</v>
      </c>
      <c r="X489" s="48">
        <v>2.8630000000000001E-3</v>
      </c>
      <c r="Y489" s="48">
        <v>4</v>
      </c>
      <c r="Z489" s="48">
        <v>4</v>
      </c>
      <c r="AA489" s="48">
        <v>7.1340000000000003</v>
      </c>
      <c r="AB489" s="48">
        <v>66</v>
      </c>
    </row>
    <row r="490" spans="20:28" x14ac:dyDescent="0.2">
      <c r="T490" s="50" t="s">
        <v>1373</v>
      </c>
      <c r="U490" s="48">
        <v>2.069E-2</v>
      </c>
      <c r="V490" s="48">
        <v>5.574E-3</v>
      </c>
      <c r="W490" s="48">
        <v>1.512E-2</v>
      </c>
      <c r="X490" s="48">
        <v>2.8630000000000001E-3</v>
      </c>
      <c r="Y490" s="48">
        <v>4</v>
      </c>
      <c r="Z490" s="48">
        <v>4</v>
      </c>
      <c r="AA490" s="48">
        <v>7.468</v>
      </c>
      <c r="AB490" s="48">
        <v>66</v>
      </c>
    </row>
    <row r="491" spans="20:28" x14ac:dyDescent="0.2">
      <c r="T491" s="50" t="s">
        <v>1375</v>
      </c>
      <c r="U491" s="48">
        <v>2.069E-2</v>
      </c>
      <c r="V491" s="48">
        <v>1.5270000000000001E-2</v>
      </c>
      <c r="W491" s="48">
        <v>5.4159999999999998E-3</v>
      </c>
      <c r="X491" s="48">
        <v>2.8630000000000001E-3</v>
      </c>
      <c r="Y491" s="48">
        <v>4</v>
      </c>
      <c r="Z491" s="48">
        <v>4</v>
      </c>
      <c r="AA491" s="48">
        <v>2.6760000000000002</v>
      </c>
      <c r="AB491" s="48">
        <v>66</v>
      </c>
    </row>
    <row r="492" spans="20:28" x14ac:dyDescent="0.2">
      <c r="T492" s="50" t="s">
        <v>1378</v>
      </c>
      <c r="U492" s="48">
        <v>2.7099999999999999E-2</v>
      </c>
      <c r="V492" s="48">
        <v>1.719E-2</v>
      </c>
      <c r="W492" s="48">
        <v>9.9059999999999999E-3</v>
      </c>
      <c r="X492" s="48">
        <v>2.8630000000000001E-3</v>
      </c>
      <c r="Y492" s="48">
        <v>4</v>
      </c>
      <c r="Z492" s="48">
        <v>4</v>
      </c>
      <c r="AA492" s="48">
        <v>4.8940000000000001</v>
      </c>
      <c r="AB492" s="48">
        <v>66</v>
      </c>
    </row>
    <row r="493" spans="20:28" x14ac:dyDescent="0.2">
      <c r="T493" s="50" t="s">
        <v>1380</v>
      </c>
      <c r="U493" s="48">
        <v>2.7099999999999999E-2</v>
      </c>
      <c r="V493" s="48">
        <v>1.0710000000000001E-2</v>
      </c>
      <c r="W493" s="48">
        <v>1.6389999999999998E-2</v>
      </c>
      <c r="X493" s="48">
        <v>2.8630000000000001E-3</v>
      </c>
      <c r="Y493" s="48">
        <v>4</v>
      </c>
      <c r="Z493" s="48">
        <v>4</v>
      </c>
      <c r="AA493" s="48">
        <v>8.0969999999999995</v>
      </c>
      <c r="AB493" s="48">
        <v>66</v>
      </c>
    </row>
    <row r="494" spans="20:28" x14ac:dyDescent="0.2">
      <c r="T494" s="50" t="s">
        <v>1382</v>
      </c>
      <c r="U494" s="48">
        <v>2.7099999999999999E-2</v>
      </c>
      <c r="V494" s="48">
        <v>2.0740000000000001E-2</v>
      </c>
      <c r="W494" s="48">
        <v>6.3550000000000004E-3</v>
      </c>
      <c r="X494" s="48">
        <v>2.8630000000000001E-3</v>
      </c>
      <c r="Y494" s="48">
        <v>4</v>
      </c>
      <c r="Z494" s="48">
        <v>4</v>
      </c>
      <c r="AA494" s="48">
        <v>3.1389999999999998</v>
      </c>
      <c r="AB494" s="48">
        <v>66</v>
      </c>
    </row>
    <row r="495" spans="20:28" x14ac:dyDescent="0.2">
      <c r="T495" s="50" t="s">
        <v>1384</v>
      </c>
      <c r="U495" s="48">
        <v>2.7099999999999999E-2</v>
      </c>
      <c r="V495" s="48">
        <v>6.2500000000000003E-3</v>
      </c>
      <c r="W495" s="48">
        <v>2.085E-2</v>
      </c>
      <c r="X495" s="48">
        <v>2.8630000000000001E-3</v>
      </c>
      <c r="Y495" s="48">
        <v>4</v>
      </c>
      <c r="Z495" s="48">
        <v>4</v>
      </c>
      <c r="AA495" s="48">
        <v>10.3</v>
      </c>
      <c r="AB495" s="48">
        <v>66</v>
      </c>
    </row>
    <row r="496" spans="20:28" x14ac:dyDescent="0.2">
      <c r="T496" s="50" t="s">
        <v>1386</v>
      </c>
      <c r="U496" s="48">
        <v>2.7099999999999999E-2</v>
      </c>
      <c r="V496" s="48">
        <v>5.574E-3</v>
      </c>
      <c r="W496" s="48">
        <v>2.1520000000000001E-2</v>
      </c>
      <c r="X496" s="48">
        <v>2.8630000000000001E-3</v>
      </c>
      <c r="Y496" s="48">
        <v>4</v>
      </c>
      <c r="Z496" s="48">
        <v>4</v>
      </c>
      <c r="AA496" s="48">
        <v>10.63</v>
      </c>
      <c r="AB496" s="48">
        <v>66</v>
      </c>
    </row>
    <row r="497" spans="20:28" x14ac:dyDescent="0.2">
      <c r="T497" s="50" t="s">
        <v>1388</v>
      </c>
      <c r="U497" s="48">
        <v>2.7099999999999999E-2</v>
      </c>
      <c r="V497" s="48">
        <v>1.5270000000000001E-2</v>
      </c>
      <c r="W497" s="48">
        <v>1.1820000000000001E-2</v>
      </c>
      <c r="X497" s="48">
        <v>2.8630000000000001E-3</v>
      </c>
      <c r="Y497" s="48">
        <v>4</v>
      </c>
      <c r="Z497" s="48">
        <v>4</v>
      </c>
      <c r="AA497" s="48">
        <v>5.8419999999999996</v>
      </c>
      <c r="AB497" s="48">
        <v>66</v>
      </c>
    </row>
    <row r="498" spans="20:28" x14ac:dyDescent="0.2">
      <c r="T498" s="50" t="s">
        <v>1391</v>
      </c>
      <c r="U498" s="48">
        <v>1.719E-2</v>
      </c>
      <c r="V498" s="48">
        <v>1.0710000000000001E-2</v>
      </c>
      <c r="W498" s="48">
        <v>6.4840000000000002E-3</v>
      </c>
      <c r="X498" s="48">
        <v>2.8630000000000001E-3</v>
      </c>
      <c r="Y498" s="48">
        <v>4</v>
      </c>
      <c r="Z498" s="48">
        <v>4</v>
      </c>
      <c r="AA498" s="48">
        <v>3.2040000000000002</v>
      </c>
      <c r="AB498" s="48">
        <v>66</v>
      </c>
    </row>
    <row r="499" spans="20:28" x14ac:dyDescent="0.2">
      <c r="T499" s="50" t="s">
        <v>1392</v>
      </c>
      <c r="U499" s="48">
        <v>1.719E-2</v>
      </c>
      <c r="V499" s="48">
        <v>2.0740000000000001E-2</v>
      </c>
      <c r="W499" s="48">
        <v>-3.5509999999999999E-3</v>
      </c>
      <c r="X499" s="48">
        <v>2.8630000000000001E-3</v>
      </c>
      <c r="Y499" s="48">
        <v>4</v>
      </c>
      <c r="Z499" s="48">
        <v>4</v>
      </c>
      <c r="AA499" s="48">
        <v>1.754</v>
      </c>
      <c r="AB499" s="48">
        <v>66</v>
      </c>
    </row>
    <row r="500" spans="20:28" x14ac:dyDescent="0.2">
      <c r="T500" s="50" t="s">
        <v>1394</v>
      </c>
      <c r="U500" s="48">
        <v>1.719E-2</v>
      </c>
      <c r="V500" s="48">
        <v>6.2500000000000003E-3</v>
      </c>
      <c r="W500" s="48">
        <v>1.094E-2</v>
      </c>
      <c r="X500" s="48">
        <v>2.8630000000000001E-3</v>
      </c>
      <c r="Y500" s="48">
        <v>4</v>
      </c>
      <c r="Z500" s="48">
        <v>4</v>
      </c>
      <c r="AA500" s="48">
        <v>5.4059999999999997</v>
      </c>
      <c r="AB500" s="48">
        <v>66</v>
      </c>
    </row>
    <row r="501" spans="20:28" x14ac:dyDescent="0.2">
      <c r="T501" s="50" t="s">
        <v>1396</v>
      </c>
      <c r="U501" s="48">
        <v>1.719E-2</v>
      </c>
      <c r="V501" s="48">
        <v>5.574E-3</v>
      </c>
      <c r="W501" s="48">
        <v>1.162E-2</v>
      </c>
      <c r="X501" s="48">
        <v>2.8630000000000001E-3</v>
      </c>
      <c r="Y501" s="48">
        <v>4</v>
      </c>
      <c r="Z501" s="48">
        <v>4</v>
      </c>
      <c r="AA501" s="48">
        <v>5.74</v>
      </c>
      <c r="AB501" s="48">
        <v>66</v>
      </c>
    </row>
    <row r="502" spans="20:28" x14ac:dyDescent="0.2">
      <c r="T502" s="50" t="s">
        <v>1398</v>
      </c>
      <c r="U502" s="48">
        <v>1.719E-2</v>
      </c>
      <c r="V502" s="48">
        <v>1.5270000000000001E-2</v>
      </c>
      <c r="W502" s="48">
        <v>1.9189999999999999E-3</v>
      </c>
      <c r="X502" s="48">
        <v>2.8630000000000001E-3</v>
      </c>
      <c r="Y502" s="48">
        <v>4</v>
      </c>
      <c r="Z502" s="48">
        <v>4</v>
      </c>
      <c r="AA502" s="48">
        <v>0.94799999999999995</v>
      </c>
      <c r="AB502" s="48">
        <v>66</v>
      </c>
    </row>
    <row r="503" spans="20:28" x14ac:dyDescent="0.2">
      <c r="T503" s="50" t="s">
        <v>1401</v>
      </c>
      <c r="U503" s="48">
        <v>1.0710000000000001E-2</v>
      </c>
      <c r="V503" s="48">
        <v>2.0740000000000001E-2</v>
      </c>
      <c r="W503" s="48">
        <v>-1.004E-2</v>
      </c>
      <c r="X503" s="48">
        <v>2.8630000000000001E-3</v>
      </c>
      <c r="Y503" s="48">
        <v>4</v>
      </c>
      <c r="Z503" s="48">
        <v>4</v>
      </c>
      <c r="AA503" s="48">
        <v>4.9580000000000002</v>
      </c>
      <c r="AB503" s="48">
        <v>66</v>
      </c>
    </row>
    <row r="504" spans="20:28" x14ac:dyDescent="0.2">
      <c r="T504" s="50" t="s">
        <v>1403</v>
      </c>
      <c r="U504" s="48">
        <v>1.0710000000000001E-2</v>
      </c>
      <c r="V504" s="48">
        <v>6.2500000000000003E-3</v>
      </c>
      <c r="W504" s="48">
        <v>4.4580000000000002E-3</v>
      </c>
      <c r="X504" s="48">
        <v>2.8630000000000001E-3</v>
      </c>
      <c r="Y504" s="48">
        <v>4</v>
      </c>
      <c r="Z504" s="48">
        <v>4</v>
      </c>
      <c r="AA504" s="48">
        <v>2.2029999999999998</v>
      </c>
      <c r="AB504" s="48">
        <v>66</v>
      </c>
    </row>
    <row r="505" spans="20:28" x14ac:dyDescent="0.2">
      <c r="T505" s="50" t="s">
        <v>1405</v>
      </c>
      <c r="U505" s="48">
        <v>1.0710000000000001E-2</v>
      </c>
      <c r="V505" s="48">
        <v>5.574E-3</v>
      </c>
      <c r="W505" s="48">
        <v>5.1349999999999998E-3</v>
      </c>
      <c r="X505" s="48">
        <v>2.8630000000000001E-3</v>
      </c>
      <c r="Y505" s="48">
        <v>4</v>
      </c>
      <c r="Z505" s="48">
        <v>4</v>
      </c>
      <c r="AA505" s="48">
        <v>2.5369999999999999</v>
      </c>
      <c r="AB505" s="48">
        <v>66</v>
      </c>
    </row>
    <row r="506" spans="20:28" x14ac:dyDescent="0.2">
      <c r="T506" s="50" t="s">
        <v>1407</v>
      </c>
      <c r="U506" s="48">
        <v>1.0710000000000001E-2</v>
      </c>
      <c r="V506" s="48">
        <v>1.5270000000000001E-2</v>
      </c>
      <c r="W506" s="48">
        <v>-4.5659999999999997E-3</v>
      </c>
      <c r="X506" s="48">
        <v>2.8630000000000001E-3</v>
      </c>
      <c r="Y506" s="48">
        <v>4</v>
      </c>
      <c r="Z506" s="48">
        <v>4</v>
      </c>
      <c r="AA506" s="48">
        <v>2.2559999999999998</v>
      </c>
      <c r="AB506" s="48">
        <v>66</v>
      </c>
    </row>
    <row r="507" spans="20:28" x14ac:dyDescent="0.2">
      <c r="T507" s="50" t="s">
        <v>1410</v>
      </c>
      <c r="U507" s="48">
        <v>2.0740000000000001E-2</v>
      </c>
      <c r="V507" s="48">
        <v>6.2500000000000003E-3</v>
      </c>
      <c r="W507" s="48">
        <v>1.4489999999999999E-2</v>
      </c>
      <c r="X507" s="48">
        <v>2.8630000000000001E-3</v>
      </c>
      <c r="Y507" s="48">
        <v>4</v>
      </c>
      <c r="Z507" s="48">
        <v>4</v>
      </c>
      <c r="AA507" s="48">
        <v>7.1609999999999996</v>
      </c>
      <c r="AB507" s="48">
        <v>66</v>
      </c>
    </row>
    <row r="508" spans="20:28" x14ac:dyDescent="0.2">
      <c r="T508" s="50" t="s">
        <v>1412</v>
      </c>
      <c r="U508" s="48">
        <v>2.0740000000000001E-2</v>
      </c>
      <c r="V508" s="48">
        <v>5.574E-3</v>
      </c>
      <c r="W508" s="48">
        <v>1.5169999999999999E-2</v>
      </c>
      <c r="X508" s="48">
        <v>2.8630000000000001E-3</v>
      </c>
      <c r="Y508" s="48">
        <v>4</v>
      </c>
      <c r="Z508" s="48">
        <v>4</v>
      </c>
      <c r="AA508" s="48">
        <v>7.4950000000000001</v>
      </c>
      <c r="AB508" s="48">
        <v>66</v>
      </c>
    </row>
    <row r="509" spans="20:28" x14ac:dyDescent="0.2">
      <c r="T509" s="50" t="s">
        <v>1414</v>
      </c>
      <c r="U509" s="48">
        <v>2.0740000000000001E-2</v>
      </c>
      <c r="V509" s="48">
        <v>1.5270000000000001E-2</v>
      </c>
      <c r="W509" s="48">
        <v>5.47E-3</v>
      </c>
      <c r="X509" s="48">
        <v>2.8630000000000001E-3</v>
      </c>
      <c r="Y509" s="48">
        <v>4</v>
      </c>
      <c r="Z509" s="48">
        <v>4</v>
      </c>
      <c r="AA509" s="48">
        <v>2.702</v>
      </c>
      <c r="AB509" s="48">
        <v>66</v>
      </c>
    </row>
    <row r="510" spans="20:28" x14ac:dyDescent="0.2">
      <c r="T510" s="50" t="s">
        <v>1417</v>
      </c>
      <c r="U510" s="48">
        <v>6.2500000000000003E-3</v>
      </c>
      <c r="V510" s="48">
        <v>5.574E-3</v>
      </c>
      <c r="W510" s="48">
        <v>6.7630000000000001E-4</v>
      </c>
      <c r="X510" s="48">
        <v>2.8630000000000001E-3</v>
      </c>
      <c r="Y510" s="48">
        <v>4</v>
      </c>
      <c r="Z510" s="48">
        <v>4</v>
      </c>
      <c r="AA510" s="48">
        <v>0.33410000000000001</v>
      </c>
      <c r="AB510" s="48">
        <v>66</v>
      </c>
    </row>
    <row r="511" spans="20:28" x14ac:dyDescent="0.2">
      <c r="T511" s="50" t="s">
        <v>1418</v>
      </c>
      <c r="U511" s="48">
        <v>6.2500000000000003E-3</v>
      </c>
      <c r="V511" s="48">
        <v>1.5270000000000001E-2</v>
      </c>
      <c r="W511" s="48">
        <v>-9.0240000000000008E-3</v>
      </c>
      <c r="X511" s="48">
        <v>2.8630000000000001E-3</v>
      </c>
      <c r="Y511" s="48">
        <v>4</v>
      </c>
      <c r="Z511" s="48">
        <v>4</v>
      </c>
      <c r="AA511" s="48">
        <v>4.4580000000000002</v>
      </c>
      <c r="AB511" s="48">
        <v>66</v>
      </c>
    </row>
    <row r="512" spans="20:28" x14ac:dyDescent="0.2">
      <c r="T512" s="50" t="s">
        <v>1420</v>
      </c>
      <c r="U512" s="48">
        <v>5.574E-3</v>
      </c>
      <c r="V512" s="48">
        <v>1.5270000000000001E-2</v>
      </c>
      <c r="W512" s="48">
        <v>-9.7000000000000003E-3</v>
      </c>
      <c r="X512" s="48">
        <v>2.8630000000000001E-3</v>
      </c>
      <c r="Y512" s="48">
        <v>4</v>
      </c>
      <c r="Z512" s="48">
        <v>4</v>
      </c>
      <c r="AA512" s="48">
        <v>4.7919999999999998</v>
      </c>
      <c r="AB512" s="48">
        <v>66</v>
      </c>
    </row>
    <row r="513" spans="28:28" x14ac:dyDescent="0.2">
      <c r="AB513" s="48">
        <v>66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A9BF9-EBA1-EA4C-BB9F-3807595EF6B7}">
  <dimension ref="B2:T21"/>
  <sheetViews>
    <sheetView zoomScale="69" zoomScaleNormal="88" workbookViewId="0">
      <selection activeCell="Q32" sqref="Q32"/>
    </sheetView>
  </sheetViews>
  <sheetFormatPr baseColWidth="10" defaultRowHeight="15" x14ac:dyDescent="0.2"/>
  <sheetData>
    <row r="2" spans="2:20" x14ac:dyDescent="0.2">
      <c r="C2" s="4" t="s">
        <v>738</v>
      </c>
      <c r="D2" s="4"/>
      <c r="E2" s="4"/>
      <c r="F2" s="4"/>
      <c r="G2" s="4"/>
      <c r="H2" s="4"/>
    </row>
    <row r="3" spans="2:20" x14ac:dyDescent="0.2">
      <c r="B3" t="s">
        <v>781</v>
      </c>
      <c r="C3" t="s">
        <v>5</v>
      </c>
      <c r="D3" t="s">
        <v>768</v>
      </c>
      <c r="E3" t="s">
        <v>13</v>
      </c>
      <c r="F3" t="s">
        <v>773</v>
      </c>
      <c r="G3" t="s">
        <v>774</v>
      </c>
      <c r="H3" t="s">
        <v>775</v>
      </c>
      <c r="I3" t="s">
        <v>797</v>
      </c>
    </row>
    <row r="4" spans="2:20" x14ac:dyDescent="0.2">
      <c r="B4" t="s">
        <v>761</v>
      </c>
      <c r="C4">
        <v>1.7516589400963546E-2</v>
      </c>
      <c r="D4">
        <v>1.3226070357240251E-2</v>
      </c>
      <c r="E4">
        <v>2.3716025815834922E-2</v>
      </c>
      <c r="F4">
        <v>2.1807108444686845E-2</v>
      </c>
      <c r="G4">
        <v>2.3570584492318879E-2</v>
      </c>
      <c r="H4">
        <v>2.3788746477592944E-2</v>
      </c>
      <c r="I4">
        <v>2.3752386146713933E-2</v>
      </c>
      <c r="K4" s="59"/>
      <c r="L4" s="41" t="s">
        <v>5</v>
      </c>
      <c r="M4" s="41" t="s">
        <v>768</v>
      </c>
      <c r="N4" s="57" t="s">
        <v>13</v>
      </c>
      <c r="O4" s="41"/>
      <c r="P4" s="59" t="s">
        <v>1429</v>
      </c>
      <c r="Q4" s="41" t="s">
        <v>1430</v>
      </c>
      <c r="R4" s="57" t="s">
        <v>1431</v>
      </c>
      <c r="S4" s="41"/>
      <c r="T4" s="61" t="s">
        <v>1432</v>
      </c>
    </row>
    <row r="5" spans="2:20" x14ac:dyDescent="0.2">
      <c r="B5" t="s">
        <v>762</v>
      </c>
      <c r="C5">
        <v>1.5356312611844194E-2</v>
      </c>
      <c r="D5">
        <v>1.1325740471292626E-2</v>
      </c>
      <c r="E5">
        <v>2.1979161440302375E-2</v>
      </c>
      <c r="F5">
        <v>1.8818256317629154E-2</v>
      </c>
      <c r="G5">
        <v>2.2062783268944525E-2</v>
      </c>
      <c r="H5">
        <v>2.2129680731858243E-2</v>
      </c>
      <c r="I5">
        <v>2.2179853829043531E-2</v>
      </c>
      <c r="K5" s="55" t="s">
        <v>769</v>
      </c>
      <c r="L5" s="56">
        <v>7.2670656354424613E-3</v>
      </c>
      <c r="M5" s="56">
        <v>7.0959946605761428E-3</v>
      </c>
      <c r="N5" s="58">
        <v>1.7325228080434695E-2</v>
      </c>
      <c r="O5" s="41"/>
      <c r="P5" s="59">
        <v>1.1248335937658267E-2</v>
      </c>
      <c r="Q5" s="41">
        <v>2.0529401685901772E-2</v>
      </c>
      <c r="R5" s="57">
        <v>1.7933978885674006E-2</v>
      </c>
      <c r="S5" s="41"/>
      <c r="T5" s="61">
        <v>2.0690672206072198E-2</v>
      </c>
    </row>
    <row r="6" spans="2:20" x14ac:dyDescent="0.2">
      <c r="B6" t="s">
        <v>763</v>
      </c>
      <c r="C6">
        <v>1.8327780051051221E-2</v>
      </c>
      <c r="D6">
        <v>9.9296584244266441E-3</v>
      </c>
      <c r="E6">
        <v>1.9711229321330445E-2</v>
      </c>
      <c r="F6">
        <v>1.96527737183609E-2</v>
      </c>
      <c r="G6">
        <v>1.9789170125289839E-2</v>
      </c>
      <c r="H6">
        <v>1.9594318115391356E-2</v>
      </c>
      <c r="I6">
        <v>1.9750199723310144E-2</v>
      </c>
      <c r="K6" s="54" t="s">
        <v>738</v>
      </c>
      <c r="L6">
        <v>1.7192840967316547E-2</v>
      </c>
      <c r="M6">
        <v>1.0708501763242688E-2</v>
      </c>
      <c r="N6" s="47">
        <v>2.0744274595718742E-2</v>
      </c>
      <c r="P6" s="54">
        <v>1.9476257120309745E-2</v>
      </c>
      <c r="Q6">
        <v>2.0729568857938502E-2</v>
      </c>
      <c r="R6" s="47">
        <v>2.0789592847614061E-2</v>
      </c>
      <c r="T6" s="60">
        <v>2.0987941036787319E-2</v>
      </c>
    </row>
    <row r="7" spans="2:20" x14ac:dyDescent="0.2">
      <c r="B7" s="41" t="s">
        <v>764</v>
      </c>
      <c r="C7" s="41">
        <v>1.7570681805407228E-2</v>
      </c>
      <c r="D7" s="41">
        <v>8.3525378000112397E-3</v>
      </c>
      <c r="E7" s="41">
        <v>1.7570681805407228E-2</v>
      </c>
      <c r="F7" s="41">
        <v>1.7626890000562081E-2</v>
      </c>
      <c r="G7" s="41">
        <v>1.7495737545200753E-2</v>
      </c>
      <c r="H7" s="41">
        <v>1.7645626065613696E-2</v>
      </c>
      <c r="I7">
        <v>1.8269324448081679E-2</v>
      </c>
    </row>
    <row r="8" spans="2:20" x14ac:dyDescent="0.2">
      <c r="B8" t="s">
        <v>789</v>
      </c>
      <c r="C8">
        <f t="shared" ref="C8:I8" si="0">AVERAGE(C4:C7)</f>
        <v>1.7192840967316547E-2</v>
      </c>
      <c r="D8">
        <f t="shared" si="0"/>
        <v>1.0708501763242688E-2</v>
      </c>
      <c r="E8">
        <f t="shared" si="0"/>
        <v>2.0744274595718742E-2</v>
      </c>
      <c r="F8">
        <f t="shared" si="0"/>
        <v>1.9476257120309745E-2</v>
      </c>
      <c r="G8">
        <f t="shared" si="0"/>
        <v>2.0729568857938502E-2</v>
      </c>
      <c r="H8">
        <f t="shared" si="0"/>
        <v>2.0789592847614061E-2</v>
      </c>
      <c r="I8" s="42">
        <f t="shared" si="0"/>
        <v>2.0987941036787319E-2</v>
      </c>
    </row>
    <row r="9" spans="2:20" x14ac:dyDescent="0.2">
      <c r="B9" t="s">
        <v>1428</v>
      </c>
      <c r="C9">
        <f>(STDEV(C4:C7))</f>
        <v>1.2791272899208065E-3</v>
      </c>
      <c r="D9">
        <f t="shared" ref="D9:E9" si="1">(STDEV(D4:D7))</f>
        <v>2.0717382710066907E-3</v>
      </c>
      <c r="E9">
        <f t="shared" si="1"/>
        <v>2.6767595191973534E-3</v>
      </c>
      <c r="F9">
        <f>(STDEV(F4:F7))</f>
        <v>1.7623043442862064E-3</v>
      </c>
      <c r="G9">
        <f>(STDEV(G4:G7))</f>
        <v>2.6577462404650445E-3</v>
      </c>
      <c r="H9">
        <f>(STDEV(H4:H7))</f>
        <v>2.7144039766601523E-3</v>
      </c>
      <c r="I9">
        <f>(STDEV(I4:I7))</f>
        <v>2.4485160530148911E-3</v>
      </c>
    </row>
    <row r="10" spans="2:20" x14ac:dyDescent="0.2">
      <c r="B10" t="s">
        <v>1427</v>
      </c>
      <c r="C10">
        <f>C9/2</f>
        <v>6.3956364496040323E-4</v>
      </c>
      <c r="D10">
        <f t="shared" ref="D10:E10" si="2">D9/2</f>
        <v>1.0358691355033453E-3</v>
      </c>
      <c r="E10">
        <f t="shared" si="2"/>
        <v>1.3383797595986767E-3</v>
      </c>
      <c r="F10">
        <f>F9/2</f>
        <v>8.8115217214310322E-4</v>
      </c>
      <c r="G10">
        <f>G9/2</f>
        <v>1.3288731202325222E-3</v>
      </c>
      <c r="H10">
        <f>H9/2</f>
        <v>1.3572019883300761E-3</v>
      </c>
      <c r="I10">
        <f>I9/2</f>
        <v>1.2242580265074455E-3</v>
      </c>
    </row>
    <row r="13" spans="2:20" x14ac:dyDescent="0.2">
      <c r="B13" s="8" t="s">
        <v>769</v>
      </c>
      <c r="C13" s="8"/>
      <c r="D13" s="8"/>
      <c r="E13" s="8"/>
      <c r="F13" s="8"/>
      <c r="G13" s="8"/>
    </row>
    <row r="14" spans="2:20" x14ac:dyDescent="0.2">
      <c r="C14" t="s">
        <v>5</v>
      </c>
      <c r="D14" t="s">
        <v>768</v>
      </c>
      <c r="E14" t="s">
        <v>13</v>
      </c>
      <c r="F14" t="s">
        <v>773</v>
      </c>
      <c r="G14" t="s">
        <v>774</v>
      </c>
      <c r="H14" t="s">
        <v>775</v>
      </c>
      <c r="I14" t="s">
        <v>797</v>
      </c>
    </row>
    <row r="15" spans="2:20" x14ac:dyDescent="0.2">
      <c r="B15" t="s">
        <v>10</v>
      </c>
      <c r="C15">
        <v>7.5356785746750286E-3</v>
      </c>
      <c r="D15">
        <v>9.2991546223070622E-3</v>
      </c>
      <c r="E15">
        <v>1.8425597672938821E-2</v>
      </c>
      <c r="F15">
        <v>1.2807926552131622E-2</v>
      </c>
      <c r="G15">
        <v>2.3734205981274428E-2</v>
      </c>
      <c r="H15">
        <v>1.9698209253704205E-2</v>
      </c>
      <c r="I15" s="46">
        <v>2.3752386146713933E-2</v>
      </c>
    </row>
    <row r="16" spans="2:20" x14ac:dyDescent="0.2">
      <c r="B16" t="s">
        <v>10</v>
      </c>
      <c r="C16">
        <v>7.0443028448146103E-3</v>
      </c>
      <c r="D16">
        <v>7.261719599284195E-3</v>
      </c>
      <c r="E16">
        <v>1.7112371013329318E-2</v>
      </c>
      <c r="F16">
        <v>1.1442811031391635E-2</v>
      </c>
      <c r="G16">
        <v>2.1126218788152459E-2</v>
      </c>
      <c r="H16">
        <v>1.8199454785677253E-2</v>
      </c>
      <c r="I16">
        <v>2.1828642148746507E-2</v>
      </c>
    </row>
    <row r="17" spans="2:9" x14ac:dyDescent="0.2">
      <c r="B17" t="s">
        <v>10</v>
      </c>
      <c r="C17">
        <v>7.2212154868377433E-3</v>
      </c>
      <c r="D17">
        <v>4.727109760137173E-3</v>
      </c>
      <c r="E17">
        <v>1.6437715555035946E-2</v>
      </c>
      <c r="F17">
        <v>1.0572670057091636E-2</v>
      </c>
      <c r="G17">
        <v>1.955534771341166E-2</v>
      </c>
      <c r="H17">
        <v>1.7860135227294866E-2</v>
      </c>
      <c r="I17">
        <v>1.9282554899553786E-2</v>
      </c>
    </row>
    <row r="18" spans="2:9" x14ac:dyDescent="0.2">
      <c r="B18" s="41" t="s">
        <v>10</v>
      </c>
      <c r="C18">
        <v>3.2001199108163307E-3</v>
      </c>
      <c r="D18">
        <v>1.0080002997770393E-3</v>
      </c>
      <c r="E18">
        <v>9.1207164671275719E-3</v>
      </c>
      <c r="F18" s="41">
        <v>1.0169936110018173E-2</v>
      </c>
      <c r="G18" s="41">
        <v>1.7701834260768549E-2</v>
      </c>
      <c r="H18" s="41">
        <v>1.5978116276019711E-2</v>
      </c>
      <c r="I18">
        <v>1.7899105629274565E-2</v>
      </c>
    </row>
    <row r="19" spans="2:9" x14ac:dyDescent="0.2">
      <c r="B19" t="s">
        <v>789</v>
      </c>
      <c r="C19" s="42">
        <f>AVERAGE(C15:C17)</f>
        <v>7.2670656354424613E-3</v>
      </c>
      <c r="D19" s="42">
        <f>AVERAGE(D15:D17)</f>
        <v>7.0959946605761428E-3</v>
      </c>
      <c r="E19" s="42">
        <f>AVERAGE(E15:E17)</f>
        <v>1.7325228080434695E-2</v>
      </c>
      <c r="F19">
        <f>AVERAGE(F15:F18)</f>
        <v>1.1248335937658267E-2</v>
      </c>
      <c r="G19">
        <f>AVERAGE(G15:G18)</f>
        <v>2.0529401685901772E-2</v>
      </c>
      <c r="H19">
        <f>AVERAGE(H15:H18)</f>
        <v>1.7933978885674006E-2</v>
      </c>
      <c r="I19" s="42">
        <f>AVERAGE(I15:I18)</f>
        <v>2.0690672206072198E-2</v>
      </c>
    </row>
    <row r="20" spans="2:9" x14ac:dyDescent="0.2">
      <c r="B20" t="s">
        <v>1428</v>
      </c>
      <c r="C20">
        <f>(STDEV(C15:C18))</f>
        <v>2.0436009112535982E-3</v>
      </c>
      <c r="D20">
        <f t="shared" ref="D20:I20" si="3">(STDEV(D15:D18))</f>
        <v>3.5726157898964841E-3</v>
      </c>
      <c r="E20">
        <f t="shared" si="3"/>
        <v>4.1844676269721E-3</v>
      </c>
      <c r="F20">
        <f t="shared" si="3"/>
        <v>1.1675635624741588E-3</v>
      </c>
      <c r="G20">
        <f t="shared" si="3"/>
        <v>2.5541391185143788E-3</v>
      </c>
      <c r="H20">
        <f t="shared" si="3"/>
        <v>1.5290343007586006E-3</v>
      </c>
      <c r="I20">
        <f t="shared" si="3"/>
        <v>2.6105367357665762E-3</v>
      </c>
    </row>
    <row r="21" spans="2:9" x14ac:dyDescent="0.2">
      <c r="B21" t="s">
        <v>1427</v>
      </c>
      <c r="C21">
        <f>C20/2</f>
        <v>1.0218004556267991E-3</v>
      </c>
      <c r="D21">
        <f t="shared" ref="D21:I21" si="4">D20/2</f>
        <v>1.786307894948242E-3</v>
      </c>
      <c r="E21">
        <f t="shared" si="4"/>
        <v>2.09223381348605E-3</v>
      </c>
      <c r="F21">
        <f t="shared" si="4"/>
        <v>5.8378178123707938E-4</v>
      </c>
      <c r="G21">
        <f t="shared" si="4"/>
        <v>1.2770695592571894E-3</v>
      </c>
      <c r="H21">
        <f t="shared" si="4"/>
        <v>7.6451715037930031E-4</v>
      </c>
      <c r="I21">
        <f t="shared" si="4"/>
        <v>1.3052683678832881E-3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C1-90FA-074E-9CE7-AA17BEC6234C}">
  <dimension ref="A1"/>
  <sheetViews>
    <sheetView zoomScale="34" workbookViewId="0"/>
  </sheetViews>
  <sheetFormatPr baseColWidth="10"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AFFCF-8CF9-4470-9E08-B2B5B8086236}">
  <dimension ref="B3:AC37"/>
  <sheetViews>
    <sheetView zoomScale="55" zoomScaleNormal="55" workbookViewId="0">
      <selection activeCell="N33" activeCellId="2" sqref="N9:T9 N21:T21 N33:T33"/>
    </sheetView>
  </sheetViews>
  <sheetFormatPr baseColWidth="10" defaultColWidth="8.83203125" defaultRowHeight="15" x14ac:dyDescent="0.2"/>
  <cols>
    <col min="2" max="2" width="19.1640625" customWidth="1"/>
    <col min="9" max="9" width="7.5" customWidth="1"/>
    <col min="10" max="10" width="7.1640625" customWidth="1"/>
    <col min="11" max="11" width="7" customWidth="1"/>
    <col min="12" max="12" width="7.6640625" customWidth="1"/>
    <col min="13" max="13" width="18.83203125" customWidth="1"/>
    <col min="22" max="22" width="14.1640625" customWidth="1"/>
  </cols>
  <sheetData>
    <row r="3" spans="2:29" x14ac:dyDescent="0.2">
      <c r="M3" t="s">
        <v>5</v>
      </c>
    </row>
    <row r="4" spans="2:29" x14ac:dyDescent="0.2">
      <c r="C4">
        <v>0</v>
      </c>
      <c r="D4">
        <v>0.01</v>
      </c>
      <c r="E4">
        <v>0.02</v>
      </c>
      <c r="F4">
        <v>0.04</v>
      </c>
      <c r="G4">
        <v>0.08</v>
      </c>
      <c r="H4">
        <v>0.1</v>
      </c>
      <c r="N4" s="1">
        <v>10</v>
      </c>
      <c r="O4" s="1">
        <v>20</v>
      </c>
      <c r="P4" s="1">
        <v>40</v>
      </c>
      <c r="Q4" s="1">
        <v>80</v>
      </c>
      <c r="R4" s="1">
        <v>100</v>
      </c>
      <c r="S4" s="1">
        <v>160</v>
      </c>
      <c r="T4" s="1">
        <v>200</v>
      </c>
    </row>
    <row r="5" spans="2:29" x14ac:dyDescent="0.2">
      <c r="B5" s="4" t="s">
        <v>14</v>
      </c>
      <c r="C5" s="4">
        <f>(C4*10)/300</f>
        <v>0</v>
      </c>
      <c r="D5" s="4">
        <f>(D4*20)/200</f>
        <v>1E-3</v>
      </c>
      <c r="E5" s="4">
        <f>(E4*20)/200</f>
        <v>2E-3</v>
      </c>
      <c r="F5" s="4">
        <f>(F4*20)/200</f>
        <v>4.0000000000000001E-3</v>
      </c>
      <c r="G5" s="4">
        <f>(G4*20)/200</f>
        <v>8.0000000000000002E-3</v>
      </c>
      <c r="H5" s="4">
        <f>(H4*20)/200</f>
        <v>0.01</v>
      </c>
      <c r="M5" s="4" t="s">
        <v>6</v>
      </c>
      <c r="N5" s="4">
        <f>(N4*20/200)</f>
        <v>1</v>
      </c>
      <c r="O5" s="4">
        <f t="shared" ref="O5:T5" si="0">(O4*20/200)</f>
        <v>2</v>
      </c>
      <c r="P5" s="4">
        <f t="shared" si="0"/>
        <v>4</v>
      </c>
      <c r="Q5" s="4">
        <f t="shared" si="0"/>
        <v>8</v>
      </c>
      <c r="R5" s="4">
        <f t="shared" si="0"/>
        <v>10</v>
      </c>
      <c r="S5" s="4">
        <f t="shared" si="0"/>
        <v>16</v>
      </c>
      <c r="T5" s="4">
        <f t="shared" si="0"/>
        <v>20</v>
      </c>
      <c r="W5" t="s">
        <v>22</v>
      </c>
    </row>
    <row r="6" spans="2:29" x14ac:dyDescent="0.2">
      <c r="B6" t="s">
        <v>0</v>
      </c>
      <c r="C6" s="1">
        <v>0.38100000000000001</v>
      </c>
      <c r="D6" s="1">
        <v>0.35</v>
      </c>
      <c r="E6" s="1">
        <v>0.33200000000000002</v>
      </c>
      <c r="F6" s="1">
        <v>0.28899999999999998</v>
      </c>
      <c r="G6" s="1">
        <v>0.193</v>
      </c>
      <c r="H6" s="1">
        <v>0.13500000000000001</v>
      </c>
      <c r="I6" s="1"/>
      <c r="N6" s="1">
        <v>0.38500000000000001</v>
      </c>
      <c r="O6" s="1">
        <v>0.31900000000000001</v>
      </c>
      <c r="P6" s="1">
        <v>0.26</v>
      </c>
      <c r="Q6" s="1">
        <v>0.14000000000000001</v>
      </c>
      <c r="R6" s="1">
        <v>9.5000000000000001E-2</v>
      </c>
      <c r="S6" s="1">
        <v>2.1000000000000001E-2</v>
      </c>
      <c r="T6" s="1">
        <v>2.5999999999999999E-2</v>
      </c>
      <c r="W6" t="s">
        <v>5</v>
      </c>
    </row>
    <row r="7" spans="2:29" x14ac:dyDescent="0.2">
      <c r="C7" s="1">
        <v>0.371</v>
      </c>
      <c r="D7" s="1">
        <v>0.35099999999999998</v>
      </c>
      <c r="E7" s="1">
        <v>0.33800000000000002</v>
      </c>
      <c r="F7" s="1">
        <v>0.29699999999999999</v>
      </c>
      <c r="G7" s="1">
        <v>0.19400000000000001</v>
      </c>
      <c r="H7" s="1">
        <v>0.14299999999999999</v>
      </c>
      <c r="I7" s="1"/>
      <c r="N7" s="1">
        <v>0.38200000000000001</v>
      </c>
      <c r="O7" s="1">
        <v>0.31900000000000001</v>
      </c>
      <c r="P7" s="1">
        <v>0.26300000000000001</v>
      </c>
      <c r="Q7" s="1">
        <v>0.14099999999999999</v>
      </c>
      <c r="R7" s="1">
        <v>8.5999999999999993E-2</v>
      </c>
      <c r="S7" s="1">
        <v>2.5000000000000001E-2</v>
      </c>
      <c r="T7" s="1">
        <v>2.5999999999999999E-2</v>
      </c>
      <c r="V7" t="s">
        <v>23</v>
      </c>
      <c r="W7">
        <f>($C9-N6)</f>
        <v>-1.0000000000000009E-2</v>
      </c>
      <c r="X7">
        <f t="shared" ref="X7:AC7" si="1">($C9-O6)</f>
        <v>5.5999999999999994E-2</v>
      </c>
      <c r="Y7">
        <f t="shared" si="1"/>
        <v>0.11499999999999999</v>
      </c>
      <c r="Z7">
        <f t="shared" si="1"/>
        <v>0.23499999999999999</v>
      </c>
      <c r="AA7">
        <f t="shared" si="1"/>
        <v>0.28000000000000003</v>
      </c>
      <c r="AB7">
        <f t="shared" si="1"/>
        <v>0.35399999999999998</v>
      </c>
      <c r="AC7">
        <f t="shared" si="1"/>
        <v>0.34899999999999998</v>
      </c>
    </row>
    <row r="8" spans="2:29" x14ac:dyDescent="0.2">
      <c r="C8" s="1">
        <v>0.373</v>
      </c>
      <c r="D8" s="1">
        <v>0.34799999999999998</v>
      </c>
      <c r="E8" s="1">
        <v>0.33400000000000002</v>
      </c>
      <c r="F8" s="1">
        <v>0.28599999999999998</v>
      </c>
      <c r="G8" s="1">
        <v>0.189</v>
      </c>
      <c r="H8" s="1">
        <v>0.13100000000000001</v>
      </c>
      <c r="I8" s="1"/>
      <c r="N8" s="1">
        <v>0.38</v>
      </c>
      <c r="O8" s="1">
        <v>0.31900000000000001</v>
      </c>
      <c r="P8" s="1">
        <v>0.25700000000000001</v>
      </c>
      <c r="Q8" s="1">
        <v>0.14199999999999999</v>
      </c>
      <c r="R8" s="1">
        <v>7.9000000000000001E-2</v>
      </c>
      <c r="S8" s="1">
        <v>2.5999999999999999E-2</v>
      </c>
      <c r="T8" s="1">
        <v>2.4E-2</v>
      </c>
      <c r="W8">
        <f>($C9-N7)</f>
        <v>-7.0000000000000062E-3</v>
      </c>
      <c r="X8">
        <f t="shared" ref="X8:AC8" si="2">($C9-O7)</f>
        <v>5.5999999999999994E-2</v>
      </c>
      <c r="Y8">
        <f t="shared" si="2"/>
        <v>0.11199999999999999</v>
      </c>
      <c r="Z8">
        <f t="shared" si="2"/>
        <v>0.23400000000000001</v>
      </c>
      <c r="AA8">
        <f t="shared" si="2"/>
        <v>0.28900000000000003</v>
      </c>
      <c r="AB8">
        <f t="shared" si="2"/>
        <v>0.35</v>
      </c>
      <c r="AC8">
        <f t="shared" si="2"/>
        <v>0.34899999999999998</v>
      </c>
    </row>
    <row r="9" spans="2:29" ht="16" thickBot="1" x14ac:dyDescent="0.25">
      <c r="B9" s="2" t="s">
        <v>1</v>
      </c>
      <c r="C9" s="2">
        <f t="shared" ref="C9:H9" si="3">(AVERAGE(C6:C8))</f>
        <v>0.375</v>
      </c>
      <c r="D9" s="2">
        <f t="shared" si="3"/>
        <v>0.34966666666666663</v>
      </c>
      <c r="E9" s="2">
        <f t="shared" si="3"/>
        <v>0.33466666666666667</v>
      </c>
      <c r="F9" s="2">
        <f t="shared" si="3"/>
        <v>0.29066666666666663</v>
      </c>
      <c r="G9" s="2">
        <f t="shared" si="3"/>
        <v>0.19200000000000003</v>
      </c>
      <c r="H9" s="2">
        <f t="shared" si="3"/>
        <v>0.13633333333333333</v>
      </c>
      <c r="M9" s="2" t="s">
        <v>1</v>
      </c>
      <c r="N9" s="2">
        <f>(AVERAGE(N6:N8))</f>
        <v>0.38233333333333336</v>
      </c>
      <c r="O9" s="2">
        <f t="shared" ref="O9:T9" si="4">(AVERAGE(O6:O8))</f>
        <v>0.31900000000000001</v>
      </c>
      <c r="P9" s="2">
        <f t="shared" si="4"/>
        <v>0.26</v>
      </c>
      <c r="Q9" s="2">
        <f t="shared" si="4"/>
        <v>0.14100000000000001</v>
      </c>
      <c r="R9" s="2">
        <f t="shared" si="4"/>
        <v>8.666666666666667E-2</v>
      </c>
      <c r="S9" s="2">
        <f t="shared" si="4"/>
        <v>2.3999999999999997E-2</v>
      </c>
      <c r="T9" s="2">
        <f t="shared" si="4"/>
        <v>2.5333333333333333E-2</v>
      </c>
      <c r="W9">
        <f>($C9-N8)</f>
        <v>-5.0000000000000044E-3</v>
      </c>
      <c r="X9">
        <f t="shared" ref="X9:AC9" si="5">($C9-O8)</f>
        <v>5.5999999999999994E-2</v>
      </c>
      <c r="Y9">
        <f t="shared" si="5"/>
        <v>0.11799999999999999</v>
      </c>
      <c r="Z9">
        <f t="shared" si="5"/>
        <v>0.23300000000000001</v>
      </c>
      <c r="AA9">
        <f t="shared" si="5"/>
        <v>0.29599999999999999</v>
      </c>
      <c r="AB9">
        <f t="shared" si="5"/>
        <v>0.34899999999999998</v>
      </c>
      <c r="AC9">
        <f t="shared" si="5"/>
        <v>0.35099999999999998</v>
      </c>
    </row>
    <row r="10" spans="2:29" x14ac:dyDescent="0.2">
      <c r="B10" s="2" t="s">
        <v>2</v>
      </c>
      <c r="C10" s="2">
        <f t="shared" ref="C10:H10" si="6">(STDEV(C6:C8))</f>
        <v>5.2915026221291859E-3</v>
      </c>
      <c r="D10" s="2">
        <f t="shared" si="6"/>
        <v>1.5275252316519479E-3</v>
      </c>
      <c r="E10" s="2">
        <f t="shared" si="6"/>
        <v>3.0550504633038958E-3</v>
      </c>
      <c r="F10" s="2">
        <f t="shared" si="6"/>
        <v>5.686240703077332E-3</v>
      </c>
      <c r="G10" s="2">
        <f t="shared" si="6"/>
        <v>2.6457513110645929E-3</v>
      </c>
      <c r="H10" s="2">
        <f t="shared" si="6"/>
        <v>6.1101009266077769E-3</v>
      </c>
      <c r="M10" s="2" t="s">
        <v>7</v>
      </c>
      <c r="N10" s="2">
        <f>(STDEV(N6:N8))</f>
        <v>2.5166114784235852E-3</v>
      </c>
      <c r="O10" s="2">
        <f t="shared" ref="O10:T10" si="7">(STDEV(O6:O8))</f>
        <v>0</v>
      </c>
      <c r="P10" s="2">
        <f t="shared" si="7"/>
        <v>3.0000000000000027E-3</v>
      </c>
      <c r="Q10" s="2">
        <f t="shared" si="7"/>
        <v>9.9999999999998701E-4</v>
      </c>
      <c r="R10" s="2">
        <f t="shared" si="7"/>
        <v>8.0208062770106437E-3</v>
      </c>
      <c r="S10" s="2">
        <f t="shared" si="7"/>
        <v>2.6457513110645899E-3</v>
      </c>
      <c r="T10" s="2">
        <f t="shared" si="7"/>
        <v>1.1547005383792505E-3</v>
      </c>
      <c r="V10" t="s">
        <v>24</v>
      </c>
      <c r="W10" s="9">
        <f>(W7+0.0033)/23.654</f>
        <v>-2.8325019024266545E-4</v>
      </c>
      <c r="X10" s="10">
        <f t="shared" ref="X10:AC10" si="8">(X7+0.0033)/23.654</f>
        <v>2.5069755643865729E-3</v>
      </c>
      <c r="Y10" s="10">
        <f t="shared" si="8"/>
        <v>5.0012682844339223E-3</v>
      </c>
      <c r="Z10" s="10">
        <f t="shared" si="8"/>
        <v>1.0074406020123446E-2</v>
      </c>
      <c r="AA10" s="10">
        <f t="shared" si="8"/>
        <v>1.1976832671007021E-2</v>
      </c>
      <c r="AB10" s="10">
        <f t="shared" si="8"/>
        <v>1.5105267608015558E-2</v>
      </c>
      <c r="AC10" s="11">
        <f t="shared" si="8"/>
        <v>1.4893886869028494E-2</v>
      </c>
    </row>
    <row r="11" spans="2:29" x14ac:dyDescent="0.2">
      <c r="B11" s="2" t="s">
        <v>3</v>
      </c>
      <c r="C11" s="2">
        <f t="shared" ref="C11:H11" si="9">(C10/C9)*100</f>
        <v>1.4110673659011161</v>
      </c>
      <c r="D11" s="2">
        <f t="shared" si="9"/>
        <v>0.43685182983373161</v>
      </c>
      <c r="E11" s="2">
        <f t="shared" si="9"/>
        <v>0.91286368425415221</v>
      </c>
      <c r="F11" s="2">
        <f t="shared" si="9"/>
        <v>1.9562754712422015</v>
      </c>
      <c r="G11" s="2">
        <f t="shared" si="9"/>
        <v>1.3779954745128087</v>
      </c>
      <c r="H11" s="2">
        <f t="shared" si="9"/>
        <v>4.4817366209836988</v>
      </c>
      <c r="M11" s="2" t="s">
        <v>8</v>
      </c>
      <c r="N11" s="2">
        <f>(N10/N9)*100</f>
        <v>0.65822444945690972</v>
      </c>
      <c r="O11" s="2">
        <f t="shared" ref="O11:T11" si="10">(O10/O9)*100</f>
        <v>0</v>
      </c>
      <c r="P11" s="2">
        <f t="shared" si="10"/>
        <v>1.1538461538461549</v>
      </c>
      <c r="Q11" s="2">
        <f t="shared" si="10"/>
        <v>0.70921985815601907</v>
      </c>
      <c r="R11" s="2">
        <f t="shared" si="10"/>
        <v>9.2547764734738198</v>
      </c>
      <c r="S11" s="2">
        <f t="shared" si="10"/>
        <v>11.023963796102459</v>
      </c>
      <c r="T11" s="2">
        <f t="shared" si="10"/>
        <v>4.5580284409707259</v>
      </c>
      <c r="W11" s="12">
        <f t="shared" ref="W11:AC12" si="11">(W8+0.0033)/23.654</f>
        <v>-1.5642174685042724E-4</v>
      </c>
      <c r="X11">
        <f t="shared" si="11"/>
        <v>2.5069755643865729E-3</v>
      </c>
      <c r="Y11">
        <f t="shared" si="11"/>
        <v>4.8744398410416837E-3</v>
      </c>
      <c r="Z11">
        <f t="shared" si="11"/>
        <v>1.0032129872326033E-2</v>
      </c>
      <c r="AA11">
        <f t="shared" si="11"/>
        <v>1.2357318001183734E-2</v>
      </c>
      <c r="AB11">
        <f t="shared" si="11"/>
        <v>1.4936163016825908E-2</v>
      </c>
      <c r="AC11" s="14">
        <f t="shared" si="11"/>
        <v>1.4893886869028494E-2</v>
      </c>
    </row>
    <row r="12" spans="2:29" ht="16" thickBot="1" x14ac:dyDescent="0.25">
      <c r="B12" s="3" t="s">
        <v>4</v>
      </c>
      <c r="C12" s="3">
        <f t="shared" ref="C12:H12" si="12">($C9-C9)</f>
        <v>0</v>
      </c>
      <c r="D12" s="3">
        <f t="shared" si="12"/>
        <v>2.5333333333333374E-2</v>
      </c>
      <c r="E12" s="3">
        <f t="shared" si="12"/>
        <v>4.0333333333333332E-2</v>
      </c>
      <c r="F12" s="3">
        <f t="shared" si="12"/>
        <v>8.4333333333333371E-2</v>
      </c>
      <c r="G12" s="3">
        <f t="shared" si="12"/>
        <v>0.18299999999999997</v>
      </c>
      <c r="H12" s="3">
        <f t="shared" si="12"/>
        <v>0.23866666666666667</v>
      </c>
      <c r="M12" s="3" t="s">
        <v>9</v>
      </c>
      <c r="N12" s="6">
        <f>($C9-N9)</f>
        <v>-7.3333333333333584E-3</v>
      </c>
      <c r="O12" s="6">
        <f t="shared" ref="O12:T12" si="13">($C9-O9)</f>
        <v>5.5999999999999994E-2</v>
      </c>
      <c r="P12" s="6">
        <f t="shared" si="13"/>
        <v>0.11499999999999999</v>
      </c>
      <c r="Q12" s="6">
        <f t="shared" si="13"/>
        <v>0.23399999999999999</v>
      </c>
      <c r="R12" s="6">
        <f t="shared" si="13"/>
        <v>0.28833333333333333</v>
      </c>
      <c r="S12" s="6">
        <f t="shared" si="13"/>
        <v>0.35099999999999998</v>
      </c>
      <c r="T12" s="6">
        <f t="shared" si="13"/>
        <v>0.34966666666666668</v>
      </c>
      <c r="W12" s="15">
        <f t="shared" si="11"/>
        <v>-7.1869451255601773E-5</v>
      </c>
      <c r="X12" s="16">
        <f t="shared" si="11"/>
        <v>2.5069755643865729E-3</v>
      </c>
      <c r="Y12" s="16">
        <f t="shared" si="11"/>
        <v>5.12809672782616E-3</v>
      </c>
      <c r="Z12" s="16">
        <f t="shared" si="11"/>
        <v>9.9898537245286211E-3</v>
      </c>
      <c r="AA12" s="16">
        <f t="shared" si="11"/>
        <v>1.2653251035765622E-2</v>
      </c>
      <c r="AB12" s="16">
        <f t="shared" si="11"/>
        <v>1.4893886869028494E-2</v>
      </c>
      <c r="AC12" s="17">
        <f t="shared" si="11"/>
        <v>1.497843916462332E-2</v>
      </c>
    </row>
    <row r="13" spans="2:29" x14ac:dyDescent="0.2">
      <c r="M13" s="2" t="s">
        <v>10</v>
      </c>
      <c r="N13" s="5">
        <f>(N12+0.0033)/23.654</f>
        <v>-1.7051379611623228E-4</v>
      </c>
      <c r="O13" s="5">
        <f t="shared" ref="O13:T13" si="14">(O12+0.0033)/23.654</f>
        <v>2.5069755643865729E-3</v>
      </c>
      <c r="P13" s="5">
        <f t="shared" si="14"/>
        <v>5.0012682844339223E-3</v>
      </c>
      <c r="Q13" s="5">
        <f t="shared" si="14"/>
        <v>1.0032129872326033E-2</v>
      </c>
      <c r="R13" s="5">
        <f t="shared" si="14"/>
        <v>1.2329133902652124E-2</v>
      </c>
      <c r="S13" s="5">
        <f t="shared" si="14"/>
        <v>1.497843916462332E-2</v>
      </c>
      <c r="T13" s="5">
        <f t="shared" si="14"/>
        <v>1.4922070967560104E-2</v>
      </c>
    </row>
    <row r="15" spans="2:29" x14ac:dyDescent="0.2">
      <c r="M15" t="s">
        <v>11</v>
      </c>
    </row>
    <row r="16" spans="2:29" x14ac:dyDescent="0.2">
      <c r="N16" s="1">
        <v>10</v>
      </c>
      <c r="O16" s="1">
        <v>20</v>
      </c>
      <c r="P16" s="1">
        <v>40</v>
      </c>
      <c r="Q16" s="1">
        <v>80</v>
      </c>
      <c r="R16" s="1">
        <v>100</v>
      </c>
      <c r="S16" s="1">
        <v>160</v>
      </c>
      <c r="T16" s="1">
        <v>200</v>
      </c>
    </row>
    <row r="17" spans="13:29" x14ac:dyDescent="0.2">
      <c r="M17" s="4" t="s">
        <v>12</v>
      </c>
      <c r="N17" s="4">
        <f>(N16*20/200)</f>
        <v>1</v>
      </c>
      <c r="O17" s="4">
        <f t="shared" ref="O17:T17" si="15">(O16*20/200)</f>
        <v>2</v>
      </c>
      <c r="P17" s="4">
        <f t="shared" si="15"/>
        <v>4</v>
      </c>
      <c r="Q17" s="4">
        <f t="shared" si="15"/>
        <v>8</v>
      </c>
      <c r="R17" s="4">
        <f t="shared" si="15"/>
        <v>10</v>
      </c>
      <c r="S17" s="4">
        <f t="shared" si="15"/>
        <v>16</v>
      </c>
      <c r="T17" s="4">
        <f t="shared" si="15"/>
        <v>20</v>
      </c>
    </row>
    <row r="18" spans="13:29" x14ac:dyDescent="0.2">
      <c r="N18" s="1">
        <v>0.35899999999999999</v>
      </c>
      <c r="O18" s="1">
        <v>0.33700000000000002</v>
      </c>
      <c r="P18" s="1">
        <v>0.29499999999999998</v>
      </c>
      <c r="Q18" s="1">
        <v>0.25</v>
      </c>
      <c r="R18" s="1">
        <v>0.23100000000000001</v>
      </c>
      <c r="S18" s="1">
        <v>0.19400000000000001</v>
      </c>
      <c r="T18" s="1">
        <v>0.17799999999999999</v>
      </c>
      <c r="W18" t="s">
        <v>11</v>
      </c>
    </row>
    <row r="19" spans="13:29" x14ac:dyDescent="0.2">
      <c r="N19" s="1">
        <v>0.34799999999999998</v>
      </c>
      <c r="O19" s="1">
        <v>0.33300000000000002</v>
      </c>
      <c r="P19" s="1">
        <v>0.29899999999999999</v>
      </c>
      <c r="Q19" s="1">
        <v>0.24099999999999999</v>
      </c>
      <c r="R19" s="1">
        <v>0.23</v>
      </c>
      <c r="S19" s="1">
        <v>0.20200000000000001</v>
      </c>
      <c r="T19" s="1">
        <v>0.17599999999999999</v>
      </c>
      <c r="V19" t="s">
        <v>4</v>
      </c>
      <c r="W19">
        <f>($C9-N18)</f>
        <v>1.6000000000000014E-2</v>
      </c>
      <c r="X19">
        <f t="shared" ref="X19:AC19" si="16">($C9-O18)</f>
        <v>3.7999999999999978E-2</v>
      </c>
      <c r="Y19">
        <f t="shared" si="16"/>
        <v>8.0000000000000016E-2</v>
      </c>
      <c r="Z19">
        <f t="shared" si="16"/>
        <v>0.125</v>
      </c>
      <c r="AA19">
        <f t="shared" si="16"/>
        <v>0.14399999999999999</v>
      </c>
      <c r="AB19">
        <f t="shared" si="16"/>
        <v>0.18099999999999999</v>
      </c>
      <c r="AC19">
        <f t="shared" si="16"/>
        <v>0.19700000000000001</v>
      </c>
    </row>
    <row r="20" spans="13:29" x14ac:dyDescent="0.2">
      <c r="N20" s="1">
        <v>0.35199999999999998</v>
      </c>
      <c r="O20" s="1">
        <v>0.33100000000000002</v>
      </c>
      <c r="P20" s="1">
        <v>0.29099999999999998</v>
      </c>
      <c r="Q20" s="1">
        <v>0.24399999999999999</v>
      </c>
      <c r="R20" s="1">
        <v>0.23200000000000001</v>
      </c>
      <c r="S20" s="1">
        <v>0.19400000000000001</v>
      </c>
      <c r="T20" s="1">
        <v>0.17</v>
      </c>
      <c r="W20">
        <f>($C9-N19)</f>
        <v>2.7000000000000024E-2</v>
      </c>
      <c r="X20">
        <f t="shared" ref="X20:AC20" si="17">($C9-O19)</f>
        <v>4.1999999999999982E-2</v>
      </c>
      <c r="Y20">
        <f t="shared" si="17"/>
        <v>7.6000000000000012E-2</v>
      </c>
      <c r="Z20">
        <f t="shared" si="17"/>
        <v>0.13400000000000001</v>
      </c>
      <c r="AA20">
        <f t="shared" si="17"/>
        <v>0.14499999999999999</v>
      </c>
      <c r="AB20">
        <f t="shared" si="17"/>
        <v>0.17299999999999999</v>
      </c>
      <c r="AC20">
        <f t="shared" si="17"/>
        <v>0.19900000000000001</v>
      </c>
    </row>
    <row r="21" spans="13:29" ht="16" thickBot="1" x14ac:dyDescent="0.25">
      <c r="M21" s="2" t="s">
        <v>1</v>
      </c>
      <c r="N21" s="2">
        <f>(AVERAGE(N18:N20))</f>
        <v>0.35299999999999998</v>
      </c>
      <c r="O21" s="2">
        <f t="shared" ref="O21:T21" si="18">(AVERAGE(O18:O20))</f>
        <v>0.33366666666666672</v>
      </c>
      <c r="P21" s="2">
        <f t="shared" si="18"/>
        <v>0.29499999999999998</v>
      </c>
      <c r="Q21" s="2">
        <f t="shared" si="18"/>
        <v>0.245</v>
      </c>
      <c r="R21" s="2">
        <f t="shared" si="18"/>
        <v>0.23100000000000001</v>
      </c>
      <c r="S21" s="2">
        <f t="shared" si="18"/>
        <v>0.19666666666666668</v>
      </c>
      <c r="T21" s="2">
        <f t="shared" si="18"/>
        <v>0.17466666666666666</v>
      </c>
      <c r="W21">
        <f>($C9-N20)</f>
        <v>2.300000000000002E-2</v>
      </c>
      <c r="X21">
        <f t="shared" ref="X21:AC21" si="19">($C9-O20)</f>
        <v>4.3999999999999984E-2</v>
      </c>
      <c r="Y21">
        <f t="shared" si="19"/>
        <v>8.4000000000000019E-2</v>
      </c>
      <c r="Z21">
        <f t="shared" si="19"/>
        <v>0.13100000000000001</v>
      </c>
      <c r="AA21">
        <f t="shared" si="19"/>
        <v>0.14299999999999999</v>
      </c>
      <c r="AB21">
        <f t="shared" si="19"/>
        <v>0.18099999999999999</v>
      </c>
      <c r="AC21">
        <f t="shared" si="19"/>
        <v>0.20499999999999999</v>
      </c>
    </row>
    <row r="22" spans="13:29" x14ac:dyDescent="0.2">
      <c r="M22" s="2" t="s">
        <v>7</v>
      </c>
      <c r="N22" s="2">
        <f>(STDEV(N18:N20))</f>
        <v>5.5677643628300267E-3</v>
      </c>
      <c r="O22" s="2">
        <f t="shared" ref="O22:T22" si="20">(STDEV(O18:O20))</f>
        <v>3.0550504633038962E-3</v>
      </c>
      <c r="P22" s="2">
        <f t="shared" si="20"/>
        <v>4.0000000000000036E-3</v>
      </c>
      <c r="Q22" s="2">
        <f t="shared" si="20"/>
        <v>4.5825756949558439E-3</v>
      </c>
      <c r="R22" s="2">
        <f t="shared" si="20"/>
        <v>1.0000000000000009E-3</v>
      </c>
      <c r="S22" s="2">
        <f t="shared" si="20"/>
        <v>4.6188021535170098E-3</v>
      </c>
      <c r="T22" s="2">
        <f t="shared" si="20"/>
        <v>4.1633319989322539E-3</v>
      </c>
      <c r="V22" t="s">
        <v>24</v>
      </c>
      <c r="W22" s="9">
        <f>(W19+0.0033)/23.654</f>
        <v>8.1592965249006574E-4</v>
      </c>
      <c r="X22" s="10">
        <f t="shared" ref="X22:AC22" si="21">(X19+0.0033)/23.654</f>
        <v>1.7460049040331435E-3</v>
      </c>
      <c r="Y22" s="10">
        <f t="shared" si="21"/>
        <v>3.5216031115244783E-3</v>
      </c>
      <c r="Z22" s="10">
        <f t="shared" si="21"/>
        <v>5.4240297624080494E-3</v>
      </c>
      <c r="AA22" s="10">
        <f t="shared" si="21"/>
        <v>6.2272765705588904E-3</v>
      </c>
      <c r="AB22" s="10">
        <f t="shared" si="21"/>
        <v>7.7914940390631602E-3</v>
      </c>
      <c r="AC22" s="11">
        <f t="shared" si="21"/>
        <v>8.4679124038217635E-3</v>
      </c>
    </row>
    <row r="23" spans="13:29" x14ac:dyDescent="0.2">
      <c r="M23" s="2" t="s">
        <v>8</v>
      </c>
      <c r="N23" s="2">
        <f>(N22/N21)*100</f>
        <v>1.5772703577422171</v>
      </c>
      <c r="O23" s="2">
        <f t="shared" ref="O23:T23" si="22">(O22/O21)*100</f>
        <v>0.91559953945171713</v>
      </c>
      <c r="P23" s="2">
        <f t="shared" si="22"/>
        <v>1.3559322033898318</v>
      </c>
      <c r="Q23" s="2">
        <f t="shared" si="22"/>
        <v>1.8704390591656506</v>
      </c>
      <c r="R23" s="2">
        <f t="shared" si="22"/>
        <v>0.43290043290043323</v>
      </c>
      <c r="S23" s="2">
        <f t="shared" si="22"/>
        <v>2.3485434678900048</v>
      </c>
      <c r="T23" s="2">
        <f t="shared" si="22"/>
        <v>2.3835870222894582</v>
      </c>
      <c r="W23" s="12">
        <f t="shared" ref="W23:AC24" si="23">(W20+0.0033)/23.654</f>
        <v>1.2809672782616059E-3</v>
      </c>
      <c r="X23">
        <f t="shared" si="23"/>
        <v>1.9151094952227943E-3</v>
      </c>
      <c r="Y23">
        <f t="shared" si="23"/>
        <v>3.3524985203348275E-3</v>
      </c>
      <c r="Z23">
        <f t="shared" si="23"/>
        <v>5.8045150925847642E-3</v>
      </c>
      <c r="AA23">
        <f t="shared" si="23"/>
        <v>6.2695527183563027E-3</v>
      </c>
      <c r="AB23">
        <f t="shared" si="23"/>
        <v>7.4532848566838585E-3</v>
      </c>
      <c r="AC23" s="14">
        <f t="shared" si="23"/>
        <v>8.5524646994165898E-3</v>
      </c>
    </row>
    <row r="24" spans="13:29" ht="16" thickBot="1" x14ac:dyDescent="0.25">
      <c r="M24" s="3" t="s">
        <v>9</v>
      </c>
      <c r="N24" s="6">
        <f>($C9-N21)</f>
        <v>2.200000000000002E-2</v>
      </c>
      <c r="O24" s="6">
        <f t="shared" ref="O24:T24" si="24">($C9-O21)</f>
        <v>4.1333333333333278E-2</v>
      </c>
      <c r="P24" s="6">
        <f t="shared" si="24"/>
        <v>8.0000000000000016E-2</v>
      </c>
      <c r="Q24" s="6">
        <f t="shared" si="24"/>
        <v>0.13</v>
      </c>
      <c r="R24" s="6">
        <f t="shared" si="24"/>
        <v>0.14399999999999999</v>
      </c>
      <c r="S24" s="6">
        <f t="shared" si="24"/>
        <v>0.17833333333333332</v>
      </c>
      <c r="T24" s="6">
        <f t="shared" si="24"/>
        <v>0.20033333333333334</v>
      </c>
      <c r="W24" s="15">
        <f t="shared" si="23"/>
        <v>1.1118626870719548E-3</v>
      </c>
      <c r="X24" s="16">
        <f t="shared" si="23"/>
        <v>1.99966179081762E-3</v>
      </c>
      <c r="Y24" s="16">
        <f t="shared" si="23"/>
        <v>3.6907077027141296E-3</v>
      </c>
      <c r="Z24" s="16">
        <f t="shared" si="23"/>
        <v>5.6776866491925256E-3</v>
      </c>
      <c r="AA24" s="16">
        <f t="shared" si="23"/>
        <v>6.1850004227614773E-3</v>
      </c>
      <c r="AB24" s="16">
        <f t="shared" si="23"/>
        <v>7.7914940390631602E-3</v>
      </c>
      <c r="AC24" s="17">
        <f t="shared" si="23"/>
        <v>8.8061215862010652E-3</v>
      </c>
    </row>
    <row r="25" spans="13:29" x14ac:dyDescent="0.2">
      <c r="M25" s="2" t="s">
        <v>10</v>
      </c>
      <c r="N25" s="5">
        <f>(N24+0.0033)/23.654</f>
        <v>1.0695865392745421E-3</v>
      </c>
      <c r="O25" s="5">
        <f t="shared" ref="O25:T25" si="25">(O24+0.0033)/23.654</f>
        <v>1.8869253966911845E-3</v>
      </c>
      <c r="P25" s="5">
        <f t="shared" si="25"/>
        <v>3.5216031115244783E-3</v>
      </c>
      <c r="Q25" s="5">
        <f t="shared" si="25"/>
        <v>5.6354105013951133E-3</v>
      </c>
      <c r="R25" s="5">
        <f t="shared" si="25"/>
        <v>6.2272765705588904E-3</v>
      </c>
      <c r="S25" s="5">
        <f t="shared" si="25"/>
        <v>7.678757644936726E-3</v>
      </c>
      <c r="T25" s="5">
        <f t="shared" si="25"/>
        <v>8.6088328964798056E-3</v>
      </c>
    </row>
    <row r="27" spans="13:29" x14ac:dyDescent="0.2">
      <c r="M27" t="s">
        <v>13</v>
      </c>
    </row>
    <row r="28" spans="13:29" x14ac:dyDescent="0.2">
      <c r="N28" s="1">
        <v>10</v>
      </c>
      <c r="O28" s="1">
        <v>20</v>
      </c>
      <c r="P28" s="1">
        <v>40</v>
      </c>
      <c r="Q28" s="1">
        <v>80</v>
      </c>
      <c r="R28" s="1">
        <v>100</v>
      </c>
      <c r="S28" s="1">
        <v>160</v>
      </c>
      <c r="T28" s="1">
        <v>200</v>
      </c>
    </row>
    <row r="29" spans="13:29" x14ac:dyDescent="0.2">
      <c r="M29" s="4" t="s">
        <v>12</v>
      </c>
      <c r="N29" s="4">
        <f>(N28*20/200)</f>
        <v>1</v>
      </c>
      <c r="O29" s="4">
        <f t="shared" ref="O29:T29" si="26">(O28*20/200)</f>
        <v>2</v>
      </c>
      <c r="P29" s="4">
        <f t="shared" si="26"/>
        <v>4</v>
      </c>
      <c r="Q29" s="4">
        <f t="shared" si="26"/>
        <v>8</v>
      </c>
      <c r="R29" s="4">
        <f t="shared" si="26"/>
        <v>10</v>
      </c>
      <c r="S29" s="4">
        <f t="shared" si="26"/>
        <v>16</v>
      </c>
      <c r="T29" s="4">
        <f t="shared" si="26"/>
        <v>20</v>
      </c>
    </row>
    <row r="30" spans="13:29" x14ac:dyDescent="0.2">
      <c r="N30" s="1">
        <v>0.34</v>
      </c>
      <c r="O30" s="1">
        <v>0.27</v>
      </c>
      <c r="P30" s="1">
        <v>0.188</v>
      </c>
      <c r="Q30" s="1">
        <v>3.2000000000000001E-2</v>
      </c>
      <c r="R30" s="1">
        <v>2.1999999999999999E-2</v>
      </c>
      <c r="S30" s="1">
        <v>2.5999999999999999E-2</v>
      </c>
      <c r="T30" s="1">
        <v>2.3E-2</v>
      </c>
      <c r="W30" t="s">
        <v>13</v>
      </c>
    </row>
    <row r="31" spans="13:29" x14ac:dyDescent="0.2">
      <c r="N31" s="1">
        <v>0.32600000000000001</v>
      </c>
      <c r="O31" s="1">
        <v>0.27</v>
      </c>
      <c r="P31" s="1">
        <v>0.19</v>
      </c>
      <c r="Q31" s="1">
        <v>4.5999999999999999E-2</v>
      </c>
      <c r="R31" s="1">
        <v>2.4E-2</v>
      </c>
      <c r="S31" s="1">
        <v>2.5999999999999999E-2</v>
      </c>
      <c r="T31" s="1">
        <v>2.4E-2</v>
      </c>
      <c r="V31" t="s">
        <v>4</v>
      </c>
      <c r="W31">
        <f>($C9-N30)</f>
        <v>3.4999999999999976E-2</v>
      </c>
      <c r="X31">
        <f t="shared" ref="X31:AC31" si="27">($C9-O30)</f>
        <v>0.10499999999999998</v>
      </c>
      <c r="Y31">
        <f t="shared" si="27"/>
        <v>0.187</v>
      </c>
      <c r="Z31">
        <f t="shared" si="27"/>
        <v>0.34299999999999997</v>
      </c>
      <c r="AA31">
        <f t="shared" si="27"/>
        <v>0.35299999999999998</v>
      </c>
      <c r="AB31">
        <f t="shared" si="27"/>
        <v>0.34899999999999998</v>
      </c>
      <c r="AC31">
        <f t="shared" si="27"/>
        <v>0.35199999999999998</v>
      </c>
    </row>
    <row r="32" spans="13:29" x14ac:dyDescent="0.2">
      <c r="N32" s="1">
        <v>0.32600000000000001</v>
      </c>
      <c r="O32" s="1">
        <v>0.26800000000000002</v>
      </c>
      <c r="P32" s="1">
        <v>0.183</v>
      </c>
      <c r="Q32" s="1">
        <v>4.8000000000000001E-2</v>
      </c>
      <c r="R32" s="1">
        <v>2.5000000000000001E-2</v>
      </c>
      <c r="S32" s="1">
        <v>2.5999999999999999E-2</v>
      </c>
      <c r="T32" s="1">
        <v>2.4E-2</v>
      </c>
      <c r="W32">
        <f>($C9-N31)</f>
        <v>4.8999999999999988E-2</v>
      </c>
      <c r="X32">
        <f t="shared" ref="X32:AC32" si="28">($C9-O31)</f>
        <v>0.10499999999999998</v>
      </c>
      <c r="Y32">
        <f t="shared" si="28"/>
        <v>0.185</v>
      </c>
      <c r="Z32">
        <f t="shared" si="28"/>
        <v>0.32900000000000001</v>
      </c>
      <c r="AA32">
        <f t="shared" si="28"/>
        <v>0.35099999999999998</v>
      </c>
      <c r="AB32">
        <f t="shared" si="28"/>
        <v>0.34899999999999998</v>
      </c>
      <c r="AC32">
        <f t="shared" si="28"/>
        <v>0.35099999999999998</v>
      </c>
    </row>
    <row r="33" spans="13:29" ht="16" thickBot="1" x14ac:dyDescent="0.25">
      <c r="M33" s="2" t="s">
        <v>1</v>
      </c>
      <c r="N33" s="2">
        <f>(AVERAGE(N30:N32))</f>
        <v>0.33066666666666666</v>
      </c>
      <c r="O33" s="2">
        <f t="shared" ref="O33:T33" si="29">(AVERAGE(O30:O32))</f>
        <v>0.26933333333333337</v>
      </c>
      <c r="P33" s="2">
        <f t="shared" si="29"/>
        <v>0.18699999999999997</v>
      </c>
      <c r="Q33" s="2">
        <f t="shared" si="29"/>
        <v>4.2000000000000003E-2</v>
      </c>
      <c r="R33" s="2">
        <f t="shared" si="29"/>
        <v>2.3666666666666669E-2</v>
      </c>
      <c r="S33" s="2">
        <f t="shared" si="29"/>
        <v>2.5999999999999999E-2</v>
      </c>
      <c r="T33" s="2">
        <f t="shared" si="29"/>
        <v>2.3666666666666669E-2</v>
      </c>
      <c r="W33">
        <f>($C9-N32)</f>
        <v>4.8999999999999988E-2</v>
      </c>
      <c r="X33">
        <f t="shared" ref="X33:AC33" si="30">($C9-O32)</f>
        <v>0.10699999999999998</v>
      </c>
      <c r="Y33">
        <f t="shared" si="30"/>
        <v>0.192</v>
      </c>
      <c r="Z33">
        <f t="shared" si="30"/>
        <v>0.32700000000000001</v>
      </c>
      <c r="AA33">
        <f t="shared" si="30"/>
        <v>0.35</v>
      </c>
      <c r="AB33">
        <f t="shared" si="30"/>
        <v>0.34899999999999998</v>
      </c>
      <c r="AC33">
        <f t="shared" si="30"/>
        <v>0.35099999999999998</v>
      </c>
    </row>
    <row r="34" spans="13:29" x14ac:dyDescent="0.2">
      <c r="M34" s="2" t="s">
        <v>7</v>
      </c>
      <c r="N34" s="2">
        <f>(STDEV(N30:N32))</f>
        <v>8.0829037686547672E-3</v>
      </c>
      <c r="O34" s="2">
        <f t="shared" ref="O34:T34" si="31">(STDEV(O30:O32))</f>
        <v>1.1547005383792527E-3</v>
      </c>
      <c r="P34" s="2">
        <f t="shared" si="31"/>
        <v>3.6055512754639926E-3</v>
      </c>
      <c r="Q34" s="2">
        <f t="shared" si="31"/>
        <v>8.7177978870813036E-3</v>
      </c>
      <c r="R34" s="2">
        <f t="shared" si="31"/>
        <v>1.5275252316519481E-3</v>
      </c>
      <c r="S34" s="2">
        <f t="shared" si="31"/>
        <v>0</v>
      </c>
      <c r="T34" s="2">
        <f t="shared" si="31"/>
        <v>5.7735026918962634E-4</v>
      </c>
      <c r="V34" t="s">
        <v>24</v>
      </c>
      <c r="W34" s="9">
        <f>(W31+0.0033)/23.654</f>
        <v>1.6191764606409054E-3</v>
      </c>
      <c r="X34" s="10">
        <f t="shared" ref="X34:AC34" si="32">(X31+0.0033)/23.654</f>
        <v>4.5785068064597943E-3</v>
      </c>
      <c r="Y34" s="10">
        <f t="shared" si="32"/>
        <v>8.0451509258476373E-3</v>
      </c>
      <c r="Z34" s="10">
        <f t="shared" si="32"/>
        <v>1.4640229982244018E-2</v>
      </c>
      <c r="AA34" s="10">
        <f t="shared" si="32"/>
        <v>1.5062991460218144E-2</v>
      </c>
      <c r="AB34" s="10">
        <f t="shared" si="32"/>
        <v>1.4893886869028494E-2</v>
      </c>
      <c r="AC34" s="11">
        <f t="shared" si="32"/>
        <v>1.5020715312420732E-2</v>
      </c>
    </row>
    <row r="35" spans="13:29" x14ac:dyDescent="0.2">
      <c r="M35" s="2" t="s">
        <v>8</v>
      </c>
      <c r="N35" s="2">
        <f>(N34/N33)*100</f>
        <v>2.4444265429399499</v>
      </c>
      <c r="O35" s="2">
        <f t="shared" ref="O35:T35" si="33">(O34/O33)*100</f>
        <v>0.42872544741803925</v>
      </c>
      <c r="P35" s="2">
        <f t="shared" si="33"/>
        <v>1.9281022863443815</v>
      </c>
      <c r="Q35" s="2">
        <f t="shared" si="33"/>
        <v>20.756661635907864</v>
      </c>
      <c r="R35" s="2">
        <f t="shared" si="33"/>
        <v>6.4543319647265411</v>
      </c>
      <c r="S35" s="2">
        <f t="shared" si="33"/>
        <v>0</v>
      </c>
      <c r="T35" s="2">
        <f t="shared" si="33"/>
        <v>2.4395081796744775</v>
      </c>
      <c r="W35" s="12">
        <f t="shared" ref="W35:AC36" si="34">(W32+0.0033)/23.654</f>
        <v>2.2110425298046835E-3</v>
      </c>
      <c r="X35">
        <f t="shared" si="34"/>
        <v>4.5785068064597943E-3</v>
      </c>
      <c r="Y35">
        <f t="shared" si="34"/>
        <v>7.960598630252811E-3</v>
      </c>
      <c r="Z35">
        <f t="shared" si="34"/>
        <v>1.4048363913080241E-2</v>
      </c>
      <c r="AA35">
        <f t="shared" si="34"/>
        <v>1.497843916462332E-2</v>
      </c>
      <c r="AB35">
        <f t="shared" si="34"/>
        <v>1.4893886869028494E-2</v>
      </c>
      <c r="AC35" s="14">
        <f t="shared" si="34"/>
        <v>1.497843916462332E-2</v>
      </c>
    </row>
    <row r="36" spans="13:29" ht="16" thickBot="1" x14ac:dyDescent="0.25">
      <c r="M36" s="3" t="s">
        <v>9</v>
      </c>
      <c r="N36" s="6">
        <f>($C9-N33)</f>
        <v>4.4333333333333336E-2</v>
      </c>
      <c r="O36" s="6">
        <f t="shared" ref="O36:T36" si="35">($C9-O33)</f>
        <v>0.10566666666666663</v>
      </c>
      <c r="P36" s="6">
        <f t="shared" si="35"/>
        <v>0.18800000000000003</v>
      </c>
      <c r="Q36" s="6">
        <f t="shared" si="35"/>
        <v>0.33300000000000002</v>
      </c>
      <c r="R36" s="6">
        <f t="shared" si="35"/>
        <v>0.35133333333333333</v>
      </c>
      <c r="S36" s="6">
        <f t="shared" si="35"/>
        <v>0.34899999999999998</v>
      </c>
      <c r="T36" s="6">
        <f t="shared" si="35"/>
        <v>0.35133333333333333</v>
      </c>
      <c r="W36" s="15">
        <f t="shared" si="34"/>
        <v>2.2110425298046835E-3</v>
      </c>
      <c r="X36" s="16">
        <f t="shared" si="34"/>
        <v>4.6630591020546197E-3</v>
      </c>
      <c r="Y36" s="16">
        <f t="shared" si="34"/>
        <v>8.2565316648347004E-3</v>
      </c>
      <c r="Z36" s="16">
        <f t="shared" si="34"/>
        <v>1.3963811617485417E-2</v>
      </c>
      <c r="AA36" s="16">
        <f t="shared" si="34"/>
        <v>1.4936163016825908E-2</v>
      </c>
      <c r="AB36" s="16">
        <f t="shared" si="34"/>
        <v>1.4893886869028494E-2</v>
      </c>
      <c r="AC36" s="17">
        <f t="shared" si="34"/>
        <v>1.497843916462332E-2</v>
      </c>
    </row>
    <row r="37" spans="13:29" x14ac:dyDescent="0.2">
      <c r="M37" s="2" t="s">
        <v>10</v>
      </c>
      <c r="N37" s="5">
        <f>(N36+0.0033)/23.654</f>
        <v>2.0137538400834248E-3</v>
      </c>
      <c r="O37" s="5">
        <f t="shared" ref="O37:T37" si="36">(O36+0.0033)/23.654</f>
        <v>4.6066909049914022E-3</v>
      </c>
      <c r="P37" s="5">
        <f t="shared" si="36"/>
        <v>8.0874270736450513E-3</v>
      </c>
      <c r="Q37" s="5">
        <f t="shared" si="36"/>
        <v>1.4217468504269894E-2</v>
      </c>
      <c r="R37" s="5">
        <f t="shared" si="36"/>
        <v>1.4992531213889125E-2</v>
      </c>
      <c r="S37" s="5">
        <f t="shared" si="36"/>
        <v>1.4893886869028494E-2</v>
      </c>
      <c r="T37" s="5">
        <f t="shared" si="36"/>
        <v>1.4992531213889125E-2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EE7BF-420F-40F9-9A5C-9E5CEF51225B}">
  <dimension ref="B3:AB37"/>
  <sheetViews>
    <sheetView zoomScale="55" zoomScaleNormal="55" workbookViewId="0">
      <selection activeCell="L33" activeCellId="2" sqref="L9:R9 L21:R21 L33:R33"/>
    </sheetView>
  </sheetViews>
  <sheetFormatPr baseColWidth="10" defaultColWidth="8.83203125" defaultRowHeight="15" x14ac:dyDescent="0.2"/>
  <cols>
    <col min="2" max="2" width="23.6640625" customWidth="1"/>
    <col min="11" max="11" width="19.1640625" customWidth="1"/>
    <col min="21" max="21" width="16.83203125" customWidth="1"/>
    <col min="22" max="22" width="14.6640625" bestFit="1" customWidth="1"/>
  </cols>
  <sheetData>
    <row r="3" spans="2:28" x14ac:dyDescent="0.2">
      <c r="K3" t="s">
        <v>5</v>
      </c>
    </row>
    <row r="4" spans="2:28" x14ac:dyDescent="0.2">
      <c r="C4">
        <v>0</v>
      </c>
      <c r="D4">
        <v>0.01</v>
      </c>
      <c r="E4">
        <v>0.02</v>
      </c>
      <c r="F4">
        <v>0.04</v>
      </c>
      <c r="G4">
        <v>0.08</v>
      </c>
      <c r="H4">
        <v>0.1</v>
      </c>
      <c r="I4">
        <v>1</v>
      </c>
      <c r="L4" s="1">
        <v>10</v>
      </c>
      <c r="M4" s="1">
        <v>20</v>
      </c>
      <c r="N4" s="1">
        <v>40</v>
      </c>
      <c r="O4" s="1">
        <v>80</v>
      </c>
      <c r="P4" s="1">
        <v>100</v>
      </c>
      <c r="Q4" s="1">
        <v>160</v>
      </c>
      <c r="R4" s="1">
        <v>200</v>
      </c>
    </row>
    <row r="5" spans="2:28" x14ac:dyDescent="0.2">
      <c r="B5" s="4" t="s">
        <v>14</v>
      </c>
      <c r="C5" s="4">
        <f>(C4*10)/300</f>
        <v>0</v>
      </c>
      <c r="D5" s="4">
        <f>(D4*20)/200</f>
        <v>1E-3</v>
      </c>
      <c r="E5" s="4">
        <f>(E4*20)/200</f>
        <v>2E-3</v>
      </c>
      <c r="F5" s="4">
        <f>(F4*20)/200</f>
        <v>4.0000000000000001E-3</v>
      </c>
      <c r="G5" s="4">
        <f>(G4*20)/200</f>
        <v>8.0000000000000002E-3</v>
      </c>
      <c r="H5" s="4">
        <f>(H4*20)/200</f>
        <v>0.01</v>
      </c>
      <c r="I5" s="1">
        <v>0.1</v>
      </c>
      <c r="K5" s="4" t="s">
        <v>6</v>
      </c>
      <c r="L5" s="4">
        <f>(L4*20/200)</f>
        <v>1</v>
      </c>
      <c r="M5" s="4">
        <f t="shared" ref="M5:R5" si="0">(M4*20/200)</f>
        <v>2</v>
      </c>
      <c r="N5" s="4">
        <f t="shared" si="0"/>
        <v>4</v>
      </c>
      <c r="O5" s="4">
        <f t="shared" si="0"/>
        <v>8</v>
      </c>
      <c r="P5" s="4">
        <f t="shared" si="0"/>
        <v>10</v>
      </c>
      <c r="Q5" s="4">
        <f t="shared" si="0"/>
        <v>16</v>
      </c>
      <c r="R5" s="4">
        <f t="shared" si="0"/>
        <v>20</v>
      </c>
      <c r="V5" t="s">
        <v>5</v>
      </c>
    </row>
    <row r="6" spans="2:28" x14ac:dyDescent="0.2">
      <c r="B6" t="s">
        <v>0</v>
      </c>
      <c r="C6" s="1">
        <v>0.317</v>
      </c>
      <c r="D6" s="1">
        <v>0.307</v>
      </c>
      <c r="E6" s="1">
        <v>0.28499999999999998</v>
      </c>
      <c r="F6" s="1">
        <v>0.23400000000000001</v>
      </c>
      <c r="G6" s="1">
        <v>0.129</v>
      </c>
      <c r="H6" s="1">
        <v>8.8999999999999996E-2</v>
      </c>
      <c r="I6" s="27">
        <v>2.5999999999999999E-2</v>
      </c>
      <c r="L6" s="1">
        <v>0.28599999999999998</v>
      </c>
      <c r="M6" s="1">
        <v>0.25600000000000001</v>
      </c>
      <c r="N6" s="1">
        <v>0.192</v>
      </c>
      <c r="O6" s="1">
        <v>6.4000000000000001E-2</v>
      </c>
      <c r="P6" s="1">
        <v>2.5000000000000001E-2</v>
      </c>
      <c r="Q6" s="1">
        <v>2.8000000000000001E-2</v>
      </c>
      <c r="R6" s="1">
        <v>2.7E-2</v>
      </c>
      <c r="U6" t="s">
        <v>23</v>
      </c>
      <c r="V6">
        <f>($C9-L6)</f>
        <v>3.3666666666666734E-2</v>
      </c>
      <c r="W6">
        <f t="shared" ref="W6:AB6" si="1">($C9-M6)</f>
        <v>6.3666666666666705E-2</v>
      </c>
      <c r="X6">
        <f t="shared" si="1"/>
        <v>0.12766666666666671</v>
      </c>
      <c r="Y6">
        <f t="shared" si="1"/>
        <v>0.25566666666666671</v>
      </c>
      <c r="Z6">
        <f t="shared" si="1"/>
        <v>0.29466666666666669</v>
      </c>
      <c r="AA6">
        <f t="shared" si="1"/>
        <v>0.29166666666666669</v>
      </c>
      <c r="AB6">
        <f t="shared" si="1"/>
        <v>0.29266666666666669</v>
      </c>
    </row>
    <row r="7" spans="2:28" x14ac:dyDescent="0.2">
      <c r="C7" s="1">
        <v>0.32600000000000001</v>
      </c>
      <c r="D7" s="1">
        <v>0.30299999999999999</v>
      </c>
      <c r="E7" s="1">
        <v>0.28399999999999997</v>
      </c>
      <c r="F7" s="1">
        <v>0.23100000000000001</v>
      </c>
      <c r="G7" s="1">
        <v>0.13900000000000001</v>
      </c>
      <c r="H7" s="1">
        <v>8.5999999999999993E-2</v>
      </c>
      <c r="I7" s="1">
        <v>2.4E-2</v>
      </c>
      <c r="L7" s="1">
        <v>0.28399999999999997</v>
      </c>
      <c r="M7" s="1">
        <v>0.252</v>
      </c>
      <c r="N7" s="1">
        <v>0.19400000000000001</v>
      </c>
      <c r="O7" s="1">
        <v>6.7000000000000004E-2</v>
      </c>
      <c r="P7" s="1">
        <v>2.5000000000000001E-2</v>
      </c>
      <c r="Q7" s="1">
        <v>2.7E-2</v>
      </c>
      <c r="R7" s="1">
        <v>2.5999999999999999E-2</v>
      </c>
      <c r="V7">
        <f>($C9-L7)</f>
        <v>3.5666666666666735E-2</v>
      </c>
      <c r="W7">
        <f t="shared" ref="W7:AB7" si="2">($C9-M7)</f>
        <v>6.7666666666666708E-2</v>
      </c>
      <c r="X7">
        <f t="shared" si="2"/>
        <v>0.1256666666666667</v>
      </c>
      <c r="Y7">
        <f t="shared" si="2"/>
        <v>0.25266666666666671</v>
      </c>
      <c r="Z7">
        <f t="shared" si="2"/>
        <v>0.29466666666666669</v>
      </c>
      <c r="AA7">
        <f t="shared" si="2"/>
        <v>0.29266666666666669</v>
      </c>
      <c r="AB7">
        <f t="shared" si="2"/>
        <v>0.29366666666666669</v>
      </c>
    </row>
    <row r="8" spans="2:28" ht="16" thickBot="1" x14ac:dyDescent="0.25">
      <c r="C8" s="1">
        <v>0.316</v>
      </c>
      <c r="D8" s="1">
        <v>0.30599999999999999</v>
      </c>
      <c r="E8" s="1">
        <v>0.27700000000000002</v>
      </c>
      <c r="F8" s="1">
        <v>0.23400000000000001</v>
      </c>
      <c r="G8" s="1">
        <v>0.13500000000000001</v>
      </c>
      <c r="H8" s="1">
        <v>8.8999999999999996E-2</v>
      </c>
      <c r="I8" s="1">
        <v>2.3E-2</v>
      </c>
      <c r="L8" s="1">
        <v>0.28399999999999997</v>
      </c>
      <c r="M8" s="1">
        <v>0.248</v>
      </c>
      <c r="N8" s="1">
        <v>0.19800000000000001</v>
      </c>
      <c r="O8" s="1">
        <v>7.0999999999999994E-2</v>
      </c>
      <c r="P8" s="1">
        <v>2.7E-2</v>
      </c>
      <c r="Q8" s="1">
        <v>2.7E-2</v>
      </c>
      <c r="R8" s="1">
        <v>1.4999999999999999E-2</v>
      </c>
      <c r="V8">
        <f>($C9-L8)</f>
        <v>3.5666666666666735E-2</v>
      </c>
      <c r="W8">
        <f t="shared" ref="W8:AB8" si="3">($C9-M8)</f>
        <v>7.1666666666666712E-2</v>
      </c>
      <c r="X8">
        <f t="shared" si="3"/>
        <v>0.1216666666666667</v>
      </c>
      <c r="Y8">
        <f t="shared" si="3"/>
        <v>0.2486666666666667</v>
      </c>
      <c r="Z8">
        <f t="shared" si="3"/>
        <v>0.29266666666666669</v>
      </c>
      <c r="AA8">
        <f t="shared" si="3"/>
        <v>0.29266666666666669</v>
      </c>
      <c r="AB8">
        <f t="shared" si="3"/>
        <v>0.3046666666666667</v>
      </c>
    </row>
    <row r="9" spans="2:28" x14ac:dyDescent="0.2">
      <c r="B9" s="2" t="s">
        <v>1</v>
      </c>
      <c r="C9" s="2">
        <f t="shared" ref="C9:I9" si="4">(AVERAGE(C6:C8))</f>
        <v>0.31966666666666671</v>
      </c>
      <c r="D9" s="2">
        <f t="shared" si="4"/>
        <v>0.30533333333333329</v>
      </c>
      <c r="E9" s="2">
        <f t="shared" si="4"/>
        <v>0.28199999999999997</v>
      </c>
      <c r="F9" s="2">
        <f t="shared" si="4"/>
        <v>0.23300000000000001</v>
      </c>
      <c r="G9" s="2">
        <f t="shared" si="4"/>
        <v>0.13433333333333333</v>
      </c>
      <c r="H9" s="2">
        <f t="shared" si="4"/>
        <v>8.8000000000000009E-2</v>
      </c>
      <c r="I9" s="2">
        <f t="shared" si="4"/>
        <v>2.4333333333333335E-2</v>
      </c>
      <c r="K9" s="2" t="s">
        <v>1</v>
      </c>
      <c r="L9" s="2">
        <f>(AVERAGE(L6:L8))</f>
        <v>0.28466666666666662</v>
      </c>
      <c r="M9" s="2">
        <f t="shared" ref="M9:R9" si="5">(AVERAGE(M6:M8))</f>
        <v>0.252</v>
      </c>
      <c r="N9" s="2">
        <f t="shared" si="5"/>
        <v>0.19466666666666668</v>
      </c>
      <c r="O9" s="2">
        <f t="shared" si="5"/>
        <v>6.7333333333333342E-2</v>
      </c>
      <c r="P9" s="2">
        <f t="shared" si="5"/>
        <v>2.5666666666666667E-2</v>
      </c>
      <c r="Q9" s="2">
        <f t="shared" si="5"/>
        <v>2.7333333333333334E-2</v>
      </c>
      <c r="R9" s="2">
        <f t="shared" si="5"/>
        <v>2.2666666666666668E-2</v>
      </c>
      <c r="U9" t="s">
        <v>24</v>
      </c>
      <c r="V9" s="9">
        <f>(V6+0.0064)/23.757</f>
        <v>1.6865204641439042E-3</v>
      </c>
      <c r="W9" s="10">
        <f t="shared" ref="W9:AB9" si="6">(W6+0.0064)/23.757</f>
        <v>2.9493061694097194E-3</v>
      </c>
      <c r="X9" s="10">
        <f t="shared" si="6"/>
        <v>5.6432490073101268E-3</v>
      </c>
      <c r="Y9" s="10">
        <f t="shared" si="6"/>
        <v>1.1031134683110944E-2</v>
      </c>
      <c r="Z9" s="10">
        <f t="shared" si="6"/>
        <v>1.2672756099956505E-2</v>
      </c>
      <c r="AA9" s="10">
        <f t="shared" si="6"/>
        <v>1.2546477529429924E-2</v>
      </c>
      <c r="AB9" s="11">
        <f t="shared" si="6"/>
        <v>1.2588570386272117E-2</v>
      </c>
    </row>
    <row r="10" spans="2:28" x14ac:dyDescent="0.2">
      <c r="B10" s="2" t="s">
        <v>2</v>
      </c>
      <c r="C10" s="2">
        <f t="shared" ref="C10:I10" si="7">(STDEV(C6:C8))</f>
        <v>5.5075705472861069E-3</v>
      </c>
      <c r="D10" s="2">
        <f t="shared" si="7"/>
        <v>2.0816659994661348E-3</v>
      </c>
      <c r="E10" s="2">
        <f t="shared" si="7"/>
        <v>4.3588989435406457E-3</v>
      </c>
      <c r="F10" s="2">
        <f t="shared" si="7"/>
        <v>1.7320508075688791E-3</v>
      </c>
      <c r="G10" s="2">
        <f t="shared" si="7"/>
        <v>5.0332229568471705E-3</v>
      </c>
      <c r="H10" s="2">
        <f t="shared" si="7"/>
        <v>1.7320508075688789E-3</v>
      </c>
      <c r="I10" s="2">
        <f t="shared" si="7"/>
        <v>1.5275252316519462E-3</v>
      </c>
      <c r="K10" s="2" t="s">
        <v>7</v>
      </c>
      <c r="L10" s="2">
        <f>(STDEV(L6:L8))</f>
        <v>1.1547005383792527E-3</v>
      </c>
      <c r="M10" s="2">
        <f t="shared" ref="M10:R10" si="8">(STDEV(M6:M8))</f>
        <v>4.0000000000000036E-3</v>
      </c>
      <c r="N10" s="2">
        <f t="shared" si="8"/>
        <v>3.0550504633038958E-3</v>
      </c>
      <c r="O10" s="2">
        <f t="shared" si="8"/>
        <v>3.5118845842842424E-3</v>
      </c>
      <c r="P10" s="2">
        <f t="shared" si="8"/>
        <v>1.1547005383792505E-3</v>
      </c>
      <c r="Q10" s="2">
        <f t="shared" si="8"/>
        <v>5.7735026918962623E-4</v>
      </c>
      <c r="R10" s="2">
        <f t="shared" si="8"/>
        <v>6.6583281184793815E-3</v>
      </c>
      <c r="V10" s="12">
        <f t="shared" ref="V10:AB11" si="9">(V7+0.0064)/23.757</f>
        <v>1.7707061778282922E-3</v>
      </c>
      <c r="W10">
        <f t="shared" si="9"/>
        <v>3.1176775967784952E-3</v>
      </c>
      <c r="X10">
        <f t="shared" si="9"/>
        <v>5.5590632936257395E-3</v>
      </c>
      <c r="Y10">
        <f t="shared" si="9"/>
        <v>1.0904856112584363E-2</v>
      </c>
      <c r="Z10">
        <f t="shared" si="9"/>
        <v>1.2672756099956505E-2</v>
      </c>
      <c r="AA10">
        <f t="shared" si="9"/>
        <v>1.2588570386272117E-2</v>
      </c>
      <c r="AB10" s="14">
        <f t="shared" si="9"/>
        <v>1.263066324311431E-2</v>
      </c>
    </row>
    <row r="11" spans="2:28" ht="16" thickBot="1" x14ac:dyDescent="0.25">
      <c r="B11" s="2" t="s">
        <v>3</v>
      </c>
      <c r="C11" s="2">
        <f t="shared" ref="C11:I11" si="10">(C10/C9)*100</f>
        <v>1.722910494458636</v>
      </c>
      <c r="D11" s="2">
        <f t="shared" si="10"/>
        <v>0.68176834043650714</v>
      </c>
      <c r="E11" s="2">
        <f t="shared" si="10"/>
        <v>1.5457088452271794</v>
      </c>
      <c r="F11" s="2">
        <f t="shared" si="10"/>
        <v>0.74336944530853177</v>
      </c>
      <c r="G11" s="2">
        <f t="shared" si="10"/>
        <v>3.7468160969085638</v>
      </c>
      <c r="H11" s="2">
        <f t="shared" si="10"/>
        <v>1.968239554055544</v>
      </c>
      <c r="I11" s="2">
        <f t="shared" si="10"/>
        <v>6.2775009519942984</v>
      </c>
      <c r="K11" s="2" t="s">
        <v>8</v>
      </c>
      <c r="L11" s="2">
        <f>(L10/L9)*100</f>
        <v>0.40563250762737219</v>
      </c>
      <c r="M11" s="2">
        <f t="shared" ref="M11:R11" si="11">(M10/M9)*100</f>
        <v>1.5873015873015885</v>
      </c>
      <c r="N11" s="2">
        <f t="shared" si="11"/>
        <v>1.5693752379985764</v>
      </c>
      <c r="O11" s="2">
        <f t="shared" si="11"/>
        <v>5.2156701746795671</v>
      </c>
      <c r="P11" s="2">
        <f t="shared" si="11"/>
        <v>4.4988332664126638</v>
      </c>
      <c r="Q11" s="2">
        <f t="shared" si="11"/>
        <v>2.1122570824010714</v>
      </c>
      <c r="R11" s="2">
        <f t="shared" si="11"/>
        <v>29.374976993291384</v>
      </c>
      <c r="V11" s="15">
        <f t="shared" si="9"/>
        <v>1.7707061778282922E-3</v>
      </c>
      <c r="W11" s="16">
        <f t="shared" si="9"/>
        <v>3.2860490241472706E-3</v>
      </c>
      <c r="X11" s="16">
        <f t="shared" si="9"/>
        <v>5.3906918662569633E-3</v>
      </c>
      <c r="Y11" s="16">
        <f t="shared" si="9"/>
        <v>1.0736484685215587E-2</v>
      </c>
      <c r="Z11" s="16">
        <f t="shared" si="9"/>
        <v>1.2588570386272117E-2</v>
      </c>
      <c r="AA11" s="16">
        <f t="shared" si="9"/>
        <v>1.2588570386272117E-2</v>
      </c>
      <c r="AB11" s="17">
        <f t="shared" si="9"/>
        <v>1.3093684668378444E-2</v>
      </c>
    </row>
    <row r="12" spans="2:28" x14ac:dyDescent="0.2">
      <c r="B12" s="3" t="s">
        <v>4</v>
      </c>
      <c r="C12" s="3">
        <f t="shared" ref="C12:H12" si="12">($C9-C9)</f>
        <v>0</v>
      </c>
      <c r="D12" s="3">
        <f t="shared" si="12"/>
        <v>1.433333333333342E-2</v>
      </c>
      <c r="E12" s="3">
        <f t="shared" si="12"/>
        <v>3.7666666666666737E-2</v>
      </c>
      <c r="F12" s="3">
        <f t="shared" si="12"/>
        <v>8.6666666666666697E-2</v>
      </c>
      <c r="G12" s="3">
        <f t="shared" si="12"/>
        <v>0.18533333333333338</v>
      </c>
      <c r="H12" s="3">
        <f t="shared" si="12"/>
        <v>0.23166666666666669</v>
      </c>
      <c r="I12" s="3">
        <f>(C9-I9)</f>
        <v>0.29533333333333339</v>
      </c>
      <c r="K12" s="3" t="s">
        <v>9</v>
      </c>
      <c r="L12" s="6">
        <f>($C9-L9)</f>
        <v>3.5000000000000087E-2</v>
      </c>
      <c r="M12" s="6">
        <f t="shared" ref="M12:R12" si="13">($C9-M9)</f>
        <v>6.7666666666666708E-2</v>
      </c>
      <c r="N12" s="6">
        <f t="shared" si="13"/>
        <v>0.12500000000000003</v>
      </c>
      <c r="O12" s="6">
        <f t="shared" si="13"/>
        <v>0.25233333333333335</v>
      </c>
      <c r="P12" s="6">
        <f t="shared" si="13"/>
        <v>0.29400000000000004</v>
      </c>
      <c r="Q12" s="6">
        <f t="shared" si="13"/>
        <v>0.29233333333333339</v>
      </c>
      <c r="R12" s="6">
        <f t="shared" si="13"/>
        <v>0.29700000000000004</v>
      </c>
    </row>
    <row r="13" spans="2:28" x14ac:dyDescent="0.2">
      <c r="K13" s="2" t="s">
        <v>10</v>
      </c>
      <c r="L13" s="5">
        <f>(L12+0.0064)/23.757</f>
        <v>1.7426442732668302E-3</v>
      </c>
      <c r="M13" s="5">
        <f t="shared" ref="M13:R13" si="14">(M12+0.0064)/23.757</f>
        <v>3.1176775967784952E-3</v>
      </c>
      <c r="N13" s="5">
        <f t="shared" si="14"/>
        <v>5.5310013890642763E-3</v>
      </c>
      <c r="O13" s="5">
        <f t="shared" si="14"/>
        <v>1.0890825160303631E-2</v>
      </c>
      <c r="P13" s="5">
        <f t="shared" si="14"/>
        <v>1.2644694195395044E-2</v>
      </c>
      <c r="Q13" s="5">
        <f t="shared" si="14"/>
        <v>1.2574539433991387E-2</v>
      </c>
      <c r="R13" s="5">
        <f t="shared" si="14"/>
        <v>1.2770972765921625E-2</v>
      </c>
    </row>
    <row r="15" spans="2:28" x14ac:dyDescent="0.2">
      <c r="K15" t="s">
        <v>11</v>
      </c>
    </row>
    <row r="16" spans="2:28" x14ac:dyDescent="0.2">
      <c r="L16" s="1">
        <v>10</v>
      </c>
      <c r="M16" s="1">
        <v>20</v>
      </c>
      <c r="N16" s="1">
        <v>40</v>
      </c>
      <c r="O16" s="1">
        <v>80</v>
      </c>
      <c r="P16" s="1">
        <v>100</v>
      </c>
      <c r="Q16" s="1">
        <v>160</v>
      </c>
      <c r="R16" s="1">
        <v>200</v>
      </c>
    </row>
    <row r="17" spans="11:28" x14ac:dyDescent="0.2">
      <c r="K17" s="4" t="s">
        <v>12</v>
      </c>
      <c r="L17" s="4">
        <f>(L16*20/200)</f>
        <v>1</v>
      </c>
      <c r="M17" s="4">
        <f t="shared" ref="M17:R17" si="15">(M16*20/200)</f>
        <v>2</v>
      </c>
      <c r="N17" s="4">
        <f t="shared" si="15"/>
        <v>4</v>
      </c>
      <c r="O17" s="4">
        <f t="shared" si="15"/>
        <v>8</v>
      </c>
      <c r="P17" s="4">
        <f t="shared" si="15"/>
        <v>10</v>
      </c>
      <c r="Q17" s="4">
        <f t="shared" si="15"/>
        <v>16</v>
      </c>
      <c r="R17" s="4">
        <f t="shared" si="15"/>
        <v>20</v>
      </c>
      <c r="V17" t="s">
        <v>11</v>
      </c>
    </row>
    <row r="18" spans="11:28" x14ac:dyDescent="0.2">
      <c r="L18" s="1">
        <v>0.28799999999999998</v>
      </c>
      <c r="M18" s="1">
        <v>0.28100000000000003</v>
      </c>
      <c r="N18" s="1">
        <v>0.247</v>
      </c>
      <c r="O18" s="1">
        <v>0.21099999999999999</v>
      </c>
      <c r="P18" s="1">
        <v>0.187</v>
      </c>
      <c r="Q18" s="1">
        <v>0.16</v>
      </c>
      <c r="R18" s="1">
        <v>0.14799999999999999</v>
      </c>
      <c r="U18" t="s">
        <v>4</v>
      </c>
      <c r="V18">
        <f>($C9-L18)</f>
        <v>3.1666666666666732E-2</v>
      </c>
      <c r="W18">
        <f t="shared" ref="W18:AB18" si="16">($C9-M18)</f>
        <v>3.8666666666666683E-2</v>
      </c>
      <c r="X18">
        <f t="shared" si="16"/>
        <v>7.2666666666666713E-2</v>
      </c>
      <c r="Y18">
        <f t="shared" si="16"/>
        <v>0.10866666666666672</v>
      </c>
      <c r="Z18">
        <f t="shared" si="16"/>
        <v>0.13266666666666671</v>
      </c>
      <c r="AA18">
        <f t="shared" si="16"/>
        <v>0.15966666666666671</v>
      </c>
      <c r="AB18">
        <f t="shared" si="16"/>
        <v>0.17166666666666672</v>
      </c>
    </row>
    <row r="19" spans="11:28" x14ac:dyDescent="0.2">
      <c r="L19" s="1">
        <v>0.29199999999999998</v>
      </c>
      <c r="M19" s="1">
        <v>0.28000000000000003</v>
      </c>
      <c r="N19" s="1">
        <v>0.24399999999999999</v>
      </c>
      <c r="O19" s="1">
        <v>0.20300000000000001</v>
      </c>
      <c r="P19" s="1">
        <v>0.19400000000000001</v>
      </c>
      <c r="Q19" s="1">
        <v>0.16600000000000001</v>
      </c>
      <c r="R19" s="1">
        <v>0.15</v>
      </c>
      <c r="V19">
        <f>($C9-L19)</f>
        <v>2.7666666666666728E-2</v>
      </c>
      <c r="W19">
        <f t="shared" ref="W19:AB19" si="17">($C9-M19)</f>
        <v>3.9666666666666683E-2</v>
      </c>
      <c r="X19">
        <f t="shared" si="17"/>
        <v>7.5666666666666715E-2</v>
      </c>
      <c r="Y19">
        <f t="shared" si="17"/>
        <v>0.1166666666666667</v>
      </c>
      <c r="Z19">
        <f t="shared" si="17"/>
        <v>0.1256666666666667</v>
      </c>
      <c r="AA19">
        <f t="shared" si="17"/>
        <v>0.1536666666666667</v>
      </c>
      <c r="AB19">
        <f t="shared" si="17"/>
        <v>0.16966666666666672</v>
      </c>
    </row>
    <row r="20" spans="11:28" ht="16" thickBot="1" x14ac:dyDescent="0.25">
      <c r="L20" s="1">
        <v>0.27900000000000003</v>
      </c>
      <c r="M20" s="1">
        <v>0.27300000000000002</v>
      </c>
      <c r="N20" s="1">
        <v>0.253</v>
      </c>
      <c r="O20" s="1">
        <v>0.214</v>
      </c>
      <c r="P20" s="1">
        <v>0.191</v>
      </c>
      <c r="Q20" s="1">
        <v>0.16600000000000001</v>
      </c>
      <c r="R20" s="1">
        <v>0.15</v>
      </c>
      <c r="V20">
        <f>($C9-L20)</f>
        <v>4.0666666666666684E-2</v>
      </c>
      <c r="W20">
        <f t="shared" ref="W20:AB20" si="18">($C9-M20)</f>
        <v>4.666666666666669E-2</v>
      </c>
      <c r="X20">
        <f t="shared" si="18"/>
        <v>6.6666666666666707E-2</v>
      </c>
      <c r="Y20">
        <f t="shared" si="18"/>
        <v>0.10566666666666671</v>
      </c>
      <c r="Z20">
        <f t="shared" si="18"/>
        <v>0.12866666666666671</v>
      </c>
      <c r="AA20">
        <f t="shared" si="18"/>
        <v>0.1536666666666667</v>
      </c>
      <c r="AB20">
        <f t="shared" si="18"/>
        <v>0.16966666666666672</v>
      </c>
    </row>
    <row r="21" spans="11:28" x14ac:dyDescent="0.2">
      <c r="K21" s="2" t="s">
        <v>1</v>
      </c>
      <c r="L21" s="2">
        <f>(AVERAGE(L18:L20))</f>
        <v>0.28633333333333333</v>
      </c>
      <c r="M21" s="2">
        <f t="shared" ref="M21:R21" si="19">(AVERAGE(M18:M20))</f>
        <v>0.27800000000000002</v>
      </c>
      <c r="N21" s="2">
        <f t="shared" si="19"/>
        <v>0.248</v>
      </c>
      <c r="O21" s="2">
        <f t="shared" si="19"/>
        <v>0.20933333333333334</v>
      </c>
      <c r="P21" s="2">
        <f t="shared" si="19"/>
        <v>0.19066666666666668</v>
      </c>
      <c r="Q21" s="2">
        <f t="shared" si="19"/>
        <v>0.16400000000000001</v>
      </c>
      <c r="R21" s="2">
        <f t="shared" si="19"/>
        <v>0.14933333333333332</v>
      </c>
      <c r="U21" t="s">
        <v>24</v>
      </c>
      <c r="V21" s="9">
        <f>(V18+0.0064)/23.757</f>
        <v>1.6023347504595165E-3</v>
      </c>
      <c r="W21" s="10">
        <f t="shared" ref="W21:AB21" si="20">(W18+0.0064)/23.757</f>
        <v>1.8969847483548716E-3</v>
      </c>
      <c r="X21" s="10">
        <f t="shared" si="20"/>
        <v>3.3281418809894647E-3</v>
      </c>
      <c r="Y21" s="10">
        <f t="shared" si="20"/>
        <v>4.8434847273084447E-3</v>
      </c>
      <c r="Z21" s="10">
        <f t="shared" si="20"/>
        <v>5.8537132915210963E-3</v>
      </c>
      <c r="AA21" s="10">
        <f t="shared" si="20"/>
        <v>6.990220426260331E-3</v>
      </c>
      <c r="AB21" s="11">
        <f t="shared" si="20"/>
        <v>7.4953347083666581E-3</v>
      </c>
    </row>
    <row r="22" spans="11:28" x14ac:dyDescent="0.2">
      <c r="K22" s="2" t="s">
        <v>7</v>
      </c>
      <c r="L22" s="2">
        <f>(STDEV(L18:L20))</f>
        <v>6.6583281184793685E-3</v>
      </c>
      <c r="M22" s="2">
        <f t="shared" ref="M22:R22" si="21">(STDEV(M18:M20))</f>
        <v>4.3588989435406778E-3</v>
      </c>
      <c r="N22" s="2">
        <f t="shared" si="21"/>
        <v>4.5825756949558439E-3</v>
      </c>
      <c r="O22" s="2">
        <f t="shared" si="21"/>
        <v>5.6862407030773164E-3</v>
      </c>
      <c r="P22" s="2">
        <f t="shared" si="21"/>
        <v>3.5118845842842493E-3</v>
      </c>
      <c r="Q22" s="2">
        <f t="shared" si="21"/>
        <v>3.4641016151377583E-3</v>
      </c>
      <c r="R22" s="2">
        <f t="shared" si="21"/>
        <v>1.1547005383792527E-3</v>
      </c>
      <c r="V22" s="12">
        <f t="shared" ref="V22:AB23" si="22">(V19+0.0064)/23.757</f>
        <v>1.4339633230907407E-3</v>
      </c>
      <c r="W22">
        <f t="shared" si="22"/>
        <v>1.9390776051970654E-3</v>
      </c>
      <c r="X22">
        <f t="shared" si="22"/>
        <v>3.4544204515160465E-3</v>
      </c>
      <c r="Y22">
        <f t="shared" si="22"/>
        <v>5.1802275820459947E-3</v>
      </c>
      <c r="Z22">
        <f t="shared" si="22"/>
        <v>5.5590632936257395E-3</v>
      </c>
      <c r="AA22">
        <f t="shared" si="22"/>
        <v>6.7376632852071674E-3</v>
      </c>
      <c r="AB22" s="14">
        <f t="shared" si="22"/>
        <v>7.4111489946822699E-3</v>
      </c>
    </row>
    <row r="23" spans="11:28" ht="16" thickBot="1" x14ac:dyDescent="0.25">
      <c r="K23" s="2" t="s">
        <v>8</v>
      </c>
      <c r="L23" s="2">
        <f>(L22/L21)*100</f>
        <v>2.3253765256621777</v>
      </c>
      <c r="M23" s="2">
        <f t="shared" ref="M23:R23" si="23">(M22/M21)*100</f>
        <v>1.5679492602664307</v>
      </c>
      <c r="N23" s="2">
        <f t="shared" si="23"/>
        <v>1.8478127802241304</v>
      </c>
      <c r="O23" s="2">
        <f t="shared" si="23"/>
        <v>2.7163570237630488</v>
      </c>
      <c r="P23" s="2">
        <f t="shared" si="23"/>
        <v>1.8418975092399907</v>
      </c>
      <c r="Q23" s="2">
        <f t="shared" si="23"/>
        <v>2.1122570824010722</v>
      </c>
      <c r="R23" s="2">
        <f t="shared" si="23"/>
        <v>0.7732369676646782</v>
      </c>
      <c r="V23" s="15">
        <f t="shared" si="22"/>
        <v>1.9811704620392593E-3</v>
      </c>
      <c r="W23" s="16">
        <f t="shared" si="22"/>
        <v>2.2337276030924228E-3</v>
      </c>
      <c r="X23" s="16">
        <f t="shared" si="22"/>
        <v>3.0755847399363012E-3</v>
      </c>
      <c r="Y23" s="16">
        <f t="shared" si="22"/>
        <v>4.7172061567818625E-3</v>
      </c>
      <c r="Z23" s="16">
        <f t="shared" si="22"/>
        <v>5.6853418641523209E-3</v>
      </c>
      <c r="AA23" s="16">
        <f t="shared" si="22"/>
        <v>6.7376632852071674E-3</v>
      </c>
      <c r="AB23" s="17">
        <f t="shared" si="22"/>
        <v>7.4111489946822699E-3</v>
      </c>
    </row>
    <row r="24" spans="11:28" x14ac:dyDescent="0.2">
      <c r="K24" s="3" t="s">
        <v>9</v>
      </c>
      <c r="L24" s="6">
        <f>($C9-L21)</f>
        <v>3.3333333333333381E-2</v>
      </c>
      <c r="M24" s="6">
        <f t="shared" ref="M24:R24" si="24">($C9-M21)</f>
        <v>4.1666666666666685E-2</v>
      </c>
      <c r="N24" s="6">
        <f t="shared" si="24"/>
        <v>7.1666666666666712E-2</v>
      </c>
      <c r="O24" s="6">
        <f t="shared" si="24"/>
        <v>0.11033333333333337</v>
      </c>
      <c r="P24" s="6">
        <f t="shared" si="24"/>
        <v>0.12900000000000003</v>
      </c>
      <c r="Q24" s="6">
        <f t="shared" si="24"/>
        <v>0.1556666666666667</v>
      </c>
      <c r="R24" s="6">
        <f t="shared" si="24"/>
        <v>0.17033333333333339</v>
      </c>
    </row>
    <row r="25" spans="11:28" x14ac:dyDescent="0.2">
      <c r="K25" s="2" t="s">
        <v>10</v>
      </c>
      <c r="L25" s="5">
        <f>(L24+0.0064)/23.757</f>
        <v>1.6724895118631722E-3</v>
      </c>
      <c r="M25" s="5">
        <f t="shared" ref="M25:R25" si="25">(M24+0.0064)/23.757</f>
        <v>2.0232633188814533E-3</v>
      </c>
      <c r="N25" s="5">
        <f t="shared" si="25"/>
        <v>3.2860490241472706E-3</v>
      </c>
      <c r="O25" s="5">
        <f t="shared" si="25"/>
        <v>4.9136394887121003E-3</v>
      </c>
      <c r="P25" s="5">
        <f t="shared" si="25"/>
        <v>5.6993728164330517E-3</v>
      </c>
      <c r="Q25" s="5">
        <f t="shared" si="25"/>
        <v>6.8218489988915556E-3</v>
      </c>
      <c r="R25" s="5">
        <f t="shared" si="25"/>
        <v>7.4392108992437332E-3</v>
      </c>
    </row>
    <row r="27" spans="11:28" x14ac:dyDescent="0.2">
      <c r="K27" t="s">
        <v>13</v>
      </c>
    </row>
    <row r="28" spans="11:28" x14ac:dyDescent="0.2">
      <c r="L28" s="1">
        <v>10</v>
      </c>
      <c r="M28" s="1">
        <v>20</v>
      </c>
      <c r="N28" s="1">
        <v>40</v>
      </c>
      <c r="O28" s="1">
        <v>80</v>
      </c>
      <c r="P28" s="1">
        <v>100</v>
      </c>
      <c r="Q28" s="1">
        <v>160</v>
      </c>
      <c r="R28" s="1">
        <v>200</v>
      </c>
    </row>
    <row r="29" spans="11:28" x14ac:dyDescent="0.2">
      <c r="K29" s="4" t="s">
        <v>12</v>
      </c>
      <c r="L29" s="4">
        <f>(L28*20/200)</f>
        <v>1</v>
      </c>
      <c r="M29" s="4">
        <f t="shared" ref="M29:R29" si="26">(M28*20/200)</f>
        <v>2</v>
      </c>
      <c r="N29" s="4">
        <f t="shared" si="26"/>
        <v>4</v>
      </c>
      <c r="O29" s="4">
        <f t="shared" si="26"/>
        <v>8</v>
      </c>
      <c r="P29" s="4">
        <f t="shared" si="26"/>
        <v>10</v>
      </c>
      <c r="Q29" s="4">
        <f t="shared" si="26"/>
        <v>16</v>
      </c>
      <c r="R29" s="4">
        <f t="shared" si="26"/>
        <v>20</v>
      </c>
      <c r="V29" t="s">
        <v>13</v>
      </c>
    </row>
    <row r="30" spans="11:28" x14ac:dyDescent="0.2">
      <c r="L30" s="1">
        <v>0.26200000000000001</v>
      </c>
      <c r="M30" s="1">
        <v>0.219</v>
      </c>
      <c r="N30" s="1">
        <v>0.122</v>
      </c>
      <c r="O30" s="1">
        <v>2.5999999999999999E-2</v>
      </c>
      <c r="P30" s="1">
        <v>2.7E-2</v>
      </c>
      <c r="Q30" s="1">
        <v>2.7E-2</v>
      </c>
      <c r="R30" s="1">
        <v>2.5999999999999999E-2</v>
      </c>
      <c r="U30" t="s">
        <v>4</v>
      </c>
      <c r="V30">
        <f>($C9-L30)</f>
        <v>5.7666666666666699E-2</v>
      </c>
      <c r="W30">
        <f t="shared" ref="W30:AB30" si="27">($C9-M30)</f>
        <v>0.10066666666666671</v>
      </c>
      <c r="X30">
        <f t="shared" si="27"/>
        <v>0.19766666666666671</v>
      </c>
      <c r="Y30">
        <f t="shared" si="27"/>
        <v>0.29366666666666669</v>
      </c>
      <c r="Z30">
        <f t="shared" si="27"/>
        <v>0.29266666666666669</v>
      </c>
      <c r="AA30">
        <f t="shared" si="27"/>
        <v>0.29266666666666669</v>
      </c>
      <c r="AB30">
        <f t="shared" si="27"/>
        <v>0.29366666666666669</v>
      </c>
    </row>
    <row r="31" spans="11:28" x14ac:dyDescent="0.2">
      <c r="L31" s="1">
        <v>0.26300000000000001</v>
      </c>
      <c r="M31" s="1">
        <v>0.22</v>
      </c>
      <c r="N31" s="1">
        <v>0.13600000000000001</v>
      </c>
      <c r="O31" s="1">
        <v>3.1E-2</v>
      </c>
      <c r="P31" s="1">
        <v>2.3E-2</v>
      </c>
      <c r="Q31" s="1">
        <v>2.5999999999999999E-2</v>
      </c>
      <c r="R31" s="1">
        <v>2.4E-2</v>
      </c>
      <c r="V31">
        <f>($C9-L31)</f>
        <v>5.6666666666666698E-2</v>
      </c>
      <c r="W31">
        <f t="shared" ref="W31:AB31" si="28">($C9-M31)</f>
        <v>9.9666666666666709E-2</v>
      </c>
      <c r="X31">
        <f t="shared" si="28"/>
        <v>0.1836666666666667</v>
      </c>
      <c r="Y31">
        <f t="shared" si="28"/>
        <v>0.28866666666666674</v>
      </c>
      <c r="Z31">
        <f t="shared" si="28"/>
        <v>0.29666666666666669</v>
      </c>
      <c r="AA31">
        <f t="shared" si="28"/>
        <v>0.29366666666666669</v>
      </c>
      <c r="AB31">
        <f t="shared" si="28"/>
        <v>0.29566666666666669</v>
      </c>
    </row>
    <row r="32" spans="11:28" ht="16" thickBot="1" x14ac:dyDescent="0.25">
      <c r="L32" s="1">
        <v>0.27200000000000002</v>
      </c>
      <c r="M32" s="1">
        <v>0.22</v>
      </c>
      <c r="N32" s="1">
        <v>0.128</v>
      </c>
      <c r="O32" s="1">
        <v>0.02</v>
      </c>
      <c r="P32" s="1">
        <v>2.3E-2</v>
      </c>
      <c r="Q32" s="1">
        <v>2.5999999999999999E-2</v>
      </c>
      <c r="R32" s="1">
        <v>3.5999999999999997E-2</v>
      </c>
      <c r="V32">
        <f>($C9-L32)</f>
        <v>4.766666666666669E-2</v>
      </c>
      <c r="W32">
        <f t="shared" ref="W32:AB32" si="29">($C9-M32)</f>
        <v>9.9666666666666709E-2</v>
      </c>
      <c r="X32">
        <f t="shared" si="29"/>
        <v>0.19166666666666671</v>
      </c>
      <c r="Y32">
        <f t="shared" si="29"/>
        <v>0.29966666666666669</v>
      </c>
      <c r="Z32">
        <f t="shared" si="29"/>
        <v>0.29666666666666669</v>
      </c>
      <c r="AA32">
        <f t="shared" si="29"/>
        <v>0.29366666666666669</v>
      </c>
      <c r="AB32">
        <f t="shared" si="29"/>
        <v>0.28366666666666673</v>
      </c>
    </row>
    <row r="33" spans="11:28" x14ac:dyDescent="0.2">
      <c r="K33" s="2" t="s">
        <v>1</v>
      </c>
      <c r="L33" s="2">
        <f>(AVERAGE(L30:L32))</f>
        <v>0.26566666666666666</v>
      </c>
      <c r="M33" s="2">
        <f t="shared" ref="M33:R33" si="30">(AVERAGE(M30:M32))</f>
        <v>0.21966666666666668</v>
      </c>
      <c r="N33" s="2">
        <f t="shared" si="30"/>
        <v>0.12866666666666668</v>
      </c>
      <c r="O33" s="2">
        <f t="shared" si="30"/>
        <v>2.5666666666666667E-2</v>
      </c>
      <c r="P33" s="2">
        <f t="shared" si="30"/>
        <v>2.4333333333333335E-2</v>
      </c>
      <c r="Q33" s="2">
        <f t="shared" si="30"/>
        <v>2.6333333333333334E-2</v>
      </c>
      <c r="R33" s="2">
        <f t="shared" si="30"/>
        <v>2.8666666666666663E-2</v>
      </c>
      <c r="U33" t="s">
        <v>24</v>
      </c>
      <c r="V33" s="9">
        <f>(V30+0.0064)/23.757</f>
        <v>2.6967490283565558E-3</v>
      </c>
      <c r="W33" s="10">
        <f t="shared" ref="W33:AB33" si="31">(W30+0.0064)/23.757</f>
        <v>4.506741872570893E-3</v>
      </c>
      <c r="X33" s="10">
        <f t="shared" si="31"/>
        <v>8.5897489862636987E-3</v>
      </c>
      <c r="Y33" s="10">
        <f t="shared" si="31"/>
        <v>1.263066324311431E-2</v>
      </c>
      <c r="Z33" s="10">
        <f t="shared" si="31"/>
        <v>1.2588570386272117E-2</v>
      </c>
      <c r="AA33" s="10">
        <f t="shared" si="31"/>
        <v>1.2588570386272117E-2</v>
      </c>
      <c r="AB33" s="11">
        <f t="shared" si="31"/>
        <v>1.263066324311431E-2</v>
      </c>
    </row>
    <row r="34" spans="11:28" x14ac:dyDescent="0.2">
      <c r="K34" s="2" t="s">
        <v>7</v>
      </c>
      <c r="L34" s="2">
        <f>(STDEV(L30:L32))</f>
        <v>5.5075705472861069E-3</v>
      </c>
      <c r="M34" s="2">
        <f t="shared" ref="M34:R34" si="32">(STDEV(M30:M32))</f>
        <v>5.7735026918962634E-4</v>
      </c>
      <c r="N34" s="2">
        <f t="shared" si="32"/>
        <v>7.0237691685684995E-3</v>
      </c>
      <c r="O34" s="2">
        <f t="shared" si="32"/>
        <v>5.5075705472861069E-3</v>
      </c>
      <c r="P34" s="2">
        <f t="shared" si="32"/>
        <v>2.3094010767585032E-3</v>
      </c>
      <c r="Q34" s="2">
        <f t="shared" si="32"/>
        <v>5.7735026918962623E-4</v>
      </c>
      <c r="R34" s="2">
        <f t="shared" si="32"/>
        <v>6.4291005073286531E-3</v>
      </c>
      <c r="V34" s="12">
        <f t="shared" ref="V34:AB35" si="33">(V31+0.0064)/23.757</f>
        <v>2.6546561715143618E-3</v>
      </c>
      <c r="W34">
        <f t="shared" si="33"/>
        <v>4.4646490157286989E-3</v>
      </c>
      <c r="X34">
        <f t="shared" si="33"/>
        <v>8.0004489904729834E-3</v>
      </c>
      <c r="Y34">
        <f t="shared" si="33"/>
        <v>1.2420198958903344E-2</v>
      </c>
      <c r="Z34">
        <f t="shared" si="33"/>
        <v>1.2756941813640893E-2</v>
      </c>
      <c r="AA34">
        <f t="shared" si="33"/>
        <v>1.263066324311431E-2</v>
      </c>
      <c r="AB34" s="14">
        <f t="shared" si="33"/>
        <v>1.2714848956798698E-2</v>
      </c>
    </row>
    <row r="35" spans="11:28" ht="16" thickBot="1" x14ac:dyDescent="0.25">
      <c r="K35" s="2" t="s">
        <v>8</v>
      </c>
      <c r="L35" s="2">
        <f>(L34/L33)*100</f>
        <v>2.0731131294677945</v>
      </c>
      <c r="M35" s="2">
        <f t="shared" ref="M35:R35" si="34">(M34/M33)*100</f>
        <v>0.26283016806811516</v>
      </c>
      <c r="N35" s="2">
        <f t="shared" si="34"/>
        <v>5.4588879548459834</v>
      </c>
      <c r="O35" s="2">
        <f t="shared" si="34"/>
        <v>21.45806706734847</v>
      </c>
      <c r="P35" s="2">
        <f t="shared" si="34"/>
        <v>9.4906893565417931</v>
      </c>
      <c r="Q35" s="2">
        <f t="shared" si="34"/>
        <v>2.1924693766694667</v>
      </c>
      <c r="R35" s="2">
        <f t="shared" si="34"/>
        <v>22.427094793006933</v>
      </c>
      <c r="V35" s="15">
        <f t="shared" si="33"/>
        <v>2.2758204599346169E-3</v>
      </c>
      <c r="W35" s="16">
        <f t="shared" si="33"/>
        <v>4.4646490157286989E-3</v>
      </c>
      <c r="X35" s="16">
        <f t="shared" si="33"/>
        <v>8.337191845210536E-3</v>
      </c>
      <c r="Y35" s="16">
        <f t="shared" si="33"/>
        <v>1.2883220384167475E-2</v>
      </c>
      <c r="Z35" s="16">
        <f t="shared" si="33"/>
        <v>1.2756941813640893E-2</v>
      </c>
      <c r="AA35" s="16">
        <f t="shared" si="33"/>
        <v>1.263066324311431E-2</v>
      </c>
      <c r="AB35" s="17">
        <f t="shared" si="33"/>
        <v>1.2209734674692375E-2</v>
      </c>
    </row>
    <row r="36" spans="11:28" x14ac:dyDescent="0.2">
      <c r="K36" s="3" t="s">
        <v>9</v>
      </c>
      <c r="L36" s="6">
        <f>($C9-L33)</f>
        <v>5.4000000000000048E-2</v>
      </c>
      <c r="M36" s="6">
        <f t="shared" ref="M36:R36" si="35">($C9-M33)</f>
        <v>0.10000000000000003</v>
      </c>
      <c r="N36" s="6">
        <f t="shared" si="35"/>
        <v>0.19100000000000003</v>
      </c>
      <c r="O36" s="6">
        <f t="shared" si="35"/>
        <v>0.29400000000000004</v>
      </c>
      <c r="P36" s="6">
        <f t="shared" si="35"/>
        <v>0.29533333333333339</v>
      </c>
      <c r="Q36" s="6">
        <f t="shared" si="35"/>
        <v>0.29333333333333339</v>
      </c>
      <c r="R36" s="6">
        <f t="shared" si="35"/>
        <v>0.29100000000000004</v>
      </c>
    </row>
    <row r="37" spans="11:28" x14ac:dyDescent="0.2">
      <c r="K37" s="2" t="s">
        <v>10</v>
      </c>
      <c r="L37" s="5">
        <f>(L36+0.0064)/23.757</f>
        <v>2.5424085532685125E-3</v>
      </c>
      <c r="M37" s="5">
        <f t="shared" ref="M37:R37" si="36">(M36+0.0064)/23.757</f>
        <v>4.4786799680094297E-3</v>
      </c>
      <c r="N37" s="5">
        <f t="shared" si="36"/>
        <v>8.3091299406490727E-3</v>
      </c>
      <c r="O37" s="5">
        <f t="shared" si="36"/>
        <v>1.2644694195395044E-2</v>
      </c>
      <c r="P37" s="5">
        <f t="shared" si="36"/>
        <v>1.2700818004517968E-2</v>
      </c>
      <c r="Q37" s="5">
        <f t="shared" si="36"/>
        <v>1.2616632290833582E-2</v>
      </c>
      <c r="R37" s="5">
        <f t="shared" si="36"/>
        <v>1.2518415624868461E-2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4B8BF-5840-4A48-8C40-1FEE40CBEAED}">
  <dimension ref="B3:AB37"/>
  <sheetViews>
    <sheetView zoomScale="55" zoomScaleNormal="55" workbookViewId="0">
      <selection activeCell="L33" activeCellId="2" sqref="L9:R9 L21:R21 L33:R33"/>
    </sheetView>
  </sheetViews>
  <sheetFormatPr baseColWidth="10" defaultColWidth="8.83203125" defaultRowHeight="15" x14ac:dyDescent="0.2"/>
  <cols>
    <col min="2" max="2" width="22.5" customWidth="1"/>
    <col min="11" max="11" width="23.83203125" customWidth="1"/>
    <col min="21" max="21" width="18" customWidth="1"/>
  </cols>
  <sheetData>
    <row r="3" spans="2:28" x14ac:dyDescent="0.2">
      <c r="K3" t="s">
        <v>5</v>
      </c>
    </row>
    <row r="4" spans="2:28" x14ac:dyDescent="0.2">
      <c r="C4">
        <v>0</v>
      </c>
      <c r="D4">
        <v>0.01</v>
      </c>
      <c r="E4">
        <v>0.02</v>
      </c>
      <c r="F4">
        <v>0.04</v>
      </c>
      <c r="G4">
        <v>0.08</v>
      </c>
      <c r="H4">
        <v>0.1</v>
      </c>
      <c r="I4">
        <v>1</v>
      </c>
      <c r="L4" s="1">
        <v>10</v>
      </c>
      <c r="M4" s="1">
        <v>20</v>
      </c>
      <c r="N4" s="1">
        <v>40</v>
      </c>
      <c r="O4" s="1">
        <v>80</v>
      </c>
      <c r="P4" s="1">
        <v>100</v>
      </c>
      <c r="Q4" s="1">
        <v>160</v>
      </c>
      <c r="R4" s="1">
        <v>200</v>
      </c>
    </row>
    <row r="5" spans="2:28" x14ac:dyDescent="0.2">
      <c r="B5" s="4" t="s">
        <v>14</v>
      </c>
      <c r="C5" s="4">
        <f>(C4*10)/300</f>
        <v>0</v>
      </c>
      <c r="D5" s="4">
        <f>(D4*20)/200</f>
        <v>1E-3</v>
      </c>
      <c r="E5" s="4">
        <f>(E4*20)/200</f>
        <v>2E-3</v>
      </c>
      <c r="F5" s="4">
        <f>(F4*20)/200</f>
        <v>4.0000000000000001E-3</v>
      </c>
      <c r="G5" s="4">
        <f>(G4*20)/200</f>
        <v>8.0000000000000002E-3</v>
      </c>
      <c r="H5" s="4">
        <f>(H4*20)/200</f>
        <v>0.01</v>
      </c>
      <c r="I5" s="1">
        <v>0.1</v>
      </c>
      <c r="K5" s="4" t="s">
        <v>6</v>
      </c>
      <c r="L5" s="4">
        <f>(L4*20/200)</f>
        <v>1</v>
      </c>
      <c r="M5" s="4">
        <f t="shared" ref="M5:R5" si="0">(M4*20/200)</f>
        <v>2</v>
      </c>
      <c r="N5" s="4">
        <f t="shared" si="0"/>
        <v>4</v>
      </c>
      <c r="O5" s="4">
        <f t="shared" si="0"/>
        <v>8</v>
      </c>
      <c r="P5" s="4">
        <f t="shared" si="0"/>
        <v>10</v>
      </c>
      <c r="Q5" s="4">
        <f t="shared" si="0"/>
        <v>16</v>
      </c>
      <c r="R5" s="4">
        <f t="shared" si="0"/>
        <v>20</v>
      </c>
      <c r="V5" t="s">
        <v>5</v>
      </c>
    </row>
    <row r="6" spans="2:28" x14ac:dyDescent="0.2">
      <c r="B6" t="s">
        <v>0</v>
      </c>
      <c r="C6" s="1">
        <v>0.39200000000000002</v>
      </c>
      <c r="D6" s="1">
        <v>0.375</v>
      </c>
      <c r="E6" s="1">
        <v>0.34799999999999998</v>
      </c>
      <c r="F6" s="1">
        <v>0.313</v>
      </c>
      <c r="G6" s="1">
        <v>0.23200000000000001</v>
      </c>
      <c r="H6" s="1">
        <v>0.186</v>
      </c>
      <c r="I6" s="24">
        <v>2.1000000000000001E-2</v>
      </c>
      <c r="L6" s="1">
        <v>0.28599999999999998</v>
      </c>
      <c r="M6" s="1">
        <v>0.25600000000000001</v>
      </c>
      <c r="N6" s="1">
        <v>0.192</v>
      </c>
      <c r="O6" s="1">
        <v>6.4000000000000001E-2</v>
      </c>
      <c r="P6" s="1">
        <v>2.5000000000000001E-2</v>
      </c>
      <c r="Q6" s="1">
        <v>2.8000000000000001E-2</v>
      </c>
      <c r="R6" s="1">
        <v>2.7E-2</v>
      </c>
      <c r="U6" t="s">
        <v>23</v>
      </c>
      <c r="V6">
        <f>($C9-L6)</f>
        <v>9.9666666666666681E-2</v>
      </c>
      <c r="W6">
        <f t="shared" ref="W6:AB6" si="1">($C9-M6)</f>
        <v>0.12966666666666665</v>
      </c>
      <c r="X6">
        <f t="shared" si="1"/>
        <v>0.19366666666666665</v>
      </c>
      <c r="Y6">
        <f t="shared" si="1"/>
        <v>0.32166666666666666</v>
      </c>
      <c r="Z6">
        <f t="shared" si="1"/>
        <v>0.36066666666666664</v>
      </c>
      <c r="AA6">
        <f t="shared" si="1"/>
        <v>0.35766666666666663</v>
      </c>
      <c r="AB6">
        <f t="shared" si="1"/>
        <v>0.35866666666666663</v>
      </c>
    </row>
    <row r="7" spans="2:28" x14ac:dyDescent="0.2">
      <c r="C7" s="1">
        <v>0.38300000000000001</v>
      </c>
      <c r="D7" s="1">
        <v>0.372</v>
      </c>
      <c r="E7" s="1">
        <v>0.35299999999999998</v>
      </c>
      <c r="F7" s="1">
        <v>0.318</v>
      </c>
      <c r="G7" s="1">
        <v>0.23599999999999999</v>
      </c>
      <c r="H7" s="1">
        <v>0.19600000000000001</v>
      </c>
      <c r="I7" s="25">
        <v>2.1999999999999999E-2</v>
      </c>
      <c r="L7" s="1">
        <v>0.28399999999999997</v>
      </c>
      <c r="M7" s="1">
        <v>0.252</v>
      </c>
      <c r="N7" s="1">
        <v>0.19400000000000001</v>
      </c>
      <c r="O7" s="1">
        <v>6.7000000000000004E-2</v>
      </c>
      <c r="P7" s="1">
        <v>2.5000000000000001E-2</v>
      </c>
      <c r="Q7" s="1">
        <v>2.7E-2</v>
      </c>
      <c r="R7" s="1">
        <v>2.5999999999999999E-2</v>
      </c>
      <c r="V7">
        <f>($C9-L7)</f>
        <v>0.10166666666666668</v>
      </c>
      <c r="W7">
        <f t="shared" ref="W7:AB7" si="2">($C9-M7)</f>
        <v>0.13366666666666666</v>
      </c>
      <c r="X7">
        <f t="shared" si="2"/>
        <v>0.19166666666666665</v>
      </c>
      <c r="Y7">
        <f t="shared" si="2"/>
        <v>0.31866666666666665</v>
      </c>
      <c r="Z7">
        <f t="shared" si="2"/>
        <v>0.36066666666666664</v>
      </c>
      <c r="AA7">
        <f t="shared" si="2"/>
        <v>0.35866666666666663</v>
      </c>
      <c r="AB7">
        <f t="shared" si="2"/>
        <v>0.35966666666666663</v>
      </c>
    </row>
    <row r="8" spans="2:28" ht="16" thickBot="1" x14ac:dyDescent="0.25">
      <c r="C8" s="1">
        <v>0.38200000000000001</v>
      </c>
      <c r="D8" s="1">
        <v>0.373</v>
      </c>
      <c r="E8" s="1">
        <v>0.35599999999999998</v>
      </c>
      <c r="F8" s="1">
        <v>0.315</v>
      </c>
      <c r="G8" s="1">
        <v>0.23300000000000001</v>
      </c>
      <c r="H8" s="1">
        <v>0.189</v>
      </c>
      <c r="I8" s="25">
        <v>2.1999999999999999E-2</v>
      </c>
      <c r="L8" s="1">
        <v>0.28399999999999997</v>
      </c>
      <c r="M8" s="1">
        <v>0.248</v>
      </c>
      <c r="N8" s="1">
        <v>0.19800000000000001</v>
      </c>
      <c r="O8" s="1">
        <v>7.0999999999999994E-2</v>
      </c>
      <c r="P8" s="1">
        <v>2.7E-2</v>
      </c>
      <c r="Q8" s="1">
        <v>2.7E-2</v>
      </c>
      <c r="R8" s="1">
        <v>1.4999999999999999E-2</v>
      </c>
      <c r="V8">
        <f>($C9-L8)</f>
        <v>0.10166666666666668</v>
      </c>
      <c r="W8">
        <f t="shared" ref="W8:AB8" si="3">($C9-M8)</f>
        <v>0.13766666666666666</v>
      </c>
      <c r="X8">
        <f t="shared" si="3"/>
        <v>0.18766666666666665</v>
      </c>
      <c r="Y8">
        <f t="shared" si="3"/>
        <v>0.31466666666666665</v>
      </c>
      <c r="Z8">
        <f t="shared" si="3"/>
        <v>0.35866666666666663</v>
      </c>
      <c r="AA8">
        <f t="shared" si="3"/>
        <v>0.35866666666666663</v>
      </c>
      <c r="AB8">
        <f t="shared" si="3"/>
        <v>0.37066666666666664</v>
      </c>
    </row>
    <row r="9" spans="2:28" x14ac:dyDescent="0.2">
      <c r="B9" s="2" t="s">
        <v>1</v>
      </c>
      <c r="C9" s="2">
        <f t="shared" ref="C9:I9" si="4">(AVERAGE(C6:C8))</f>
        <v>0.38566666666666666</v>
      </c>
      <c r="D9" s="2">
        <f t="shared" si="4"/>
        <v>0.37333333333333335</v>
      </c>
      <c r="E9" s="2">
        <f t="shared" si="4"/>
        <v>0.35233333333333333</v>
      </c>
      <c r="F9" s="2">
        <f t="shared" si="4"/>
        <v>0.3153333333333333</v>
      </c>
      <c r="G9" s="2">
        <f t="shared" si="4"/>
        <v>0.23366666666666666</v>
      </c>
      <c r="H9" s="2">
        <f t="shared" si="4"/>
        <v>0.19033333333333333</v>
      </c>
      <c r="I9" s="2">
        <f t="shared" si="4"/>
        <v>2.1666666666666667E-2</v>
      </c>
      <c r="K9" s="2" t="s">
        <v>1</v>
      </c>
      <c r="L9" s="2">
        <f>(AVERAGE(L6:L8))</f>
        <v>0.28466666666666662</v>
      </c>
      <c r="M9" s="2">
        <f t="shared" ref="M9:R9" si="5">(AVERAGE(M6:M8))</f>
        <v>0.252</v>
      </c>
      <c r="N9" s="2">
        <f t="shared" si="5"/>
        <v>0.19466666666666668</v>
      </c>
      <c r="O9" s="2">
        <f t="shared" si="5"/>
        <v>6.7333333333333342E-2</v>
      </c>
      <c r="P9" s="2">
        <f t="shared" si="5"/>
        <v>2.5666666666666667E-2</v>
      </c>
      <c r="Q9" s="2">
        <f t="shared" si="5"/>
        <v>2.7333333333333334E-2</v>
      </c>
      <c r="R9" s="2">
        <f t="shared" si="5"/>
        <v>2.2666666666666668E-2</v>
      </c>
      <c r="U9" t="s">
        <v>24</v>
      </c>
      <c r="V9" s="9">
        <f>(V6+0.0052)/19.783</f>
        <v>5.3008475290232358E-3</v>
      </c>
      <c r="W9" s="10">
        <f t="shared" ref="W9:AB9" si="6">(W6+0.0052)/19.783</f>
        <v>6.8173010497228253E-3</v>
      </c>
      <c r="X9" s="10">
        <f t="shared" si="6"/>
        <v>1.0052401893881952E-2</v>
      </c>
      <c r="Y9" s="10">
        <f t="shared" si="6"/>
        <v>1.6522603582200202E-2</v>
      </c>
      <c r="Z9" s="10">
        <f t="shared" si="6"/>
        <v>1.849399315910967E-2</v>
      </c>
      <c r="AA9" s="10">
        <f t="shared" si="6"/>
        <v>1.8342347807039711E-2</v>
      </c>
      <c r="AB9" s="11">
        <f t="shared" si="6"/>
        <v>1.8392896257729698E-2</v>
      </c>
    </row>
    <row r="10" spans="2:28" x14ac:dyDescent="0.2">
      <c r="B10" s="2" t="s">
        <v>2</v>
      </c>
      <c r="C10" s="2">
        <f t="shared" ref="C10:I10" si="7">(STDEV(C6:C8))</f>
        <v>5.5075705472861069E-3</v>
      </c>
      <c r="D10" s="2">
        <f t="shared" si="7"/>
        <v>1.5275252316519481E-3</v>
      </c>
      <c r="E10" s="2">
        <f t="shared" si="7"/>
        <v>4.0414518843273836E-3</v>
      </c>
      <c r="F10" s="2">
        <f t="shared" si="7"/>
        <v>2.5166114784235852E-3</v>
      </c>
      <c r="G10" s="2">
        <f t="shared" si="7"/>
        <v>2.0816659994661191E-3</v>
      </c>
      <c r="H10" s="2">
        <f t="shared" si="7"/>
        <v>5.1316014394468881E-3</v>
      </c>
      <c r="I10" s="2">
        <f t="shared" si="7"/>
        <v>5.7735026918962428E-4</v>
      </c>
      <c r="K10" s="2" t="s">
        <v>7</v>
      </c>
      <c r="L10" s="2">
        <f>(STDEV(L6:L8))</f>
        <v>1.1547005383792527E-3</v>
      </c>
      <c r="M10" s="2">
        <f t="shared" ref="M10:R10" si="8">(STDEV(M6:M8))</f>
        <v>4.0000000000000036E-3</v>
      </c>
      <c r="N10" s="2">
        <f t="shared" si="8"/>
        <v>3.0550504633038958E-3</v>
      </c>
      <c r="O10" s="2">
        <f t="shared" si="8"/>
        <v>3.5118845842842424E-3</v>
      </c>
      <c r="P10" s="2">
        <f t="shared" si="8"/>
        <v>1.1547005383792505E-3</v>
      </c>
      <c r="Q10" s="2">
        <f t="shared" si="8"/>
        <v>5.7735026918962623E-4</v>
      </c>
      <c r="R10" s="2">
        <f t="shared" si="8"/>
        <v>6.6583281184793815E-3</v>
      </c>
      <c r="V10" s="12">
        <f t="shared" ref="V10:AB11" si="9">(V7+0.0052)/19.783</f>
        <v>5.4019444304032084E-3</v>
      </c>
      <c r="W10">
        <f t="shared" si="9"/>
        <v>7.0194948524827713E-3</v>
      </c>
      <c r="X10">
        <f t="shared" si="9"/>
        <v>9.9513049925019793E-3</v>
      </c>
      <c r="Y10">
        <f t="shared" si="9"/>
        <v>1.6370958230130243E-2</v>
      </c>
      <c r="Z10">
        <f t="shared" si="9"/>
        <v>1.849399315910967E-2</v>
      </c>
      <c r="AA10">
        <f t="shared" si="9"/>
        <v>1.8392896257729698E-2</v>
      </c>
      <c r="AB10" s="14">
        <f t="shared" si="9"/>
        <v>1.8443444708419684E-2</v>
      </c>
    </row>
    <row r="11" spans="2:28" ht="16" thickBot="1" x14ac:dyDescent="0.25">
      <c r="B11" s="2" t="s">
        <v>3</v>
      </c>
      <c r="C11" s="2">
        <f t="shared" ref="C11:I11" si="10">(C10/C9)*100</f>
        <v>1.4280649647241417</v>
      </c>
      <c r="D11" s="2">
        <f t="shared" si="10"/>
        <v>0.40915854419248604</v>
      </c>
      <c r="E11" s="2">
        <f t="shared" si="10"/>
        <v>1.1470535149462773</v>
      </c>
      <c r="F11" s="2">
        <f t="shared" si="10"/>
        <v>0.79807975002862108</v>
      </c>
      <c r="G11" s="2">
        <f t="shared" si="10"/>
        <v>0.89086989991417376</v>
      </c>
      <c r="H11" s="2">
        <f t="shared" si="10"/>
        <v>2.6961128403398713</v>
      </c>
      <c r="I11" s="2">
        <f t="shared" si="10"/>
        <v>2.6646935501059583</v>
      </c>
      <c r="K11" s="2" t="s">
        <v>8</v>
      </c>
      <c r="L11" s="2">
        <f>(L10/L9)*100</f>
        <v>0.40563250762737219</v>
      </c>
      <c r="M11" s="2">
        <f t="shared" ref="M11:R11" si="11">(M10/M9)*100</f>
        <v>1.5873015873015885</v>
      </c>
      <c r="N11" s="2">
        <f t="shared" si="11"/>
        <v>1.5693752379985764</v>
      </c>
      <c r="O11" s="2">
        <f t="shared" si="11"/>
        <v>5.2156701746795671</v>
      </c>
      <c r="P11" s="2">
        <f t="shared" si="11"/>
        <v>4.4988332664126638</v>
      </c>
      <c r="Q11" s="2">
        <f t="shared" si="11"/>
        <v>2.1122570824010714</v>
      </c>
      <c r="R11" s="2">
        <f t="shared" si="11"/>
        <v>29.374976993291384</v>
      </c>
      <c r="V11" s="15">
        <f t="shared" si="9"/>
        <v>5.4019444304032084E-3</v>
      </c>
      <c r="W11" s="16">
        <f t="shared" si="9"/>
        <v>7.2216886552427164E-3</v>
      </c>
      <c r="X11" s="16">
        <f t="shared" si="9"/>
        <v>9.7491111897420341E-3</v>
      </c>
      <c r="Y11" s="16">
        <f t="shared" si="9"/>
        <v>1.6168764427370298E-2</v>
      </c>
      <c r="Z11" s="16">
        <f t="shared" si="9"/>
        <v>1.8392896257729698E-2</v>
      </c>
      <c r="AA11" s="16">
        <f t="shared" si="9"/>
        <v>1.8392896257729698E-2</v>
      </c>
      <c r="AB11" s="17">
        <f t="shared" si="9"/>
        <v>1.8999477666009533E-2</v>
      </c>
    </row>
    <row r="12" spans="2:28" x14ac:dyDescent="0.2">
      <c r="B12" s="3" t="s">
        <v>4</v>
      </c>
      <c r="C12" s="3">
        <f t="shared" ref="C12:H12" si="12">($C9-C9)</f>
        <v>0</v>
      </c>
      <c r="D12" s="3">
        <f t="shared" si="12"/>
        <v>1.2333333333333307E-2</v>
      </c>
      <c r="E12" s="3">
        <f t="shared" si="12"/>
        <v>3.3333333333333326E-2</v>
      </c>
      <c r="F12" s="3">
        <f t="shared" si="12"/>
        <v>7.0333333333333359E-2</v>
      </c>
      <c r="G12" s="3">
        <f t="shared" si="12"/>
        <v>0.152</v>
      </c>
      <c r="H12" s="3">
        <f t="shared" si="12"/>
        <v>0.19533333333333333</v>
      </c>
      <c r="I12" s="3">
        <f>(C9-I9)</f>
        <v>0.36399999999999999</v>
      </c>
      <c r="K12" s="3" t="s">
        <v>9</v>
      </c>
      <c r="L12" s="6">
        <f>($C9-L9)</f>
        <v>0.10100000000000003</v>
      </c>
      <c r="M12" s="6">
        <f t="shared" ref="M12:R12" si="13">($C9-M9)</f>
        <v>0.13366666666666666</v>
      </c>
      <c r="N12" s="6">
        <f t="shared" si="13"/>
        <v>0.19099999999999998</v>
      </c>
      <c r="O12" s="6">
        <f t="shared" si="13"/>
        <v>0.3183333333333333</v>
      </c>
      <c r="P12" s="6">
        <f t="shared" si="13"/>
        <v>0.36</v>
      </c>
      <c r="Q12" s="6">
        <f t="shared" si="13"/>
        <v>0.35833333333333334</v>
      </c>
      <c r="R12" s="6">
        <f t="shared" si="13"/>
        <v>0.36299999999999999</v>
      </c>
    </row>
    <row r="13" spans="2:28" x14ac:dyDescent="0.2">
      <c r="K13" s="2" t="s">
        <v>10</v>
      </c>
      <c r="L13" s="5">
        <f>(L12+0.0052)/19.783</f>
        <v>5.3682454632765515E-3</v>
      </c>
      <c r="M13" s="5">
        <f t="shared" ref="M13:R13" si="14">(M12+0.0052)/19.783</f>
        <v>7.0194948524827713E-3</v>
      </c>
      <c r="N13" s="5">
        <f t="shared" si="14"/>
        <v>9.9176060253753206E-3</v>
      </c>
      <c r="O13" s="5">
        <f t="shared" si="14"/>
        <v>1.6354108746566915E-2</v>
      </c>
      <c r="P13" s="5">
        <f t="shared" si="14"/>
        <v>1.8460294191983011E-2</v>
      </c>
      <c r="Q13" s="5">
        <f t="shared" si="14"/>
        <v>1.837604677416637E-2</v>
      </c>
      <c r="R13" s="5">
        <f t="shared" si="14"/>
        <v>1.8611939544052974E-2</v>
      </c>
    </row>
    <row r="15" spans="2:28" x14ac:dyDescent="0.2">
      <c r="K15" t="s">
        <v>11</v>
      </c>
    </row>
    <row r="16" spans="2:28" x14ac:dyDescent="0.2">
      <c r="L16" s="1">
        <v>10</v>
      </c>
      <c r="M16" s="1">
        <v>20</v>
      </c>
      <c r="N16" s="1">
        <v>40</v>
      </c>
      <c r="O16" s="1">
        <v>80</v>
      </c>
      <c r="P16" s="1">
        <v>100</v>
      </c>
      <c r="Q16" s="1">
        <v>160</v>
      </c>
      <c r="R16" s="1">
        <v>200</v>
      </c>
    </row>
    <row r="17" spans="11:28" x14ac:dyDescent="0.2">
      <c r="K17" s="4" t="s">
        <v>12</v>
      </c>
      <c r="L17" s="4">
        <f>(L16*20/200)</f>
        <v>1</v>
      </c>
      <c r="M17" s="4">
        <f t="shared" ref="M17:R17" si="15">(M16*20/200)</f>
        <v>2</v>
      </c>
      <c r="N17" s="4">
        <f t="shared" si="15"/>
        <v>4</v>
      </c>
      <c r="O17" s="4">
        <f t="shared" si="15"/>
        <v>8</v>
      </c>
      <c r="P17" s="4">
        <f t="shared" si="15"/>
        <v>10</v>
      </c>
      <c r="Q17" s="4">
        <f t="shared" si="15"/>
        <v>16</v>
      </c>
      <c r="R17" s="4">
        <f t="shared" si="15"/>
        <v>20</v>
      </c>
      <c r="V17" t="s">
        <v>11</v>
      </c>
    </row>
    <row r="18" spans="11:28" x14ac:dyDescent="0.2">
      <c r="L18" s="1">
        <v>0.28799999999999998</v>
      </c>
      <c r="M18" s="1">
        <v>0.28100000000000003</v>
      </c>
      <c r="N18" s="1">
        <v>0.247</v>
      </c>
      <c r="O18" s="1">
        <v>0.21099999999999999</v>
      </c>
      <c r="P18" s="1">
        <v>0.187</v>
      </c>
      <c r="Q18" s="1">
        <v>0.16</v>
      </c>
      <c r="R18" s="1">
        <v>0.14799999999999999</v>
      </c>
      <c r="U18" t="s">
        <v>4</v>
      </c>
      <c r="V18">
        <f>($C9-L18)</f>
        <v>9.7666666666666679E-2</v>
      </c>
      <c r="W18">
        <f t="shared" ref="W18:AB18" si="16">($C9-M18)</f>
        <v>0.10466666666666663</v>
      </c>
      <c r="X18">
        <f t="shared" si="16"/>
        <v>0.13866666666666666</v>
      </c>
      <c r="Y18">
        <f t="shared" si="16"/>
        <v>0.17466666666666666</v>
      </c>
      <c r="Z18">
        <f t="shared" si="16"/>
        <v>0.19866666666666666</v>
      </c>
      <c r="AA18">
        <f t="shared" si="16"/>
        <v>0.22566666666666665</v>
      </c>
      <c r="AB18">
        <f t="shared" si="16"/>
        <v>0.23766666666666666</v>
      </c>
    </row>
    <row r="19" spans="11:28" x14ac:dyDescent="0.2">
      <c r="L19" s="1">
        <v>0.29199999999999998</v>
      </c>
      <c r="M19" s="1">
        <v>0.28000000000000003</v>
      </c>
      <c r="N19" s="1">
        <v>0.24399999999999999</v>
      </c>
      <c r="O19" s="1">
        <v>0.20300000000000001</v>
      </c>
      <c r="P19" s="1">
        <v>0.19400000000000001</v>
      </c>
      <c r="Q19" s="1">
        <v>0.16600000000000001</v>
      </c>
      <c r="R19" s="1">
        <v>0.15</v>
      </c>
      <c r="V19">
        <f>($C9-L19)</f>
        <v>9.3666666666666676E-2</v>
      </c>
      <c r="W19">
        <f t="shared" ref="W19:AB19" si="17">($C9-M19)</f>
        <v>0.10566666666666663</v>
      </c>
      <c r="X19">
        <f t="shared" si="17"/>
        <v>0.14166666666666666</v>
      </c>
      <c r="Y19">
        <f t="shared" si="17"/>
        <v>0.18266666666666664</v>
      </c>
      <c r="Z19">
        <f t="shared" si="17"/>
        <v>0.19166666666666665</v>
      </c>
      <c r="AA19">
        <f t="shared" si="17"/>
        <v>0.21966666666666665</v>
      </c>
      <c r="AB19">
        <f t="shared" si="17"/>
        <v>0.23566666666666666</v>
      </c>
    </row>
    <row r="20" spans="11:28" ht="16" thickBot="1" x14ac:dyDescent="0.25">
      <c r="L20" s="1">
        <v>0.27900000000000003</v>
      </c>
      <c r="M20" s="1">
        <v>0.27300000000000002</v>
      </c>
      <c r="N20" s="1">
        <v>0.253</v>
      </c>
      <c r="O20" s="1">
        <v>0.214</v>
      </c>
      <c r="P20" s="1">
        <v>0.191</v>
      </c>
      <c r="Q20" s="1">
        <v>0.16600000000000001</v>
      </c>
      <c r="R20" s="1">
        <v>0.15</v>
      </c>
      <c r="V20">
        <f>($C9-L20)</f>
        <v>0.10666666666666663</v>
      </c>
      <c r="W20">
        <f t="shared" ref="W20:AB20" si="18">($C9-M20)</f>
        <v>0.11266666666666664</v>
      </c>
      <c r="X20">
        <f t="shared" si="18"/>
        <v>0.13266666666666665</v>
      </c>
      <c r="Y20">
        <f t="shared" si="18"/>
        <v>0.17166666666666666</v>
      </c>
      <c r="Z20">
        <f t="shared" si="18"/>
        <v>0.19466666666666665</v>
      </c>
      <c r="AA20">
        <f t="shared" si="18"/>
        <v>0.21966666666666665</v>
      </c>
      <c r="AB20">
        <f t="shared" si="18"/>
        <v>0.23566666666666666</v>
      </c>
    </row>
    <row r="21" spans="11:28" x14ac:dyDescent="0.2">
      <c r="K21" s="2" t="s">
        <v>1</v>
      </c>
      <c r="L21" s="2">
        <f>(AVERAGE(L18:L20))</f>
        <v>0.28633333333333333</v>
      </c>
      <c r="M21" s="2">
        <f t="shared" ref="M21:R21" si="19">(AVERAGE(M18:M20))</f>
        <v>0.27800000000000002</v>
      </c>
      <c r="N21" s="2">
        <f t="shared" si="19"/>
        <v>0.248</v>
      </c>
      <c r="O21" s="2">
        <f t="shared" si="19"/>
        <v>0.20933333333333334</v>
      </c>
      <c r="P21" s="2">
        <f t="shared" si="19"/>
        <v>0.19066666666666668</v>
      </c>
      <c r="Q21" s="2">
        <f t="shared" si="19"/>
        <v>0.16400000000000001</v>
      </c>
      <c r="R21" s="2">
        <f t="shared" si="19"/>
        <v>0.14933333333333332</v>
      </c>
      <c r="U21" t="s">
        <v>24</v>
      </c>
      <c r="V21" s="9">
        <f>(V18+0.0052)/19.783</f>
        <v>5.1997506276432633E-3</v>
      </c>
      <c r="W21" s="10">
        <f t="shared" ref="W21:AB21" si="20">(W18+0.0052)/19.783</f>
        <v>5.5535897824731647E-3</v>
      </c>
      <c r="X21" s="10">
        <f t="shared" si="20"/>
        <v>7.2722371059327027E-3</v>
      </c>
      <c r="Y21" s="10">
        <f t="shared" si="20"/>
        <v>9.0919813307722124E-3</v>
      </c>
      <c r="Z21" s="10">
        <f t="shared" si="20"/>
        <v>1.0305144147331883E-2</v>
      </c>
      <c r="AA21" s="10">
        <f t="shared" si="20"/>
        <v>1.1669952315961515E-2</v>
      </c>
      <c r="AB21" s="11">
        <f t="shared" si="20"/>
        <v>1.2276533724241352E-2</v>
      </c>
    </row>
    <row r="22" spans="11:28" x14ac:dyDescent="0.2">
      <c r="K22" s="2" t="s">
        <v>7</v>
      </c>
      <c r="L22" s="2">
        <f>(STDEV(L18:L20))</f>
        <v>6.6583281184793685E-3</v>
      </c>
      <c r="M22" s="2">
        <f t="shared" ref="M22:R22" si="21">(STDEV(M18:M20))</f>
        <v>4.3588989435406778E-3</v>
      </c>
      <c r="N22" s="2">
        <f t="shared" si="21"/>
        <v>4.5825756949558439E-3</v>
      </c>
      <c r="O22" s="2">
        <f t="shared" si="21"/>
        <v>5.6862407030773164E-3</v>
      </c>
      <c r="P22" s="2">
        <f t="shared" si="21"/>
        <v>3.5118845842842493E-3</v>
      </c>
      <c r="Q22" s="2">
        <f t="shared" si="21"/>
        <v>3.4641016151377583E-3</v>
      </c>
      <c r="R22" s="2">
        <f t="shared" si="21"/>
        <v>1.1547005383792527E-3</v>
      </c>
      <c r="V22" s="12">
        <f t="shared" ref="V22:AB23" si="22">(V19+0.0052)/19.783</f>
        <v>4.9975568248833173E-3</v>
      </c>
      <c r="W22">
        <f t="shared" si="22"/>
        <v>5.6041382331631509E-3</v>
      </c>
      <c r="X22">
        <f t="shared" si="22"/>
        <v>7.4238824580026624E-3</v>
      </c>
      <c r="Y22">
        <f t="shared" si="22"/>
        <v>9.496368936292101E-3</v>
      </c>
      <c r="Z22">
        <f t="shared" si="22"/>
        <v>9.9513049925019793E-3</v>
      </c>
      <c r="AA22">
        <f t="shared" si="22"/>
        <v>1.1366661611821597E-2</v>
      </c>
      <c r="AB22" s="14">
        <f t="shared" si="22"/>
        <v>1.2175436822861379E-2</v>
      </c>
    </row>
    <row r="23" spans="11:28" ht="16" thickBot="1" x14ac:dyDescent="0.25">
      <c r="K23" s="2" t="s">
        <v>8</v>
      </c>
      <c r="L23" s="2">
        <f>(L22/L21)*100</f>
        <v>2.3253765256621777</v>
      </c>
      <c r="M23" s="2">
        <f t="shared" ref="M23:R23" si="23">(M22/M21)*100</f>
        <v>1.5679492602664307</v>
      </c>
      <c r="N23" s="2">
        <f t="shared" si="23"/>
        <v>1.8478127802241304</v>
      </c>
      <c r="O23" s="2">
        <f t="shared" si="23"/>
        <v>2.7163570237630488</v>
      </c>
      <c r="P23" s="2">
        <f t="shared" si="23"/>
        <v>1.8418975092399907</v>
      </c>
      <c r="Q23" s="2">
        <f t="shared" si="23"/>
        <v>2.1122570824010722</v>
      </c>
      <c r="R23" s="2">
        <f t="shared" si="23"/>
        <v>0.7732369676646782</v>
      </c>
      <c r="V23" s="15">
        <f t="shared" si="22"/>
        <v>5.6546866838531372E-3</v>
      </c>
      <c r="W23" s="16">
        <f t="shared" si="22"/>
        <v>5.9579773879930558E-3</v>
      </c>
      <c r="X23" s="16">
        <f t="shared" si="22"/>
        <v>6.9689464017927841E-3</v>
      </c>
      <c r="Y23" s="16">
        <f t="shared" si="22"/>
        <v>8.9403359787022518E-3</v>
      </c>
      <c r="Z23" s="16">
        <f t="shared" si="22"/>
        <v>1.0102950344571938E-2</v>
      </c>
      <c r="AA23" s="16">
        <f t="shared" si="22"/>
        <v>1.1366661611821597E-2</v>
      </c>
      <c r="AB23" s="17">
        <f t="shared" si="22"/>
        <v>1.2175436822861379E-2</v>
      </c>
    </row>
    <row r="24" spans="11:28" x14ac:dyDescent="0.2">
      <c r="K24" s="3" t="s">
        <v>9</v>
      </c>
      <c r="L24" s="6">
        <f>($C9-L21)</f>
        <v>9.9333333333333329E-2</v>
      </c>
      <c r="M24" s="6">
        <f t="shared" ref="M24:R24" si="24">($C9-M21)</f>
        <v>0.10766666666666663</v>
      </c>
      <c r="N24" s="6">
        <f t="shared" si="24"/>
        <v>0.13766666666666666</v>
      </c>
      <c r="O24" s="6">
        <f t="shared" si="24"/>
        <v>0.17633333333333331</v>
      </c>
      <c r="P24" s="6">
        <f t="shared" si="24"/>
        <v>0.19499999999999998</v>
      </c>
      <c r="Q24" s="6">
        <f t="shared" si="24"/>
        <v>0.22166666666666665</v>
      </c>
      <c r="R24" s="6">
        <f t="shared" si="24"/>
        <v>0.23633333333333334</v>
      </c>
    </row>
    <row r="25" spans="11:28" x14ac:dyDescent="0.2">
      <c r="K25" s="2" t="s">
        <v>10</v>
      </c>
      <c r="L25" s="5">
        <f>(L24+0.0052)/19.783</f>
        <v>5.2839980454599056E-3</v>
      </c>
      <c r="M25" s="5">
        <f t="shared" ref="M25:R25" si="25">(M24+0.0052)/19.783</f>
        <v>5.7052351345431244E-3</v>
      </c>
      <c r="N25" s="5">
        <f t="shared" si="25"/>
        <v>7.2216886552427164E-3</v>
      </c>
      <c r="O25" s="5">
        <f t="shared" si="25"/>
        <v>9.1762287485888539E-3</v>
      </c>
      <c r="P25" s="5">
        <f t="shared" si="25"/>
        <v>1.0119799828135266E-2</v>
      </c>
      <c r="Q25" s="5">
        <f t="shared" si="25"/>
        <v>1.146775851320157E-2</v>
      </c>
      <c r="R25" s="5">
        <f t="shared" si="25"/>
        <v>1.2209135789988036E-2</v>
      </c>
    </row>
    <row r="27" spans="11:28" x14ac:dyDescent="0.2">
      <c r="K27" t="s">
        <v>13</v>
      </c>
    </row>
    <row r="28" spans="11:28" x14ac:dyDescent="0.2">
      <c r="L28" s="1">
        <v>10</v>
      </c>
      <c r="M28" s="1">
        <v>20</v>
      </c>
      <c r="N28" s="1">
        <v>40</v>
      </c>
      <c r="O28" s="1">
        <v>80</v>
      </c>
      <c r="P28" s="1">
        <v>100</v>
      </c>
      <c r="Q28" s="1">
        <v>160</v>
      </c>
      <c r="R28" s="1">
        <v>200</v>
      </c>
    </row>
    <row r="29" spans="11:28" x14ac:dyDescent="0.2">
      <c r="K29" s="4" t="s">
        <v>12</v>
      </c>
      <c r="L29" s="4">
        <f>(L28*20/200)</f>
        <v>1</v>
      </c>
      <c r="M29" s="4">
        <f t="shared" ref="M29:R29" si="26">(M28*20/200)</f>
        <v>2</v>
      </c>
      <c r="N29" s="4">
        <f t="shared" si="26"/>
        <v>4</v>
      </c>
      <c r="O29" s="4">
        <f t="shared" si="26"/>
        <v>8</v>
      </c>
      <c r="P29" s="4">
        <f t="shared" si="26"/>
        <v>10</v>
      </c>
      <c r="Q29" s="4">
        <f t="shared" si="26"/>
        <v>16</v>
      </c>
      <c r="R29" s="4">
        <f t="shared" si="26"/>
        <v>20</v>
      </c>
      <c r="V29" t="s">
        <v>13</v>
      </c>
    </row>
    <row r="30" spans="11:28" x14ac:dyDescent="0.2">
      <c r="L30" s="1">
        <v>0.26200000000000001</v>
      </c>
      <c r="M30" s="1">
        <v>0.219</v>
      </c>
      <c r="N30" s="1">
        <v>0.122</v>
      </c>
      <c r="O30" s="1">
        <v>2.5999999999999999E-2</v>
      </c>
      <c r="P30" s="1">
        <v>2.7E-2</v>
      </c>
      <c r="Q30" s="1">
        <v>2.7E-2</v>
      </c>
      <c r="R30" s="1">
        <v>2.5999999999999999E-2</v>
      </c>
      <c r="U30" t="s">
        <v>4</v>
      </c>
      <c r="V30">
        <f>($C9-L30)</f>
        <v>0.12366666666666665</v>
      </c>
      <c r="W30">
        <f t="shared" ref="W30:AB30" si="27">($C9-M30)</f>
        <v>0.16666666666666666</v>
      </c>
      <c r="X30">
        <f t="shared" si="27"/>
        <v>0.26366666666666666</v>
      </c>
      <c r="Y30">
        <f t="shared" si="27"/>
        <v>0.35966666666666663</v>
      </c>
      <c r="Z30">
        <f t="shared" si="27"/>
        <v>0.35866666666666663</v>
      </c>
      <c r="AA30">
        <f t="shared" si="27"/>
        <v>0.35866666666666663</v>
      </c>
      <c r="AB30">
        <f t="shared" si="27"/>
        <v>0.35966666666666663</v>
      </c>
    </row>
    <row r="31" spans="11:28" x14ac:dyDescent="0.2">
      <c r="L31" s="1">
        <v>0.26300000000000001</v>
      </c>
      <c r="M31" s="1">
        <v>0.22</v>
      </c>
      <c r="N31" s="1">
        <v>0.13600000000000001</v>
      </c>
      <c r="O31" s="1">
        <v>3.1E-2</v>
      </c>
      <c r="P31" s="1">
        <v>2.3E-2</v>
      </c>
      <c r="Q31" s="1">
        <v>2.5999999999999999E-2</v>
      </c>
      <c r="R31" s="1">
        <v>2.4E-2</v>
      </c>
      <c r="V31">
        <f>($C9-L31)</f>
        <v>0.12266666666666665</v>
      </c>
      <c r="W31">
        <f t="shared" ref="W31:AB31" si="28">($C9-M31)</f>
        <v>0.16566666666666666</v>
      </c>
      <c r="X31">
        <f t="shared" si="28"/>
        <v>0.24966666666666665</v>
      </c>
      <c r="Y31">
        <f t="shared" si="28"/>
        <v>0.35466666666666669</v>
      </c>
      <c r="Z31">
        <f t="shared" si="28"/>
        <v>0.36266666666666664</v>
      </c>
      <c r="AA31">
        <f t="shared" si="28"/>
        <v>0.35966666666666663</v>
      </c>
      <c r="AB31">
        <f t="shared" si="28"/>
        <v>0.36166666666666664</v>
      </c>
    </row>
    <row r="32" spans="11:28" ht="16" thickBot="1" x14ac:dyDescent="0.25">
      <c r="L32" s="1">
        <v>0.27200000000000002</v>
      </c>
      <c r="M32" s="1">
        <v>0.22</v>
      </c>
      <c r="N32" s="1">
        <v>0.128</v>
      </c>
      <c r="O32" s="1">
        <v>0.02</v>
      </c>
      <c r="P32" s="1">
        <v>2.3E-2</v>
      </c>
      <c r="Q32" s="1">
        <v>2.5999999999999999E-2</v>
      </c>
      <c r="R32" s="1">
        <v>3.5999999999999997E-2</v>
      </c>
      <c r="V32">
        <f>($C9-L32)</f>
        <v>0.11366666666666664</v>
      </c>
      <c r="W32">
        <f t="shared" ref="W32:AB32" si="29">($C9-M32)</f>
        <v>0.16566666666666666</v>
      </c>
      <c r="X32">
        <f t="shared" si="29"/>
        <v>0.25766666666666665</v>
      </c>
      <c r="Y32">
        <f t="shared" si="29"/>
        <v>0.36566666666666664</v>
      </c>
      <c r="Z32">
        <f t="shared" si="29"/>
        <v>0.36266666666666664</v>
      </c>
      <c r="AA32">
        <f t="shared" si="29"/>
        <v>0.35966666666666663</v>
      </c>
      <c r="AB32">
        <f t="shared" si="29"/>
        <v>0.34966666666666668</v>
      </c>
    </row>
    <row r="33" spans="11:28" x14ac:dyDescent="0.2">
      <c r="K33" s="2" t="s">
        <v>1</v>
      </c>
      <c r="L33" s="2">
        <f>(AVERAGE(L30:L32))</f>
        <v>0.26566666666666666</v>
      </c>
      <c r="M33" s="2">
        <f t="shared" ref="M33:R33" si="30">(AVERAGE(M30:M32))</f>
        <v>0.21966666666666668</v>
      </c>
      <c r="N33" s="2">
        <f t="shared" si="30"/>
        <v>0.12866666666666668</v>
      </c>
      <c r="O33" s="2">
        <f t="shared" si="30"/>
        <v>2.5666666666666667E-2</v>
      </c>
      <c r="P33" s="2">
        <f t="shared" si="30"/>
        <v>2.4333333333333335E-2</v>
      </c>
      <c r="Q33" s="2">
        <f t="shared" si="30"/>
        <v>2.6333333333333334E-2</v>
      </c>
      <c r="R33" s="2">
        <f t="shared" si="30"/>
        <v>2.8666666666666663E-2</v>
      </c>
      <c r="U33" t="s">
        <v>24</v>
      </c>
      <c r="V33" s="9">
        <f>(V30+0.0052)/19.783</f>
        <v>6.5140103455829067E-3</v>
      </c>
      <c r="W33" s="10">
        <f t="shared" ref="W33:AB33" si="31">(W30+0.0052)/19.783</f>
        <v>8.6875937252523204E-3</v>
      </c>
      <c r="X33" s="10">
        <f t="shared" si="31"/>
        <v>1.3590793442180995E-2</v>
      </c>
      <c r="Y33" s="10">
        <f t="shared" si="31"/>
        <v>1.8443444708419684E-2</v>
      </c>
      <c r="Z33" s="10">
        <f t="shared" si="31"/>
        <v>1.8392896257729698E-2</v>
      </c>
      <c r="AA33" s="10">
        <f t="shared" si="31"/>
        <v>1.8392896257729698E-2</v>
      </c>
      <c r="AB33" s="11">
        <f t="shared" si="31"/>
        <v>1.8443444708419684E-2</v>
      </c>
    </row>
    <row r="34" spans="11:28" x14ac:dyDescent="0.2">
      <c r="K34" s="2" t="s">
        <v>7</v>
      </c>
      <c r="L34" s="2">
        <f>(STDEV(L30:L32))</f>
        <v>5.5075705472861069E-3</v>
      </c>
      <c r="M34" s="2">
        <f t="shared" ref="M34:R34" si="32">(STDEV(M30:M32))</f>
        <v>5.7735026918962634E-4</v>
      </c>
      <c r="N34" s="2">
        <f t="shared" si="32"/>
        <v>7.0237691685684995E-3</v>
      </c>
      <c r="O34" s="2">
        <f t="shared" si="32"/>
        <v>5.5075705472861069E-3</v>
      </c>
      <c r="P34" s="2">
        <f t="shared" si="32"/>
        <v>2.3094010767585032E-3</v>
      </c>
      <c r="Q34" s="2">
        <f t="shared" si="32"/>
        <v>5.7735026918962623E-4</v>
      </c>
      <c r="R34" s="2">
        <f t="shared" si="32"/>
        <v>6.4291005073286531E-3</v>
      </c>
      <c r="V34" s="12">
        <f t="shared" ref="V34:AB35" si="33">(V31+0.0052)/19.783</f>
        <v>6.4634618948929204E-3</v>
      </c>
      <c r="W34">
        <f t="shared" si="33"/>
        <v>8.6370452745623341E-3</v>
      </c>
      <c r="X34">
        <f t="shared" si="33"/>
        <v>1.2883115132521186E-2</v>
      </c>
      <c r="Y34">
        <f t="shared" si="33"/>
        <v>1.8190702454969752E-2</v>
      </c>
      <c r="Z34">
        <f t="shared" si="33"/>
        <v>1.8595090060489643E-2</v>
      </c>
      <c r="AA34">
        <f t="shared" si="33"/>
        <v>1.8443444708419684E-2</v>
      </c>
      <c r="AB34" s="14">
        <f t="shared" si="33"/>
        <v>1.8544541609799656E-2</v>
      </c>
    </row>
    <row r="35" spans="11:28" ht="16" thickBot="1" x14ac:dyDescent="0.25">
      <c r="K35" s="2" t="s">
        <v>8</v>
      </c>
      <c r="L35" s="2">
        <f>(L34/L33)*100</f>
        <v>2.0731131294677945</v>
      </c>
      <c r="M35" s="2">
        <f t="shared" ref="M35:R35" si="34">(M34/M33)*100</f>
        <v>0.26283016806811516</v>
      </c>
      <c r="N35" s="2">
        <f t="shared" si="34"/>
        <v>5.4588879548459834</v>
      </c>
      <c r="O35" s="2">
        <f t="shared" si="34"/>
        <v>21.45806706734847</v>
      </c>
      <c r="P35" s="2">
        <f t="shared" si="34"/>
        <v>9.4906893565417931</v>
      </c>
      <c r="Q35" s="2">
        <f t="shared" si="34"/>
        <v>2.1924693766694667</v>
      </c>
      <c r="R35" s="2">
        <f t="shared" si="34"/>
        <v>22.427094793006933</v>
      </c>
      <c r="V35" s="15">
        <f t="shared" si="33"/>
        <v>6.0085258386830421E-3</v>
      </c>
      <c r="W35" s="16">
        <f t="shared" si="33"/>
        <v>8.6370452745623341E-3</v>
      </c>
      <c r="X35" s="16">
        <f t="shared" si="33"/>
        <v>1.3287502738041078E-2</v>
      </c>
      <c r="Y35" s="16">
        <f t="shared" si="33"/>
        <v>1.8746735412559602E-2</v>
      </c>
      <c r="Z35" s="16">
        <f t="shared" si="33"/>
        <v>1.8595090060489643E-2</v>
      </c>
      <c r="AA35" s="16">
        <f t="shared" si="33"/>
        <v>1.8443444708419684E-2</v>
      </c>
      <c r="AB35" s="17">
        <f t="shared" si="33"/>
        <v>1.7937960201519821E-2</v>
      </c>
    </row>
    <row r="36" spans="11:28" x14ac:dyDescent="0.2">
      <c r="K36" s="3" t="s">
        <v>9</v>
      </c>
      <c r="L36" s="6">
        <f>($C9-L33)</f>
        <v>0.12</v>
      </c>
      <c r="M36" s="6">
        <f t="shared" ref="M36:R36" si="35">($C9-M33)</f>
        <v>0.16599999999999998</v>
      </c>
      <c r="N36" s="6">
        <f t="shared" si="35"/>
        <v>0.25700000000000001</v>
      </c>
      <c r="O36" s="6">
        <f t="shared" si="35"/>
        <v>0.36</v>
      </c>
      <c r="P36" s="6">
        <f t="shared" si="35"/>
        <v>0.36133333333333334</v>
      </c>
      <c r="Q36" s="6">
        <f t="shared" si="35"/>
        <v>0.35933333333333334</v>
      </c>
      <c r="R36" s="6">
        <f t="shared" si="35"/>
        <v>0.35699999999999998</v>
      </c>
    </row>
    <row r="37" spans="11:28" x14ac:dyDescent="0.2">
      <c r="K37" s="2" t="s">
        <v>10</v>
      </c>
      <c r="L37" s="5">
        <f>(L36+0.0052)/19.783</f>
        <v>6.3286660263862909E-3</v>
      </c>
      <c r="M37" s="5">
        <f t="shared" ref="M37:R37" si="36">(M36+0.0052)/19.783</f>
        <v>8.6538947581256617E-3</v>
      </c>
      <c r="N37" s="5">
        <f t="shared" si="36"/>
        <v>1.3253803770914421E-2</v>
      </c>
      <c r="O37" s="5">
        <f t="shared" si="36"/>
        <v>1.8460294191983011E-2</v>
      </c>
      <c r="P37" s="5">
        <f t="shared" si="36"/>
        <v>1.8527692126236329E-2</v>
      </c>
      <c r="Q37" s="5">
        <f t="shared" si="36"/>
        <v>1.8426595224856356E-2</v>
      </c>
      <c r="R37" s="5">
        <f t="shared" si="36"/>
        <v>1.8308648839913053E-2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E3EAA-7C9A-4011-A205-A3F853CF527E}">
  <dimension ref="B2:AN478"/>
  <sheetViews>
    <sheetView topLeftCell="A38" zoomScale="54" zoomScaleNormal="70" workbookViewId="0">
      <selection activeCell="Q29" sqref="Q29"/>
    </sheetView>
  </sheetViews>
  <sheetFormatPr baseColWidth="10" defaultColWidth="8.83203125" defaultRowHeight="15" x14ac:dyDescent="0.2"/>
  <cols>
    <col min="2" max="2" width="19.33203125" customWidth="1"/>
    <col min="3" max="9" width="8.83203125" bestFit="1" customWidth="1"/>
    <col min="14" max="14" width="4.6640625" customWidth="1"/>
    <col min="15" max="15" width="13.5" customWidth="1"/>
    <col min="19" max="19" width="17.33203125" customWidth="1"/>
    <col min="20" max="20" width="12.83203125" bestFit="1" customWidth="1"/>
    <col min="21" max="26" width="8.83203125" bestFit="1" customWidth="1"/>
  </cols>
  <sheetData>
    <row r="2" spans="2:40" x14ac:dyDescent="0.2">
      <c r="T2" t="s">
        <v>5</v>
      </c>
      <c r="AA2" t="s">
        <v>11</v>
      </c>
      <c r="AH2" t="s">
        <v>13</v>
      </c>
    </row>
    <row r="3" spans="2:40" x14ac:dyDescent="0.2">
      <c r="B3" s="8" t="s">
        <v>15</v>
      </c>
      <c r="S3" t="s">
        <v>20</v>
      </c>
      <c r="T3" s="1">
        <v>10</v>
      </c>
      <c r="U3" s="1">
        <v>20</v>
      </c>
      <c r="V3" s="1">
        <v>40</v>
      </c>
      <c r="W3" s="1">
        <v>80</v>
      </c>
      <c r="X3" s="1">
        <v>100</v>
      </c>
      <c r="Y3" s="1">
        <v>160</v>
      </c>
      <c r="Z3" s="1">
        <v>200</v>
      </c>
      <c r="AA3" s="1">
        <v>10</v>
      </c>
      <c r="AB3" s="1">
        <v>20</v>
      </c>
      <c r="AC3" s="1">
        <v>40</v>
      </c>
      <c r="AD3" s="1">
        <v>80</v>
      </c>
      <c r="AE3" s="1">
        <v>100</v>
      </c>
      <c r="AF3" s="1">
        <v>160</v>
      </c>
      <c r="AG3" s="1">
        <v>200</v>
      </c>
      <c r="AH3" s="1">
        <v>10</v>
      </c>
      <c r="AI3" s="1">
        <v>20</v>
      </c>
      <c r="AJ3" s="1">
        <v>40</v>
      </c>
      <c r="AK3" s="1">
        <v>80</v>
      </c>
      <c r="AL3" s="1">
        <v>100</v>
      </c>
      <c r="AM3" s="1">
        <v>160</v>
      </c>
      <c r="AN3" s="1">
        <v>200</v>
      </c>
    </row>
    <row r="4" spans="2:40" x14ac:dyDescent="0.2">
      <c r="B4" t="s">
        <v>5</v>
      </c>
      <c r="S4" s="4" t="s">
        <v>21</v>
      </c>
      <c r="T4" s="4">
        <f>(T3*20/200)</f>
        <v>1</v>
      </c>
      <c r="U4" s="4">
        <f t="shared" ref="U4:Z4" si="0">(U3*20/200)</f>
        <v>2</v>
      </c>
      <c r="V4" s="4">
        <f t="shared" si="0"/>
        <v>4</v>
      </c>
      <c r="W4" s="4">
        <f t="shared" si="0"/>
        <v>8</v>
      </c>
      <c r="X4" s="4">
        <f t="shared" si="0"/>
        <v>10</v>
      </c>
      <c r="Y4" s="4">
        <f t="shared" si="0"/>
        <v>16</v>
      </c>
      <c r="Z4" s="4">
        <f t="shared" si="0"/>
        <v>20</v>
      </c>
      <c r="AA4" s="4">
        <f>(AA3*20/200)</f>
        <v>1</v>
      </c>
      <c r="AB4" s="4">
        <f t="shared" ref="AB4:AG4" si="1">(AB3*20/200)</f>
        <v>2</v>
      </c>
      <c r="AC4" s="4">
        <f t="shared" si="1"/>
        <v>4</v>
      </c>
      <c r="AD4" s="4">
        <f t="shared" si="1"/>
        <v>8</v>
      </c>
      <c r="AE4" s="4">
        <f t="shared" si="1"/>
        <v>10</v>
      </c>
      <c r="AF4" s="4">
        <f t="shared" si="1"/>
        <v>16</v>
      </c>
      <c r="AG4" s="4">
        <f t="shared" si="1"/>
        <v>20</v>
      </c>
      <c r="AH4" s="4">
        <f>(AH3*20/200)</f>
        <v>1</v>
      </c>
      <c r="AI4" s="4">
        <f t="shared" ref="AI4:AN4" si="2">(AI3*20/200)</f>
        <v>2</v>
      </c>
      <c r="AJ4" s="4">
        <f t="shared" si="2"/>
        <v>4</v>
      </c>
      <c r="AK4" s="4">
        <f t="shared" si="2"/>
        <v>8</v>
      </c>
      <c r="AL4" s="4">
        <f t="shared" si="2"/>
        <v>10</v>
      </c>
      <c r="AM4" s="4">
        <f t="shared" si="2"/>
        <v>16</v>
      </c>
      <c r="AN4" s="4">
        <f t="shared" si="2"/>
        <v>20</v>
      </c>
    </row>
    <row r="5" spans="2:40" x14ac:dyDescent="0.2">
      <c r="B5" t="s">
        <v>20</v>
      </c>
      <c r="C5" s="1">
        <v>10</v>
      </c>
      <c r="D5" s="1">
        <v>20</v>
      </c>
      <c r="E5" s="1">
        <v>40</v>
      </c>
      <c r="F5" s="1">
        <v>80</v>
      </c>
      <c r="G5" s="1">
        <v>100</v>
      </c>
      <c r="H5" s="1">
        <v>160</v>
      </c>
      <c r="I5" s="1">
        <v>200</v>
      </c>
      <c r="T5">
        <v>1.0273103914771294E-3</v>
      </c>
      <c r="U5">
        <v>2.6760801555762237E-3</v>
      </c>
      <c r="V5">
        <v>5.3817536146106362E-3</v>
      </c>
      <c r="W5">
        <v>1.0708548237084638E-2</v>
      </c>
      <c r="X5">
        <v>1.3583326287308703E-2</v>
      </c>
      <c r="Y5">
        <v>1.497843916462332E-2</v>
      </c>
      <c r="Z5">
        <v>1.4936163016825908E-2</v>
      </c>
      <c r="AA5">
        <v>1.8051915109495217E-3</v>
      </c>
      <c r="AB5">
        <v>2.2702291367210619E-3</v>
      </c>
      <c r="AC5">
        <v>4.0881034920098071E-3</v>
      </c>
      <c r="AD5">
        <v>6.6246723598545705E-3</v>
      </c>
      <c r="AE5">
        <v>7.5970237591950623E-3</v>
      </c>
      <c r="AF5">
        <v>9.1612412276993321E-3</v>
      </c>
      <c r="AG5">
        <v>1.0049040331444999E-2</v>
      </c>
      <c r="AH5">
        <v>2.1264902342098581E-3</v>
      </c>
      <c r="AI5">
        <v>4.5362306586623821E-3</v>
      </c>
      <c r="AJ5">
        <v>7.3264564132916217E-3</v>
      </c>
      <c r="AK5">
        <v>1.4217468504269894E-2</v>
      </c>
      <c r="AL5">
        <v>1.4936163016825908E-2</v>
      </c>
      <c r="AM5">
        <v>1.497843916462332E-2</v>
      </c>
      <c r="AN5">
        <v>1.4893886869028494E-2</v>
      </c>
    </row>
    <row r="6" spans="2:40" x14ac:dyDescent="0.2">
      <c r="B6" s="4" t="s">
        <v>21</v>
      </c>
      <c r="C6" s="4">
        <f>(C5*20/200)</f>
        <v>1</v>
      </c>
      <c r="D6" s="4">
        <f t="shared" ref="D6:I6" si="3">(D5*20/200)</f>
        <v>2</v>
      </c>
      <c r="E6" s="4">
        <f t="shared" si="3"/>
        <v>4</v>
      </c>
      <c r="F6" s="4">
        <f t="shared" si="3"/>
        <v>8</v>
      </c>
      <c r="G6" s="4">
        <f t="shared" si="3"/>
        <v>10</v>
      </c>
      <c r="H6" s="4">
        <f t="shared" si="3"/>
        <v>16</v>
      </c>
      <c r="I6" s="4">
        <f t="shared" si="3"/>
        <v>20</v>
      </c>
      <c r="T6">
        <v>1.0695865392745421E-3</v>
      </c>
      <c r="U6">
        <v>2.8451847467658746E-3</v>
      </c>
      <c r="V6">
        <v>5.3817536146106362E-3</v>
      </c>
      <c r="W6">
        <v>1.0412615202502747E-2</v>
      </c>
      <c r="X6">
        <v>1.3794707026295766E-2</v>
      </c>
      <c r="Y6">
        <v>1.5020715312420732E-2</v>
      </c>
      <c r="Z6">
        <v>1.497843916462332E-2</v>
      </c>
      <c r="AA6">
        <v>1.2978777373805687E-3</v>
      </c>
      <c r="AB6">
        <v>2.3970575801133E-3</v>
      </c>
      <c r="AC6">
        <v>4.0458273442123948E-3</v>
      </c>
      <c r="AD6">
        <v>7.1319861334235221E-3</v>
      </c>
      <c r="AE6">
        <v>7.6392999069924746E-3</v>
      </c>
      <c r="AF6">
        <v>9.330345818888983E-3</v>
      </c>
      <c r="AG6">
        <v>1.0133592627039825E-2</v>
      </c>
      <c r="AH6">
        <v>1.8728333474253816E-3</v>
      </c>
      <c r="AI6">
        <v>4.1980214762830795E-3</v>
      </c>
      <c r="AJ6">
        <v>7.4110087088864454E-3</v>
      </c>
      <c r="AK6">
        <v>1.4090640060877655E-2</v>
      </c>
      <c r="AL6">
        <v>1.497843916462332E-2</v>
      </c>
      <c r="AM6">
        <v>1.4851610721231081E-2</v>
      </c>
      <c r="AN6">
        <v>1.4767058425636257E-2</v>
      </c>
    </row>
    <row r="7" spans="2:40" x14ac:dyDescent="0.2">
      <c r="B7" t="s">
        <v>16</v>
      </c>
      <c r="C7" s="7">
        <v>1.1541388348693677E-3</v>
      </c>
      <c r="D7" s="7">
        <v>2.7042642541078316E-3</v>
      </c>
      <c r="E7" s="7">
        <v>5.5085820580028748E-3</v>
      </c>
      <c r="F7" s="7">
        <v>1.0384431103971139E-2</v>
      </c>
      <c r="G7" s="7">
        <v>1.3724246779966745E-2</v>
      </c>
      <c r="H7" s="7">
        <v>1.4992531213889125E-2</v>
      </c>
      <c r="I7" s="7">
        <v>1.4992531213889125E-2</v>
      </c>
      <c r="T7">
        <v>1.3655195738564313E-3</v>
      </c>
      <c r="U7">
        <v>2.5915278599813983E-3</v>
      </c>
      <c r="V7">
        <v>5.762238944787351E-3</v>
      </c>
      <c r="W7">
        <v>1.0032129872326033E-2</v>
      </c>
      <c r="X7">
        <v>1.3794707026295766E-2</v>
      </c>
      <c r="Y7">
        <v>1.497843916462332E-2</v>
      </c>
      <c r="Z7">
        <v>1.5062991460218144E-2</v>
      </c>
      <c r="AA7">
        <v>1.4247061807728071E-3</v>
      </c>
      <c r="AB7">
        <v>2.5661621713029509E-3</v>
      </c>
      <c r="AC7">
        <v>4.891350300160649E-3</v>
      </c>
      <c r="AD7">
        <v>6.9628815422338721E-3</v>
      </c>
      <c r="AE7">
        <v>7.8506806459795377E-3</v>
      </c>
      <c r="AF7">
        <v>8.9921366365096813E-3</v>
      </c>
      <c r="AG7">
        <v>1.0006764183647586E-2</v>
      </c>
      <c r="AH7">
        <v>2.0419379386150327E-3</v>
      </c>
      <c r="AI7">
        <v>3.9020884417011932E-3</v>
      </c>
      <c r="AJ7">
        <v>7.9183224824553988E-3</v>
      </c>
      <c r="AK7">
        <v>1.3963811617485417E-2</v>
      </c>
      <c r="AL7">
        <v>1.4936163016825908E-2</v>
      </c>
      <c r="AM7">
        <v>1.4851610721231081E-2</v>
      </c>
      <c r="AN7">
        <v>1.4809334573433669E-2</v>
      </c>
    </row>
    <row r="8" spans="2:40" x14ac:dyDescent="0.2">
      <c r="B8" t="s">
        <v>17</v>
      </c>
      <c r="C8" s="7">
        <v>-1.7051379611623228E-4</v>
      </c>
      <c r="D8" s="7">
        <v>2.5069755643865729E-3</v>
      </c>
      <c r="E8" s="7">
        <v>5.0012682844339223E-3</v>
      </c>
      <c r="F8" s="7">
        <v>1.0032129872326033E-2</v>
      </c>
      <c r="G8" s="7">
        <v>1.2329133902652124E-2</v>
      </c>
      <c r="H8" s="7">
        <v>1.497843916462332E-2</v>
      </c>
      <c r="I8" s="7">
        <v>1.4922070967560104E-2</v>
      </c>
      <c r="T8">
        <v>-2.8325019024266545E-4</v>
      </c>
      <c r="U8">
        <v>2.5069755643865729E-3</v>
      </c>
      <c r="V8">
        <v>5.0012682844339223E-3</v>
      </c>
      <c r="W8">
        <v>1.0074406020123446E-2</v>
      </c>
      <c r="X8">
        <v>1.1976832671007021E-2</v>
      </c>
      <c r="Y8">
        <v>1.5105267608015558E-2</v>
      </c>
      <c r="Z8">
        <v>1.4893886869028494E-2</v>
      </c>
      <c r="AA8">
        <v>8.1592965249006574E-4</v>
      </c>
      <c r="AB8">
        <v>1.7460049040331435E-3</v>
      </c>
      <c r="AC8">
        <v>3.5216031115244783E-3</v>
      </c>
      <c r="AD8">
        <v>5.4240297624080494E-3</v>
      </c>
      <c r="AE8">
        <v>6.2272765705588904E-3</v>
      </c>
      <c r="AF8">
        <v>7.7914940390631602E-3</v>
      </c>
      <c r="AG8">
        <v>8.4679124038217635E-3</v>
      </c>
      <c r="AH8">
        <v>1.6191764606409054E-3</v>
      </c>
      <c r="AI8">
        <v>4.5785068064597943E-3</v>
      </c>
      <c r="AJ8">
        <v>8.0451509258476373E-3</v>
      </c>
      <c r="AK8">
        <v>1.4640229982244018E-2</v>
      </c>
      <c r="AL8">
        <v>1.5062991460218144E-2</v>
      </c>
      <c r="AM8">
        <v>1.4893886869028494E-2</v>
      </c>
      <c r="AN8">
        <v>1.5020715312420732E-2</v>
      </c>
    </row>
    <row r="9" spans="2:40" x14ac:dyDescent="0.2">
      <c r="B9" t="s">
        <v>18</v>
      </c>
      <c r="C9" s="1">
        <v>1.7426442732668302E-3</v>
      </c>
      <c r="D9" s="1">
        <v>3.1176775967784952E-3</v>
      </c>
      <c r="E9" s="1">
        <v>5.5310013890642763E-3</v>
      </c>
      <c r="F9" s="1">
        <v>1.0890825160303631E-2</v>
      </c>
      <c r="G9" s="1">
        <v>1.2644694195395044E-2</v>
      </c>
      <c r="H9" s="1">
        <v>1.2574539433991387E-2</v>
      </c>
      <c r="I9" s="1">
        <v>1.2770972765921625E-2</v>
      </c>
      <c r="T9">
        <v>-1.5642174685042724E-4</v>
      </c>
      <c r="U9">
        <v>2.5069755643865729E-3</v>
      </c>
      <c r="V9">
        <v>4.8744398410416837E-3</v>
      </c>
      <c r="W9">
        <v>1.0032129872326033E-2</v>
      </c>
      <c r="X9">
        <v>1.2357318001183734E-2</v>
      </c>
      <c r="Y9">
        <v>1.4936163016825908E-2</v>
      </c>
      <c r="Z9">
        <v>1.4893886869028494E-2</v>
      </c>
      <c r="AA9">
        <v>1.2809672782616059E-3</v>
      </c>
      <c r="AB9">
        <v>1.9151094952227943E-3</v>
      </c>
      <c r="AC9">
        <v>3.3524985203348275E-3</v>
      </c>
      <c r="AD9">
        <v>5.8045150925847642E-3</v>
      </c>
      <c r="AE9">
        <v>6.2695527183563027E-3</v>
      </c>
      <c r="AF9">
        <v>7.4532848566838585E-3</v>
      </c>
      <c r="AG9">
        <v>8.5524646994165898E-3</v>
      </c>
      <c r="AH9">
        <v>2.2110425298046835E-3</v>
      </c>
      <c r="AI9">
        <v>4.5785068064597943E-3</v>
      </c>
      <c r="AJ9">
        <v>7.960598630252811E-3</v>
      </c>
      <c r="AK9">
        <v>1.4048363913080241E-2</v>
      </c>
      <c r="AL9">
        <v>1.497843916462332E-2</v>
      </c>
      <c r="AM9">
        <v>1.4893886869028494E-2</v>
      </c>
      <c r="AN9">
        <v>1.497843916462332E-2</v>
      </c>
    </row>
    <row r="10" spans="2:40" x14ac:dyDescent="0.2">
      <c r="B10" t="s">
        <v>19</v>
      </c>
      <c r="C10" s="1">
        <v>5.3682454632765515E-3</v>
      </c>
      <c r="D10" s="1">
        <v>7.0194948524827713E-3</v>
      </c>
      <c r="E10" s="1">
        <v>9.9176060253753206E-3</v>
      </c>
      <c r="F10" s="1">
        <v>1.6354108746566915E-2</v>
      </c>
      <c r="G10" s="1">
        <v>1.8460294191983011E-2</v>
      </c>
      <c r="H10" s="1">
        <v>1.837604677416637E-2</v>
      </c>
      <c r="I10" s="1">
        <v>1.8611939544052974E-2</v>
      </c>
      <c r="T10">
        <v>-7.1869451255601773E-5</v>
      </c>
      <c r="U10">
        <v>2.5069755643865729E-3</v>
      </c>
      <c r="V10">
        <v>5.12809672782616E-3</v>
      </c>
      <c r="W10">
        <v>9.9898537245286211E-3</v>
      </c>
      <c r="X10">
        <v>1.2653251035765622E-2</v>
      </c>
      <c r="Y10">
        <v>1.4893886869028494E-2</v>
      </c>
      <c r="Z10">
        <v>1.497843916462332E-2</v>
      </c>
      <c r="AA10">
        <v>1.1118626870719548E-3</v>
      </c>
      <c r="AB10">
        <v>1.99966179081762E-3</v>
      </c>
      <c r="AC10">
        <v>3.6907077027141296E-3</v>
      </c>
      <c r="AD10">
        <v>5.6776866491925256E-3</v>
      </c>
      <c r="AE10">
        <v>6.1850004227614773E-3</v>
      </c>
      <c r="AF10">
        <v>7.7914940390631602E-3</v>
      </c>
      <c r="AG10">
        <v>8.8061215862010652E-3</v>
      </c>
      <c r="AH10">
        <v>2.2110425298046835E-3</v>
      </c>
      <c r="AI10">
        <v>4.6630591020546197E-3</v>
      </c>
      <c r="AJ10">
        <v>8.2565316648347004E-3</v>
      </c>
      <c r="AK10">
        <v>1.3963811617485417E-2</v>
      </c>
      <c r="AL10">
        <v>1.4936163016825908E-2</v>
      </c>
      <c r="AM10">
        <v>1.4893886869028494E-2</v>
      </c>
      <c r="AN10">
        <v>1.497843916462332E-2</v>
      </c>
    </row>
    <row r="11" spans="2:40" x14ac:dyDescent="0.2">
      <c r="B11" s="2" t="s">
        <v>1</v>
      </c>
      <c r="C11" s="2">
        <f>(AVERAGE(C7:C10))</f>
        <v>2.0236286938241292E-3</v>
      </c>
      <c r="D11" s="2">
        <f t="shared" ref="D11:I11" si="4">(AVERAGE(D7:D10))</f>
        <v>3.8371030669389176E-3</v>
      </c>
      <c r="E11" s="2">
        <f t="shared" si="4"/>
        <v>6.489614439219098E-3</v>
      </c>
      <c r="F11" s="2">
        <f t="shared" si="4"/>
        <v>1.191537372079193E-2</v>
      </c>
      <c r="G11" s="2">
        <f t="shared" si="4"/>
        <v>1.4289592267499231E-2</v>
      </c>
      <c r="H11" s="2">
        <f t="shared" si="4"/>
        <v>1.523038914666755E-2</v>
      </c>
      <c r="I11" s="2">
        <f t="shared" si="4"/>
        <v>1.5324378622855957E-2</v>
      </c>
      <c r="T11">
        <v>1.6865204641439042E-3</v>
      </c>
      <c r="U11">
        <v>2.9493061694097194E-3</v>
      </c>
      <c r="V11">
        <v>5.6432490073101268E-3</v>
      </c>
      <c r="W11">
        <v>1.1031134683110944E-2</v>
      </c>
      <c r="X11">
        <v>1.2672756099956505E-2</v>
      </c>
      <c r="Y11">
        <v>1.2546477529429924E-2</v>
      </c>
      <c r="Z11">
        <v>1.2588570386272117E-2</v>
      </c>
      <c r="AA11">
        <v>1.6023347504595165E-3</v>
      </c>
      <c r="AB11">
        <v>1.8969847483548716E-3</v>
      </c>
      <c r="AC11">
        <v>3.3281418809894647E-3</v>
      </c>
      <c r="AD11">
        <v>4.8434847273084447E-3</v>
      </c>
      <c r="AE11">
        <v>5.8537132915210963E-3</v>
      </c>
      <c r="AF11">
        <v>6.990220426260331E-3</v>
      </c>
      <c r="AG11">
        <v>7.4953347083666581E-3</v>
      </c>
      <c r="AH11">
        <v>2.6967490283565558E-3</v>
      </c>
      <c r="AI11">
        <v>4.506741872570893E-3</v>
      </c>
      <c r="AJ11">
        <v>8.5897489862636987E-3</v>
      </c>
      <c r="AK11">
        <v>1.263066324311431E-2</v>
      </c>
      <c r="AL11">
        <v>1.2588570386272117E-2</v>
      </c>
      <c r="AM11">
        <v>1.2588570386272117E-2</v>
      </c>
      <c r="AN11">
        <v>1.263066324311431E-2</v>
      </c>
    </row>
    <row r="12" spans="2:40" x14ac:dyDescent="0.2">
      <c r="T12">
        <v>1.7707061778282922E-3</v>
      </c>
      <c r="U12">
        <v>3.1176775967784952E-3</v>
      </c>
      <c r="V12">
        <v>5.5590632936257395E-3</v>
      </c>
      <c r="W12">
        <v>1.0904856112584363E-2</v>
      </c>
      <c r="X12">
        <v>1.2672756099956505E-2</v>
      </c>
      <c r="Y12">
        <v>1.2588570386272117E-2</v>
      </c>
      <c r="Z12">
        <v>1.263066324311431E-2</v>
      </c>
      <c r="AA12">
        <v>1.4339633230907407E-3</v>
      </c>
      <c r="AB12">
        <v>1.9390776051970654E-3</v>
      </c>
      <c r="AC12">
        <v>3.4544204515160465E-3</v>
      </c>
      <c r="AD12">
        <v>5.1802275820459947E-3</v>
      </c>
      <c r="AE12">
        <v>5.5590632936257395E-3</v>
      </c>
      <c r="AF12">
        <v>6.7376632852071674E-3</v>
      </c>
      <c r="AG12">
        <v>7.4111489946822699E-3</v>
      </c>
      <c r="AH12">
        <v>2.6546561715143618E-3</v>
      </c>
      <c r="AI12">
        <v>4.4646490157286989E-3</v>
      </c>
      <c r="AJ12">
        <v>8.0004489904729834E-3</v>
      </c>
      <c r="AK12">
        <v>1.2420198958903344E-2</v>
      </c>
      <c r="AL12">
        <v>1.2756941813640893E-2</v>
      </c>
      <c r="AM12">
        <v>1.263066324311431E-2</v>
      </c>
      <c r="AN12">
        <v>1.2714848956798698E-2</v>
      </c>
    </row>
    <row r="13" spans="2:40" x14ac:dyDescent="0.2">
      <c r="T13">
        <v>1.7707061778282922E-3</v>
      </c>
      <c r="U13">
        <v>3.2860490241472706E-3</v>
      </c>
      <c r="V13">
        <v>5.3906918662569633E-3</v>
      </c>
      <c r="W13">
        <v>1.0736484685215587E-2</v>
      </c>
      <c r="X13">
        <v>1.2588570386272117E-2</v>
      </c>
      <c r="Y13">
        <v>1.2588570386272117E-2</v>
      </c>
      <c r="Z13">
        <v>1.3093684668378444E-2</v>
      </c>
      <c r="AA13">
        <v>1.9811704620392593E-3</v>
      </c>
      <c r="AB13">
        <v>2.2337276030924228E-3</v>
      </c>
      <c r="AC13">
        <v>3.0755847399363012E-3</v>
      </c>
      <c r="AD13">
        <v>4.7172061567818625E-3</v>
      </c>
      <c r="AE13">
        <v>5.6853418641523209E-3</v>
      </c>
      <c r="AF13">
        <v>6.7376632852071674E-3</v>
      </c>
      <c r="AG13">
        <v>7.4111489946822699E-3</v>
      </c>
      <c r="AH13">
        <v>2.2758204599346169E-3</v>
      </c>
      <c r="AI13">
        <v>4.4646490157286989E-3</v>
      </c>
      <c r="AJ13">
        <v>8.337191845210536E-3</v>
      </c>
      <c r="AK13">
        <v>1.2883220384167475E-2</v>
      </c>
      <c r="AL13">
        <v>1.2756941813640893E-2</v>
      </c>
      <c r="AM13">
        <v>1.263066324311431E-2</v>
      </c>
      <c r="AN13">
        <v>1.2209734674692375E-2</v>
      </c>
    </row>
    <row r="14" spans="2:40" x14ac:dyDescent="0.2">
      <c r="T14">
        <v>5.3008475290232358E-3</v>
      </c>
      <c r="U14">
        <v>6.8173010497228253E-3</v>
      </c>
      <c r="V14">
        <v>1.0052401893881952E-2</v>
      </c>
      <c r="W14">
        <v>1.6522603582200202E-2</v>
      </c>
      <c r="X14">
        <v>1.849399315910967E-2</v>
      </c>
      <c r="Y14">
        <v>1.8342347807039711E-2</v>
      </c>
      <c r="Z14">
        <v>1.8392896257729698E-2</v>
      </c>
      <c r="AA14">
        <v>5.1997506276432633E-3</v>
      </c>
      <c r="AB14">
        <v>5.5535897824731647E-3</v>
      </c>
      <c r="AC14">
        <v>7.2722371059327027E-3</v>
      </c>
      <c r="AD14">
        <v>9.0919813307722124E-3</v>
      </c>
      <c r="AE14">
        <v>1.0305144147331883E-2</v>
      </c>
      <c r="AF14">
        <v>1.1669952315961515E-2</v>
      </c>
      <c r="AG14">
        <v>1.2276533724241352E-2</v>
      </c>
      <c r="AH14">
        <v>6.5140103455829067E-3</v>
      </c>
      <c r="AI14">
        <v>8.6875937252523204E-3</v>
      </c>
      <c r="AJ14">
        <v>1.3590793442180995E-2</v>
      </c>
      <c r="AK14">
        <v>1.8443444708419684E-2</v>
      </c>
      <c r="AL14">
        <v>1.8392896257729698E-2</v>
      </c>
      <c r="AM14">
        <v>1.8392896257729698E-2</v>
      </c>
      <c r="AN14">
        <v>1.8443444708419684E-2</v>
      </c>
    </row>
    <row r="15" spans="2:40" x14ac:dyDescent="0.2">
      <c r="B15" t="s">
        <v>11</v>
      </c>
      <c r="T15">
        <v>5.4019444304032084E-3</v>
      </c>
      <c r="U15">
        <v>7.0194948524827713E-3</v>
      </c>
      <c r="V15">
        <v>9.9513049925019793E-3</v>
      </c>
      <c r="W15">
        <v>1.6370958230130243E-2</v>
      </c>
      <c r="X15">
        <v>1.849399315910967E-2</v>
      </c>
      <c r="Y15">
        <v>1.8392896257729698E-2</v>
      </c>
      <c r="Z15">
        <v>1.8443444708419684E-2</v>
      </c>
      <c r="AA15">
        <v>4.9975568248833173E-3</v>
      </c>
      <c r="AB15">
        <v>5.6041382331631509E-3</v>
      </c>
      <c r="AC15">
        <v>7.4238824580026624E-3</v>
      </c>
      <c r="AD15">
        <v>9.496368936292101E-3</v>
      </c>
      <c r="AE15">
        <v>9.9513049925019793E-3</v>
      </c>
      <c r="AF15">
        <v>1.1366661611821597E-2</v>
      </c>
      <c r="AG15">
        <v>1.2175436822861379E-2</v>
      </c>
      <c r="AH15">
        <v>6.4634618948929204E-3</v>
      </c>
      <c r="AI15">
        <v>8.6370452745623341E-3</v>
      </c>
      <c r="AJ15">
        <v>1.2883115132521186E-2</v>
      </c>
      <c r="AK15">
        <v>1.8190702454969752E-2</v>
      </c>
      <c r="AL15">
        <v>1.8595090060489643E-2</v>
      </c>
      <c r="AM15">
        <v>1.8443444708419684E-2</v>
      </c>
      <c r="AN15">
        <v>1.8544541609799656E-2</v>
      </c>
    </row>
    <row r="16" spans="2:40" x14ac:dyDescent="0.2">
      <c r="B16" t="s">
        <v>20</v>
      </c>
      <c r="C16" s="1">
        <v>10</v>
      </c>
      <c r="D16" s="1">
        <v>20</v>
      </c>
      <c r="E16" s="1">
        <v>40</v>
      </c>
      <c r="F16" s="1">
        <v>80</v>
      </c>
      <c r="G16" s="1">
        <v>100</v>
      </c>
      <c r="H16" s="1">
        <v>160</v>
      </c>
      <c r="I16" s="1">
        <v>200</v>
      </c>
      <c r="T16">
        <v>5.4019444304032084E-3</v>
      </c>
      <c r="U16">
        <v>7.2216886552427164E-3</v>
      </c>
      <c r="V16">
        <v>9.7491111897420341E-3</v>
      </c>
      <c r="W16">
        <v>1.6168764427370298E-2</v>
      </c>
      <c r="X16">
        <v>1.8392896257729698E-2</v>
      </c>
      <c r="Y16">
        <v>1.8392896257729698E-2</v>
      </c>
      <c r="Z16">
        <v>1.8999477666009533E-2</v>
      </c>
      <c r="AA16">
        <v>5.6546866838531372E-3</v>
      </c>
      <c r="AB16">
        <v>5.9579773879930558E-3</v>
      </c>
      <c r="AC16">
        <v>6.9689464017927841E-3</v>
      </c>
      <c r="AD16">
        <v>8.9403359787022518E-3</v>
      </c>
      <c r="AE16">
        <v>1.0102950344571938E-2</v>
      </c>
      <c r="AF16">
        <v>1.1366661611821597E-2</v>
      </c>
      <c r="AG16">
        <v>1.2175436822861379E-2</v>
      </c>
      <c r="AH16">
        <v>6.0085258386830421E-3</v>
      </c>
      <c r="AI16">
        <v>8.6370452745623341E-3</v>
      </c>
      <c r="AJ16">
        <v>1.3287502738041078E-2</v>
      </c>
      <c r="AK16">
        <v>1.8746735412559602E-2</v>
      </c>
      <c r="AL16">
        <v>1.8595090060489643E-2</v>
      </c>
      <c r="AM16">
        <v>1.8443444708419684E-2</v>
      </c>
      <c r="AN16">
        <v>1.7937960201519821E-2</v>
      </c>
    </row>
    <row r="17" spans="2:40" x14ac:dyDescent="0.2">
      <c r="B17" s="4" t="s">
        <v>21</v>
      </c>
      <c r="C17" s="4">
        <f>(C16*20/200)</f>
        <v>1</v>
      </c>
      <c r="D17" s="4">
        <f t="shared" ref="D17:I17" si="5">(D16*20/200)</f>
        <v>2</v>
      </c>
      <c r="E17" s="4">
        <f t="shared" si="5"/>
        <v>4</v>
      </c>
      <c r="F17" s="4">
        <f t="shared" si="5"/>
        <v>8</v>
      </c>
      <c r="G17" s="4">
        <f t="shared" si="5"/>
        <v>10</v>
      </c>
      <c r="H17" s="4">
        <f t="shared" si="5"/>
        <v>16</v>
      </c>
      <c r="I17" s="4">
        <f t="shared" si="5"/>
        <v>20</v>
      </c>
      <c r="S17" s="22" t="s">
        <v>25</v>
      </c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</row>
    <row r="18" spans="2:40" x14ac:dyDescent="0.2">
      <c r="B18" t="s">
        <v>16</v>
      </c>
      <c r="C18" s="7">
        <v>1.7882810518305562E-3</v>
      </c>
      <c r="D18" s="7">
        <v>2.6901722048420285E-3</v>
      </c>
      <c r="E18" s="7">
        <v>4.6207829542572075E-3</v>
      </c>
      <c r="F18" s="7">
        <v>7.1855359206335779E-3</v>
      </c>
      <c r="G18" s="7">
        <v>7.9746906795186163E-3</v>
      </c>
      <c r="H18" s="7">
        <v>9.4402638031622563E-3</v>
      </c>
      <c r="I18" s="7">
        <v>1.0342154956173726E-2</v>
      </c>
      <c r="S18" s="19"/>
      <c r="T18" s="19" t="s">
        <v>26</v>
      </c>
      <c r="U18" s="19" t="s">
        <v>27</v>
      </c>
      <c r="V18" s="19" t="s">
        <v>28</v>
      </c>
      <c r="W18" s="19" t="s">
        <v>29</v>
      </c>
      <c r="X18" s="19" t="s">
        <v>30</v>
      </c>
      <c r="Y18" s="19" t="s">
        <v>31</v>
      </c>
      <c r="Z18" s="19" t="s">
        <v>32</v>
      </c>
      <c r="AA18" s="19" t="s">
        <v>26</v>
      </c>
      <c r="AB18" s="19" t="s">
        <v>27</v>
      </c>
      <c r="AC18" s="19" t="s">
        <v>28</v>
      </c>
      <c r="AD18" s="19" t="s">
        <v>29</v>
      </c>
      <c r="AE18" s="19" t="s">
        <v>30</v>
      </c>
      <c r="AF18" s="19" t="s">
        <v>31</v>
      </c>
      <c r="AG18" s="19" t="s">
        <v>32</v>
      </c>
      <c r="AH18" s="19" t="s">
        <v>26</v>
      </c>
      <c r="AI18" s="19" t="s">
        <v>27</v>
      </c>
      <c r="AJ18" s="19" t="s">
        <v>28</v>
      </c>
      <c r="AK18" s="19" t="s">
        <v>29</v>
      </c>
      <c r="AL18" s="19" t="s">
        <v>30</v>
      </c>
      <c r="AM18" s="19" t="s">
        <v>31</v>
      </c>
      <c r="AN18" s="19" t="s">
        <v>32</v>
      </c>
    </row>
    <row r="19" spans="2:40" x14ac:dyDescent="0.2">
      <c r="B19" t="s">
        <v>17</v>
      </c>
      <c r="C19" s="7">
        <v>1.0695865392745421E-3</v>
      </c>
      <c r="D19" s="7">
        <v>1.8869253966911845E-3</v>
      </c>
      <c r="E19" s="7">
        <v>3.5216031115244783E-3</v>
      </c>
      <c r="F19" s="7">
        <v>5.6354105013951133E-3</v>
      </c>
      <c r="G19" s="7">
        <v>6.2272765705588904E-3</v>
      </c>
      <c r="H19" s="7">
        <v>7.678757644936726E-3</v>
      </c>
      <c r="I19" s="7">
        <v>8.6088328964798056E-3</v>
      </c>
      <c r="S19" s="20" t="s">
        <v>33</v>
      </c>
      <c r="T19" s="18">
        <v>12</v>
      </c>
      <c r="U19" s="18">
        <v>12</v>
      </c>
      <c r="V19" s="18">
        <v>12</v>
      </c>
      <c r="W19" s="18">
        <v>12</v>
      </c>
      <c r="X19" s="18">
        <v>12</v>
      </c>
      <c r="Y19" s="18">
        <v>12</v>
      </c>
      <c r="Z19" s="18">
        <v>12</v>
      </c>
      <c r="AA19" s="18">
        <v>12</v>
      </c>
      <c r="AB19" s="18">
        <v>12</v>
      </c>
      <c r="AC19" s="18">
        <v>12</v>
      </c>
      <c r="AD19" s="18">
        <v>12</v>
      </c>
      <c r="AE19" s="18">
        <v>12</v>
      </c>
      <c r="AF19" s="18">
        <v>12</v>
      </c>
      <c r="AG19" s="18">
        <v>12</v>
      </c>
      <c r="AH19" s="18">
        <v>12</v>
      </c>
      <c r="AI19" s="18">
        <v>12</v>
      </c>
      <c r="AJ19" s="18">
        <v>12</v>
      </c>
      <c r="AK19" s="18">
        <v>12</v>
      </c>
      <c r="AL19" s="18">
        <v>12</v>
      </c>
      <c r="AM19" s="18">
        <v>12</v>
      </c>
      <c r="AN19" s="18">
        <v>12</v>
      </c>
    </row>
    <row r="20" spans="2:40" x14ac:dyDescent="0.2">
      <c r="B20" t="s">
        <v>18</v>
      </c>
      <c r="C20" s="1">
        <v>1.6724895118631722E-3</v>
      </c>
      <c r="D20" s="1">
        <v>2.0232633188814533E-3</v>
      </c>
      <c r="E20" s="1">
        <v>3.2860490241472706E-3</v>
      </c>
      <c r="F20" s="1">
        <v>4.9136394887121003E-3</v>
      </c>
      <c r="G20" s="1">
        <v>5.6993728164330517E-3</v>
      </c>
      <c r="H20" s="1">
        <v>6.8218489988915556E-3</v>
      </c>
      <c r="I20" s="1">
        <v>7.4392108992437332E-3</v>
      </c>
      <c r="S20" s="20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</row>
    <row r="21" spans="2:40" x14ac:dyDescent="0.2">
      <c r="B21" t="s">
        <v>19</v>
      </c>
      <c r="C21" s="1">
        <v>5.2839980454599056E-3</v>
      </c>
      <c r="D21" s="1">
        <v>5.7052351345431244E-3</v>
      </c>
      <c r="E21" s="1">
        <v>7.2216886552427164E-3</v>
      </c>
      <c r="F21" s="1">
        <v>9.1762287485888539E-3</v>
      </c>
      <c r="G21" s="1">
        <v>1.0119799828135266E-2</v>
      </c>
      <c r="H21" s="1">
        <v>1.146775851320157E-2</v>
      </c>
      <c r="I21" s="1">
        <v>1.2209135789988036E-2</v>
      </c>
      <c r="S21" s="20" t="s">
        <v>34</v>
      </c>
      <c r="T21" s="18">
        <v>-2.7999999999999998E-4</v>
      </c>
      <c r="U21" s="18">
        <v>2.5070000000000001E-3</v>
      </c>
      <c r="V21" s="18">
        <v>4.8739999999999999E-3</v>
      </c>
      <c r="W21" s="18">
        <v>9.9900000000000006E-3</v>
      </c>
      <c r="X21" s="18">
        <v>1.1979999999999999E-2</v>
      </c>
      <c r="Y21" s="18">
        <v>1.255E-2</v>
      </c>
      <c r="Z21" s="18">
        <v>1.259E-2</v>
      </c>
      <c r="AA21" s="18">
        <v>8.1599999999999999E-4</v>
      </c>
      <c r="AB21" s="18">
        <v>1.7459999999999999E-3</v>
      </c>
      <c r="AC21" s="18">
        <v>3.0760000000000002E-3</v>
      </c>
      <c r="AD21" s="18">
        <v>4.7169999999999998E-3</v>
      </c>
      <c r="AE21" s="18">
        <v>5.5589999999999997E-3</v>
      </c>
      <c r="AF21" s="18">
        <v>6.7380000000000001E-3</v>
      </c>
      <c r="AG21" s="18">
        <v>7.4110000000000001E-3</v>
      </c>
      <c r="AH21" s="18">
        <v>1.619E-3</v>
      </c>
      <c r="AI21" s="18">
        <v>3.9020000000000001E-3</v>
      </c>
      <c r="AJ21" s="18">
        <v>7.326E-3</v>
      </c>
      <c r="AK21" s="18">
        <v>1.242E-2</v>
      </c>
      <c r="AL21" s="18">
        <v>1.259E-2</v>
      </c>
      <c r="AM21" s="18">
        <v>1.259E-2</v>
      </c>
      <c r="AN21" s="18">
        <v>1.221E-2</v>
      </c>
    </row>
    <row r="22" spans="2:40" x14ac:dyDescent="0.2">
      <c r="B22" s="2" t="s">
        <v>1</v>
      </c>
      <c r="C22" s="2">
        <f>(AVERAGE(C18:C21))</f>
        <v>2.4535887871070441E-3</v>
      </c>
      <c r="D22" s="2">
        <f t="shared" ref="D22:I22" si="6">(AVERAGE(D18:D21))</f>
        <v>3.0763990137394476E-3</v>
      </c>
      <c r="E22" s="2">
        <f t="shared" si="6"/>
        <v>4.662530936292918E-3</v>
      </c>
      <c r="F22" s="2">
        <f t="shared" si="6"/>
        <v>6.7277036648324112E-3</v>
      </c>
      <c r="G22" s="2">
        <f t="shared" si="6"/>
        <v>7.5052849736614562E-3</v>
      </c>
      <c r="H22" s="2">
        <f t="shared" si="6"/>
        <v>8.852157240048026E-3</v>
      </c>
      <c r="I22" s="2">
        <f t="shared" si="6"/>
        <v>9.6498336354713249E-3</v>
      </c>
      <c r="S22" s="20" t="s">
        <v>35</v>
      </c>
      <c r="T22" s="18">
        <v>2.028E-4</v>
      </c>
      <c r="U22" s="18">
        <v>2.5279999999999999E-3</v>
      </c>
      <c r="V22" s="18">
        <v>5.1919999999999996E-3</v>
      </c>
      <c r="W22" s="18">
        <v>1.004E-2</v>
      </c>
      <c r="X22" s="18">
        <v>1.261E-2</v>
      </c>
      <c r="Y22" s="18">
        <v>1.3169999999999999E-2</v>
      </c>
      <c r="Z22" s="18">
        <v>1.354E-2</v>
      </c>
      <c r="AA22" s="18">
        <v>1.2849999999999999E-3</v>
      </c>
      <c r="AB22" s="18">
        <v>1.921E-3</v>
      </c>
      <c r="AC22" s="18">
        <v>3.3779999999999999E-3</v>
      </c>
      <c r="AD22" s="18">
        <v>5.241E-3</v>
      </c>
      <c r="AE22" s="18">
        <v>5.9369999999999996E-3</v>
      </c>
      <c r="AF22" s="18">
        <v>7.1060000000000003E-3</v>
      </c>
      <c r="AG22" s="18">
        <v>7.7380000000000001E-3</v>
      </c>
      <c r="AH22" s="18">
        <v>2.0630000000000002E-3</v>
      </c>
      <c r="AI22" s="18">
        <v>4.4650000000000002E-3</v>
      </c>
      <c r="AJ22" s="18">
        <v>7.9290000000000003E-3</v>
      </c>
      <c r="AK22" s="18">
        <v>1.315E-2</v>
      </c>
      <c r="AL22" s="18">
        <v>1.3299999999999999E-2</v>
      </c>
      <c r="AM22" s="18">
        <v>1.319E-2</v>
      </c>
      <c r="AN22" s="18">
        <v>1.323E-2</v>
      </c>
    </row>
    <row r="23" spans="2:40" x14ac:dyDescent="0.2">
      <c r="S23" s="20" t="s">
        <v>36</v>
      </c>
      <c r="T23" s="18">
        <v>1.5269999999999999E-3</v>
      </c>
      <c r="U23" s="18">
        <v>2.8969999999999998E-3</v>
      </c>
      <c r="V23" s="18">
        <v>5.4749999999999998E-3</v>
      </c>
      <c r="W23" s="18">
        <v>1.072E-2</v>
      </c>
      <c r="X23" s="18">
        <v>1.3129999999999999E-2</v>
      </c>
      <c r="Y23" s="18">
        <v>1.498E-2</v>
      </c>
      <c r="Z23" s="18">
        <v>1.4959999999999999E-2</v>
      </c>
      <c r="AA23" s="18">
        <v>1.518E-3</v>
      </c>
      <c r="AB23" s="18">
        <v>2.2520000000000001E-3</v>
      </c>
      <c r="AC23" s="18">
        <v>3.869E-3</v>
      </c>
      <c r="AD23" s="18">
        <v>6.215E-3</v>
      </c>
      <c r="AE23" s="18">
        <v>6.9340000000000001E-3</v>
      </c>
      <c r="AF23" s="18">
        <v>8.3920000000000002E-3</v>
      </c>
      <c r="AG23" s="18">
        <v>9.4070000000000004E-3</v>
      </c>
      <c r="AH23" s="18">
        <v>2.2439999999999999E-3</v>
      </c>
      <c r="AI23" s="18">
        <v>4.5580000000000004E-3</v>
      </c>
      <c r="AJ23" s="18">
        <v>8.1510000000000003E-3</v>
      </c>
      <c r="AK23" s="18">
        <v>1.4069999999999999E-2</v>
      </c>
      <c r="AL23" s="18">
        <v>1.4959999999999999E-2</v>
      </c>
      <c r="AM23" s="18">
        <v>1.489E-2</v>
      </c>
      <c r="AN23" s="18">
        <v>1.494E-2</v>
      </c>
    </row>
    <row r="24" spans="2:40" x14ac:dyDescent="0.2">
      <c r="S24" s="20" t="s">
        <v>37</v>
      </c>
      <c r="T24" s="18">
        <v>4.4190000000000002E-3</v>
      </c>
      <c r="U24" s="18">
        <v>5.934E-3</v>
      </c>
      <c r="V24" s="18">
        <v>8.7519999999999994E-3</v>
      </c>
      <c r="W24" s="18">
        <v>1.4880000000000001E-2</v>
      </c>
      <c r="X24" s="18">
        <v>1.7239999999999998E-2</v>
      </c>
      <c r="Y24" s="18">
        <v>1.753E-2</v>
      </c>
      <c r="Z24" s="18">
        <v>1.7559999999999999E-2</v>
      </c>
      <c r="AA24" s="18">
        <v>4.2440000000000004E-3</v>
      </c>
      <c r="AB24" s="18">
        <v>4.8069999999999996E-3</v>
      </c>
      <c r="AC24" s="18">
        <v>6.45E-3</v>
      </c>
      <c r="AD24" s="18">
        <v>8.4880000000000008E-3</v>
      </c>
      <c r="AE24" s="18">
        <v>9.4260000000000004E-3</v>
      </c>
      <c r="AF24" s="18">
        <v>1.086E-2</v>
      </c>
      <c r="AG24" s="18">
        <v>1.166E-2</v>
      </c>
      <c r="AH24" s="18">
        <v>5.1809999999999998E-3</v>
      </c>
      <c r="AI24" s="18">
        <v>7.6439999999999998E-3</v>
      </c>
      <c r="AJ24" s="18">
        <v>1.1809999999999999E-2</v>
      </c>
      <c r="AK24" s="18">
        <v>1.7299999999999999E-2</v>
      </c>
      <c r="AL24" s="18">
        <v>1.7559999999999999E-2</v>
      </c>
      <c r="AM24" s="18">
        <v>1.754E-2</v>
      </c>
      <c r="AN24" s="18">
        <v>1.721E-2</v>
      </c>
    </row>
    <row r="25" spans="2:40" x14ac:dyDescent="0.2">
      <c r="S25" s="20" t="s">
        <v>38</v>
      </c>
      <c r="T25" s="18">
        <v>5.4019999999999997E-3</v>
      </c>
      <c r="U25" s="18">
        <v>7.2220000000000001E-3</v>
      </c>
      <c r="V25" s="18">
        <v>1.005E-2</v>
      </c>
      <c r="W25" s="18">
        <v>1.652E-2</v>
      </c>
      <c r="X25" s="18">
        <v>1.8489999999999999E-2</v>
      </c>
      <c r="Y25" s="18">
        <v>1.839E-2</v>
      </c>
      <c r="Z25" s="18">
        <v>1.9E-2</v>
      </c>
      <c r="AA25" s="18">
        <v>5.6550000000000003E-3</v>
      </c>
      <c r="AB25" s="18">
        <v>5.9579999999999998E-3</v>
      </c>
      <c r="AC25" s="18">
        <v>7.424E-3</v>
      </c>
      <c r="AD25" s="18">
        <v>9.4959999999999992E-3</v>
      </c>
      <c r="AE25" s="18">
        <v>1.031E-2</v>
      </c>
      <c r="AF25" s="18">
        <v>1.167E-2</v>
      </c>
      <c r="AG25" s="18">
        <v>1.2279999999999999E-2</v>
      </c>
      <c r="AH25" s="18">
        <v>6.5139999999999998E-3</v>
      </c>
      <c r="AI25" s="18">
        <v>8.6879999999999995E-3</v>
      </c>
      <c r="AJ25" s="18">
        <v>1.359E-2</v>
      </c>
      <c r="AK25" s="18">
        <v>1.8749999999999999E-2</v>
      </c>
      <c r="AL25" s="18">
        <v>1.8599999999999998E-2</v>
      </c>
      <c r="AM25" s="18">
        <v>1.8440000000000002E-2</v>
      </c>
      <c r="AN25" s="18">
        <v>1.8550000000000001E-2</v>
      </c>
    </row>
    <row r="26" spans="2:40" x14ac:dyDescent="0.2">
      <c r="B26" t="s">
        <v>13</v>
      </c>
      <c r="S26" s="20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</row>
    <row r="27" spans="2:40" x14ac:dyDescent="0.2">
      <c r="B27" t="s">
        <v>20</v>
      </c>
      <c r="C27" s="1">
        <v>10</v>
      </c>
      <c r="D27" s="1">
        <v>20</v>
      </c>
      <c r="E27" s="1">
        <v>40</v>
      </c>
      <c r="F27" s="1">
        <v>80</v>
      </c>
      <c r="G27" s="1">
        <v>100</v>
      </c>
      <c r="H27" s="1">
        <v>160</v>
      </c>
      <c r="I27" s="1">
        <v>200</v>
      </c>
      <c r="S27" s="20" t="s">
        <v>39</v>
      </c>
      <c r="T27" s="18">
        <v>2.0240000000000002E-3</v>
      </c>
      <c r="U27" s="18">
        <v>3.8370000000000001E-3</v>
      </c>
      <c r="V27" s="18">
        <v>6.4900000000000001E-3</v>
      </c>
      <c r="W27" s="18">
        <v>1.192E-2</v>
      </c>
      <c r="X27" s="18">
        <v>1.4290000000000001E-2</v>
      </c>
      <c r="Y27" s="18">
        <v>1.523E-2</v>
      </c>
      <c r="Z27" s="18">
        <v>1.532E-2</v>
      </c>
      <c r="AA27" s="18">
        <v>2.3839999999999998E-3</v>
      </c>
      <c r="AB27" s="18">
        <v>3.0070000000000001E-3</v>
      </c>
      <c r="AC27" s="18">
        <v>4.5929999999999999E-3</v>
      </c>
      <c r="AD27" s="18">
        <v>6.6579999999999999E-3</v>
      </c>
      <c r="AE27" s="18">
        <v>7.4359999999999999E-3</v>
      </c>
      <c r="AF27" s="18">
        <v>8.7819999999999999E-3</v>
      </c>
      <c r="AG27" s="18">
        <v>9.58E-3</v>
      </c>
      <c r="AH27" s="18">
        <v>3.225E-3</v>
      </c>
      <c r="AI27" s="18">
        <v>5.4879999999999998E-3</v>
      </c>
      <c r="AJ27" s="18">
        <v>9.3010000000000002E-3</v>
      </c>
      <c r="AK27" s="18">
        <v>1.485E-2</v>
      </c>
      <c r="AL27" s="18">
        <v>1.529E-2</v>
      </c>
      <c r="AM27" s="18">
        <v>1.521E-2</v>
      </c>
      <c r="AN27" s="18">
        <v>1.516E-2</v>
      </c>
    </row>
    <row r="28" spans="2:40" x14ac:dyDescent="0.2">
      <c r="B28" s="4" t="s">
        <v>21</v>
      </c>
      <c r="C28" s="4">
        <f>(C27*20/200)</f>
        <v>1</v>
      </c>
      <c r="D28" s="4">
        <f t="shared" ref="D28:I28" si="7">(D27*20/200)</f>
        <v>2</v>
      </c>
      <c r="E28" s="4">
        <f t="shared" si="7"/>
        <v>4</v>
      </c>
      <c r="F28" s="4">
        <f t="shared" si="7"/>
        <v>8</v>
      </c>
      <c r="G28" s="4">
        <f t="shared" si="7"/>
        <v>10</v>
      </c>
      <c r="H28" s="4">
        <f t="shared" si="7"/>
        <v>16</v>
      </c>
      <c r="I28" s="4">
        <f t="shared" si="7"/>
        <v>20</v>
      </c>
      <c r="S28" s="20" t="s">
        <v>40</v>
      </c>
      <c r="T28" s="18">
        <v>2.1450000000000002E-3</v>
      </c>
      <c r="U28" s="18">
        <v>1.9369999999999999E-3</v>
      </c>
      <c r="V28" s="18">
        <v>2.0830000000000002E-3</v>
      </c>
      <c r="W28" s="18">
        <v>2.7009999999999998E-3</v>
      </c>
      <c r="X28" s="18">
        <v>2.5769999999999999E-3</v>
      </c>
      <c r="Y28" s="18">
        <v>2.1580000000000002E-3</v>
      </c>
      <c r="Z28" s="18">
        <v>2.199E-3</v>
      </c>
      <c r="AA28" s="18">
        <v>1.7799999999999999E-3</v>
      </c>
      <c r="AB28" s="18">
        <v>1.6459999999999999E-3</v>
      </c>
      <c r="AC28" s="18">
        <v>1.6559999999999999E-3</v>
      </c>
      <c r="AD28" s="18">
        <v>1.7049999999999999E-3</v>
      </c>
      <c r="AE28" s="18">
        <v>1.794E-3</v>
      </c>
      <c r="AF28" s="18">
        <v>1.846E-3</v>
      </c>
      <c r="AG28" s="18">
        <v>1.861E-3</v>
      </c>
      <c r="AH28" s="18">
        <v>1.8979999999999999E-3</v>
      </c>
      <c r="AI28" s="18">
        <v>1.92E-3</v>
      </c>
      <c r="AJ28" s="18">
        <v>2.4139999999999999E-3</v>
      </c>
      <c r="AK28" s="18">
        <v>2.2799999999999999E-3</v>
      </c>
      <c r="AL28" s="18">
        <v>2.1789999999999999E-3</v>
      </c>
      <c r="AM28" s="18">
        <v>2.1700000000000001E-3</v>
      </c>
      <c r="AN28" s="18">
        <v>2.163E-3</v>
      </c>
    </row>
    <row r="29" spans="2:40" x14ac:dyDescent="0.2">
      <c r="B29" t="s">
        <v>16</v>
      </c>
      <c r="C29" s="7">
        <v>2.0137538400834248E-3</v>
      </c>
      <c r="D29" s="7">
        <v>4.2121135255488848E-3</v>
      </c>
      <c r="E29" s="7">
        <v>7.5519292015444892E-3</v>
      </c>
      <c r="F29" s="7">
        <v>1.4090640060877655E-2</v>
      </c>
      <c r="G29" s="7">
        <v>1.4950255066091713E-2</v>
      </c>
      <c r="H29" s="7">
        <v>1.4893886869028494E-2</v>
      </c>
      <c r="I29" s="7">
        <v>1.4823426622699474E-2</v>
      </c>
      <c r="S29" s="20" t="s">
        <v>41</v>
      </c>
      <c r="T29" s="18">
        <v>6.1919999999999998E-4</v>
      </c>
      <c r="U29" s="18">
        <v>5.5909999999999998E-4</v>
      </c>
      <c r="V29" s="18">
        <v>6.0139999999999998E-4</v>
      </c>
      <c r="W29" s="18">
        <v>7.7979999999999998E-4</v>
      </c>
      <c r="X29" s="18">
        <v>7.4399999999999998E-4</v>
      </c>
      <c r="Y29" s="18">
        <v>6.2299999999999996E-4</v>
      </c>
      <c r="Z29" s="18">
        <v>6.3480000000000003E-4</v>
      </c>
      <c r="AA29" s="18">
        <v>5.1389999999999997E-4</v>
      </c>
      <c r="AB29" s="18">
        <v>4.7530000000000001E-4</v>
      </c>
      <c r="AC29" s="18">
        <v>4.7820000000000002E-4</v>
      </c>
      <c r="AD29" s="18">
        <v>4.9209999999999998E-4</v>
      </c>
      <c r="AE29" s="18">
        <v>5.1780000000000001E-4</v>
      </c>
      <c r="AF29" s="18">
        <v>5.329E-4</v>
      </c>
      <c r="AG29" s="18">
        <v>5.3720000000000005E-4</v>
      </c>
      <c r="AH29" s="18">
        <v>5.4790000000000004E-4</v>
      </c>
      <c r="AI29" s="18">
        <v>5.5420000000000003E-4</v>
      </c>
      <c r="AJ29" s="18">
        <v>6.9689999999999997E-4</v>
      </c>
      <c r="AK29" s="18">
        <v>6.5819999999999995E-4</v>
      </c>
      <c r="AL29" s="18">
        <v>6.29E-4</v>
      </c>
      <c r="AM29" s="18">
        <v>6.265E-4</v>
      </c>
      <c r="AN29" s="18">
        <v>6.244E-4</v>
      </c>
    </row>
    <row r="30" spans="2:40" x14ac:dyDescent="0.2">
      <c r="B30" t="s">
        <v>17</v>
      </c>
      <c r="C30" s="7">
        <v>2.0137538400834248E-3</v>
      </c>
      <c r="D30" s="7">
        <v>4.6066909049914022E-3</v>
      </c>
      <c r="E30" s="7">
        <v>8.0874270736450513E-3</v>
      </c>
      <c r="F30" s="7">
        <v>1.4217468504269894E-2</v>
      </c>
      <c r="G30" s="7">
        <v>1.4992531213889125E-2</v>
      </c>
      <c r="H30" s="7">
        <v>1.4893886869028494E-2</v>
      </c>
      <c r="I30" s="7">
        <v>1.4992531213889125E-2</v>
      </c>
      <c r="S30" s="20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</row>
    <row r="31" spans="2:40" x14ac:dyDescent="0.2">
      <c r="B31" t="s">
        <v>18</v>
      </c>
      <c r="C31" s="1">
        <v>2.5424085532685125E-3</v>
      </c>
      <c r="D31" s="1">
        <v>4.4786799680094297E-3</v>
      </c>
      <c r="E31" s="1">
        <v>8.3091299406490727E-3</v>
      </c>
      <c r="F31" s="1">
        <v>1.2644694195395044E-2</v>
      </c>
      <c r="G31" s="1">
        <v>1.2700818004517968E-2</v>
      </c>
      <c r="H31" s="1">
        <v>1.2616632290833582E-2</v>
      </c>
      <c r="I31" s="1">
        <v>1.2518415624868461E-2</v>
      </c>
      <c r="S31" s="20" t="s">
        <v>42</v>
      </c>
      <c r="T31" s="18">
        <v>6.6089999999999996E-4</v>
      </c>
      <c r="U31" s="18">
        <v>2.6069999999999999E-3</v>
      </c>
      <c r="V31" s="18">
        <v>5.1659999999999996E-3</v>
      </c>
      <c r="W31" s="18">
        <v>1.0200000000000001E-2</v>
      </c>
      <c r="X31" s="18">
        <v>1.265E-2</v>
      </c>
      <c r="Y31" s="18">
        <v>1.3860000000000001E-2</v>
      </c>
      <c r="Z31" s="18">
        <v>1.393E-2</v>
      </c>
      <c r="AA31" s="18">
        <v>1.253E-3</v>
      </c>
      <c r="AB31" s="18">
        <v>1.9610000000000001E-3</v>
      </c>
      <c r="AC31" s="18">
        <v>3.5400000000000002E-3</v>
      </c>
      <c r="AD31" s="18">
        <v>5.5750000000000001E-3</v>
      </c>
      <c r="AE31" s="18">
        <v>6.2960000000000004E-3</v>
      </c>
      <c r="AF31" s="18">
        <v>7.6090000000000003E-3</v>
      </c>
      <c r="AG31" s="18">
        <v>8.3979999999999992E-3</v>
      </c>
      <c r="AH31" s="18">
        <v>2.019E-3</v>
      </c>
      <c r="AI31" s="18">
        <v>4.2680000000000001E-3</v>
      </c>
      <c r="AJ31" s="18">
        <v>7.7669999999999996E-3</v>
      </c>
      <c r="AK31" s="18">
        <v>1.34E-2</v>
      </c>
      <c r="AL31" s="18">
        <v>1.391E-2</v>
      </c>
      <c r="AM31" s="18">
        <v>1.383E-2</v>
      </c>
      <c r="AN31" s="18">
        <v>1.379E-2</v>
      </c>
    </row>
    <row r="32" spans="2:40" x14ac:dyDescent="0.2">
      <c r="B32" t="s">
        <v>19</v>
      </c>
      <c r="C32" s="1">
        <v>6.3286660263862909E-3</v>
      </c>
      <c r="D32" s="1">
        <v>8.6538947581256617E-3</v>
      </c>
      <c r="E32" s="1">
        <v>1.3253803770914421E-2</v>
      </c>
      <c r="F32" s="1">
        <v>1.8460294191983011E-2</v>
      </c>
      <c r="G32" s="1">
        <v>1.8527692126236329E-2</v>
      </c>
      <c r="H32" s="1">
        <v>1.8426595224856356E-2</v>
      </c>
      <c r="I32" s="1">
        <v>1.8308648839913053E-2</v>
      </c>
      <c r="S32" s="20" t="s">
        <v>43</v>
      </c>
      <c r="T32" s="18">
        <v>3.3869999999999998E-3</v>
      </c>
      <c r="U32" s="18">
        <v>5.0679999999999996E-3</v>
      </c>
      <c r="V32" s="18">
        <v>7.8130000000000005E-3</v>
      </c>
      <c r="W32" s="18">
        <v>1.363E-2</v>
      </c>
      <c r="X32" s="18">
        <v>1.593E-2</v>
      </c>
      <c r="Y32" s="18">
        <v>1.66E-2</v>
      </c>
      <c r="Z32" s="18">
        <v>1.6719999999999999E-2</v>
      </c>
      <c r="AA32" s="18">
        <v>3.5149999999999999E-3</v>
      </c>
      <c r="AB32" s="18">
        <v>4.0530000000000002E-3</v>
      </c>
      <c r="AC32" s="18">
        <v>5.6449999999999998E-3</v>
      </c>
      <c r="AD32" s="18">
        <v>7.7409999999999996E-3</v>
      </c>
      <c r="AE32" s="18">
        <v>8.5749999999999993E-3</v>
      </c>
      <c r="AF32" s="18">
        <v>9.9550000000000003E-3</v>
      </c>
      <c r="AG32" s="18">
        <v>1.076E-2</v>
      </c>
      <c r="AH32" s="18">
        <v>4.431E-3</v>
      </c>
      <c r="AI32" s="18">
        <v>6.7080000000000004E-3</v>
      </c>
      <c r="AJ32" s="18">
        <v>1.0829999999999999E-2</v>
      </c>
      <c r="AK32" s="18">
        <v>1.6299999999999999E-2</v>
      </c>
      <c r="AL32" s="18">
        <v>1.668E-2</v>
      </c>
      <c r="AM32" s="18">
        <v>1.6590000000000001E-2</v>
      </c>
      <c r="AN32" s="18">
        <v>1.6539999999999999E-2</v>
      </c>
    </row>
    <row r="33" spans="2:40" x14ac:dyDescent="0.2">
      <c r="B33" s="2" t="s">
        <v>1</v>
      </c>
      <c r="C33" s="2">
        <f>(AVERAGE(C29:C32))</f>
        <v>3.2246455649554131E-3</v>
      </c>
      <c r="D33" s="2">
        <f t="shared" ref="D33:I33" si="8">(AVERAGE(D29:D32))</f>
        <v>5.4878447891688444E-3</v>
      </c>
      <c r="E33" s="2">
        <f t="shared" si="8"/>
        <v>9.30057249668826E-3</v>
      </c>
      <c r="F33" s="2">
        <f t="shared" si="8"/>
        <v>1.48532742381314E-2</v>
      </c>
      <c r="G33" s="2">
        <f t="shared" si="8"/>
        <v>1.5292824102683782E-2</v>
      </c>
      <c r="H33" s="2">
        <f t="shared" si="8"/>
        <v>1.520775031343673E-2</v>
      </c>
      <c r="I33" s="2">
        <f t="shared" si="8"/>
        <v>1.5160755575342529E-2</v>
      </c>
      <c r="S33" s="20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</row>
    <row r="34" spans="2:40" x14ac:dyDescent="0.2">
      <c r="S34" s="20" t="s">
        <v>44</v>
      </c>
      <c r="T34" s="18">
        <v>2.4289999999999999E-2</v>
      </c>
      <c r="U34" s="18">
        <v>4.6050000000000001E-2</v>
      </c>
      <c r="V34" s="18">
        <v>7.7869999999999995E-2</v>
      </c>
      <c r="W34" s="18">
        <v>0.14299999999999999</v>
      </c>
      <c r="X34" s="18">
        <v>0.17150000000000001</v>
      </c>
      <c r="Y34" s="18">
        <v>0.18279999999999999</v>
      </c>
      <c r="Z34" s="18">
        <v>0.18390000000000001</v>
      </c>
      <c r="AA34" s="18">
        <v>2.861E-2</v>
      </c>
      <c r="AB34" s="18">
        <v>3.6080000000000001E-2</v>
      </c>
      <c r="AC34" s="18">
        <v>5.5109999999999999E-2</v>
      </c>
      <c r="AD34" s="18">
        <v>7.9899999999999999E-2</v>
      </c>
      <c r="AE34" s="18">
        <v>8.9230000000000004E-2</v>
      </c>
      <c r="AF34" s="18">
        <v>0.10539999999999999</v>
      </c>
      <c r="AG34" s="18">
        <v>0.115</v>
      </c>
      <c r="AH34" s="18">
        <v>3.8699999999999998E-2</v>
      </c>
      <c r="AI34" s="18">
        <v>6.5860000000000002E-2</v>
      </c>
      <c r="AJ34" s="18">
        <v>0.1116</v>
      </c>
      <c r="AK34" s="18">
        <v>0.1782</v>
      </c>
      <c r="AL34" s="18">
        <v>0.1835</v>
      </c>
      <c r="AM34" s="18">
        <v>0.1825</v>
      </c>
      <c r="AN34" s="18">
        <v>0.18190000000000001</v>
      </c>
    </row>
    <row r="35" spans="2:40" x14ac:dyDescent="0.2">
      <c r="S35" s="20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</row>
    <row r="36" spans="2:40" x14ac:dyDescent="0.2">
      <c r="S36" s="20" t="s">
        <v>45</v>
      </c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</row>
    <row r="37" spans="2:40" x14ac:dyDescent="0.2">
      <c r="S37" s="20" t="s">
        <v>46</v>
      </c>
      <c r="T37" s="18">
        <v>2.145</v>
      </c>
      <c r="U37" s="18">
        <v>3.899</v>
      </c>
      <c r="V37" s="18">
        <v>3.9020000000000001</v>
      </c>
      <c r="W37" s="18">
        <v>3.851</v>
      </c>
      <c r="X37" s="18">
        <v>3.3079999999999998</v>
      </c>
      <c r="Y37" s="18">
        <v>0.82279999999999998</v>
      </c>
      <c r="Z37" s="18">
        <v>1.119</v>
      </c>
      <c r="AA37" s="18">
        <v>3.722</v>
      </c>
      <c r="AB37" s="18">
        <v>3.8490000000000002</v>
      </c>
      <c r="AC37" s="18">
        <v>2.9820000000000002</v>
      </c>
      <c r="AD37" s="18">
        <v>1.9159999999999999</v>
      </c>
      <c r="AE37" s="18">
        <v>2.2850000000000001</v>
      </c>
      <c r="AF37" s="18">
        <v>2.093</v>
      </c>
      <c r="AG37" s="18">
        <v>1.976</v>
      </c>
      <c r="AH37" s="18">
        <v>3.7719999999999998</v>
      </c>
      <c r="AI37" s="18">
        <v>3.9489999999999998</v>
      </c>
      <c r="AJ37" s="18">
        <v>3.82</v>
      </c>
      <c r="AK37" s="18">
        <v>2.532</v>
      </c>
      <c r="AL37" s="18">
        <v>1.0429999999999999</v>
      </c>
      <c r="AM37" s="18">
        <v>1.034</v>
      </c>
      <c r="AN37" s="18">
        <v>0.73870000000000002</v>
      </c>
    </row>
    <row r="38" spans="2:40" x14ac:dyDescent="0.2">
      <c r="S38" s="20" t="s">
        <v>47</v>
      </c>
      <c r="T38" s="18">
        <v>0.34210000000000002</v>
      </c>
      <c r="U38" s="18">
        <v>0.14230000000000001</v>
      </c>
      <c r="V38" s="18">
        <v>0.14219999999999999</v>
      </c>
      <c r="W38" s="18">
        <v>0.14580000000000001</v>
      </c>
      <c r="X38" s="18">
        <v>0.1913</v>
      </c>
      <c r="Y38" s="18">
        <v>0.66269999999999996</v>
      </c>
      <c r="Z38" s="18">
        <v>0.57150000000000001</v>
      </c>
      <c r="AA38" s="18">
        <v>0.15559999999999999</v>
      </c>
      <c r="AB38" s="18">
        <v>0.1459</v>
      </c>
      <c r="AC38" s="18">
        <v>0.22520000000000001</v>
      </c>
      <c r="AD38" s="18">
        <v>0.38369999999999999</v>
      </c>
      <c r="AE38" s="18">
        <v>0.31909999999999999</v>
      </c>
      <c r="AF38" s="18">
        <v>0.3513</v>
      </c>
      <c r="AG38" s="18">
        <v>0.37230000000000002</v>
      </c>
      <c r="AH38" s="18">
        <v>0.1517</v>
      </c>
      <c r="AI38" s="18">
        <v>0.13880000000000001</v>
      </c>
      <c r="AJ38" s="18">
        <v>0.14810000000000001</v>
      </c>
      <c r="AK38" s="18">
        <v>0.28199999999999997</v>
      </c>
      <c r="AL38" s="18">
        <v>0.59360000000000002</v>
      </c>
      <c r="AM38" s="18">
        <v>0.59640000000000004</v>
      </c>
      <c r="AN38" s="18">
        <v>0.69120000000000004</v>
      </c>
    </row>
    <row r="39" spans="2:40" x14ac:dyDescent="0.2">
      <c r="S39" s="20" t="s">
        <v>48</v>
      </c>
      <c r="T39" s="18" t="s">
        <v>49</v>
      </c>
      <c r="U39" s="18" t="s">
        <v>49</v>
      </c>
      <c r="V39" s="18" t="s">
        <v>49</v>
      </c>
      <c r="W39" s="18" t="s">
        <v>49</v>
      </c>
      <c r="X39" s="18" t="s">
        <v>49</v>
      </c>
      <c r="Y39" s="18" t="s">
        <v>49</v>
      </c>
      <c r="Z39" s="18" t="s">
        <v>49</v>
      </c>
      <c r="AA39" s="18" t="s">
        <v>49</v>
      </c>
      <c r="AB39" s="18" t="s">
        <v>49</v>
      </c>
      <c r="AC39" s="18" t="s">
        <v>49</v>
      </c>
      <c r="AD39" s="18" t="s">
        <v>49</v>
      </c>
      <c r="AE39" s="18" t="s">
        <v>49</v>
      </c>
      <c r="AF39" s="18" t="s">
        <v>49</v>
      </c>
      <c r="AG39" s="18" t="s">
        <v>49</v>
      </c>
      <c r="AH39" s="18" t="s">
        <v>49</v>
      </c>
      <c r="AI39" s="18" t="s">
        <v>49</v>
      </c>
      <c r="AJ39" s="18" t="s">
        <v>49</v>
      </c>
      <c r="AK39" s="18" t="s">
        <v>49</v>
      </c>
      <c r="AL39" s="18" t="s">
        <v>49</v>
      </c>
      <c r="AM39" s="18" t="s">
        <v>49</v>
      </c>
      <c r="AN39" s="18" t="s">
        <v>49</v>
      </c>
    </row>
    <row r="40" spans="2:40" x14ac:dyDescent="0.2">
      <c r="S40" s="20" t="s">
        <v>50</v>
      </c>
      <c r="T40" s="18" t="s">
        <v>51</v>
      </c>
      <c r="U40" s="18" t="s">
        <v>51</v>
      </c>
      <c r="V40" s="18" t="s">
        <v>51</v>
      </c>
      <c r="W40" s="18" t="s">
        <v>51</v>
      </c>
      <c r="X40" s="18" t="s">
        <v>51</v>
      </c>
      <c r="Y40" s="18" t="s">
        <v>51</v>
      </c>
      <c r="Z40" s="18" t="s">
        <v>51</v>
      </c>
      <c r="AA40" s="18" t="s">
        <v>51</v>
      </c>
      <c r="AB40" s="18" t="s">
        <v>51</v>
      </c>
      <c r="AC40" s="18" t="s">
        <v>51</v>
      </c>
      <c r="AD40" s="18" t="s">
        <v>51</v>
      </c>
      <c r="AE40" s="18" t="s">
        <v>51</v>
      </c>
      <c r="AF40" s="18" t="s">
        <v>51</v>
      </c>
      <c r="AG40" s="18" t="s">
        <v>51</v>
      </c>
      <c r="AH40" s="18" t="s">
        <v>51</v>
      </c>
      <c r="AI40" s="18" t="s">
        <v>51</v>
      </c>
      <c r="AJ40" s="18" t="s">
        <v>51</v>
      </c>
      <c r="AK40" s="18" t="s">
        <v>51</v>
      </c>
      <c r="AL40" s="18" t="s">
        <v>51</v>
      </c>
      <c r="AM40" s="18" t="s">
        <v>51</v>
      </c>
      <c r="AN40" s="18" t="s">
        <v>51</v>
      </c>
    </row>
    <row r="41" spans="2:40" x14ac:dyDescent="0.2">
      <c r="S41" s="20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</row>
    <row r="42" spans="2:40" x14ac:dyDescent="0.2">
      <c r="S42" s="20" t="s">
        <v>52</v>
      </c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</row>
    <row r="43" spans="2:40" x14ac:dyDescent="0.2">
      <c r="S43" s="20" t="s">
        <v>53</v>
      </c>
      <c r="T43" s="18">
        <v>0.81269999999999998</v>
      </c>
      <c r="U43" s="18">
        <v>0.66720000000000002</v>
      </c>
      <c r="V43" s="18">
        <v>0.66959999999999997</v>
      </c>
      <c r="W43" s="18">
        <v>0.66790000000000005</v>
      </c>
      <c r="X43" s="18">
        <v>0.72589999999999999</v>
      </c>
      <c r="Y43" s="18">
        <v>0.83020000000000005</v>
      </c>
      <c r="Z43" s="18">
        <v>0.84930000000000005</v>
      </c>
      <c r="AA43" s="18">
        <v>0.72540000000000004</v>
      </c>
      <c r="AB43" s="18">
        <v>0.68810000000000004</v>
      </c>
      <c r="AC43" s="18">
        <v>0.77349999999999997</v>
      </c>
      <c r="AD43" s="18">
        <v>0.88759999999999994</v>
      </c>
      <c r="AE43" s="18">
        <v>0.84360000000000002</v>
      </c>
      <c r="AF43" s="18">
        <v>0.87490000000000001</v>
      </c>
      <c r="AG43" s="18">
        <v>0.87849999999999995</v>
      </c>
      <c r="AH43" s="18">
        <v>0.70089999999999997</v>
      </c>
      <c r="AI43" s="18">
        <v>0.64510000000000001</v>
      </c>
      <c r="AJ43" s="18">
        <v>0.69740000000000002</v>
      </c>
      <c r="AK43" s="18">
        <v>0.80230000000000001</v>
      </c>
      <c r="AL43" s="18">
        <v>0.82820000000000005</v>
      </c>
      <c r="AM43" s="18">
        <v>0.81859999999999999</v>
      </c>
      <c r="AN43" s="18">
        <v>0.86819999999999997</v>
      </c>
    </row>
    <row r="44" spans="2:40" x14ac:dyDescent="0.2">
      <c r="S44" s="20" t="s">
        <v>47</v>
      </c>
      <c r="T44" s="18">
        <v>1.3100000000000001E-2</v>
      </c>
      <c r="U44" s="18">
        <v>4.0000000000000002E-4</v>
      </c>
      <c r="V44" s="18">
        <v>4.0000000000000002E-4</v>
      </c>
      <c r="W44" s="18">
        <v>4.0000000000000002E-4</v>
      </c>
      <c r="X44" s="18">
        <v>1.5E-3</v>
      </c>
      <c r="Y44" s="18">
        <v>2.1100000000000001E-2</v>
      </c>
      <c r="Z44" s="18">
        <v>3.5900000000000001E-2</v>
      </c>
      <c r="AA44" s="18">
        <v>1.5E-3</v>
      </c>
      <c r="AB44" s="18">
        <v>5.9999999999999995E-4</v>
      </c>
      <c r="AC44" s="18">
        <v>4.7999999999999996E-3</v>
      </c>
      <c r="AD44" s="18">
        <v>0.1096</v>
      </c>
      <c r="AE44" s="18">
        <v>3.0700000000000002E-2</v>
      </c>
      <c r="AF44" s="18">
        <v>7.5499999999999998E-2</v>
      </c>
      <c r="AG44" s="18">
        <v>8.3799999999999999E-2</v>
      </c>
      <c r="AH44" s="18">
        <v>8.9999999999999998E-4</v>
      </c>
      <c r="AI44" s="18">
        <v>2.9999999999999997E-4</v>
      </c>
      <c r="AJ44" s="18">
        <v>8.0000000000000004E-4</v>
      </c>
      <c r="AK44" s="18">
        <v>9.9000000000000008E-3</v>
      </c>
      <c r="AL44" s="18">
        <v>0.02</v>
      </c>
      <c r="AM44" s="18">
        <v>1.54E-2</v>
      </c>
      <c r="AN44" s="18">
        <v>6.2E-2</v>
      </c>
    </row>
    <row r="45" spans="2:40" x14ac:dyDescent="0.2">
      <c r="S45" s="20" t="s">
        <v>48</v>
      </c>
      <c r="T45" s="18" t="s">
        <v>54</v>
      </c>
      <c r="U45" s="18" t="s">
        <v>54</v>
      </c>
      <c r="V45" s="18" t="s">
        <v>54</v>
      </c>
      <c r="W45" s="18" t="s">
        <v>54</v>
      </c>
      <c r="X45" s="18" t="s">
        <v>54</v>
      </c>
      <c r="Y45" s="18" t="s">
        <v>54</v>
      </c>
      <c r="Z45" s="18" t="s">
        <v>54</v>
      </c>
      <c r="AA45" s="18" t="s">
        <v>54</v>
      </c>
      <c r="AB45" s="18" t="s">
        <v>54</v>
      </c>
      <c r="AC45" s="18" t="s">
        <v>54</v>
      </c>
      <c r="AD45" s="18" t="s">
        <v>49</v>
      </c>
      <c r="AE45" s="18" t="s">
        <v>54</v>
      </c>
      <c r="AF45" s="18" t="s">
        <v>49</v>
      </c>
      <c r="AG45" s="18" t="s">
        <v>49</v>
      </c>
      <c r="AH45" s="18" t="s">
        <v>54</v>
      </c>
      <c r="AI45" s="18" t="s">
        <v>54</v>
      </c>
      <c r="AJ45" s="18" t="s">
        <v>54</v>
      </c>
      <c r="AK45" s="18" t="s">
        <v>54</v>
      </c>
      <c r="AL45" s="18" t="s">
        <v>54</v>
      </c>
      <c r="AM45" s="18" t="s">
        <v>54</v>
      </c>
      <c r="AN45" s="18" t="s">
        <v>49</v>
      </c>
    </row>
    <row r="46" spans="2:40" x14ac:dyDescent="0.2">
      <c r="S46" s="20" t="s">
        <v>50</v>
      </c>
      <c r="T46" s="18" t="s">
        <v>55</v>
      </c>
      <c r="U46" s="18" t="s">
        <v>56</v>
      </c>
      <c r="V46" s="18" t="s">
        <v>56</v>
      </c>
      <c r="W46" s="18" t="s">
        <v>56</v>
      </c>
      <c r="X46" s="18" t="s">
        <v>57</v>
      </c>
      <c r="Y46" s="18" t="s">
        <v>55</v>
      </c>
      <c r="Z46" s="18" t="s">
        <v>55</v>
      </c>
      <c r="AA46" s="18" t="s">
        <v>57</v>
      </c>
      <c r="AB46" s="18" t="s">
        <v>56</v>
      </c>
      <c r="AC46" s="18" t="s">
        <v>57</v>
      </c>
      <c r="AD46" s="18" t="s">
        <v>51</v>
      </c>
      <c r="AE46" s="18" t="s">
        <v>55</v>
      </c>
      <c r="AF46" s="18" t="s">
        <v>51</v>
      </c>
      <c r="AG46" s="18" t="s">
        <v>51</v>
      </c>
      <c r="AH46" s="18" t="s">
        <v>56</v>
      </c>
      <c r="AI46" s="18" t="s">
        <v>56</v>
      </c>
      <c r="AJ46" s="18" t="s">
        <v>56</v>
      </c>
      <c r="AK46" s="18" t="s">
        <v>57</v>
      </c>
      <c r="AL46" s="18" t="s">
        <v>55</v>
      </c>
      <c r="AM46" s="18" t="s">
        <v>55</v>
      </c>
      <c r="AN46" s="18" t="s">
        <v>51</v>
      </c>
    </row>
    <row r="47" spans="2:40" x14ac:dyDescent="0.2">
      <c r="S47" s="23" t="s">
        <v>58</v>
      </c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</row>
    <row r="48" spans="2:40" x14ac:dyDescent="0.2">
      <c r="S48" s="19"/>
      <c r="T48" s="19"/>
      <c r="U48" s="19"/>
      <c r="V48" s="19"/>
      <c r="W48" s="19"/>
      <c r="X48" s="19"/>
      <c r="Y48" s="19"/>
      <c r="Z48" s="19"/>
      <c r="AA48" s="19"/>
    </row>
    <row r="49" spans="19:33" x14ac:dyDescent="0.2">
      <c r="S49" s="20" t="s">
        <v>59</v>
      </c>
      <c r="T49" s="18">
        <v>1</v>
      </c>
      <c r="U49" s="18"/>
      <c r="V49" s="18"/>
      <c r="W49" s="18"/>
      <c r="X49" s="18"/>
      <c r="Y49" s="18"/>
      <c r="AA49" s="18"/>
    </row>
    <row r="50" spans="19:33" x14ac:dyDescent="0.2">
      <c r="S50" s="20" t="s">
        <v>60</v>
      </c>
      <c r="T50" s="18">
        <v>210</v>
      </c>
      <c r="U50" s="18"/>
      <c r="V50" s="18"/>
      <c r="W50" s="18"/>
      <c r="X50" s="18"/>
      <c r="Y50" s="18"/>
      <c r="AA50" s="18"/>
      <c r="AB50" s="19"/>
      <c r="AC50" s="19"/>
      <c r="AD50" s="19"/>
      <c r="AE50" s="19"/>
      <c r="AF50" s="19"/>
      <c r="AG50" s="19"/>
    </row>
    <row r="51" spans="19:33" x14ac:dyDescent="0.2">
      <c r="S51" s="20" t="s">
        <v>61</v>
      </c>
      <c r="T51" s="18">
        <v>0.05</v>
      </c>
      <c r="U51" s="18"/>
      <c r="V51" s="18"/>
      <c r="W51" s="18"/>
      <c r="X51" s="18"/>
      <c r="Y51" s="18"/>
      <c r="AA51" s="18"/>
      <c r="AB51" s="20" t="s">
        <v>492</v>
      </c>
      <c r="AC51" s="18" t="s">
        <v>493</v>
      </c>
      <c r="AD51" s="18"/>
      <c r="AE51" s="18"/>
      <c r="AF51" s="18"/>
      <c r="AG51" s="18"/>
    </row>
    <row r="52" spans="19:33" x14ac:dyDescent="0.2">
      <c r="S52" s="20"/>
      <c r="T52" s="18"/>
      <c r="U52" s="18"/>
      <c r="V52" s="18"/>
      <c r="W52" s="18"/>
      <c r="X52" s="18"/>
      <c r="Y52" s="18"/>
      <c r="AA52" s="18"/>
      <c r="AB52" s="20" t="s">
        <v>494</v>
      </c>
      <c r="AC52" s="18" t="s">
        <v>495</v>
      </c>
      <c r="AD52" s="18" t="s">
        <v>496</v>
      </c>
      <c r="AE52" s="18" t="s">
        <v>497</v>
      </c>
      <c r="AF52" s="18" t="s">
        <v>498</v>
      </c>
      <c r="AG52" s="18" t="s">
        <v>499</v>
      </c>
    </row>
    <row r="53" spans="19:33" x14ac:dyDescent="0.2">
      <c r="S53" s="20" t="s">
        <v>62</v>
      </c>
      <c r="T53" s="18" t="s">
        <v>63</v>
      </c>
      <c r="U53" s="18" t="s">
        <v>64</v>
      </c>
      <c r="V53" s="18" t="s">
        <v>65</v>
      </c>
      <c r="W53" s="18" t="s">
        <v>66</v>
      </c>
      <c r="X53" s="18" t="s">
        <v>67</v>
      </c>
      <c r="Y53" s="18"/>
      <c r="AA53" s="18"/>
      <c r="AB53" s="20"/>
      <c r="AC53" s="18"/>
      <c r="AD53" s="18"/>
      <c r="AE53" s="18"/>
      <c r="AF53" s="18"/>
      <c r="AG53" s="18"/>
    </row>
    <row r="54" spans="19:33" x14ac:dyDescent="0.2">
      <c r="S54" s="20"/>
      <c r="T54" s="18"/>
      <c r="U54" s="18"/>
      <c r="V54" s="18"/>
      <c r="W54" s="18"/>
      <c r="X54" s="18"/>
      <c r="Y54" s="18"/>
      <c r="AA54" s="18"/>
      <c r="AB54" s="20" t="s">
        <v>500</v>
      </c>
      <c r="AC54" s="18"/>
      <c r="AD54" s="18"/>
      <c r="AE54" s="18"/>
      <c r="AF54" s="18"/>
      <c r="AG54" s="18"/>
    </row>
    <row r="55" spans="19:33" x14ac:dyDescent="0.2">
      <c r="S55" s="20" t="s">
        <v>521</v>
      </c>
      <c r="T55" s="18">
        <v>-1.8129999999999999E-3</v>
      </c>
      <c r="U55" s="18" t="s">
        <v>68</v>
      </c>
      <c r="V55" s="18" t="s">
        <v>54</v>
      </c>
      <c r="W55" s="18" t="s">
        <v>51</v>
      </c>
      <c r="X55" s="18">
        <v>0.84860000000000002</v>
      </c>
      <c r="Y55" s="18" t="s">
        <v>69</v>
      </c>
      <c r="AA55" s="18"/>
      <c r="AB55" s="20" t="s">
        <v>501</v>
      </c>
      <c r="AC55" s="18">
        <v>69.91</v>
      </c>
      <c r="AD55" s="18"/>
      <c r="AE55" s="18"/>
      <c r="AF55" s="18"/>
      <c r="AG55" s="18"/>
    </row>
    <row r="56" spans="19:33" x14ac:dyDescent="0.2">
      <c r="S56" s="20" t="s">
        <v>522</v>
      </c>
      <c r="T56" s="18">
        <v>-4.4660000000000004E-3</v>
      </c>
      <c r="U56" s="18" t="s">
        <v>70</v>
      </c>
      <c r="V56" s="18" t="s">
        <v>49</v>
      </c>
      <c r="W56" s="18" t="s">
        <v>71</v>
      </c>
      <c r="X56" s="18" t="s">
        <v>72</v>
      </c>
      <c r="Y56" s="18" t="s">
        <v>73</v>
      </c>
      <c r="AA56" s="18"/>
      <c r="AB56" s="20" t="s">
        <v>47</v>
      </c>
      <c r="AC56" s="18" t="s">
        <v>72</v>
      </c>
      <c r="AD56" s="18"/>
      <c r="AE56" s="18"/>
      <c r="AF56" s="18"/>
      <c r="AG56" s="18"/>
    </row>
    <row r="57" spans="19:33" x14ac:dyDescent="0.2">
      <c r="S57" s="20" t="s">
        <v>523</v>
      </c>
      <c r="T57" s="18">
        <v>-9.8919999999999998E-3</v>
      </c>
      <c r="U57" s="18" t="s">
        <v>74</v>
      </c>
      <c r="V57" s="18" t="s">
        <v>49</v>
      </c>
      <c r="W57" s="18" t="s">
        <v>71</v>
      </c>
      <c r="X57" s="18" t="s">
        <v>72</v>
      </c>
      <c r="Y57" s="18" t="s">
        <v>75</v>
      </c>
      <c r="AA57" s="18"/>
      <c r="AB57" s="20" t="s">
        <v>50</v>
      </c>
      <c r="AC57" s="18" t="s">
        <v>71</v>
      </c>
      <c r="AD57" s="18"/>
      <c r="AE57" s="18"/>
      <c r="AF57" s="18"/>
      <c r="AG57" s="18"/>
    </row>
    <row r="58" spans="19:33" x14ac:dyDescent="0.2">
      <c r="S58" s="20" t="s">
        <v>524</v>
      </c>
      <c r="T58" s="18">
        <v>-1.227E-2</v>
      </c>
      <c r="U58" s="18" t="s">
        <v>76</v>
      </c>
      <c r="V58" s="18" t="s">
        <v>49</v>
      </c>
      <c r="W58" s="18" t="s">
        <v>71</v>
      </c>
      <c r="X58" s="18" t="s">
        <v>72</v>
      </c>
      <c r="Y58" s="18" t="s">
        <v>77</v>
      </c>
      <c r="AA58" s="18"/>
      <c r="AB58" s="20" t="s">
        <v>502</v>
      </c>
      <c r="AC58" s="18" t="s">
        <v>49</v>
      </c>
      <c r="AD58" s="18"/>
      <c r="AE58" s="18"/>
      <c r="AF58" s="18"/>
      <c r="AG58" s="18"/>
    </row>
    <row r="59" spans="19:33" x14ac:dyDescent="0.2">
      <c r="S59" s="20" t="s">
        <v>525</v>
      </c>
      <c r="T59" s="18">
        <v>-1.321E-2</v>
      </c>
      <c r="U59" s="18" t="s">
        <v>78</v>
      </c>
      <c r="V59" s="18" t="s">
        <v>49</v>
      </c>
      <c r="W59" s="18" t="s">
        <v>71</v>
      </c>
      <c r="X59" s="18" t="s">
        <v>72</v>
      </c>
      <c r="Y59" s="18" t="s">
        <v>79</v>
      </c>
      <c r="AA59" s="18"/>
      <c r="AB59" s="20" t="s">
        <v>503</v>
      </c>
      <c r="AC59" s="18">
        <v>0.85819999999999996</v>
      </c>
      <c r="AD59" s="18"/>
      <c r="AE59" s="18"/>
      <c r="AF59" s="18"/>
      <c r="AG59" s="18"/>
    </row>
    <row r="60" spans="19:33" x14ac:dyDescent="0.2">
      <c r="S60" s="20" t="s">
        <v>526</v>
      </c>
      <c r="T60" s="18">
        <v>-1.3299999999999999E-2</v>
      </c>
      <c r="U60" s="18" t="s">
        <v>80</v>
      </c>
      <c r="V60" s="18" t="s">
        <v>49</v>
      </c>
      <c r="W60" s="18" t="s">
        <v>71</v>
      </c>
      <c r="X60" s="18" t="s">
        <v>72</v>
      </c>
      <c r="Y60" s="18" t="s">
        <v>81</v>
      </c>
      <c r="AA60" s="18"/>
      <c r="AB60" s="20"/>
      <c r="AC60" s="18"/>
      <c r="AD60" s="18"/>
      <c r="AE60" s="18"/>
      <c r="AF60" s="18"/>
      <c r="AG60" s="18"/>
    </row>
    <row r="61" spans="19:33" x14ac:dyDescent="0.2">
      <c r="S61" s="20" t="s">
        <v>527</v>
      </c>
      <c r="T61" s="18">
        <v>-3.6019999999999997E-4</v>
      </c>
      <c r="U61" s="18" t="s">
        <v>82</v>
      </c>
      <c r="V61" s="18" t="s">
        <v>54</v>
      </c>
      <c r="W61" s="18" t="s">
        <v>51</v>
      </c>
      <c r="X61" s="18" t="s">
        <v>83</v>
      </c>
      <c r="Y61" s="18" t="s">
        <v>84</v>
      </c>
      <c r="AA61" s="18"/>
      <c r="AB61" s="20" t="s">
        <v>504</v>
      </c>
      <c r="AC61" s="18"/>
      <c r="AD61" s="18"/>
      <c r="AE61" s="18"/>
      <c r="AF61" s="18"/>
      <c r="AG61" s="18"/>
    </row>
    <row r="62" spans="19:33" x14ac:dyDescent="0.2">
      <c r="S62" s="20" t="s">
        <v>528</v>
      </c>
      <c r="T62" s="18">
        <v>-9.8290000000000009E-4</v>
      </c>
      <c r="U62" s="18" t="s">
        <v>85</v>
      </c>
      <c r="V62" s="18" t="s">
        <v>54</v>
      </c>
      <c r="W62" s="18" t="s">
        <v>51</v>
      </c>
      <c r="X62" s="18">
        <v>0.99990000000000001</v>
      </c>
      <c r="Y62" s="18" t="s">
        <v>86</v>
      </c>
      <c r="AA62" s="18"/>
      <c r="AB62" s="20" t="s">
        <v>505</v>
      </c>
      <c r="AC62" s="18" t="s">
        <v>506</v>
      </c>
      <c r="AD62" s="18"/>
      <c r="AE62" s="18"/>
      <c r="AF62" s="18"/>
      <c r="AG62" s="18"/>
    </row>
    <row r="63" spans="19:33" x14ac:dyDescent="0.2">
      <c r="S63" s="20" t="s">
        <v>529</v>
      </c>
      <c r="T63" s="18">
        <v>-2.5690000000000001E-3</v>
      </c>
      <c r="U63" s="18" t="s">
        <v>87</v>
      </c>
      <c r="V63" s="18" t="s">
        <v>54</v>
      </c>
      <c r="W63" s="18" t="s">
        <v>51</v>
      </c>
      <c r="X63" s="18">
        <v>0.2369</v>
      </c>
      <c r="Y63" s="18" t="s">
        <v>88</v>
      </c>
      <c r="AA63" s="18"/>
      <c r="AB63" s="20" t="s">
        <v>47</v>
      </c>
      <c r="AC63" s="18" t="s">
        <v>83</v>
      </c>
      <c r="AD63" s="18"/>
      <c r="AE63" s="18"/>
      <c r="AF63" s="18"/>
      <c r="AG63" s="18"/>
    </row>
    <row r="64" spans="19:33" x14ac:dyDescent="0.2">
      <c r="S64" s="20" t="s">
        <v>530</v>
      </c>
      <c r="T64" s="18">
        <v>-4.6340000000000001E-3</v>
      </c>
      <c r="U64" s="18" t="s">
        <v>89</v>
      </c>
      <c r="V64" s="18" t="s">
        <v>49</v>
      </c>
      <c r="W64" s="18" t="s">
        <v>71</v>
      </c>
      <c r="X64" s="18" t="s">
        <v>72</v>
      </c>
      <c r="Y64" s="18" t="s">
        <v>90</v>
      </c>
      <c r="AA64" s="18"/>
      <c r="AB64" s="20" t="s">
        <v>50</v>
      </c>
      <c r="AC64" s="18" t="s">
        <v>51</v>
      </c>
      <c r="AD64" s="18"/>
      <c r="AE64" s="18"/>
      <c r="AF64" s="18"/>
      <c r="AG64" s="18"/>
    </row>
    <row r="65" spans="19:33" x14ac:dyDescent="0.2">
      <c r="S65" s="20" t="s">
        <v>531</v>
      </c>
      <c r="T65" s="18">
        <v>-5.4120000000000001E-3</v>
      </c>
      <c r="U65" s="18" t="s">
        <v>91</v>
      </c>
      <c r="V65" s="18" t="s">
        <v>49</v>
      </c>
      <c r="W65" s="18" t="s">
        <v>71</v>
      </c>
      <c r="X65" s="18" t="s">
        <v>72</v>
      </c>
      <c r="Y65" s="18" t="s">
        <v>92</v>
      </c>
      <c r="AA65" s="18"/>
      <c r="AB65" s="20" t="s">
        <v>507</v>
      </c>
      <c r="AC65" s="18" t="s">
        <v>54</v>
      </c>
      <c r="AD65" s="18"/>
      <c r="AE65" s="18"/>
      <c r="AF65" s="18"/>
      <c r="AG65" s="18"/>
    </row>
    <row r="66" spans="19:33" x14ac:dyDescent="0.2">
      <c r="S66" s="20" t="s">
        <v>532</v>
      </c>
      <c r="T66" s="18">
        <v>-6.7590000000000003E-3</v>
      </c>
      <c r="U66" s="18" t="s">
        <v>93</v>
      </c>
      <c r="V66" s="18" t="s">
        <v>49</v>
      </c>
      <c r="W66" s="18" t="s">
        <v>71</v>
      </c>
      <c r="X66" s="18" t="s">
        <v>72</v>
      </c>
      <c r="Y66" s="18" t="s">
        <v>94</v>
      </c>
      <c r="AA66" s="18"/>
      <c r="AB66" s="20"/>
      <c r="AC66" s="18"/>
      <c r="AD66" s="18"/>
      <c r="AE66" s="18"/>
      <c r="AF66" s="18"/>
      <c r="AG66" s="18"/>
    </row>
    <row r="67" spans="19:33" x14ac:dyDescent="0.2">
      <c r="S67" s="20" t="s">
        <v>533</v>
      </c>
      <c r="T67" s="18">
        <v>-7.5560000000000002E-3</v>
      </c>
      <c r="U67" s="18" t="s">
        <v>95</v>
      </c>
      <c r="V67" s="18" t="s">
        <v>49</v>
      </c>
      <c r="W67" s="18" t="s">
        <v>71</v>
      </c>
      <c r="X67" s="18" t="s">
        <v>72</v>
      </c>
      <c r="Y67" s="18" t="s">
        <v>96</v>
      </c>
      <c r="AA67" s="18"/>
      <c r="AB67" s="20" t="s">
        <v>508</v>
      </c>
      <c r="AC67" s="18"/>
      <c r="AD67" s="18"/>
      <c r="AE67" s="18"/>
      <c r="AF67" s="18"/>
      <c r="AG67" s="18"/>
    </row>
    <row r="68" spans="19:33" x14ac:dyDescent="0.2">
      <c r="S68" s="20" t="s">
        <v>534</v>
      </c>
      <c r="T68" s="18">
        <v>-1.201E-3</v>
      </c>
      <c r="U68" s="18" t="s">
        <v>97</v>
      </c>
      <c r="V68" s="18" t="s">
        <v>54</v>
      </c>
      <c r="W68" s="18" t="s">
        <v>51</v>
      </c>
      <c r="X68" s="18">
        <v>0.998</v>
      </c>
      <c r="Y68" s="18" t="s">
        <v>98</v>
      </c>
      <c r="AA68" s="18"/>
      <c r="AB68" s="20" t="s">
        <v>509</v>
      </c>
      <c r="AC68" s="18">
        <v>8.3529999999999998</v>
      </c>
      <c r="AD68" s="18"/>
      <c r="AE68" s="18"/>
      <c r="AF68" s="18"/>
      <c r="AG68" s="18"/>
    </row>
    <row r="69" spans="19:33" x14ac:dyDescent="0.2">
      <c r="S69" s="20" t="s">
        <v>535</v>
      </c>
      <c r="T69" s="18">
        <v>-3.4640000000000001E-3</v>
      </c>
      <c r="U69" s="18" t="s">
        <v>99</v>
      </c>
      <c r="V69" s="18" t="s">
        <v>49</v>
      </c>
      <c r="W69" s="18" t="s">
        <v>57</v>
      </c>
      <c r="X69" s="18">
        <v>9.5999999999999992E-3</v>
      </c>
      <c r="Y69" s="18" t="s">
        <v>100</v>
      </c>
      <c r="AA69" s="18"/>
      <c r="AB69" s="20" t="s">
        <v>47</v>
      </c>
      <c r="AC69" s="18">
        <v>0.98929999999999996</v>
      </c>
      <c r="AD69" s="18"/>
      <c r="AE69" s="18"/>
      <c r="AF69" s="18"/>
      <c r="AG69" s="18"/>
    </row>
    <row r="70" spans="19:33" x14ac:dyDescent="0.2">
      <c r="S70" s="20" t="s">
        <v>536</v>
      </c>
      <c r="T70" s="18">
        <v>-7.2769999999999996E-3</v>
      </c>
      <c r="U70" s="18" t="s">
        <v>101</v>
      </c>
      <c r="V70" s="18" t="s">
        <v>49</v>
      </c>
      <c r="W70" s="18" t="s">
        <v>71</v>
      </c>
      <c r="X70" s="18" t="s">
        <v>72</v>
      </c>
      <c r="Y70" s="18" t="s">
        <v>102</v>
      </c>
      <c r="AA70" s="18"/>
      <c r="AB70" s="20" t="s">
        <v>50</v>
      </c>
      <c r="AC70" s="18" t="s">
        <v>51</v>
      </c>
      <c r="AD70" s="18"/>
      <c r="AE70" s="18"/>
      <c r="AF70" s="18"/>
      <c r="AG70" s="18"/>
    </row>
    <row r="71" spans="19:33" x14ac:dyDescent="0.2">
      <c r="S71" s="20" t="s">
        <v>537</v>
      </c>
      <c r="T71" s="18">
        <v>-1.2829999999999999E-2</v>
      </c>
      <c r="U71" s="18" t="s">
        <v>103</v>
      </c>
      <c r="V71" s="18" t="s">
        <v>49</v>
      </c>
      <c r="W71" s="18" t="s">
        <v>71</v>
      </c>
      <c r="X71" s="18" t="s">
        <v>72</v>
      </c>
      <c r="Y71" s="18" t="s">
        <v>104</v>
      </c>
      <c r="AA71" s="18"/>
      <c r="AB71" s="20" t="s">
        <v>507</v>
      </c>
      <c r="AC71" s="18" t="s">
        <v>54</v>
      </c>
      <c r="AD71" s="18"/>
      <c r="AE71" s="18"/>
      <c r="AF71" s="18"/>
      <c r="AG71" s="18"/>
    </row>
    <row r="72" spans="19:33" x14ac:dyDescent="0.2">
      <c r="S72" s="20" t="s">
        <v>538</v>
      </c>
      <c r="T72" s="18">
        <v>-1.3270000000000001E-2</v>
      </c>
      <c r="U72" s="18" t="s">
        <v>105</v>
      </c>
      <c r="V72" s="18" t="s">
        <v>49</v>
      </c>
      <c r="W72" s="18" t="s">
        <v>71</v>
      </c>
      <c r="X72" s="18" t="s">
        <v>72</v>
      </c>
      <c r="Y72" s="18" t="s">
        <v>106</v>
      </c>
      <c r="AA72" s="18"/>
      <c r="AB72" s="20"/>
      <c r="AC72" s="18"/>
      <c r="AD72" s="18"/>
      <c r="AE72" s="18"/>
      <c r="AF72" s="18"/>
      <c r="AG72" s="18"/>
    </row>
    <row r="73" spans="19:33" x14ac:dyDescent="0.2">
      <c r="S73" s="20" t="s">
        <v>539</v>
      </c>
      <c r="T73" s="18">
        <v>-1.3180000000000001E-2</v>
      </c>
      <c r="U73" s="18" t="s">
        <v>107</v>
      </c>
      <c r="V73" s="18" t="s">
        <v>49</v>
      </c>
      <c r="W73" s="18" t="s">
        <v>71</v>
      </c>
      <c r="X73" s="18" t="s">
        <v>72</v>
      </c>
      <c r="Y73" s="18" t="s">
        <v>108</v>
      </c>
      <c r="AA73" s="18"/>
      <c r="AB73" s="20" t="s">
        <v>510</v>
      </c>
      <c r="AC73" s="18" t="s">
        <v>511</v>
      </c>
      <c r="AD73" s="18" t="s">
        <v>491</v>
      </c>
      <c r="AE73" s="18" t="s">
        <v>512</v>
      </c>
      <c r="AF73" s="18" t="s">
        <v>505</v>
      </c>
      <c r="AG73" s="18" t="s">
        <v>47</v>
      </c>
    </row>
    <row r="74" spans="19:33" x14ac:dyDescent="0.2">
      <c r="S74" s="20" t="s">
        <v>540</v>
      </c>
      <c r="T74" s="18">
        <v>-1.3140000000000001E-2</v>
      </c>
      <c r="U74" s="18" t="s">
        <v>109</v>
      </c>
      <c r="V74" s="18" t="s">
        <v>49</v>
      </c>
      <c r="W74" s="18" t="s">
        <v>71</v>
      </c>
      <c r="X74" s="18" t="s">
        <v>72</v>
      </c>
      <c r="Y74" s="18" t="s">
        <v>110</v>
      </c>
      <c r="AA74" s="18"/>
      <c r="AB74" s="20" t="s">
        <v>513</v>
      </c>
      <c r="AC74" s="18">
        <v>6.0049999999999999E-3</v>
      </c>
      <c r="AD74" s="18">
        <v>20</v>
      </c>
      <c r="AE74" s="18">
        <v>3.0029999999999998E-4</v>
      </c>
      <c r="AF74" s="18" t="s">
        <v>514</v>
      </c>
      <c r="AG74" s="18" t="s">
        <v>515</v>
      </c>
    </row>
    <row r="75" spans="19:33" x14ac:dyDescent="0.2">
      <c r="S75" s="20" t="s">
        <v>541</v>
      </c>
      <c r="T75" s="18">
        <v>-2.6519999999999998E-3</v>
      </c>
      <c r="U75" s="18" t="s">
        <v>111</v>
      </c>
      <c r="V75" s="18" t="s">
        <v>54</v>
      </c>
      <c r="W75" s="18" t="s">
        <v>51</v>
      </c>
      <c r="X75" s="18">
        <v>0.18820000000000001</v>
      </c>
      <c r="Y75" s="18" t="s">
        <v>112</v>
      </c>
      <c r="AA75" s="18"/>
      <c r="AB75" s="20" t="s">
        <v>516</v>
      </c>
      <c r="AC75" s="18">
        <v>9.9219999999999994E-4</v>
      </c>
      <c r="AD75" s="18">
        <v>231</v>
      </c>
      <c r="AE75" s="18">
        <v>4.2950000000000004E-6</v>
      </c>
      <c r="AF75" s="18"/>
      <c r="AG75" s="18"/>
    </row>
    <row r="76" spans="19:33" x14ac:dyDescent="0.2">
      <c r="S76" s="20" t="s">
        <v>542</v>
      </c>
      <c r="T76" s="18">
        <v>-8.0780000000000001E-3</v>
      </c>
      <c r="U76" s="18" t="s">
        <v>113</v>
      </c>
      <c r="V76" s="18" t="s">
        <v>49</v>
      </c>
      <c r="W76" s="18" t="s">
        <v>71</v>
      </c>
      <c r="X76" s="18" t="s">
        <v>72</v>
      </c>
      <c r="Y76" s="18" t="s">
        <v>114</v>
      </c>
      <c r="AA76" s="18"/>
      <c r="AB76" s="20" t="s">
        <v>517</v>
      </c>
      <c r="AC76" s="18">
        <v>6.9969999999999997E-3</v>
      </c>
      <c r="AD76" s="18">
        <v>251</v>
      </c>
      <c r="AE76" s="18"/>
      <c r="AF76" s="18"/>
      <c r="AG76" s="18"/>
    </row>
    <row r="77" spans="19:33" x14ac:dyDescent="0.2">
      <c r="S77" s="20" t="s">
        <v>543</v>
      </c>
      <c r="T77" s="18">
        <v>-1.0449999999999999E-2</v>
      </c>
      <c r="U77" s="18" t="s">
        <v>115</v>
      </c>
      <c r="V77" s="18" t="s">
        <v>49</v>
      </c>
      <c r="W77" s="18" t="s">
        <v>71</v>
      </c>
      <c r="X77" s="18" t="s">
        <v>72</v>
      </c>
      <c r="Y77" s="18" t="s">
        <v>116</v>
      </c>
      <c r="AA77" s="18"/>
      <c r="AB77" s="20"/>
      <c r="AC77" s="18"/>
      <c r="AD77" s="18"/>
      <c r="AE77" s="18"/>
      <c r="AF77" s="18"/>
      <c r="AG77" s="18"/>
    </row>
    <row r="78" spans="19:33" x14ac:dyDescent="0.2">
      <c r="S78" s="20" t="s">
        <v>544</v>
      </c>
      <c r="T78" s="18">
        <v>-1.1390000000000001E-2</v>
      </c>
      <c r="U78" s="18" t="s">
        <v>117</v>
      </c>
      <c r="V78" s="18" t="s">
        <v>49</v>
      </c>
      <c r="W78" s="18" t="s">
        <v>71</v>
      </c>
      <c r="X78" s="18" t="s">
        <v>72</v>
      </c>
      <c r="Y78" s="18" t="s">
        <v>118</v>
      </c>
      <c r="AA78" s="18"/>
      <c r="AB78" s="20" t="s">
        <v>518</v>
      </c>
      <c r="AC78" s="18"/>
      <c r="AD78" s="18"/>
      <c r="AE78" s="18"/>
      <c r="AF78" s="18"/>
      <c r="AG78" s="18"/>
    </row>
    <row r="79" spans="19:33" x14ac:dyDescent="0.2">
      <c r="S79" s="20" t="s">
        <v>545</v>
      </c>
      <c r="T79" s="18">
        <v>-1.149E-2</v>
      </c>
      <c r="U79" s="18" t="s">
        <v>119</v>
      </c>
      <c r="V79" s="18" t="s">
        <v>49</v>
      </c>
      <c r="W79" s="18" t="s">
        <v>71</v>
      </c>
      <c r="X79" s="18" t="s">
        <v>72</v>
      </c>
      <c r="Y79" s="18" t="s">
        <v>120</v>
      </c>
      <c r="AA79" s="18"/>
      <c r="AB79" s="20" t="s">
        <v>519</v>
      </c>
      <c r="AC79" s="18">
        <v>21</v>
      </c>
      <c r="AD79" s="18"/>
      <c r="AE79" s="18"/>
      <c r="AF79" s="18"/>
      <c r="AG79" s="18"/>
    </row>
    <row r="80" spans="19:33" x14ac:dyDescent="0.2">
      <c r="S80" s="20" t="s">
        <v>546</v>
      </c>
      <c r="T80" s="18">
        <v>1.4530000000000001E-3</v>
      </c>
      <c r="U80" s="18" t="s">
        <v>121</v>
      </c>
      <c r="V80" s="18" t="s">
        <v>54</v>
      </c>
      <c r="W80" s="18" t="s">
        <v>51</v>
      </c>
      <c r="X80" s="18">
        <v>0.98009999999999997</v>
      </c>
      <c r="Y80" s="18" t="s">
        <v>122</v>
      </c>
      <c r="AA80" s="18"/>
      <c r="AB80" s="20" t="s">
        <v>520</v>
      </c>
      <c r="AC80" s="18">
        <v>252</v>
      </c>
      <c r="AD80" s="18"/>
      <c r="AE80" s="18"/>
      <c r="AF80" s="18"/>
      <c r="AG80" s="18"/>
    </row>
    <row r="81" spans="19:27" x14ac:dyDescent="0.2">
      <c r="S81" s="20" t="s">
        <v>547</v>
      </c>
      <c r="T81" s="18">
        <v>8.3040000000000002E-4</v>
      </c>
      <c r="U81" s="18" t="s">
        <v>123</v>
      </c>
      <c r="V81" s="18" t="s">
        <v>54</v>
      </c>
      <c r="W81" s="18" t="s">
        <v>51</v>
      </c>
      <c r="X81" s="18" t="s">
        <v>83</v>
      </c>
      <c r="Y81" s="18" t="s">
        <v>124</v>
      </c>
      <c r="AA81" s="18"/>
    </row>
    <row r="82" spans="19:27" x14ac:dyDescent="0.2">
      <c r="S82" s="20" t="s">
        <v>548</v>
      </c>
      <c r="T82" s="18">
        <v>-7.5569999999999999E-4</v>
      </c>
      <c r="U82" s="18" t="s">
        <v>125</v>
      </c>
      <c r="V82" s="18" t="s">
        <v>54</v>
      </c>
      <c r="W82" s="18" t="s">
        <v>51</v>
      </c>
      <c r="X82" s="18" t="s">
        <v>83</v>
      </c>
      <c r="Y82" s="18" t="s">
        <v>126</v>
      </c>
      <c r="AA82" s="18"/>
    </row>
    <row r="83" spans="19:27" x14ac:dyDescent="0.2">
      <c r="S83" s="20" t="s">
        <v>549</v>
      </c>
      <c r="T83" s="18">
        <v>-2.8210000000000002E-3</v>
      </c>
      <c r="U83" s="18" t="s">
        <v>127</v>
      </c>
      <c r="V83" s="18" t="s">
        <v>54</v>
      </c>
      <c r="W83" s="18" t="s">
        <v>51</v>
      </c>
      <c r="X83" s="18">
        <v>0.1128</v>
      </c>
      <c r="Y83" s="18" t="s">
        <v>128</v>
      </c>
      <c r="AA83" s="18"/>
    </row>
    <row r="84" spans="19:27" x14ac:dyDescent="0.2">
      <c r="S84" s="20" t="s">
        <v>550</v>
      </c>
      <c r="T84" s="18">
        <v>-3.5980000000000001E-3</v>
      </c>
      <c r="U84" s="18" t="s">
        <v>129</v>
      </c>
      <c r="V84" s="18" t="s">
        <v>49</v>
      </c>
      <c r="W84" s="18" t="s">
        <v>57</v>
      </c>
      <c r="X84" s="18">
        <v>5.1999999999999998E-3</v>
      </c>
      <c r="Y84" s="18" t="s">
        <v>130</v>
      </c>
      <c r="AA84" s="18"/>
    </row>
    <row r="85" spans="19:27" x14ac:dyDescent="0.2">
      <c r="S85" s="20" t="s">
        <v>551</v>
      </c>
      <c r="T85" s="18">
        <v>-4.9449999999999997E-3</v>
      </c>
      <c r="U85" s="18" t="s">
        <v>131</v>
      </c>
      <c r="V85" s="18" t="s">
        <v>49</v>
      </c>
      <c r="W85" s="18" t="s">
        <v>71</v>
      </c>
      <c r="X85" s="18" t="s">
        <v>72</v>
      </c>
      <c r="Y85" s="18" t="s">
        <v>132</v>
      </c>
      <c r="AA85" s="18"/>
    </row>
    <row r="86" spans="19:27" x14ac:dyDescent="0.2">
      <c r="S86" s="20" t="s">
        <v>552</v>
      </c>
      <c r="T86" s="18">
        <v>-5.7429999999999998E-3</v>
      </c>
      <c r="U86" s="18" t="s">
        <v>133</v>
      </c>
      <c r="V86" s="18" t="s">
        <v>49</v>
      </c>
      <c r="W86" s="18" t="s">
        <v>71</v>
      </c>
      <c r="X86" s="18" t="s">
        <v>72</v>
      </c>
      <c r="Y86" s="18" t="s">
        <v>134</v>
      </c>
      <c r="AA86" s="18"/>
    </row>
    <row r="87" spans="19:27" x14ac:dyDescent="0.2">
      <c r="S87" s="20" t="s">
        <v>553</v>
      </c>
      <c r="T87" s="18">
        <v>6.1240000000000003E-4</v>
      </c>
      <c r="U87" s="18" t="s">
        <v>135</v>
      </c>
      <c r="V87" s="18" t="s">
        <v>54</v>
      </c>
      <c r="W87" s="18" t="s">
        <v>51</v>
      </c>
      <c r="X87" s="18" t="s">
        <v>83</v>
      </c>
      <c r="Y87" s="18" t="s">
        <v>136</v>
      </c>
      <c r="AA87" s="18"/>
    </row>
    <row r="88" spans="19:27" x14ac:dyDescent="0.2">
      <c r="S88" s="20" t="s">
        <v>554</v>
      </c>
      <c r="T88" s="18">
        <v>-1.6509999999999999E-3</v>
      </c>
      <c r="U88" s="18" t="s">
        <v>137</v>
      </c>
      <c r="V88" s="18" t="s">
        <v>54</v>
      </c>
      <c r="W88" s="18" t="s">
        <v>51</v>
      </c>
      <c r="X88" s="18">
        <v>0.92969999999999997</v>
      </c>
      <c r="Y88" s="18" t="s">
        <v>138</v>
      </c>
      <c r="AA88" s="18"/>
    </row>
    <row r="89" spans="19:27" x14ac:dyDescent="0.2">
      <c r="S89" s="20" t="s">
        <v>555</v>
      </c>
      <c r="T89" s="18">
        <v>-5.4640000000000001E-3</v>
      </c>
      <c r="U89" s="18" t="s">
        <v>139</v>
      </c>
      <c r="V89" s="18" t="s">
        <v>49</v>
      </c>
      <c r="W89" s="18" t="s">
        <v>71</v>
      </c>
      <c r="X89" s="18" t="s">
        <v>72</v>
      </c>
      <c r="Y89" s="18" t="s">
        <v>140</v>
      </c>
      <c r="AA89" s="18"/>
    </row>
    <row r="90" spans="19:27" x14ac:dyDescent="0.2">
      <c r="S90" s="20" t="s">
        <v>556</v>
      </c>
      <c r="T90" s="18">
        <v>-1.102E-2</v>
      </c>
      <c r="U90" s="18" t="s">
        <v>141</v>
      </c>
      <c r="V90" s="18" t="s">
        <v>49</v>
      </c>
      <c r="W90" s="18" t="s">
        <v>71</v>
      </c>
      <c r="X90" s="18" t="s">
        <v>72</v>
      </c>
      <c r="Y90" s="18" t="s">
        <v>142</v>
      </c>
      <c r="AA90" s="18"/>
    </row>
    <row r="91" spans="19:27" x14ac:dyDescent="0.2">
      <c r="S91" s="20" t="s">
        <v>557</v>
      </c>
      <c r="T91" s="18">
        <v>-1.146E-2</v>
      </c>
      <c r="U91" s="18" t="s">
        <v>143</v>
      </c>
      <c r="V91" s="18" t="s">
        <v>49</v>
      </c>
      <c r="W91" s="18" t="s">
        <v>71</v>
      </c>
      <c r="X91" s="18" t="s">
        <v>72</v>
      </c>
      <c r="Y91" s="18" t="s">
        <v>144</v>
      </c>
      <c r="AA91" s="18"/>
    </row>
    <row r="92" spans="19:27" x14ac:dyDescent="0.2">
      <c r="S92" s="20" t="s">
        <v>558</v>
      </c>
      <c r="T92" s="18">
        <v>-1.137E-2</v>
      </c>
      <c r="U92" s="18" t="s">
        <v>145</v>
      </c>
      <c r="V92" s="18" t="s">
        <v>49</v>
      </c>
      <c r="W92" s="18" t="s">
        <v>71</v>
      </c>
      <c r="X92" s="18" t="s">
        <v>72</v>
      </c>
      <c r="Y92" s="18" t="s">
        <v>146</v>
      </c>
      <c r="AA92" s="18"/>
    </row>
    <row r="93" spans="19:27" x14ac:dyDescent="0.2">
      <c r="S93" s="20" t="s">
        <v>559</v>
      </c>
      <c r="T93" s="18">
        <v>-1.132E-2</v>
      </c>
      <c r="U93" s="18" t="s">
        <v>147</v>
      </c>
      <c r="V93" s="18" t="s">
        <v>49</v>
      </c>
      <c r="W93" s="18" t="s">
        <v>71</v>
      </c>
      <c r="X93" s="18" t="s">
        <v>72</v>
      </c>
      <c r="Y93" s="18" t="s">
        <v>148</v>
      </c>
      <c r="AA93" s="18"/>
    </row>
    <row r="94" spans="19:27" x14ac:dyDescent="0.2">
      <c r="S94" s="20" t="s">
        <v>560</v>
      </c>
      <c r="T94" s="18">
        <v>-5.4260000000000003E-3</v>
      </c>
      <c r="U94" s="18" t="s">
        <v>149</v>
      </c>
      <c r="V94" s="18" t="s">
        <v>49</v>
      </c>
      <c r="W94" s="18" t="s">
        <v>71</v>
      </c>
      <c r="X94" s="18" t="s">
        <v>72</v>
      </c>
      <c r="Y94" s="18" t="s">
        <v>150</v>
      </c>
      <c r="AA94" s="18"/>
    </row>
    <row r="95" spans="19:27" x14ac:dyDescent="0.2">
      <c r="S95" s="20" t="s">
        <v>561</v>
      </c>
      <c r="T95" s="18">
        <v>-7.7999999999999996E-3</v>
      </c>
      <c r="U95" s="18" t="s">
        <v>151</v>
      </c>
      <c r="V95" s="18" t="s">
        <v>49</v>
      </c>
      <c r="W95" s="18" t="s">
        <v>71</v>
      </c>
      <c r="X95" s="18" t="s">
        <v>72</v>
      </c>
      <c r="Y95" s="18" t="s">
        <v>152</v>
      </c>
      <c r="AA95" s="18"/>
    </row>
    <row r="96" spans="19:27" x14ac:dyDescent="0.2">
      <c r="S96" s="20" t="s">
        <v>562</v>
      </c>
      <c r="T96" s="18">
        <v>-8.7410000000000005E-3</v>
      </c>
      <c r="U96" s="18" t="s">
        <v>153</v>
      </c>
      <c r="V96" s="18" t="s">
        <v>49</v>
      </c>
      <c r="W96" s="18" t="s">
        <v>71</v>
      </c>
      <c r="X96" s="18" t="s">
        <v>72</v>
      </c>
      <c r="Y96" s="18" t="s">
        <v>154</v>
      </c>
      <c r="AA96" s="18"/>
    </row>
    <row r="97" spans="19:27" x14ac:dyDescent="0.2">
      <c r="S97" s="20" t="s">
        <v>563</v>
      </c>
      <c r="T97" s="18">
        <v>-8.8350000000000008E-3</v>
      </c>
      <c r="U97" s="18" t="s">
        <v>155</v>
      </c>
      <c r="V97" s="18" t="s">
        <v>49</v>
      </c>
      <c r="W97" s="18" t="s">
        <v>71</v>
      </c>
      <c r="X97" s="18" t="s">
        <v>72</v>
      </c>
      <c r="Y97" s="18" t="s">
        <v>156</v>
      </c>
      <c r="AA97" s="18"/>
    </row>
    <row r="98" spans="19:27" x14ac:dyDescent="0.2">
      <c r="S98" s="20" t="s">
        <v>564</v>
      </c>
      <c r="T98" s="18">
        <v>4.1060000000000003E-3</v>
      </c>
      <c r="U98" s="18" t="s">
        <v>157</v>
      </c>
      <c r="V98" s="18" t="s">
        <v>49</v>
      </c>
      <c r="W98" s="18" t="s">
        <v>56</v>
      </c>
      <c r="X98" s="18">
        <v>4.0000000000000002E-4</v>
      </c>
      <c r="Y98" s="18" t="s">
        <v>158</v>
      </c>
      <c r="AA98" s="18"/>
    </row>
    <row r="99" spans="19:27" x14ac:dyDescent="0.2">
      <c r="S99" s="20" t="s">
        <v>565</v>
      </c>
      <c r="T99" s="18">
        <v>3.483E-3</v>
      </c>
      <c r="U99" s="18" t="s">
        <v>159</v>
      </c>
      <c r="V99" s="18" t="s">
        <v>49</v>
      </c>
      <c r="W99" s="18" t="s">
        <v>57</v>
      </c>
      <c r="X99" s="18">
        <v>8.8000000000000005E-3</v>
      </c>
      <c r="Y99" s="18" t="s">
        <v>160</v>
      </c>
      <c r="AA99" s="18"/>
    </row>
    <row r="100" spans="19:27" x14ac:dyDescent="0.2">
      <c r="S100" s="20" t="s">
        <v>566</v>
      </c>
      <c r="T100" s="18">
        <v>1.897E-3</v>
      </c>
      <c r="U100" s="18" t="s">
        <v>161</v>
      </c>
      <c r="V100" s="18" t="s">
        <v>54</v>
      </c>
      <c r="W100" s="18" t="s">
        <v>51</v>
      </c>
      <c r="X100" s="18">
        <v>0.79220000000000002</v>
      </c>
      <c r="Y100" s="18" t="s">
        <v>162</v>
      </c>
      <c r="AA100" s="18"/>
    </row>
    <row r="101" spans="19:27" x14ac:dyDescent="0.2">
      <c r="S101" s="20" t="s">
        <v>567</v>
      </c>
      <c r="T101" s="18">
        <v>-1.684E-4</v>
      </c>
      <c r="U101" s="18" t="s">
        <v>163</v>
      </c>
      <c r="V101" s="18" t="s">
        <v>54</v>
      </c>
      <c r="W101" s="18" t="s">
        <v>51</v>
      </c>
      <c r="X101" s="18" t="s">
        <v>83</v>
      </c>
      <c r="Y101" s="18" t="s">
        <v>164</v>
      </c>
      <c r="AA101" s="18"/>
    </row>
    <row r="102" spans="19:27" x14ac:dyDescent="0.2">
      <c r="S102" s="20" t="s">
        <v>568</v>
      </c>
      <c r="T102" s="18">
        <v>-9.4600000000000001E-4</v>
      </c>
      <c r="U102" s="18" t="s">
        <v>165</v>
      </c>
      <c r="V102" s="18" t="s">
        <v>54</v>
      </c>
      <c r="W102" s="18" t="s">
        <v>51</v>
      </c>
      <c r="X102" s="18" t="s">
        <v>83</v>
      </c>
      <c r="Y102" s="18" t="s">
        <v>166</v>
      </c>
      <c r="AA102" s="18"/>
    </row>
    <row r="103" spans="19:27" x14ac:dyDescent="0.2">
      <c r="S103" s="20" t="s">
        <v>569</v>
      </c>
      <c r="T103" s="18">
        <v>-2.2929999999999999E-3</v>
      </c>
      <c r="U103" s="18" t="s">
        <v>167</v>
      </c>
      <c r="V103" s="18" t="s">
        <v>54</v>
      </c>
      <c r="W103" s="18" t="s">
        <v>51</v>
      </c>
      <c r="X103" s="18">
        <v>0.44869999999999999</v>
      </c>
      <c r="Y103" s="18" t="s">
        <v>168</v>
      </c>
      <c r="AA103" s="18"/>
    </row>
    <row r="104" spans="19:27" x14ac:dyDescent="0.2">
      <c r="S104" s="20" t="s">
        <v>570</v>
      </c>
      <c r="T104" s="18">
        <v>-3.091E-3</v>
      </c>
      <c r="U104" s="18" t="s">
        <v>169</v>
      </c>
      <c r="V104" s="18" t="s">
        <v>49</v>
      </c>
      <c r="W104" s="18" t="s">
        <v>55</v>
      </c>
      <c r="X104" s="18">
        <v>4.3900000000000002E-2</v>
      </c>
      <c r="Y104" s="18" t="s">
        <v>170</v>
      </c>
      <c r="AA104" s="18"/>
    </row>
    <row r="105" spans="19:27" x14ac:dyDescent="0.2">
      <c r="S105" s="20" t="s">
        <v>571</v>
      </c>
      <c r="T105" s="18">
        <v>3.2650000000000001E-3</v>
      </c>
      <c r="U105" s="18" t="s">
        <v>171</v>
      </c>
      <c r="V105" s="18" t="s">
        <v>49</v>
      </c>
      <c r="W105" s="18" t="s">
        <v>55</v>
      </c>
      <c r="X105" s="18">
        <v>2.2200000000000001E-2</v>
      </c>
      <c r="Y105" s="18" t="s">
        <v>172</v>
      </c>
      <c r="AA105" s="18"/>
    </row>
    <row r="106" spans="19:27" x14ac:dyDescent="0.2">
      <c r="S106" s="20" t="s">
        <v>572</v>
      </c>
      <c r="T106" s="18">
        <v>1.0020000000000001E-3</v>
      </c>
      <c r="U106" s="18" t="s">
        <v>173</v>
      </c>
      <c r="V106" s="18" t="s">
        <v>54</v>
      </c>
      <c r="W106" s="18" t="s">
        <v>51</v>
      </c>
      <c r="X106" s="18">
        <v>0.99980000000000002</v>
      </c>
      <c r="Y106" s="18" t="s">
        <v>174</v>
      </c>
      <c r="AA106" s="18"/>
    </row>
    <row r="107" spans="19:27" x14ac:dyDescent="0.2">
      <c r="S107" s="20" t="s">
        <v>573</v>
      </c>
      <c r="T107" s="18">
        <v>-2.8110000000000001E-3</v>
      </c>
      <c r="U107" s="18" t="s">
        <v>175</v>
      </c>
      <c r="V107" s="18" t="s">
        <v>54</v>
      </c>
      <c r="W107" s="18" t="s">
        <v>51</v>
      </c>
      <c r="X107" s="18">
        <v>0.1164</v>
      </c>
      <c r="Y107" s="18" t="s">
        <v>176</v>
      </c>
      <c r="AA107" s="18"/>
    </row>
    <row r="108" spans="19:27" x14ac:dyDescent="0.2">
      <c r="S108" s="20" t="s">
        <v>574</v>
      </c>
      <c r="T108" s="18">
        <v>-8.3639999999999999E-3</v>
      </c>
      <c r="U108" s="18" t="s">
        <v>177</v>
      </c>
      <c r="V108" s="18" t="s">
        <v>49</v>
      </c>
      <c r="W108" s="18" t="s">
        <v>71</v>
      </c>
      <c r="X108" s="18" t="s">
        <v>72</v>
      </c>
      <c r="Y108" s="18" t="s">
        <v>178</v>
      </c>
      <c r="AA108" s="18"/>
    </row>
    <row r="109" spans="19:27" x14ac:dyDescent="0.2">
      <c r="S109" s="20" t="s">
        <v>575</v>
      </c>
      <c r="T109" s="18">
        <v>-8.8030000000000001E-3</v>
      </c>
      <c r="U109" s="18" t="s">
        <v>179</v>
      </c>
      <c r="V109" s="18" t="s">
        <v>49</v>
      </c>
      <c r="W109" s="18" t="s">
        <v>71</v>
      </c>
      <c r="X109" s="18" t="s">
        <v>72</v>
      </c>
      <c r="Y109" s="18" t="s">
        <v>180</v>
      </c>
      <c r="AA109" s="18"/>
    </row>
    <row r="110" spans="19:27" x14ac:dyDescent="0.2">
      <c r="S110" s="20" t="s">
        <v>576</v>
      </c>
      <c r="T110" s="18">
        <v>-8.7180000000000001E-3</v>
      </c>
      <c r="U110" s="18" t="s">
        <v>181</v>
      </c>
      <c r="V110" s="18" t="s">
        <v>49</v>
      </c>
      <c r="W110" s="18" t="s">
        <v>71</v>
      </c>
      <c r="X110" s="18" t="s">
        <v>72</v>
      </c>
      <c r="Y110" s="18" t="s">
        <v>182</v>
      </c>
      <c r="AA110" s="18"/>
    </row>
    <row r="111" spans="19:27" x14ac:dyDescent="0.2">
      <c r="S111" s="20" t="s">
        <v>577</v>
      </c>
      <c r="T111" s="18">
        <v>-8.6709999999999999E-3</v>
      </c>
      <c r="U111" s="18" t="s">
        <v>183</v>
      </c>
      <c r="V111" s="18" t="s">
        <v>49</v>
      </c>
      <c r="W111" s="18" t="s">
        <v>71</v>
      </c>
      <c r="X111" s="18" t="s">
        <v>72</v>
      </c>
      <c r="Y111" s="18" t="s">
        <v>184</v>
      </c>
      <c r="AA111" s="18"/>
    </row>
    <row r="112" spans="19:27" x14ac:dyDescent="0.2">
      <c r="S112" s="20" t="s">
        <v>578</v>
      </c>
      <c r="T112" s="18">
        <v>-2.3739999999999998E-3</v>
      </c>
      <c r="U112" s="18" t="s">
        <v>185</v>
      </c>
      <c r="V112" s="18" t="s">
        <v>54</v>
      </c>
      <c r="W112" s="18" t="s">
        <v>51</v>
      </c>
      <c r="X112" s="18">
        <v>0.37919999999999998</v>
      </c>
      <c r="Y112" s="18" t="s">
        <v>186</v>
      </c>
      <c r="AA112" s="18"/>
    </row>
    <row r="113" spans="19:27" x14ac:dyDescent="0.2">
      <c r="S113" s="20" t="s">
        <v>579</v>
      </c>
      <c r="T113" s="18">
        <v>-3.3149999999999998E-3</v>
      </c>
      <c r="U113" s="18" t="s">
        <v>187</v>
      </c>
      <c r="V113" s="18" t="s">
        <v>49</v>
      </c>
      <c r="W113" s="18" t="s">
        <v>55</v>
      </c>
      <c r="X113" s="18">
        <v>1.8100000000000002E-2</v>
      </c>
      <c r="Y113" s="18" t="s">
        <v>188</v>
      </c>
      <c r="AA113" s="18"/>
    </row>
    <row r="114" spans="19:27" x14ac:dyDescent="0.2">
      <c r="S114" s="20" t="s">
        <v>580</v>
      </c>
      <c r="T114" s="18">
        <v>-3.4090000000000001E-3</v>
      </c>
      <c r="U114" s="18" t="s">
        <v>189</v>
      </c>
      <c r="V114" s="18" t="s">
        <v>49</v>
      </c>
      <c r="W114" s="18" t="s">
        <v>55</v>
      </c>
      <c r="X114" s="18">
        <v>1.2200000000000001E-2</v>
      </c>
      <c r="Y114" s="18" t="s">
        <v>190</v>
      </c>
      <c r="AA114" s="18"/>
    </row>
    <row r="115" spans="19:27" x14ac:dyDescent="0.2">
      <c r="S115" s="20" t="s">
        <v>581</v>
      </c>
      <c r="T115" s="18">
        <v>9.5320000000000005E-3</v>
      </c>
      <c r="U115" s="18" t="s">
        <v>191</v>
      </c>
      <c r="V115" s="18" t="s">
        <v>49</v>
      </c>
      <c r="W115" s="18" t="s">
        <v>71</v>
      </c>
      <c r="X115" s="18" t="s">
        <v>72</v>
      </c>
      <c r="Y115" s="18" t="s">
        <v>192</v>
      </c>
      <c r="AA115" s="18"/>
    </row>
    <row r="116" spans="19:27" x14ac:dyDescent="0.2">
      <c r="S116" s="20" t="s">
        <v>582</v>
      </c>
      <c r="T116" s="18">
        <v>8.9090000000000003E-3</v>
      </c>
      <c r="U116" s="18" t="s">
        <v>193</v>
      </c>
      <c r="V116" s="18" t="s">
        <v>49</v>
      </c>
      <c r="W116" s="18" t="s">
        <v>71</v>
      </c>
      <c r="X116" s="18" t="s">
        <v>72</v>
      </c>
      <c r="Y116" s="18" t="s">
        <v>194</v>
      </c>
      <c r="AA116" s="18"/>
    </row>
    <row r="117" spans="19:27" x14ac:dyDescent="0.2">
      <c r="S117" s="20" t="s">
        <v>583</v>
      </c>
      <c r="T117" s="18">
        <v>7.3229999999999996E-3</v>
      </c>
      <c r="U117" s="18" t="s">
        <v>195</v>
      </c>
      <c r="V117" s="18" t="s">
        <v>49</v>
      </c>
      <c r="W117" s="18" t="s">
        <v>71</v>
      </c>
      <c r="X117" s="18" t="s">
        <v>72</v>
      </c>
      <c r="Y117" s="18" t="s">
        <v>196</v>
      </c>
      <c r="AA117" s="18"/>
    </row>
    <row r="118" spans="19:27" x14ac:dyDescent="0.2">
      <c r="S118" s="20" t="s">
        <v>584</v>
      </c>
      <c r="T118" s="18">
        <v>5.2579999999999997E-3</v>
      </c>
      <c r="U118" s="18" t="s">
        <v>197</v>
      </c>
      <c r="V118" s="18" t="s">
        <v>49</v>
      </c>
      <c r="W118" s="18" t="s">
        <v>71</v>
      </c>
      <c r="X118" s="18" t="s">
        <v>72</v>
      </c>
      <c r="Y118" s="18" t="s">
        <v>198</v>
      </c>
      <c r="AA118" s="18"/>
    </row>
    <row r="119" spans="19:27" x14ac:dyDescent="0.2">
      <c r="S119" s="20" t="s">
        <v>585</v>
      </c>
      <c r="T119" s="18">
        <v>4.4799999999999996E-3</v>
      </c>
      <c r="U119" s="18" t="s">
        <v>199</v>
      </c>
      <c r="V119" s="18" t="s">
        <v>49</v>
      </c>
      <c r="W119" s="18" t="s">
        <v>71</v>
      </c>
      <c r="X119" s="18" t="s">
        <v>72</v>
      </c>
      <c r="Y119" s="18" t="s">
        <v>200</v>
      </c>
      <c r="AA119" s="18"/>
    </row>
    <row r="120" spans="19:27" x14ac:dyDescent="0.2">
      <c r="S120" s="20" t="s">
        <v>586</v>
      </c>
      <c r="T120" s="18">
        <v>3.1329999999999999E-3</v>
      </c>
      <c r="U120" s="18" t="s">
        <v>201</v>
      </c>
      <c r="V120" s="18" t="s">
        <v>49</v>
      </c>
      <c r="W120" s="18" t="s">
        <v>55</v>
      </c>
      <c r="X120" s="18">
        <v>3.7400000000000003E-2</v>
      </c>
      <c r="Y120" s="18" t="s">
        <v>202</v>
      </c>
      <c r="AA120" s="18"/>
    </row>
    <row r="121" spans="19:27" x14ac:dyDescent="0.2">
      <c r="S121" s="20" t="s">
        <v>587</v>
      </c>
      <c r="T121" s="18">
        <v>2.3349999999999998E-3</v>
      </c>
      <c r="U121" s="18" t="s">
        <v>203</v>
      </c>
      <c r="V121" s="18" t="s">
        <v>54</v>
      </c>
      <c r="W121" s="18" t="s">
        <v>51</v>
      </c>
      <c r="X121" s="18">
        <v>0.4118</v>
      </c>
      <c r="Y121" s="18" t="s">
        <v>204</v>
      </c>
      <c r="AA121" s="18"/>
    </row>
    <row r="122" spans="19:27" x14ac:dyDescent="0.2">
      <c r="S122" s="20" t="s">
        <v>588</v>
      </c>
      <c r="T122" s="18">
        <v>8.6910000000000008E-3</v>
      </c>
      <c r="U122" s="18" t="s">
        <v>205</v>
      </c>
      <c r="V122" s="18" t="s">
        <v>49</v>
      </c>
      <c r="W122" s="18" t="s">
        <v>71</v>
      </c>
      <c r="X122" s="18" t="s">
        <v>72</v>
      </c>
      <c r="Y122" s="18" t="s">
        <v>206</v>
      </c>
      <c r="AA122" s="18"/>
    </row>
    <row r="123" spans="19:27" x14ac:dyDescent="0.2">
      <c r="S123" s="20" t="s">
        <v>589</v>
      </c>
      <c r="T123" s="18">
        <v>6.4270000000000004E-3</v>
      </c>
      <c r="U123" s="18" t="s">
        <v>207</v>
      </c>
      <c r="V123" s="18" t="s">
        <v>49</v>
      </c>
      <c r="W123" s="18" t="s">
        <v>71</v>
      </c>
      <c r="X123" s="18" t="s">
        <v>72</v>
      </c>
      <c r="Y123" s="18" t="s">
        <v>208</v>
      </c>
      <c r="AA123" s="18"/>
    </row>
    <row r="124" spans="19:27" x14ac:dyDescent="0.2">
      <c r="S124" s="20" t="s">
        <v>590</v>
      </c>
      <c r="T124" s="18">
        <v>2.6150000000000001E-3</v>
      </c>
      <c r="U124" s="18" t="s">
        <v>209</v>
      </c>
      <c r="V124" s="18" t="s">
        <v>54</v>
      </c>
      <c r="W124" s="18" t="s">
        <v>51</v>
      </c>
      <c r="X124" s="18">
        <v>0.2092</v>
      </c>
      <c r="Y124" s="18" t="s">
        <v>210</v>
      </c>
      <c r="AA124" s="18"/>
    </row>
    <row r="125" spans="19:27" x14ac:dyDescent="0.2">
      <c r="S125" s="20" t="s">
        <v>591</v>
      </c>
      <c r="T125" s="18">
        <v>-2.9380000000000001E-3</v>
      </c>
      <c r="U125" s="18" t="s">
        <v>211</v>
      </c>
      <c r="V125" s="18" t="s">
        <v>54</v>
      </c>
      <c r="W125" s="18" t="s">
        <v>51</v>
      </c>
      <c r="X125" s="18">
        <v>7.6300000000000007E-2</v>
      </c>
      <c r="Y125" s="18" t="s">
        <v>212</v>
      </c>
      <c r="AA125" s="18"/>
    </row>
    <row r="126" spans="19:27" x14ac:dyDescent="0.2">
      <c r="S126" s="20" t="s">
        <v>592</v>
      </c>
      <c r="T126" s="18">
        <v>-3.3769999999999998E-3</v>
      </c>
      <c r="U126" s="18" t="s">
        <v>213</v>
      </c>
      <c r="V126" s="18" t="s">
        <v>49</v>
      </c>
      <c r="W126" s="18" t="s">
        <v>55</v>
      </c>
      <c r="X126" s="18">
        <v>1.3899999999999999E-2</v>
      </c>
      <c r="Y126" s="18" t="s">
        <v>214</v>
      </c>
      <c r="AA126" s="18"/>
    </row>
    <row r="127" spans="19:27" x14ac:dyDescent="0.2">
      <c r="S127" s="20" t="s">
        <v>593</v>
      </c>
      <c r="T127" s="18">
        <v>-3.2919999999999998E-3</v>
      </c>
      <c r="U127" s="18" t="s">
        <v>215</v>
      </c>
      <c r="V127" s="18" t="s">
        <v>49</v>
      </c>
      <c r="W127" s="18" t="s">
        <v>55</v>
      </c>
      <c r="X127" s="18">
        <v>1.9800000000000002E-2</v>
      </c>
      <c r="Y127" s="18" t="s">
        <v>216</v>
      </c>
      <c r="AA127" s="18"/>
    </row>
    <row r="128" spans="19:27" x14ac:dyDescent="0.2">
      <c r="S128" s="20" t="s">
        <v>594</v>
      </c>
      <c r="T128" s="18">
        <v>-3.2450000000000001E-3</v>
      </c>
      <c r="U128" s="18" t="s">
        <v>217</v>
      </c>
      <c r="V128" s="18" t="s">
        <v>49</v>
      </c>
      <c r="W128" s="18" t="s">
        <v>55</v>
      </c>
      <c r="X128" s="18">
        <v>2.4E-2</v>
      </c>
      <c r="Y128" s="18" t="s">
        <v>218</v>
      </c>
      <c r="AA128" s="18"/>
    </row>
    <row r="129" spans="19:27" x14ac:dyDescent="0.2">
      <c r="S129" s="20" t="s">
        <v>595</v>
      </c>
      <c r="T129" s="18">
        <v>-9.4070000000000004E-4</v>
      </c>
      <c r="U129" s="18" t="s">
        <v>219</v>
      </c>
      <c r="V129" s="18" t="s">
        <v>54</v>
      </c>
      <c r="W129" s="18" t="s">
        <v>51</v>
      </c>
      <c r="X129" s="18" t="s">
        <v>83</v>
      </c>
      <c r="Y129" s="18" t="s">
        <v>220</v>
      </c>
      <c r="AA129" s="18"/>
    </row>
    <row r="130" spans="19:27" x14ac:dyDescent="0.2">
      <c r="S130" s="20" t="s">
        <v>596</v>
      </c>
      <c r="T130" s="18">
        <v>-1.0349999999999999E-3</v>
      </c>
      <c r="U130" s="18" t="s">
        <v>221</v>
      </c>
      <c r="V130" s="18" t="s">
        <v>54</v>
      </c>
      <c r="W130" s="18" t="s">
        <v>51</v>
      </c>
      <c r="X130" s="18">
        <v>0.99980000000000002</v>
      </c>
      <c r="Y130" s="18" t="s">
        <v>222</v>
      </c>
      <c r="AA130" s="18"/>
    </row>
    <row r="131" spans="19:27" x14ac:dyDescent="0.2">
      <c r="S131" s="20" t="s">
        <v>597</v>
      </c>
      <c r="T131" s="18">
        <v>1.191E-2</v>
      </c>
      <c r="U131" s="18" t="s">
        <v>223</v>
      </c>
      <c r="V131" s="18" t="s">
        <v>49</v>
      </c>
      <c r="W131" s="18" t="s">
        <v>71</v>
      </c>
      <c r="X131" s="18" t="s">
        <v>72</v>
      </c>
      <c r="Y131" s="18" t="s">
        <v>224</v>
      </c>
      <c r="AA131" s="18"/>
    </row>
    <row r="132" spans="19:27" x14ac:dyDescent="0.2">
      <c r="S132" s="20" t="s">
        <v>598</v>
      </c>
      <c r="T132" s="18">
        <v>1.128E-2</v>
      </c>
      <c r="U132" s="18" t="s">
        <v>225</v>
      </c>
      <c r="V132" s="18" t="s">
        <v>49</v>
      </c>
      <c r="W132" s="18" t="s">
        <v>71</v>
      </c>
      <c r="X132" s="18" t="s">
        <v>72</v>
      </c>
      <c r="Y132" s="18" t="s">
        <v>226</v>
      </c>
      <c r="AA132" s="18"/>
    </row>
    <row r="133" spans="19:27" x14ac:dyDescent="0.2">
      <c r="S133" s="20" t="s">
        <v>599</v>
      </c>
      <c r="T133" s="18">
        <v>9.6970000000000008E-3</v>
      </c>
      <c r="U133" s="18" t="s">
        <v>227</v>
      </c>
      <c r="V133" s="18" t="s">
        <v>49</v>
      </c>
      <c r="W133" s="18" t="s">
        <v>71</v>
      </c>
      <c r="X133" s="18" t="s">
        <v>72</v>
      </c>
      <c r="Y133" s="18" t="s">
        <v>228</v>
      </c>
      <c r="AA133" s="18"/>
    </row>
    <row r="134" spans="19:27" x14ac:dyDescent="0.2">
      <c r="S134" s="20" t="s">
        <v>600</v>
      </c>
      <c r="T134" s="18">
        <v>7.6319999999999999E-3</v>
      </c>
      <c r="U134" s="18" t="s">
        <v>229</v>
      </c>
      <c r="V134" s="18" t="s">
        <v>49</v>
      </c>
      <c r="W134" s="18" t="s">
        <v>71</v>
      </c>
      <c r="X134" s="18" t="s">
        <v>72</v>
      </c>
      <c r="Y134" s="18" t="s">
        <v>230</v>
      </c>
      <c r="AA134" s="18"/>
    </row>
    <row r="135" spans="19:27" x14ac:dyDescent="0.2">
      <c r="S135" s="20" t="s">
        <v>601</v>
      </c>
      <c r="T135" s="18">
        <v>6.8539999999999998E-3</v>
      </c>
      <c r="U135" s="18" t="s">
        <v>231</v>
      </c>
      <c r="V135" s="18" t="s">
        <v>49</v>
      </c>
      <c r="W135" s="18" t="s">
        <v>71</v>
      </c>
      <c r="X135" s="18" t="s">
        <v>72</v>
      </c>
      <c r="Y135" s="18" t="s">
        <v>232</v>
      </c>
      <c r="AA135" s="18"/>
    </row>
    <row r="136" spans="19:27" x14ac:dyDescent="0.2">
      <c r="S136" s="20" t="s">
        <v>602</v>
      </c>
      <c r="T136" s="18">
        <v>5.5069999999999997E-3</v>
      </c>
      <c r="U136" s="18" t="s">
        <v>233</v>
      </c>
      <c r="V136" s="18" t="s">
        <v>49</v>
      </c>
      <c r="W136" s="18" t="s">
        <v>71</v>
      </c>
      <c r="X136" s="18" t="s">
        <v>72</v>
      </c>
      <c r="Y136" s="18" t="s">
        <v>234</v>
      </c>
      <c r="AA136" s="18"/>
    </row>
    <row r="137" spans="19:27" x14ac:dyDescent="0.2">
      <c r="S137" s="20" t="s">
        <v>603</v>
      </c>
      <c r="T137" s="18">
        <v>4.7099999999999998E-3</v>
      </c>
      <c r="U137" s="18" t="s">
        <v>235</v>
      </c>
      <c r="V137" s="18" t="s">
        <v>49</v>
      </c>
      <c r="W137" s="18" t="s">
        <v>71</v>
      </c>
      <c r="X137" s="18" t="s">
        <v>72</v>
      </c>
      <c r="Y137" s="18" t="s">
        <v>236</v>
      </c>
      <c r="AA137" s="18"/>
    </row>
    <row r="138" spans="19:27" x14ac:dyDescent="0.2">
      <c r="S138" s="20" t="s">
        <v>604</v>
      </c>
      <c r="T138" s="18">
        <v>1.107E-2</v>
      </c>
      <c r="U138" s="18" t="s">
        <v>237</v>
      </c>
      <c r="V138" s="18" t="s">
        <v>49</v>
      </c>
      <c r="W138" s="18" t="s">
        <v>71</v>
      </c>
      <c r="X138" s="18" t="s">
        <v>72</v>
      </c>
      <c r="Y138" s="18" t="s">
        <v>238</v>
      </c>
      <c r="AA138" s="18"/>
    </row>
    <row r="139" spans="19:27" x14ac:dyDescent="0.2">
      <c r="S139" s="20" t="s">
        <v>605</v>
      </c>
      <c r="T139" s="18">
        <v>8.8020000000000008E-3</v>
      </c>
      <c r="U139" s="18" t="s">
        <v>239</v>
      </c>
      <c r="V139" s="18" t="s">
        <v>49</v>
      </c>
      <c r="W139" s="18" t="s">
        <v>71</v>
      </c>
      <c r="X139" s="18" t="s">
        <v>72</v>
      </c>
      <c r="Y139" s="18" t="s">
        <v>240</v>
      </c>
      <c r="AA139" s="18"/>
    </row>
    <row r="140" spans="19:27" x14ac:dyDescent="0.2">
      <c r="S140" s="20" t="s">
        <v>606</v>
      </c>
      <c r="T140" s="18">
        <v>4.9890000000000004E-3</v>
      </c>
      <c r="U140" s="18" t="s">
        <v>241</v>
      </c>
      <c r="V140" s="18" t="s">
        <v>49</v>
      </c>
      <c r="W140" s="18" t="s">
        <v>71</v>
      </c>
      <c r="X140" s="18" t="s">
        <v>72</v>
      </c>
      <c r="Y140" s="18" t="s">
        <v>242</v>
      </c>
      <c r="AA140" s="18"/>
    </row>
    <row r="141" spans="19:27" x14ac:dyDescent="0.2">
      <c r="S141" s="20" t="s">
        <v>607</v>
      </c>
      <c r="T141" s="18">
        <v>-5.6360000000000004E-4</v>
      </c>
      <c r="U141" s="18" t="s">
        <v>243</v>
      </c>
      <c r="V141" s="18" t="s">
        <v>54</v>
      </c>
      <c r="W141" s="18" t="s">
        <v>51</v>
      </c>
      <c r="X141" s="18" t="s">
        <v>83</v>
      </c>
      <c r="Y141" s="18" t="s">
        <v>244</v>
      </c>
      <c r="AA141" s="18"/>
    </row>
    <row r="142" spans="19:27" x14ac:dyDescent="0.2">
      <c r="S142" s="20" t="s">
        <v>608</v>
      </c>
      <c r="T142" s="18">
        <v>-1.003E-3</v>
      </c>
      <c r="U142" s="18" t="s">
        <v>245</v>
      </c>
      <c r="V142" s="18" t="s">
        <v>54</v>
      </c>
      <c r="W142" s="18" t="s">
        <v>51</v>
      </c>
      <c r="X142" s="18">
        <v>0.99980000000000002</v>
      </c>
      <c r="Y142" s="18" t="s">
        <v>246</v>
      </c>
      <c r="AA142" s="18"/>
    </row>
    <row r="143" spans="19:27" x14ac:dyDescent="0.2">
      <c r="S143" s="20" t="s">
        <v>609</v>
      </c>
      <c r="T143" s="18">
        <v>-9.1819999999999998E-4</v>
      </c>
      <c r="U143" s="18" t="s">
        <v>247</v>
      </c>
      <c r="V143" s="18" t="s">
        <v>54</v>
      </c>
      <c r="W143" s="18" t="s">
        <v>51</v>
      </c>
      <c r="X143" s="18" t="s">
        <v>83</v>
      </c>
      <c r="Y143" s="18" t="s">
        <v>248</v>
      </c>
      <c r="AA143" s="18"/>
    </row>
    <row r="144" spans="19:27" x14ac:dyDescent="0.2">
      <c r="S144" s="20" t="s">
        <v>610</v>
      </c>
      <c r="T144" s="18">
        <v>-8.7109999999999998E-4</v>
      </c>
      <c r="U144" s="18" t="s">
        <v>249</v>
      </c>
      <c r="V144" s="18" t="s">
        <v>54</v>
      </c>
      <c r="W144" s="18" t="s">
        <v>51</v>
      </c>
      <c r="X144" s="18" t="s">
        <v>83</v>
      </c>
      <c r="Y144" s="18" t="s">
        <v>250</v>
      </c>
      <c r="AA144" s="18"/>
    </row>
    <row r="145" spans="19:27" x14ac:dyDescent="0.2">
      <c r="S145" s="20" t="s">
        <v>611</v>
      </c>
      <c r="T145" s="18">
        <v>-9.3999999999999994E-5</v>
      </c>
      <c r="U145" s="18" t="s">
        <v>251</v>
      </c>
      <c r="V145" s="18" t="s">
        <v>54</v>
      </c>
      <c r="W145" s="18" t="s">
        <v>51</v>
      </c>
      <c r="X145" s="18" t="s">
        <v>83</v>
      </c>
      <c r="Y145" s="18" t="s">
        <v>252</v>
      </c>
      <c r="AA145" s="18"/>
    </row>
    <row r="146" spans="19:27" x14ac:dyDescent="0.2">
      <c r="S146" s="20" t="s">
        <v>612</v>
      </c>
      <c r="T146" s="18">
        <v>1.285E-2</v>
      </c>
      <c r="U146" s="18" t="s">
        <v>253</v>
      </c>
      <c r="V146" s="18" t="s">
        <v>49</v>
      </c>
      <c r="W146" s="18" t="s">
        <v>71</v>
      </c>
      <c r="X146" s="18" t="s">
        <v>72</v>
      </c>
      <c r="Y146" s="18" t="s">
        <v>254</v>
      </c>
      <c r="AA146" s="18"/>
    </row>
    <row r="147" spans="19:27" x14ac:dyDescent="0.2">
      <c r="S147" s="20" t="s">
        <v>613</v>
      </c>
      <c r="T147" s="18">
        <v>1.222E-2</v>
      </c>
      <c r="U147" s="18" t="s">
        <v>255</v>
      </c>
      <c r="V147" s="18" t="s">
        <v>49</v>
      </c>
      <c r="W147" s="18" t="s">
        <v>71</v>
      </c>
      <c r="X147" s="18" t="s">
        <v>72</v>
      </c>
      <c r="Y147" s="18" t="s">
        <v>256</v>
      </c>
      <c r="AA147" s="18"/>
    </row>
    <row r="148" spans="19:27" x14ac:dyDescent="0.2">
      <c r="S148" s="20" t="s">
        <v>614</v>
      </c>
      <c r="T148" s="18">
        <v>1.064E-2</v>
      </c>
      <c r="U148" s="18" t="s">
        <v>257</v>
      </c>
      <c r="V148" s="18" t="s">
        <v>49</v>
      </c>
      <c r="W148" s="18" t="s">
        <v>71</v>
      </c>
      <c r="X148" s="18" t="s">
        <v>72</v>
      </c>
      <c r="Y148" s="18" t="s">
        <v>258</v>
      </c>
      <c r="AA148" s="18"/>
    </row>
    <row r="149" spans="19:27" x14ac:dyDescent="0.2">
      <c r="S149" s="20" t="s">
        <v>615</v>
      </c>
      <c r="T149" s="18">
        <v>8.5719999999999998E-3</v>
      </c>
      <c r="U149" s="18" t="s">
        <v>259</v>
      </c>
      <c r="V149" s="18" t="s">
        <v>49</v>
      </c>
      <c r="W149" s="18" t="s">
        <v>71</v>
      </c>
      <c r="X149" s="18" t="s">
        <v>72</v>
      </c>
      <c r="Y149" s="18" t="s">
        <v>260</v>
      </c>
      <c r="AA149" s="18"/>
    </row>
    <row r="150" spans="19:27" x14ac:dyDescent="0.2">
      <c r="S150" s="20" t="s">
        <v>616</v>
      </c>
      <c r="T150" s="18">
        <v>7.7949999999999998E-3</v>
      </c>
      <c r="U150" s="18" t="s">
        <v>261</v>
      </c>
      <c r="V150" s="18" t="s">
        <v>49</v>
      </c>
      <c r="W150" s="18" t="s">
        <v>71</v>
      </c>
      <c r="X150" s="18" t="s">
        <v>72</v>
      </c>
      <c r="Y150" s="18" t="s">
        <v>262</v>
      </c>
      <c r="AA150" s="18"/>
    </row>
    <row r="151" spans="19:27" x14ac:dyDescent="0.2">
      <c r="S151" s="20" t="s">
        <v>617</v>
      </c>
      <c r="T151" s="18">
        <v>6.4479999999999997E-3</v>
      </c>
      <c r="U151" s="18" t="s">
        <v>263</v>
      </c>
      <c r="V151" s="18" t="s">
        <v>49</v>
      </c>
      <c r="W151" s="18" t="s">
        <v>71</v>
      </c>
      <c r="X151" s="18" t="s">
        <v>72</v>
      </c>
      <c r="Y151" s="18" t="s">
        <v>264</v>
      </c>
      <c r="AA151" s="18"/>
    </row>
    <row r="152" spans="19:27" x14ac:dyDescent="0.2">
      <c r="S152" s="20" t="s">
        <v>618</v>
      </c>
      <c r="T152" s="18">
        <v>5.6499999999999996E-3</v>
      </c>
      <c r="U152" s="18" t="s">
        <v>265</v>
      </c>
      <c r="V152" s="18" t="s">
        <v>49</v>
      </c>
      <c r="W152" s="18" t="s">
        <v>71</v>
      </c>
      <c r="X152" s="18" t="s">
        <v>72</v>
      </c>
      <c r="Y152" s="18" t="s">
        <v>266</v>
      </c>
      <c r="AA152" s="18"/>
    </row>
    <row r="153" spans="19:27" x14ac:dyDescent="0.2">
      <c r="S153" s="20" t="s">
        <v>619</v>
      </c>
      <c r="T153" s="18">
        <v>1.201E-2</v>
      </c>
      <c r="U153" s="18" t="s">
        <v>267</v>
      </c>
      <c r="V153" s="18" t="s">
        <v>49</v>
      </c>
      <c r="W153" s="18" t="s">
        <v>71</v>
      </c>
      <c r="X153" s="18" t="s">
        <v>72</v>
      </c>
      <c r="Y153" s="18" t="s">
        <v>268</v>
      </c>
      <c r="AA153" s="18"/>
    </row>
    <row r="154" spans="19:27" x14ac:dyDescent="0.2">
      <c r="S154" s="20" t="s">
        <v>620</v>
      </c>
      <c r="T154" s="18">
        <v>9.7420000000000007E-3</v>
      </c>
      <c r="U154" s="18" t="s">
        <v>269</v>
      </c>
      <c r="V154" s="18" t="s">
        <v>49</v>
      </c>
      <c r="W154" s="18" t="s">
        <v>71</v>
      </c>
      <c r="X154" s="18" t="s">
        <v>72</v>
      </c>
      <c r="Y154" s="18" t="s">
        <v>270</v>
      </c>
      <c r="AA154" s="18"/>
    </row>
    <row r="155" spans="19:27" x14ac:dyDescent="0.2">
      <c r="S155" s="20" t="s">
        <v>621</v>
      </c>
      <c r="T155" s="18">
        <v>5.9300000000000004E-3</v>
      </c>
      <c r="U155" s="18" t="s">
        <v>271</v>
      </c>
      <c r="V155" s="18" t="s">
        <v>49</v>
      </c>
      <c r="W155" s="18" t="s">
        <v>71</v>
      </c>
      <c r="X155" s="18" t="s">
        <v>72</v>
      </c>
      <c r="Y155" s="18" t="s">
        <v>272</v>
      </c>
      <c r="AA155" s="18"/>
    </row>
    <row r="156" spans="19:27" x14ac:dyDescent="0.2">
      <c r="S156" s="20" t="s">
        <v>622</v>
      </c>
      <c r="T156" s="18">
        <v>3.771E-4</v>
      </c>
      <c r="U156" s="18" t="s">
        <v>273</v>
      </c>
      <c r="V156" s="18" t="s">
        <v>54</v>
      </c>
      <c r="W156" s="18" t="s">
        <v>51</v>
      </c>
      <c r="X156" s="18" t="s">
        <v>83</v>
      </c>
      <c r="Y156" s="18" t="s">
        <v>274</v>
      </c>
      <c r="AA156" s="18"/>
    </row>
    <row r="157" spans="19:27" x14ac:dyDescent="0.2">
      <c r="S157" s="20" t="s">
        <v>623</v>
      </c>
      <c r="T157" s="18">
        <v>-6.2420000000000002E-5</v>
      </c>
      <c r="U157" s="18" t="s">
        <v>275</v>
      </c>
      <c r="V157" s="18" t="s">
        <v>54</v>
      </c>
      <c r="W157" s="18" t="s">
        <v>51</v>
      </c>
      <c r="X157" s="18" t="s">
        <v>83</v>
      </c>
      <c r="Y157" s="18" t="s">
        <v>276</v>
      </c>
      <c r="AA157" s="18"/>
    </row>
    <row r="158" spans="19:27" x14ac:dyDescent="0.2">
      <c r="S158" s="20" t="s">
        <v>624</v>
      </c>
      <c r="T158" s="18">
        <v>2.2500000000000001E-5</v>
      </c>
      <c r="U158" s="18" t="s">
        <v>277</v>
      </c>
      <c r="V158" s="18" t="s">
        <v>54</v>
      </c>
      <c r="W158" s="18" t="s">
        <v>51</v>
      </c>
      <c r="X158" s="18" t="s">
        <v>83</v>
      </c>
      <c r="Y158" s="18" t="s">
        <v>278</v>
      </c>
      <c r="AA158" s="18"/>
    </row>
    <row r="159" spans="19:27" x14ac:dyDescent="0.2">
      <c r="S159" s="20" t="s">
        <v>625</v>
      </c>
      <c r="T159" s="18">
        <v>6.9579999999999995E-5</v>
      </c>
      <c r="U159" s="18" t="s">
        <v>279</v>
      </c>
      <c r="V159" s="18" t="s">
        <v>54</v>
      </c>
      <c r="W159" s="18" t="s">
        <v>51</v>
      </c>
      <c r="X159" s="18" t="s">
        <v>83</v>
      </c>
      <c r="Y159" s="18" t="s">
        <v>280</v>
      </c>
      <c r="AA159" s="18"/>
    </row>
    <row r="160" spans="19:27" x14ac:dyDescent="0.2">
      <c r="S160" s="20" t="s">
        <v>626</v>
      </c>
      <c r="T160" s="18">
        <v>1.294E-2</v>
      </c>
      <c r="U160" s="18" t="s">
        <v>281</v>
      </c>
      <c r="V160" s="18" t="s">
        <v>49</v>
      </c>
      <c r="W160" s="18" t="s">
        <v>71</v>
      </c>
      <c r="X160" s="18" t="s">
        <v>72</v>
      </c>
      <c r="Y160" s="18" t="s">
        <v>282</v>
      </c>
      <c r="AA160" s="18"/>
    </row>
    <row r="161" spans="19:27" x14ac:dyDescent="0.2">
      <c r="S161" s="20" t="s">
        <v>627</v>
      </c>
      <c r="T161" s="18">
        <v>1.2319999999999999E-2</v>
      </c>
      <c r="U161" s="18" t="s">
        <v>283</v>
      </c>
      <c r="V161" s="18" t="s">
        <v>49</v>
      </c>
      <c r="W161" s="18" t="s">
        <v>71</v>
      </c>
      <c r="X161" s="18" t="s">
        <v>72</v>
      </c>
      <c r="Y161" s="18" t="s">
        <v>284</v>
      </c>
      <c r="AA161" s="18"/>
    </row>
    <row r="162" spans="19:27" x14ac:dyDescent="0.2">
      <c r="S162" s="20" t="s">
        <v>628</v>
      </c>
      <c r="T162" s="18">
        <v>1.073E-2</v>
      </c>
      <c r="U162" s="18" t="s">
        <v>285</v>
      </c>
      <c r="V162" s="18" t="s">
        <v>49</v>
      </c>
      <c r="W162" s="18" t="s">
        <v>71</v>
      </c>
      <c r="X162" s="18" t="s">
        <v>72</v>
      </c>
      <c r="Y162" s="18" t="s">
        <v>286</v>
      </c>
      <c r="AA162" s="18"/>
    </row>
    <row r="163" spans="19:27" x14ac:dyDescent="0.2">
      <c r="S163" s="20" t="s">
        <v>629</v>
      </c>
      <c r="T163" s="18">
        <v>8.6660000000000001E-3</v>
      </c>
      <c r="U163" s="18" t="s">
        <v>287</v>
      </c>
      <c r="V163" s="18" t="s">
        <v>49</v>
      </c>
      <c r="W163" s="18" t="s">
        <v>71</v>
      </c>
      <c r="X163" s="18" t="s">
        <v>72</v>
      </c>
      <c r="Y163" s="18" t="s">
        <v>288</v>
      </c>
      <c r="AA163" s="18"/>
    </row>
    <row r="164" spans="19:27" x14ac:dyDescent="0.2">
      <c r="S164" s="20" t="s">
        <v>630</v>
      </c>
      <c r="T164" s="18">
        <v>7.8890000000000002E-3</v>
      </c>
      <c r="U164" s="18" t="s">
        <v>289</v>
      </c>
      <c r="V164" s="18" t="s">
        <v>49</v>
      </c>
      <c r="W164" s="18" t="s">
        <v>71</v>
      </c>
      <c r="X164" s="18" t="s">
        <v>72</v>
      </c>
      <c r="Y164" s="18" t="s">
        <v>290</v>
      </c>
      <c r="AA164" s="18"/>
    </row>
    <row r="165" spans="19:27" x14ac:dyDescent="0.2">
      <c r="S165" s="20" t="s">
        <v>631</v>
      </c>
      <c r="T165" s="18">
        <v>6.5420000000000001E-3</v>
      </c>
      <c r="U165" s="18" t="s">
        <v>291</v>
      </c>
      <c r="V165" s="18" t="s">
        <v>49</v>
      </c>
      <c r="W165" s="18" t="s">
        <v>71</v>
      </c>
      <c r="X165" s="18" t="s">
        <v>72</v>
      </c>
      <c r="Y165" s="18" t="s">
        <v>292</v>
      </c>
      <c r="AA165" s="18"/>
    </row>
    <row r="166" spans="19:27" x14ac:dyDescent="0.2">
      <c r="S166" s="20" t="s">
        <v>632</v>
      </c>
      <c r="T166" s="18">
        <v>5.744E-3</v>
      </c>
      <c r="U166" s="18" t="s">
        <v>293</v>
      </c>
      <c r="V166" s="18" t="s">
        <v>49</v>
      </c>
      <c r="W166" s="18" t="s">
        <v>71</v>
      </c>
      <c r="X166" s="18" t="s">
        <v>72</v>
      </c>
      <c r="Y166" s="18" t="s">
        <v>294</v>
      </c>
      <c r="AA166" s="18"/>
    </row>
    <row r="167" spans="19:27" x14ac:dyDescent="0.2">
      <c r="S167" s="20" t="s">
        <v>633</v>
      </c>
      <c r="T167" s="18">
        <v>1.21E-2</v>
      </c>
      <c r="U167" s="18" t="s">
        <v>295</v>
      </c>
      <c r="V167" s="18" t="s">
        <v>49</v>
      </c>
      <c r="W167" s="18" t="s">
        <v>71</v>
      </c>
      <c r="X167" s="18" t="s">
        <v>72</v>
      </c>
      <c r="Y167" s="18" t="s">
        <v>296</v>
      </c>
      <c r="AA167" s="18"/>
    </row>
    <row r="168" spans="19:27" x14ac:dyDescent="0.2">
      <c r="S168" s="20" t="s">
        <v>634</v>
      </c>
      <c r="T168" s="18">
        <v>9.8359999999999993E-3</v>
      </c>
      <c r="U168" s="18" t="s">
        <v>297</v>
      </c>
      <c r="V168" s="18" t="s">
        <v>49</v>
      </c>
      <c r="W168" s="18" t="s">
        <v>71</v>
      </c>
      <c r="X168" s="18" t="s">
        <v>72</v>
      </c>
      <c r="Y168" s="18" t="s">
        <v>298</v>
      </c>
      <c r="AA168" s="18"/>
    </row>
    <row r="169" spans="19:27" x14ac:dyDescent="0.2">
      <c r="S169" s="20" t="s">
        <v>635</v>
      </c>
      <c r="T169" s="18">
        <v>6.0239999999999998E-3</v>
      </c>
      <c r="U169" s="18" t="s">
        <v>299</v>
      </c>
      <c r="V169" s="18" t="s">
        <v>49</v>
      </c>
      <c r="W169" s="18" t="s">
        <v>71</v>
      </c>
      <c r="X169" s="18" t="s">
        <v>72</v>
      </c>
      <c r="Y169" s="18" t="s">
        <v>300</v>
      </c>
      <c r="AA169" s="18"/>
    </row>
    <row r="170" spans="19:27" x14ac:dyDescent="0.2">
      <c r="S170" s="20" t="s">
        <v>636</v>
      </c>
      <c r="T170" s="18">
        <v>4.7110000000000001E-4</v>
      </c>
      <c r="U170" s="18" t="s">
        <v>301</v>
      </c>
      <c r="V170" s="18" t="s">
        <v>54</v>
      </c>
      <c r="W170" s="18" t="s">
        <v>51</v>
      </c>
      <c r="X170" s="18" t="s">
        <v>83</v>
      </c>
      <c r="Y170" s="18" t="s">
        <v>302</v>
      </c>
      <c r="AA170" s="18"/>
    </row>
    <row r="171" spans="19:27" x14ac:dyDescent="0.2">
      <c r="S171" s="20" t="s">
        <v>637</v>
      </c>
      <c r="T171" s="18">
        <v>3.1579999999999999E-5</v>
      </c>
      <c r="U171" s="18" t="s">
        <v>303</v>
      </c>
      <c r="V171" s="18" t="s">
        <v>54</v>
      </c>
      <c r="W171" s="18" t="s">
        <v>51</v>
      </c>
      <c r="X171" s="18" t="s">
        <v>83</v>
      </c>
      <c r="Y171" s="18" t="s">
        <v>304</v>
      </c>
      <c r="AA171" s="18"/>
    </row>
    <row r="172" spans="19:27" x14ac:dyDescent="0.2">
      <c r="S172" s="20" t="s">
        <v>638</v>
      </c>
      <c r="T172" s="18">
        <v>1.165E-4</v>
      </c>
      <c r="U172" s="18" t="s">
        <v>305</v>
      </c>
      <c r="V172" s="18" t="s">
        <v>54</v>
      </c>
      <c r="W172" s="18" t="s">
        <v>51</v>
      </c>
      <c r="X172" s="18" t="s">
        <v>83</v>
      </c>
      <c r="Y172" s="18" t="s">
        <v>306</v>
      </c>
      <c r="AA172" s="18"/>
    </row>
    <row r="173" spans="19:27" x14ac:dyDescent="0.2">
      <c r="S173" s="20" t="s">
        <v>639</v>
      </c>
      <c r="T173" s="18">
        <v>1.6359999999999999E-4</v>
      </c>
      <c r="U173" s="18" t="s">
        <v>307</v>
      </c>
      <c r="V173" s="18" t="s">
        <v>54</v>
      </c>
      <c r="W173" s="18" t="s">
        <v>51</v>
      </c>
      <c r="X173" s="18" t="s">
        <v>83</v>
      </c>
      <c r="Y173" s="18" t="s">
        <v>308</v>
      </c>
      <c r="AA173" s="18"/>
    </row>
    <row r="174" spans="19:27" x14ac:dyDescent="0.2">
      <c r="S174" s="20" t="s">
        <v>640</v>
      </c>
      <c r="T174" s="18">
        <v>-6.2279999999999996E-4</v>
      </c>
      <c r="U174" s="18" t="s">
        <v>309</v>
      </c>
      <c r="V174" s="18" t="s">
        <v>54</v>
      </c>
      <c r="W174" s="18" t="s">
        <v>51</v>
      </c>
      <c r="X174" s="18" t="s">
        <v>83</v>
      </c>
      <c r="Y174" s="18" t="s">
        <v>310</v>
      </c>
      <c r="AA174" s="18"/>
    </row>
    <row r="175" spans="19:27" x14ac:dyDescent="0.2">
      <c r="S175" s="20" t="s">
        <v>641</v>
      </c>
      <c r="T175" s="18">
        <v>-2.209E-3</v>
      </c>
      <c r="U175" s="18" t="s">
        <v>311</v>
      </c>
      <c r="V175" s="18" t="s">
        <v>54</v>
      </c>
      <c r="W175" s="18" t="s">
        <v>51</v>
      </c>
      <c r="X175" s="18">
        <v>0.52400000000000002</v>
      </c>
      <c r="Y175" s="18" t="s">
        <v>312</v>
      </c>
      <c r="AA175" s="18"/>
    </row>
    <row r="176" spans="19:27" x14ac:dyDescent="0.2">
      <c r="S176" s="20" t="s">
        <v>642</v>
      </c>
      <c r="T176" s="18">
        <v>-4.274E-3</v>
      </c>
      <c r="U176" s="18" t="s">
        <v>313</v>
      </c>
      <c r="V176" s="18" t="s">
        <v>49</v>
      </c>
      <c r="W176" s="18" t="s">
        <v>56</v>
      </c>
      <c r="X176" s="18">
        <v>2.0000000000000001E-4</v>
      </c>
      <c r="Y176" s="18" t="s">
        <v>314</v>
      </c>
      <c r="AA176" s="18"/>
    </row>
    <row r="177" spans="19:27" x14ac:dyDescent="0.2">
      <c r="S177" s="20" t="s">
        <v>643</v>
      </c>
      <c r="T177" s="18">
        <v>-5.0520000000000001E-3</v>
      </c>
      <c r="U177" s="18" t="s">
        <v>315</v>
      </c>
      <c r="V177" s="18" t="s">
        <v>49</v>
      </c>
      <c r="W177" s="18" t="s">
        <v>71</v>
      </c>
      <c r="X177" s="18" t="s">
        <v>72</v>
      </c>
      <c r="Y177" s="18" t="s">
        <v>316</v>
      </c>
      <c r="AA177" s="18"/>
    </row>
    <row r="178" spans="19:27" x14ac:dyDescent="0.2">
      <c r="S178" s="20" t="s">
        <v>644</v>
      </c>
      <c r="T178" s="18">
        <v>-6.398E-3</v>
      </c>
      <c r="U178" s="18" t="s">
        <v>317</v>
      </c>
      <c r="V178" s="18" t="s">
        <v>49</v>
      </c>
      <c r="W178" s="18" t="s">
        <v>71</v>
      </c>
      <c r="X178" s="18" t="s">
        <v>72</v>
      </c>
      <c r="Y178" s="18" t="s">
        <v>318</v>
      </c>
      <c r="AA178" s="18"/>
    </row>
    <row r="179" spans="19:27" x14ac:dyDescent="0.2">
      <c r="S179" s="20" t="s">
        <v>645</v>
      </c>
      <c r="T179" s="18">
        <v>-7.1960000000000001E-3</v>
      </c>
      <c r="U179" s="18" t="s">
        <v>319</v>
      </c>
      <c r="V179" s="18" t="s">
        <v>49</v>
      </c>
      <c r="W179" s="18" t="s">
        <v>71</v>
      </c>
      <c r="X179" s="18" t="s">
        <v>72</v>
      </c>
      <c r="Y179" s="18" t="s">
        <v>320</v>
      </c>
      <c r="AA179" s="18"/>
    </row>
    <row r="180" spans="19:27" x14ac:dyDescent="0.2">
      <c r="S180" s="20" t="s">
        <v>646</v>
      </c>
      <c r="T180" s="18">
        <v>-8.4079999999999995E-4</v>
      </c>
      <c r="U180" s="18" t="s">
        <v>321</v>
      </c>
      <c r="V180" s="18" t="s">
        <v>54</v>
      </c>
      <c r="W180" s="18" t="s">
        <v>51</v>
      </c>
      <c r="X180" s="18" t="s">
        <v>83</v>
      </c>
      <c r="Y180" s="18" t="s">
        <v>322</v>
      </c>
      <c r="AA180" s="18"/>
    </row>
    <row r="181" spans="19:27" x14ac:dyDescent="0.2">
      <c r="S181" s="20" t="s">
        <v>647</v>
      </c>
      <c r="T181" s="18">
        <v>-3.104E-3</v>
      </c>
      <c r="U181" s="18" t="s">
        <v>323</v>
      </c>
      <c r="V181" s="18" t="s">
        <v>49</v>
      </c>
      <c r="W181" s="18" t="s">
        <v>55</v>
      </c>
      <c r="X181" s="18">
        <v>4.1700000000000001E-2</v>
      </c>
      <c r="Y181" s="18" t="s">
        <v>324</v>
      </c>
      <c r="AA181" s="18"/>
    </row>
    <row r="182" spans="19:27" x14ac:dyDescent="0.2">
      <c r="S182" s="20" t="s">
        <v>648</v>
      </c>
      <c r="T182" s="18">
        <v>-6.9170000000000004E-3</v>
      </c>
      <c r="U182" s="18" t="s">
        <v>325</v>
      </c>
      <c r="V182" s="18" t="s">
        <v>49</v>
      </c>
      <c r="W182" s="18" t="s">
        <v>71</v>
      </c>
      <c r="X182" s="18" t="s">
        <v>72</v>
      </c>
      <c r="Y182" s="18" t="s">
        <v>326</v>
      </c>
      <c r="AA182" s="18"/>
    </row>
    <row r="183" spans="19:27" x14ac:dyDescent="0.2">
      <c r="S183" s="20" t="s">
        <v>649</v>
      </c>
      <c r="T183" s="18">
        <v>-1.247E-2</v>
      </c>
      <c r="U183" s="18" t="s">
        <v>327</v>
      </c>
      <c r="V183" s="18" t="s">
        <v>49</v>
      </c>
      <c r="W183" s="18" t="s">
        <v>71</v>
      </c>
      <c r="X183" s="18" t="s">
        <v>72</v>
      </c>
      <c r="Y183" s="18" t="s">
        <v>328</v>
      </c>
      <c r="AA183" s="18"/>
    </row>
    <row r="184" spans="19:27" x14ac:dyDescent="0.2">
      <c r="S184" s="20" t="s">
        <v>650</v>
      </c>
      <c r="T184" s="18">
        <v>-1.291E-2</v>
      </c>
      <c r="U184" s="18" t="s">
        <v>329</v>
      </c>
      <c r="V184" s="18" t="s">
        <v>49</v>
      </c>
      <c r="W184" s="18" t="s">
        <v>71</v>
      </c>
      <c r="X184" s="18" t="s">
        <v>72</v>
      </c>
      <c r="Y184" s="18" t="s">
        <v>330</v>
      </c>
      <c r="AA184" s="18"/>
    </row>
    <row r="185" spans="19:27" x14ac:dyDescent="0.2">
      <c r="S185" s="20" t="s">
        <v>651</v>
      </c>
      <c r="T185" s="18">
        <v>-1.282E-2</v>
      </c>
      <c r="U185" s="18" t="s">
        <v>331</v>
      </c>
      <c r="V185" s="18" t="s">
        <v>49</v>
      </c>
      <c r="W185" s="18" t="s">
        <v>71</v>
      </c>
      <c r="X185" s="18" t="s">
        <v>72</v>
      </c>
      <c r="Y185" s="18" t="s">
        <v>332</v>
      </c>
      <c r="AA185" s="18"/>
    </row>
    <row r="186" spans="19:27" x14ac:dyDescent="0.2">
      <c r="S186" s="20" t="s">
        <v>652</v>
      </c>
      <c r="T186" s="18">
        <v>-1.278E-2</v>
      </c>
      <c r="U186" s="18" t="s">
        <v>333</v>
      </c>
      <c r="V186" s="18" t="s">
        <v>49</v>
      </c>
      <c r="W186" s="18" t="s">
        <v>71</v>
      </c>
      <c r="X186" s="18" t="s">
        <v>72</v>
      </c>
      <c r="Y186" s="18" t="s">
        <v>334</v>
      </c>
      <c r="AA186" s="18"/>
    </row>
    <row r="187" spans="19:27" x14ac:dyDescent="0.2">
      <c r="S187" s="20" t="s">
        <v>653</v>
      </c>
      <c r="T187" s="18">
        <v>-1.586E-3</v>
      </c>
      <c r="U187" s="18" t="s">
        <v>335</v>
      </c>
      <c r="V187" s="18" t="s">
        <v>54</v>
      </c>
      <c r="W187" s="18" t="s">
        <v>51</v>
      </c>
      <c r="X187" s="18">
        <v>0.95140000000000002</v>
      </c>
      <c r="Y187" s="18" t="s">
        <v>336</v>
      </c>
      <c r="AA187" s="18"/>
    </row>
    <row r="188" spans="19:27" x14ac:dyDescent="0.2">
      <c r="S188" s="20" t="s">
        <v>654</v>
      </c>
      <c r="T188" s="18">
        <v>-3.6510000000000002E-3</v>
      </c>
      <c r="U188" s="18" t="s">
        <v>337</v>
      </c>
      <c r="V188" s="18" t="s">
        <v>49</v>
      </c>
      <c r="W188" s="18" t="s">
        <v>57</v>
      </c>
      <c r="X188" s="18">
        <v>4.1000000000000003E-3</v>
      </c>
      <c r="Y188" s="18" t="s">
        <v>338</v>
      </c>
      <c r="AA188" s="18"/>
    </row>
    <row r="189" spans="19:27" x14ac:dyDescent="0.2">
      <c r="S189" s="20" t="s">
        <v>655</v>
      </c>
      <c r="T189" s="18">
        <v>-4.4289999999999998E-3</v>
      </c>
      <c r="U189" s="18" t="s">
        <v>339</v>
      </c>
      <c r="V189" s="18" t="s">
        <v>49</v>
      </c>
      <c r="W189" s="18" t="s">
        <v>71</v>
      </c>
      <c r="X189" s="18" t="s">
        <v>72</v>
      </c>
      <c r="Y189" s="18" t="s">
        <v>340</v>
      </c>
      <c r="AA189" s="18"/>
    </row>
    <row r="190" spans="19:27" x14ac:dyDescent="0.2">
      <c r="S190" s="20" t="s">
        <v>656</v>
      </c>
      <c r="T190" s="18">
        <v>-5.7759999999999999E-3</v>
      </c>
      <c r="U190" s="18" t="s">
        <v>341</v>
      </c>
      <c r="V190" s="18" t="s">
        <v>49</v>
      </c>
      <c r="W190" s="18" t="s">
        <v>71</v>
      </c>
      <c r="X190" s="18" t="s">
        <v>72</v>
      </c>
      <c r="Y190" s="18" t="s">
        <v>342</v>
      </c>
      <c r="AA190" s="18"/>
    </row>
    <row r="191" spans="19:27" x14ac:dyDescent="0.2">
      <c r="S191" s="20" t="s">
        <v>657</v>
      </c>
      <c r="T191" s="18">
        <v>-6.5729999999999998E-3</v>
      </c>
      <c r="U191" s="18" t="s">
        <v>343</v>
      </c>
      <c r="V191" s="18" t="s">
        <v>49</v>
      </c>
      <c r="W191" s="18" t="s">
        <v>71</v>
      </c>
      <c r="X191" s="18" t="s">
        <v>72</v>
      </c>
      <c r="Y191" s="18" t="s">
        <v>344</v>
      </c>
      <c r="AA191" s="18"/>
    </row>
    <row r="192" spans="19:27" x14ac:dyDescent="0.2">
      <c r="S192" s="20" t="s">
        <v>658</v>
      </c>
      <c r="T192" s="18">
        <v>-2.1800000000000001E-4</v>
      </c>
      <c r="U192" s="18" t="s">
        <v>345</v>
      </c>
      <c r="V192" s="18" t="s">
        <v>54</v>
      </c>
      <c r="W192" s="18" t="s">
        <v>51</v>
      </c>
      <c r="X192" s="18" t="s">
        <v>83</v>
      </c>
      <c r="Y192" s="18" t="s">
        <v>346</v>
      </c>
      <c r="AA192" s="18"/>
    </row>
    <row r="193" spans="19:27" x14ac:dyDescent="0.2">
      <c r="S193" s="20" t="s">
        <v>659</v>
      </c>
      <c r="T193" s="18">
        <v>-2.4810000000000001E-3</v>
      </c>
      <c r="U193" s="18" t="s">
        <v>347</v>
      </c>
      <c r="V193" s="18" t="s">
        <v>54</v>
      </c>
      <c r="W193" s="18" t="s">
        <v>51</v>
      </c>
      <c r="X193" s="18">
        <v>0.29620000000000002</v>
      </c>
      <c r="Y193" s="18" t="s">
        <v>348</v>
      </c>
      <c r="AA193" s="18"/>
    </row>
    <row r="194" spans="19:27" x14ac:dyDescent="0.2">
      <c r="S194" s="20" t="s">
        <v>660</v>
      </c>
      <c r="T194" s="18">
        <v>-6.2940000000000001E-3</v>
      </c>
      <c r="U194" s="18" t="s">
        <v>349</v>
      </c>
      <c r="V194" s="18" t="s">
        <v>49</v>
      </c>
      <c r="W194" s="18" t="s">
        <v>71</v>
      </c>
      <c r="X194" s="18" t="s">
        <v>72</v>
      </c>
      <c r="Y194" s="18" t="s">
        <v>350</v>
      </c>
      <c r="AA194" s="18"/>
    </row>
    <row r="195" spans="19:27" x14ac:dyDescent="0.2">
      <c r="S195" s="20" t="s">
        <v>661</v>
      </c>
      <c r="T195" s="18">
        <v>-1.1849999999999999E-2</v>
      </c>
      <c r="U195" s="18" t="s">
        <v>351</v>
      </c>
      <c r="V195" s="18" t="s">
        <v>49</v>
      </c>
      <c r="W195" s="18" t="s">
        <v>71</v>
      </c>
      <c r="X195" s="18" t="s">
        <v>72</v>
      </c>
      <c r="Y195" s="18" t="s">
        <v>352</v>
      </c>
      <c r="AA195" s="18"/>
    </row>
    <row r="196" spans="19:27" x14ac:dyDescent="0.2">
      <c r="S196" s="20" t="s">
        <v>662</v>
      </c>
      <c r="T196" s="18">
        <v>-1.2290000000000001E-2</v>
      </c>
      <c r="U196" s="18" t="s">
        <v>353</v>
      </c>
      <c r="V196" s="18" t="s">
        <v>49</v>
      </c>
      <c r="W196" s="18" t="s">
        <v>71</v>
      </c>
      <c r="X196" s="18" t="s">
        <v>72</v>
      </c>
      <c r="Y196" s="18" t="s">
        <v>354</v>
      </c>
      <c r="AA196" s="18"/>
    </row>
    <row r="197" spans="19:27" x14ac:dyDescent="0.2">
      <c r="S197" s="20" t="s">
        <v>663</v>
      </c>
      <c r="T197" s="18">
        <v>-1.2200000000000001E-2</v>
      </c>
      <c r="U197" s="18" t="s">
        <v>355</v>
      </c>
      <c r="V197" s="18" t="s">
        <v>49</v>
      </c>
      <c r="W197" s="18" t="s">
        <v>71</v>
      </c>
      <c r="X197" s="18" t="s">
        <v>72</v>
      </c>
      <c r="Y197" s="18" t="s">
        <v>356</v>
      </c>
      <c r="AA197" s="18"/>
    </row>
    <row r="198" spans="19:27" x14ac:dyDescent="0.2">
      <c r="S198" s="20" t="s">
        <v>664</v>
      </c>
      <c r="T198" s="18">
        <v>-1.2149999999999999E-2</v>
      </c>
      <c r="U198" s="18" t="s">
        <v>357</v>
      </c>
      <c r="V198" s="18" t="s">
        <v>49</v>
      </c>
      <c r="W198" s="18" t="s">
        <v>71</v>
      </c>
      <c r="X198" s="18" t="s">
        <v>72</v>
      </c>
      <c r="Y198" s="18" t="s">
        <v>358</v>
      </c>
      <c r="AA198" s="18"/>
    </row>
    <row r="199" spans="19:27" x14ac:dyDescent="0.2">
      <c r="S199" s="20" t="s">
        <v>665</v>
      </c>
      <c r="T199" s="18">
        <v>-2.065E-3</v>
      </c>
      <c r="U199" s="18" t="s">
        <v>359</v>
      </c>
      <c r="V199" s="18" t="s">
        <v>54</v>
      </c>
      <c r="W199" s="18" t="s">
        <v>51</v>
      </c>
      <c r="X199" s="18">
        <v>0.6542</v>
      </c>
      <c r="Y199" s="18" t="s">
        <v>360</v>
      </c>
      <c r="AA199" s="18"/>
    </row>
    <row r="200" spans="19:27" x14ac:dyDescent="0.2">
      <c r="S200" s="20" t="s">
        <v>666</v>
      </c>
      <c r="T200" s="18">
        <v>-2.843E-3</v>
      </c>
      <c r="U200" s="18" t="s">
        <v>361</v>
      </c>
      <c r="V200" s="18" t="s">
        <v>54</v>
      </c>
      <c r="W200" s="18" t="s">
        <v>51</v>
      </c>
      <c r="X200" s="18">
        <v>0.105</v>
      </c>
      <c r="Y200" s="18" t="s">
        <v>362</v>
      </c>
      <c r="AA200" s="18"/>
    </row>
    <row r="201" spans="19:27" x14ac:dyDescent="0.2">
      <c r="S201" s="20" t="s">
        <v>667</v>
      </c>
      <c r="T201" s="18">
        <v>-4.1900000000000001E-3</v>
      </c>
      <c r="U201" s="18" t="s">
        <v>363</v>
      </c>
      <c r="V201" s="18" t="s">
        <v>49</v>
      </c>
      <c r="W201" s="18" t="s">
        <v>56</v>
      </c>
      <c r="X201" s="18">
        <v>2.9999999999999997E-4</v>
      </c>
      <c r="Y201" s="18" t="s">
        <v>364</v>
      </c>
      <c r="AA201" s="18"/>
    </row>
    <row r="202" spans="19:27" x14ac:dyDescent="0.2">
      <c r="S202" s="20" t="s">
        <v>668</v>
      </c>
      <c r="T202" s="18">
        <v>-4.9870000000000001E-3</v>
      </c>
      <c r="U202" s="18" t="s">
        <v>365</v>
      </c>
      <c r="V202" s="18" t="s">
        <v>49</v>
      </c>
      <c r="W202" s="18" t="s">
        <v>71</v>
      </c>
      <c r="X202" s="18" t="s">
        <v>72</v>
      </c>
      <c r="Y202" s="18" t="s">
        <v>366</v>
      </c>
      <c r="AA202" s="18"/>
    </row>
    <row r="203" spans="19:27" x14ac:dyDescent="0.2">
      <c r="S203" s="20" t="s">
        <v>669</v>
      </c>
      <c r="T203" s="18">
        <v>1.3680000000000001E-3</v>
      </c>
      <c r="U203" s="18" t="s">
        <v>367</v>
      </c>
      <c r="V203" s="18" t="s">
        <v>54</v>
      </c>
      <c r="W203" s="18" t="s">
        <v>51</v>
      </c>
      <c r="X203" s="18">
        <v>0.9899</v>
      </c>
      <c r="Y203" s="18" t="s">
        <v>368</v>
      </c>
      <c r="AA203" s="18"/>
    </row>
    <row r="204" spans="19:27" x14ac:dyDescent="0.2">
      <c r="S204" s="20" t="s">
        <v>670</v>
      </c>
      <c r="T204" s="18">
        <v>-8.9519999999999997E-4</v>
      </c>
      <c r="U204" s="18" t="s">
        <v>369</v>
      </c>
      <c r="V204" s="18" t="s">
        <v>54</v>
      </c>
      <c r="W204" s="18" t="s">
        <v>51</v>
      </c>
      <c r="X204" s="18" t="s">
        <v>83</v>
      </c>
      <c r="Y204" s="18" t="s">
        <v>370</v>
      </c>
      <c r="AA204" s="18"/>
    </row>
    <row r="205" spans="19:27" x14ac:dyDescent="0.2">
      <c r="S205" s="20" t="s">
        <v>671</v>
      </c>
      <c r="T205" s="18">
        <v>-4.7080000000000004E-3</v>
      </c>
      <c r="U205" s="18" t="s">
        <v>371</v>
      </c>
      <c r="V205" s="18" t="s">
        <v>49</v>
      </c>
      <c r="W205" s="18" t="s">
        <v>71</v>
      </c>
      <c r="X205" s="18" t="s">
        <v>72</v>
      </c>
      <c r="Y205" s="18" t="s">
        <v>372</v>
      </c>
      <c r="AA205" s="18"/>
    </row>
    <row r="206" spans="19:27" x14ac:dyDescent="0.2">
      <c r="S206" s="20" t="s">
        <v>672</v>
      </c>
      <c r="T206" s="18">
        <v>-1.026E-2</v>
      </c>
      <c r="U206" s="18" t="s">
        <v>373</v>
      </c>
      <c r="V206" s="18" t="s">
        <v>49</v>
      </c>
      <c r="W206" s="18" t="s">
        <v>71</v>
      </c>
      <c r="X206" s="18" t="s">
        <v>72</v>
      </c>
      <c r="Y206" s="18" t="s">
        <v>374</v>
      </c>
      <c r="AA206" s="18"/>
    </row>
    <row r="207" spans="19:27" x14ac:dyDescent="0.2">
      <c r="S207" s="20" t="s">
        <v>673</v>
      </c>
      <c r="T207" s="18">
        <v>-1.0699999999999999E-2</v>
      </c>
      <c r="U207" s="18" t="s">
        <v>375</v>
      </c>
      <c r="V207" s="18" t="s">
        <v>49</v>
      </c>
      <c r="W207" s="18" t="s">
        <v>71</v>
      </c>
      <c r="X207" s="18" t="s">
        <v>72</v>
      </c>
      <c r="Y207" s="18" t="s">
        <v>376</v>
      </c>
      <c r="AA207" s="18"/>
    </row>
    <row r="208" spans="19:27" x14ac:dyDescent="0.2">
      <c r="S208" s="20" t="s">
        <v>674</v>
      </c>
      <c r="T208" s="18">
        <v>-1.0619999999999999E-2</v>
      </c>
      <c r="U208" s="18" t="s">
        <v>377</v>
      </c>
      <c r="V208" s="18" t="s">
        <v>49</v>
      </c>
      <c r="W208" s="18" t="s">
        <v>71</v>
      </c>
      <c r="X208" s="18" t="s">
        <v>72</v>
      </c>
      <c r="Y208" s="18" t="s">
        <v>378</v>
      </c>
      <c r="AA208" s="18"/>
    </row>
    <row r="209" spans="19:27" x14ac:dyDescent="0.2">
      <c r="S209" s="20" t="s">
        <v>675</v>
      </c>
      <c r="T209" s="18">
        <v>-1.057E-2</v>
      </c>
      <c r="U209" s="18" t="s">
        <v>379</v>
      </c>
      <c r="V209" s="18" t="s">
        <v>49</v>
      </c>
      <c r="W209" s="18" t="s">
        <v>71</v>
      </c>
      <c r="X209" s="18" t="s">
        <v>72</v>
      </c>
      <c r="Y209" s="18" t="s">
        <v>380</v>
      </c>
      <c r="AA209" s="18"/>
    </row>
    <row r="210" spans="19:27" x14ac:dyDescent="0.2">
      <c r="S210" s="20" t="s">
        <v>676</v>
      </c>
      <c r="T210" s="18">
        <v>-7.7760000000000004E-4</v>
      </c>
      <c r="U210" s="18" t="s">
        <v>381</v>
      </c>
      <c r="V210" s="18" t="s">
        <v>54</v>
      </c>
      <c r="W210" s="18" t="s">
        <v>51</v>
      </c>
      <c r="X210" s="18" t="s">
        <v>83</v>
      </c>
      <c r="Y210" s="18" t="s">
        <v>382</v>
      </c>
      <c r="AA210" s="18"/>
    </row>
    <row r="211" spans="19:27" x14ac:dyDescent="0.2">
      <c r="S211" s="20" t="s">
        <v>677</v>
      </c>
      <c r="T211" s="18">
        <v>-2.124E-3</v>
      </c>
      <c r="U211" s="18" t="s">
        <v>383</v>
      </c>
      <c r="V211" s="18" t="s">
        <v>54</v>
      </c>
      <c r="W211" s="18" t="s">
        <v>51</v>
      </c>
      <c r="X211" s="18">
        <v>0.60099999999999998</v>
      </c>
      <c r="Y211" s="18" t="s">
        <v>384</v>
      </c>
      <c r="AA211" s="18"/>
    </row>
    <row r="212" spans="19:27" x14ac:dyDescent="0.2">
      <c r="S212" s="20" t="s">
        <v>678</v>
      </c>
      <c r="T212" s="18">
        <v>-2.9220000000000001E-3</v>
      </c>
      <c r="U212" s="18" t="s">
        <v>385</v>
      </c>
      <c r="V212" s="18" t="s">
        <v>54</v>
      </c>
      <c r="W212" s="18" t="s">
        <v>51</v>
      </c>
      <c r="X212" s="18">
        <v>8.0500000000000002E-2</v>
      </c>
      <c r="Y212" s="18" t="s">
        <v>386</v>
      </c>
      <c r="AA212" s="18"/>
    </row>
    <row r="213" spans="19:27" x14ac:dyDescent="0.2">
      <c r="S213" s="20" t="s">
        <v>679</v>
      </c>
      <c r="T213" s="18">
        <v>3.4329999999999999E-3</v>
      </c>
      <c r="U213" s="18" t="s">
        <v>387</v>
      </c>
      <c r="V213" s="18" t="s">
        <v>49</v>
      </c>
      <c r="W213" s="18" t="s">
        <v>55</v>
      </c>
      <c r="X213" s="18">
        <v>1.09E-2</v>
      </c>
      <c r="Y213" s="18" t="s">
        <v>388</v>
      </c>
      <c r="AA213" s="18"/>
    </row>
    <row r="214" spans="19:27" x14ac:dyDescent="0.2">
      <c r="S214" s="20" t="s">
        <v>680</v>
      </c>
      <c r="T214" s="18">
        <v>1.17E-3</v>
      </c>
      <c r="U214" s="18" t="s">
        <v>389</v>
      </c>
      <c r="V214" s="18" t="s">
        <v>54</v>
      </c>
      <c r="W214" s="18" t="s">
        <v>51</v>
      </c>
      <c r="X214" s="18">
        <v>0.99860000000000004</v>
      </c>
      <c r="Y214" s="18" t="s">
        <v>390</v>
      </c>
      <c r="AA214" s="18"/>
    </row>
    <row r="215" spans="19:27" x14ac:dyDescent="0.2">
      <c r="S215" s="20" t="s">
        <v>681</v>
      </c>
      <c r="T215" s="18">
        <v>-2.643E-3</v>
      </c>
      <c r="U215" s="18" t="s">
        <v>391</v>
      </c>
      <c r="V215" s="18" t="s">
        <v>54</v>
      </c>
      <c r="W215" s="18" t="s">
        <v>51</v>
      </c>
      <c r="X215" s="18">
        <v>0.19350000000000001</v>
      </c>
      <c r="Y215" s="18" t="s">
        <v>392</v>
      </c>
      <c r="AA215" s="18"/>
    </row>
    <row r="216" spans="19:27" x14ac:dyDescent="0.2">
      <c r="S216" s="20" t="s">
        <v>682</v>
      </c>
      <c r="T216" s="18">
        <v>-8.1949999999999992E-3</v>
      </c>
      <c r="U216" s="18" t="s">
        <v>393</v>
      </c>
      <c r="V216" s="18" t="s">
        <v>49</v>
      </c>
      <c r="W216" s="18" t="s">
        <v>71</v>
      </c>
      <c r="X216" s="18" t="s">
        <v>72</v>
      </c>
      <c r="Y216" s="18" t="s">
        <v>394</v>
      </c>
      <c r="AA216" s="18"/>
    </row>
    <row r="217" spans="19:27" x14ac:dyDescent="0.2">
      <c r="S217" s="20" t="s">
        <v>683</v>
      </c>
      <c r="T217" s="18">
        <v>-8.6350000000000003E-3</v>
      </c>
      <c r="U217" s="18" t="s">
        <v>395</v>
      </c>
      <c r="V217" s="18" t="s">
        <v>49</v>
      </c>
      <c r="W217" s="18" t="s">
        <v>71</v>
      </c>
      <c r="X217" s="18" t="s">
        <v>72</v>
      </c>
      <c r="Y217" s="18" t="s">
        <v>396</v>
      </c>
      <c r="AA217" s="18"/>
    </row>
    <row r="218" spans="19:27" x14ac:dyDescent="0.2">
      <c r="S218" s="20" t="s">
        <v>684</v>
      </c>
      <c r="T218" s="18">
        <v>-8.5500000000000003E-3</v>
      </c>
      <c r="U218" s="18" t="s">
        <v>397</v>
      </c>
      <c r="V218" s="18" t="s">
        <v>49</v>
      </c>
      <c r="W218" s="18" t="s">
        <v>71</v>
      </c>
      <c r="X218" s="18" t="s">
        <v>72</v>
      </c>
      <c r="Y218" s="18" t="s">
        <v>398</v>
      </c>
      <c r="AA218" s="18"/>
    </row>
    <row r="219" spans="19:27" x14ac:dyDescent="0.2">
      <c r="S219" s="20" t="s">
        <v>685</v>
      </c>
      <c r="T219" s="18">
        <v>-8.5030000000000001E-3</v>
      </c>
      <c r="U219" s="18" t="s">
        <v>399</v>
      </c>
      <c r="V219" s="18" t="s">
        <v>49</v>
      </c>
      <c r="W219" s="18" t="s">
        <v>71</v>
      </c>
      <c r="X219" s="18" t="s">
        <v>72</v>
      </c>
      <c r="Y219" s="18" t="s">
        <v>400</v>
      </c>
      <c r="AA219" s="18"/>
    </row>
    <row r="220" spans="19:27" x14ac:dyDescent="0.2">
      <c r="S220" s="20" t="s">
        <v>686</v>
      </c>
      <c r="T220" s="18">
        <v>-1.3470000000000001E-3</v>
      </c>
      <c r="U220" s="18" t="s">
        <v>401</v>
      </c>
      <c r="V220" s="18" t="s">
        <v>54</v>
      </c>
      <c r="W220" s="18" t="s">
        <v>51</v>
      </c>
      <c r="X220" s="18">
        <v>0.99160000000000004</v>
      </c>
      <c r="Y220" s="18" t="s">
        <v>402</v>
      </c>
      <c r="AA220" s="18"/>
    </row>
    <row r="221" spans="19:27" x14ac:dyDescent="0.2">
      <c r="S221" s="20" t="s">
        <v>687</v>
      </c>
      <c r="T221" s="18">
        <v>-2.1450000000000002E-3</v>
      </c>
      <c r="U221" s="18" t="s">
        <v>403</v>
      </c>
      <c r="V221" s="18" t="s">
        <v>54</v>
      </c>
      <c r="W221" s="18" t="s">
        <v>51</v>
      </c>
      <c r="X221" s="18">
        <v>0.5827</v>
      </c>
      <c r="Y221" s="18" t="s">
        <v>404</v>
      </c>
      <c r="AA221" s="18"/>
    </row>
    <row r="222" spans="19:27" x14ac:dyDescent="0.2">
      <c r="S222" s="20" t="s">
        <v>688</v>
      </c>
      <c r="T222" s="18">
        <v>4.2110000000000003E-3</v>
      </c>
      <c r="U222" s="18" t="s">
        <v>405</v>
      </c>
      <c r="V222" s="18" t="s">
        <v>49</v>
      </c>
      <c r="W222" s="18" t="s">
        <v>56</v>
      </c>
      <c r="X222" s="18">
        <v>2.0000000000000001E-4</v>
      </c>
      <c r="Y222" s="18" t="s">
        <v>406</v>
      </c>
      <c r="AA222" s="18"/>
    </row>
    <row r="223" spans="19:27" x14ac:dyDescent="0.2">
      <c r="S223" s="20" t="s">
        <v>689</v>
      </c>
      <c r="T223" s="18">
        <v>1.9480000000000001E-3</v>
      </c>
      <c r="U223" s="18" t="s">
        <v>407</v>
      </c>
      <c r="V223" s="18" t="s">
        <v>54</v>
      </c>
      <c r="W223" s="18" t="s">
        <v>51</v>
      </c>
      <c r="X223" s="18">
        <v>0.75349999999999995</v>
      </c>
      <c r="Y223" s="18" t="s">
        <v>408</v>
      </c>
      <c r="AA223" s="18"/>
    </row>
    <row r="224" spans="19:27" x14ac:dyDescent="0.2">
      <c r="S224" s="20" t="s">
        <v>690</v>
      </c>
      <c r="T224" s="18">
        <v>-1.8649999999999999E-3</v>
      </c>
      <c r="U224" s="18" t="s">
        <v>409</v>
      </c>
      <c r="V224" s="18" t="s">
        <v>54</v>
      </c>
      <c r="W224" s="18" t="s">
        <v>51</v>
      </c>
      <c r="X224" s="18">
        <v>0.81469999999999998</v>
      </c>
      <c r="Y224" s="18" t="s">
        <v>410</v>
      </c>
      <c r="AA224" s="18"/>
    </row>
    <row r="225" spans="19:27" x14ac:dyDescent="0.2">
      <c r="S225" s="20" t="s">
        <v>691</v>
      </c>
      <c r="T225" s="18">
        <v>-7.4180000000000001E-3</v>
      </c>
      <c r="U225" s="18" t="s">
        <v>411</v>
      </c>
      <c r="V225" s="18" t="s">
        <v>49</v>
      </c>
      <c r="W225" s="18" t="s">
        <v>71</v>
      </c>
      <c r="X225" s="18" t="s">
        <v>72</v>
      </c>
      <c r="Y225" s="18" t="s">
        <v>412</v>
      </c>
      <c r="AA225" s="18"/>
    </row>
    <row r="226" spans="19:27" x14ac:dyDescent="0.2">
      <c r="S226" s="20" t="s">
        <v>692</v>
      </c>
      <c r="T226" s="18">
        <v>-7.8569999999999994E-3</v>
      </c>
      <c r="U226" s="18" t="s">
        <v>413</v>
      </c>
      <c r="V226" s="18" t="s">
        <v>49</v>
      </c>
      <c r="W226" s="18" t="s">
        <v>71</v>
      </c>
      <c r="X226" s="18" t="s">
        <v>72</v>
      </c>
      <c r="Y226" s="18" t="s">
        <v>414</v>
      </c>
      <c r="AA226" s="18"/>
    </row>
    <row r="227" spans="19:27" x14ac:dyDescent="0.2">
      <c r="S227" s="20" t="s">
        <v>693</v>
      </c>
      <c r="T227" s="18">
        <v>-7.7720000000000003E-3</v>
      </c>
      <c r="U227" s="18" t="s">
        <v>415</v>
      </c>
      <c r="V227" s="18" t="s">
        <v>49</v>
      </c>
      <c r="W227" s="18" t="s">
        <v>71</v>
      </c>
      <c r="X227" s="18" t="s">
        <v>72</v>
      </c>
      <c r="Y227" s="18" t="s">
        <v>416</v>
      </c>
      <c r="AA227" s="18"/>
    </row>
    <row r="228" spans="19:27" x14ac:dyDescent="0.2">
      <c r="S228" s="20" t="s">
        <v>694</v>
      </c>
      <c r="T228" s="18">
        <v>-7.7250000000000001E-3</v>
      </c>
      <c r="U228" s="18" t="s">
        <v>417</v>
      </c>
      <c r="V228" s="18" t="s">
        <v>49</v>
      </c>
      <c r="W228" s="18" t="s">
        <v>71</v>
      </c>
      <c r="X228" s="18" t="s">
        <v>72</v>
      </c>
      <c r="Y228" s="18" t="s">
        <v>418</v>
      </c>
      <c r="AA228" s="18"/>
    </row>
    <row r="229" spans="19:27" x14ac:dyDescent="0.2">
      <c r="S229" s="20" t="s">
        <v>695</v>
      </c>
      <c r="T229" s="18">
        <v>-7.9770000000000004E-4</v>
      </c>
      <c r="U229" s="18" t="s">
        <v>419</v>
      </c>
      <c r="V229" s="18" t="s">
        <v>54</v>
      </c>
      <c r="W229" s="18" t="s">
        <v>51</v>
      </c>
      <c r="X229" s="18" t="s">
        <v>83</v>
      </c>
      <c r="Y229" s="18" t="s">
        <v>420</v>
      </c>
      <c r="AA229" s="18"/>
    </row>
    <row r="230" spans="19:27" x14ac:dyDescent="0.2">
      <c r="S230" s="20" t="s">
        <v>696</v>
      </c>
      <c r="T230" s="18">
        <v>5.5579999999999996E-3</v>
      </c>
      <c r="U230" s="18" t="s">
        <v>421</v>
      </c>
      <c r="V230" s="18" t="s">
        <v>49</v>
      </c>
      <c r="W230" s="18" t="s">
        <v>71</v>
      </c>
      <c r="X230" s="18" t="s">
        <v>72</v>
      </c>
      <c r="Y230" s="18" t="s">
        <v>422</v>
      </c>
      <c r="AA230" s="18"/>
    </row>
    <row r="231" spans="19:27" x14ac:dyDescent="0.2">
      <c r="S231" s="20" t="s">
        <v>697</v>
      </c>
      <c r="T231" s="18">
        <v>3.2940000000000001E-3</v>
      </c>
      <c r="U231" s="18" t="s">
        <v>423</v>
      </c>
      <c r="V231" s="18" t="s">
        <v>49</v>
      </c>
      <c r="W231" s="18" t="s">
        <v>55</v>
      </c>
      <c r="X231" s="18">
        <v>1.9699999999999999E-2</v>
      </c>
      <c r="Y231" s="18" t="s">
        <v>424</v>
      </c>
      <c r="AA231" s="18"/>
    </row>
    <row r="232" spans="19:27" x14ac:dyDescent="0.2">
      <c r="S232" s="20" t="s">
        <v>698</v>
      </c>
      <c r="T232" s="18">
        <v>-5.1820000000000002E-4</v>
      </c>
      <c r="U232" s="18" t="s">
        <v>425</v>
      </c>
      <c r="V232" s="18" t="s">
        <v>54</v>
      </c>
      <c r="W232" s="18" t="s">
        <v>51</v>
      </c>
      <c r="X232" s="18" t="s">
        <v>83</v>
      </c>
      <c r="Y232" s="18" t="s">
        <v>426</v>
      </c>
      <c r="AA232" s="18"/>
    </row>
    <row r="233" spans="19:27" x14ac:dyDescent="0.2">
      <c r="S233" s="20" t="s">
        <v>699</v>
      </c>
      <c r="T233" s="18">
        <v>-6.071E-3</v>
      </c>
      <c r="U233" s="18" t="s">
        <v>427</v>
      </c>
      <c r="V233" s="18" t="s">
        <v>49</v>
      </c>
      <c r="W233" s="18" t="s">
        <v>71</v>
      </c>
      <c r="X233" s="18" t="s">
        <v>72</v>
      </c>
      <c r="Y233" s="18" t="s">
        <v>428</v>
      </c>
      <c r="AA233" s="18"/>
    </row>
    <row r="234" spans="19:27" x14ac:dyDescent="0.2">
      <c r="S234" s="20" t="s">
        <v>700</v>
      </c>
      <c r="T234" s="18">
        <v>-6.5100000000000002E-3</v>
      </c>
      <c r="U234" s="18" t="s">
        <v>429</v>
      </c>
      <c r="V234" s="18" t="s">
        <v>49</v>
      </c>
      <c r="W234" s="18" t="s">
        <v>71</v>
      </c>
      <c r="X234" s="18" t="s">
        <v>72</v>
      </c>
      <c r="Y234" s="18" t="s">
        <v>430</v>
      </c>
      <c r="AA234" s="18"/>
    </row>
    <row r="235" spans="19:27" x14ac:dyDescent="0.2">
      <c r="S235" s="20" t="s">
        <v>701</v>
      </c>
      <c r="T235" s="18">
        <v>-6.4260000000000003E-3</v>
      </c>
      <c r="U235" s="18" t="s">
        <v>431</v>
      </c>
      <c r="V235" s="18" t="s">
        <v>49</v>
      </c>
      <c r="W235" s="18" t="s">
        <v>71</v>
      </c>
      <c r="X235" s="18" t="s">
        <v>72</v>
      </c>
      <c r="Y235" s="18" t="s">
        <v>432</v>
      </c>
      <c r="AA235" s="18"/>
    </row>
    <row r="236" spans="19:27" x14ac:dyDescent="0.2">
      <c r="S236" s="20" t="s">
        <v>702</v>
      </c>
      <c r="T236" s="18">
        <v>-6.378E-3</v>
      </c>
      <c r="U236" s="18" t="s">
        <v>433</v>
      </c>
      <c r="V236" s="18" t="s">
        <v>49</v>
      </c>
      <c r="W236" s="18" t="s">
        <v>71</v>
      </c>
      <c r="X236" s="18" t="s">
        <v>72</v>
      </c>
      <c r="Y236" s="18" t="s">
        <v>434</v>
      </c>
      <c r="AA236" s="18"/>
    </row>
    <row r="237" spans="19:27" x14ac:dyDescent="0.2">
      <c r="S237" s="20" t="s">
        <v>703</v>
      </c>
      <c r="T237" s="18">
        <v>6.3550000000000004E-3</v>
      </c>
      <c r="U237" s="18" t="s">
        <v>435</v>
      </c>
      <c r="V237" s="18" t="s">
        <v>49</v>
      </c>
      <c r="W237" s="18" t="s">
        <v>71</v>
      </c>
      <c r="X237" s="18" t="s">
        <v>72</v>
      </c>
      <c r="Y237" s="18" t="s">
        <v>436</v>
      </c>
      <c r="AA237" s="18"/>
    </row>
    <row r="238" spans="19:27" x14ac:dyDescent="0.2">
      <c r="S238" s="20" t="s">
        <v>704</v>
      </c>
      <c r="T238" s="18">
        <v>4.0920000000000002E-3</v>
      </c>
      <c r="U238" s="18" t="s">
        <v>437</v>
      </c>
      <c r="V238" s="18" t="s">
        <v>49</v>
      </c>
      <c r="W238" s="18" t="s">
        <v>56</v>
      </c>
      <c r="X238" s="18">
        <v>5.0000000000000001E-4</v>
      </c>
      <c r="Y238" s="18" t="s">
        <v>438</v>
      </c>
      <c r="AA238" s="18"/>
    </row>
    <row r="239" spans="19:27" x14ac:dyDescent="0.2">
      <c r="S239" s="20" t="s">
        <v>705</v>
      </c>
      <c r="T239" s="18">
        <v>2.7940000000000002E-4</v>
      </c>
      <c r="U239" s="18" t="s">
        <v>439</v>
      </c>
      <c r="V239" s="18" t="s">
        <v>54</v>
      </c>
      <c r="W239" s="18" t="s">
        <v>51</v>
      </c>
      <c r="X239" s="18" t="s">
        <v>83</v>
      </c>
      <c r="Y239" s="18" t="s">
        <v>440</v>
      </c>
      <c r="AA239" s="18"/>
    </row>
    <row r="240" spans="19:27" x14ac:dyDescent="0.2">
      <c r="S240" s="20" t="s">
        <v>706</v>
      </c>
      <c r="T240" s="18">
        <v>-5.2729999999999999E-3</v>
      </c>
      <c r="U240" s="18" t="s">
        <v>441</v>
      </c>
      <c r="V240" s="18" t="s">
        <v>49</v>
      </c>
      <c r="W240" s="18" t="s">
        <v>71</v>
      </c>
      <c r="X240" s="18" t="s">
        <v>72</v>
      </c>
      <c r="Y240" s="18" t="s">
        <v>442</v>
      </c>
      <c r="AA240" s="18"/>
    </row>
    <row r="241" spans="19:27" x14ac:dyDescent="0.2">
      <c r="S241" s="20" t="s">
        <v>707</v>
      </c>
      <c r="T241" s="18">
        <v>-5.7130000000000002E-3</v>
      </c>
      <c r="U241" s="18" t="s">
        <v>443</v>
      </c>
      <c r="V241" s="18" t="s">
        <v>49</v>
      </c>
      <c r="W241" s="18" t="s">
        <v>71</v>
      </c>
      <c r="X241" s="18" t="s">
        <v>72</v>
      </c>
      <c r="Y241" s="18" t="s">
        <v>444</v>
      </c>
      <c r="AA241" s="18"/>
    </row>
    <row r="242" spans="19:27" x14ac:dyDescent="0.2">
      <c r="S242" s="20" t="s">
        <v>708</v>
      </c>
      <c r="T242" s="18">
        <v>-5.6280000000000002E-3</v>
      </c>
      <c r="U242" s="18" t="s">
        <v>445</v>
      </c>
      <c r="V242" s="18" t="s">
        <v>49</v>
      </c>
      <c r="W242" s="18" t="s">
        <v>71</v>
      </c>
      <c r="X242" s="18" t="s">
        <v>72</v>
      </c>
      <c r="Y242" s="18" t="s">
        <v>446</v>
      </c>
      <c r="AA242" s="18"/>
    </row>
    <row r="243" spans="19:27" x14ac:dyDescent="0.2">
      <c r="S243" s="20" t="s">
        <v>709</v>
      </c>
      <c r="T243" s="18">
        <v>-5.581E-3</v>
      </c>
      <c r="U243" s="18" t="s">
        <v>447</v>
      </c>
      <c r="V243" s="18" t="s">
        <v>49</v>
      </c>
      <c r="W243" s="18" t="s">
        <v>71</v>
      </c>
      <c r="X243" s="18" t="s">
        <v>72</v>
      </c>
      <c r="Y243" s="18" t="s">
        <v>448</v>
      </c>
      <c r="AA243" s="18"/>
    </row>
    <row r="244" spans="19:27" x14ac:dyDescent="0.2">
      <c r="S244" s="20" t="s">
        <v>710</v>
      </c>
      <c r="T244" s="18">
        <v>-2.2629999999999998E-3</v>
      </c>
      <c r="U244" s="18" t="s">
        <v>449</v>
      </c>
      <c r="V244" s="18" t="s">
        <v>54</v>
      </c>
      <c r="W244" s="18" t="s">
        <v>51</v>
      </c>
      <c r="X244" s="18">
        <v>0.4748</v>
      </c>
      <c r="Y244" s="18" t="s">
        <v>450</v>
      </c>
      <c r="AA244" s="18"/>
    </row>
    <row r="245" spans="19:27" x14ac:dyDescent="0.2">
      <c r="S245" s="20" t="s">
        <v>711</v>
      </c>
      <c r="T245" s="18">
        <v>-6.0759999999999998E-3</v>
      </c>
      <c r="U245" s="18" t="s">
        <v>451</v>
      </c>
      <c r="V245" s="18" t="s">
        <v>49</v>
      </c>
      <c r="W245" s="18" t="s">
        <v>71</v>
      </c>
      <c r="X245" s="18" t="s">
        <v>72</v>
      </c>
      <c r="Y245" s="18" t="s">
        <v>452</v>
      </c>
      <c r="AA245" s="18"/>
    </row>
    <row r="246" spans="19:27" x14ac:dyDescent="0.2">
      <c r="S246" s="20" t="s">
        <v>712</v>
      </c>
      <c r="T246" s="18">
        <v>-1.163E-2</v>
      </c>
      <c r="U246" s="18" t="s">
        <v>453</v>
      </c>
      <c r="V246" s="18" t="s">
        <v>49</v>
      </c>
      <c r="W246" s="18" t="s">
        <v>71</v>
      </c>
      <c r="X246" s="18" t="s">
        <v>72</v>
      </c>
      <c r="Y246" s="18" t="s">
        <v>454</v>
      </c>
      <c r="AA246" s="18"/>
    </row>
    <row r="247" spans="19:27" x14ac:dyDescent="0.2">
      <c r="S247" s="20" t="s">
        <v>713</v>
      </c>
      <c r="T247" s="18">
        <v>-1.2070000000000001E-2</v>
      </c>
      <c r="U247" s="18" t="s">
        <v>455</v>
      </c>
      <c r="V247" s="18" t="s">
        <v>49</v>
      </c>
      <c r="W247" s="18" t="s">
        <v>71</v>
      </c>
      <c r="X247" s="18" t="s">
        <v>72</v>
      </c>
      <c r="Y247" s="18" t="s">
        <v>456</v>
      </c>
      <c r="AA247" s="18"/>
    </row>
    <row r="248" spans="19:27" x14ac:dyDescent="0.2">
      <c r="S248" s="20" t="s">
        <v>714</v>
      </c>
      <c r="T248" s="18">
        <v>-1.1979999999999999E-2</v>
      </c>
      <c r="U248" s="18" t="s">
        <v>457</v>
      </c>
      <c r="V248" s="18" t="s">
        <v>49</v>
      </c>
      <c r="W248" s="18" t="s">
        <v>71</v>
      </c>
      <c r="X248" s="18" t="s">
        <v>72</v>
      </c>
      <c r="Y248" s="18" t="s">
        <v>458</v>
      </c>
      <c r="AA248" s="18"/>
    </row>
    <row r="249" spans="19:27" x14ac:dyDescent="0.2">
      <c r="S249" s="20" t="s">
        <v>715</v>
      </c>
      <c r="T249" s="18">
        <v>-1.1939999999999999E-2</v>
      </c>
      <c r="U249" s="18" t="s">
        <v>459</v>
      </c>
      <c r="V249" s="18" t="s">
        <v>49</v>
      </c>
      <c r="W249" s="18" t="s">
        <v>71</v>
      </c>
      <c r="X249" s="18" t="s">
        <v>72</v>
      </c>
      <c r="Y249" s="18" t="s">
        <v>460</v>
      </c>
      <c r="AA249" s="18"/>
    </row>
    <row r="250" spans="19:27" x14ac:dyDescent="0.2">
      <c r="S250" s="20" t="s">
        <v>716</v>
      </c>
      <c r="T250" s="18">
        <v>-3.813E-3</v>
      </c>
      <c r="U250" s="18" t="s">
        <v>461</v>
      </c>
      <c r="V250" s="18" t="s">
        <v>49</v>
      </c>
      <c r="W250" s="18" t="s">
        <v>57</v>
      </c>
      <c r="X250" s="18">
        <v>1.9E-3</v>
      </c>
      <c r="Y250" s="18" t="s">
        <v>462</v>
      </c>
      <c r="AA250" s="18"/>
    </row>
    <row r="251" spans="19:27" x14ac:dyDescent="0.2">
      <c r="S251" s="20" t="s">
        <v>717</v>
      </c>
      <c r="T251" s="18">
        <v>-9.3650000000000001E-3</v>
      </c>
      <c r="U251" s="18" t="s">
        <v>463</v>
      </c>
      <c r="V251" s="18" t="s">
        <v>49</v>
      </c>
      <c r="W251" s="18" t="s">
        <v>71</v>
      </c>
      <c r="X251" s="18" t="s">
        <v>72</v>
      </c>
      <c r="Y251" s="18" t="s">
        <v>464</v>
      </c>
      <c r="AA251" s="18"/>
    </row>
    <row r="252" spans="19:27" x14ac:dyDescent="0.2">
      <c r="S252" s="20" t="s">
        <v>718</v>
      </c>
      <c r="T252" s="18">
        <v>-9.8049999999999995E-3</v>
      </c>
      <c r="U252" s="18" t="s">
        <v>465</v>
      </c>
      <c r="V252" s="18" t="s">
        <v>49</v>
      </c>
      <c r="W252" s="18" t="s">
        <v>71</v>
      </c>
      <c r="X252" s="18" t="s">
        <v>72</v>
      </c>
      <c r="Y252" s="18" t="s">
        <v>466</v>
      </c>
      <c r="AA252" s="18"/>
    </row>
    <row r="253" spans="19:27" x14ac:dyDescent="0.2">
      <c r="S253" s="20" t="s">
        <v>719</v>
      </c>
      <c r="T253" s="18">
        <v>-9.7199999999999995E-3</v>
      </c>
      <c r="U253" s="18" t="s">
        <v>467</v>
      </c>
      <c r="V253" s="18" t="s">
        <v>49</v>
      </c>
      <c r="W253" s="18" t="s">
        <v>71</v>
      </c>
      <c r="X253" s="18" t="s">
        <v>72</v>
      </c>
      <c r="Y253" s="18" t="s">
        <v>468</v>
      </c>
      <c r="AA253" s="18"/>
    </row>
    <row r="254" spans="19:27" x14ac:dyDescent="0.2">
      <c r="S254" s="20" t="s">
        <v>720</v>
      </c>
      <c r="T254" s="18">
        <v>-9.6729999999999993E-3</v>
      </c>
      <c r="U254" s="18" t="s">
        <v>469</v>
      </c>
      <c r="V254" s="18" t="s">
        <v>49</v>
      </c>
      <c r="W254" s="18" t="s">
        <v>71</v>
      </c>
      <c r="X254" s="18" t="s">
        <v>72</v>
      </c>
      <c r="Y254" s="18" t="s">
        <v>470</v>
      </c>
      <c r="AA254" s="18"/>
    </row>
    <row r="255" spans="19:27" x14ac:dyDescent="0.2">
      <c r="S255" s="20" t="s">
        <v>721</v>
      </c>
      <c r="T255" s="18">
        <v>-5.5529999999999998E-3</v>
      </c>
      <c r="U255" s="18" t="s">
        <v>471</v>
      </c>
      <c r="V255" s="18" t="s">
        <v>49</v>
      </c>
      <c r="W255" s="18" t="s">
        <v>71</v>
      </c>
      <c r="X255" s="18" t="s">
        <v>72</v>
      </c>
      <c r="Y255" s="18" t="s">
        <v>472</v>
      </c>
      <c r="AA255" s="18"/>
    </row>
    <row r="256" spans="19:27" x14ac:dyDescent="0.2">
      <c r="S256" s="20" t="s">
        <v>722</v>
      </c>
      <c r="T256" s="18">
        <v>-5.9919999999999999E-3</v>
      </c>
      <c r="U256" s="18" t="s">
        <v>473</v>
      </c>
      <c r="V256" s="18" t="s">
        <v>49</v>
      </c>
      <c r="W256" s="18" t="s">
        <v>71</v>
      </c>
      <c r="X256" s="18" t="s">
        <v>72</v>
      </c>
      <c r="Y256" s="18" t="s">
        <v>474</v>
      </c>
      <c r="AA256" s="18"/>
    </row>
    <row r="257" spans="19:27" x14ac:dyDescent="0.2">
      <c r="S257" s="20" t="s">
        <v>723</v>
      </c>
      <c r="T257" s="18">
        <v>-5.9069999999999999E-3</v>
      </c>
      <c r="U257" s="18" t="s">
        <v>475</v>
      </c>
      <c r="V257" s="18" t="s">
        <v>49</v>
      </c>
      <c r="W257" s="18" t="s">
        <v>71</v>
      </c>
      <c r="X257" s="18" t="s">
        <v>72</v>
      </c>
      <c r="Y257" s="18" t="s">
        <v>476</v>
      </c>
      <c r="AA257" s="18"/>
    </row>
    <row r="258" spans="19:27" x14ac:dyDescent="0.2">
      <c r="S258" s="20" t="s">
        <v>724</v>
      </c>
      <c r="T258" s="18">
        <v>-5.8599999999999998E-3</v>
      </c>
      <c r="U258" s="18" t="s">
        <v>477</v>
      </c>
      <c r="V258" s="18" t="s">
        <v>49</v>
      </c>
      <c r="W258" s="18" t="s">
        <v>71</v>
      </c>
      <c r="X258" s="18" t="s">
        <v>72</v>
      </c>
      <c r="Y258" s="18" t="s">
        <v>478</v>
      </c>
      <c r="AA258" s="18"/>
    </row>
    <row r="259" spans="19:27" x14ac:dyDescent="0.2">
      <c r="S259" s="20" t="s">
        <v>725</v>
      </c>
      <c r="T259" s="18">
        <v>-4.395E-4</v>
      </c>
      <c r="U259" s="18" t="s">
        <v>479</v>
      </c>
      <c r="V259" s="18" t="s">
        <v>54</v>
      </c>
      <c r="W259" s="18" t="s">
        <v>51</v>
      </c>
      <c r="X259" s="18" t="s">
        <v>83</v>
      </c>
      <c r="Y259" s="18" t="s">
        <v>480</v>
      </c>
      <c r="AA259" s="18"/>
    </row>
    <row r="260" spans="19:27" x14ac:dyDescent="0.2">
      <c r="S260" s="20" t="s">
        <v>726</v>
      </c>
      <c r="T260" s="18">
        <v>-3.546E-4</v>
      </c>
      <c r="U260" s="18" t="s">
        <v>481</v>
      </c>
      <c r="V260" s="18" t="s">
        <v>54</v>
      </c>
      <c r="W260" s="18" t="s">
        <v>51</v>
      </c>
      <c r="X260" s="18" t="s">
        <v>83</v>
      </c>
      <c r="Y260" s="18" t="s">
        <v>482</v>
      </c>
      <c r="AA260" s="18"/>
    </row>
    <row r="261" spans="19:27" x14ac:dyDescent="0.2">
      <c r="S261" s="20" t="s">
        <v>727</v>
      </c>
      <c r="T261" s="18">
        <v>-3.0749999999999999E-4</v>
      </c>
      <c r="U261" s="18" t="s">
        <v>483</v>
      </c>
      <c r="V261" s="18" t="s">
        <v>54</v>
      </c>
      <c r="W261" s="18" t="s">
        <v>51</v>
      </c>
      <c r="X261" s="18" t="s">
        <v>83</v>
      </c>
      <c r="Y261" s="18" t="s">
        <v>484</v>
      </c>
      <c r="AA261" s="18"/>
    </row>
    <row r="262" spans="19:27" x14ac:dyDescent="0.2">
      <c r="S262" s="20" t="s">
        <v>728</v>
      </c>
      <c r="T262" s="18">
        <v>8.4919999999999993E-5</v>
      </c>
      <c r="U262" s="18" t="s">
        <v>485</v>
      </c>
      <c r="V262" s="18" t="s">
        <v>54</v>
      </c>
      <c r="W262" s="18" t="s">
        <v>51</v>
      </c>
      <c r="X262" s="18" t="s">
        <v>83</v>
      </c>
      <c r="Y262" s="18" t="s">
        <v>486</v>
      </c>
      <c r="AA262" s="18"/>
    </row>
    <row r="263" spans="19:27" x14ac:dyDescent="0.2">
      <c r="S263" s="20" t="s">
        <v>729</v>
      </c>
      <c r="T263" s="18">
        <v>1.3200000000000001E-4</v>
      </c>
      <c r="U263" s="18" t="s">
        <v>487</v>
      </c>
      <c r="V263" s="18" t="s">
        <v>54</v>
      </c>
      <c r="W263" s="18" t="s">
        <v>51</v>
      </c>
      <c r="X263" s="18" t="s">
        <v>83</v>
      </c>
      <c r="Y263" s="18" t="s">
        <v>488</v>
      </c>
      <c r="AA263" s="18"/>
    </row>
    <row r="264" spans="19:27" x14ac:dyDescent="0.2">
      <c r="S264" s="20" t="s">
        <v>730</v>
      </c>
      <c r="T264" s="18">
        <v>4.7080000000000003E-5</v>
      </c>
      <c r="U264" s="18" t="s">
        <v>489</v>
      </c>
      <c r="V264" s="18" t="s">
        <v>54</v>
      </c>
      <c r="W264" s="18" t="s">
        <v>51</v>
      </c>
      <c r="X264" s="18" t="s">
        <v>83</v>
      </c>
      <c r="Y264" s="18" t="s">
        <v>490</v>
      </c>
      <c r="AA264" s="18"/>
    </row>
    <row r="265" spans="19:27" x14ac:dyDescent="0.2">
      <c r="S265" s="20"/>
      <c r="T265" s="18"/>
      <c r="U265" s="18"/>
      <c r="V265" s="18"/>
      <c r="W265" s="18"/>
      <c r="X265" s="18"/>
      <c r="Y265" s="18"/>
      <c r="Z265" s="18"/>
      <c r="AA265" s="18"/>
    </row>
    <row r="266" spans="19:27" x14ac:dyDescent="0.2">
      <c r="S266" s="20"/>
      <c r="T266" s="18"/>
      <c r="U266" s="18"/>
      <c r="V266" s="18"/>
      <c r="W266" s="18"/>
      <c r="X266" s="18"/>
      <c r="Y266" s="18"/>
      <c r="Z266" s="18"/>
      <c r="AA266" s="18"/>
    </row>
    <row r="267" spans="19:27" x14ac:dyDescent="0.2">
      <c r="S267" s="20"/>
      <c r="T267" s="18"/>
      <c r="U267" s="18"/>
      <c r="V267" s="18"/>
      <c r="W267" s="18"/>
      <c r="X267" s="18"/>
      <c r="Y267" s="18"/>
      <c r="Z267" s="18"/>
      <c r="AA267" s="18"/>
    </row>
    <row r="268" spans="19:27" x14ac:dyDescent="0.2">
      <c r="S268" s="20"/>
      <c r="T268" s="18"/>
      <c r="U268" s="18"/>
      <c r="V268" s="18"/>
      <c r="W268" s="18"/>
      <c r="X268" s="18"/>
      <c r="Y268" s="18"/>
      <c r="Z268" s="18"/>
      <c r="AA268" s="18"/>
    </row>
    <row r="269" spans="19:27" x14ac:dyDescent="0.2">
      <c r="S269" s="20"/>
      <c r="T269" s="18"/>
      <c r="U269" s="18"/>
      <c r="V269" s="18"/>
      <c r="W269" s="18"/>
      <c r="X269" s="18"/>
      <c r="Y269" s="18"/>
      <c r="Z269" s="18"/>
      <c r="AA269" s="18"/>
    </row>
    <row r="270" spans="19:27" x14ac:dyDescent="0.2">
      <c r="S270" s="20"/>
      <c r="T270" s="18"/>
      <c r="U270" s="18"/>
      <c r="V270" s="18"/>
      <c r="W270" s="18"/>
      <c r="X270" s="18"/>
      <c r="Y270" s="18"/>
      <c r="Z270" s="18"/>
      <c r="AA270" s="18"/>
    </row>
    <row r="271" spans="19:27" x14ac:dyDescent="0.2">
      <c r="S271" s="20"/>
      <c r="T271" s="18"/>
      <c r="U271" s="18"/>
      <c r="V271" s="18"/>
      <c r="W271" s="18"/>
      <c r="X271" s="18"/>
      <c r="Y271" s="18"/>
      <c r="Z271" s="18"/>
      <c r="AA271" s="18"/>
    </row>
    <row r="272" spans="19:27" x14ac:dyDescent="0.2">
      <c r="S272" s="20"/>
      <c r="T272" s="18"/>
      <c r="U272" s="18"/>
      <c r="V272" s="18"/>
      <c r="W272" s="18"/>
      <c r="X272" s="18"/>
      <c r="Y272" s="18"/>
      <c r="Z272" s="18"/>
      <c r="AA272" s="18"/>
    </row>
    <row r="273" spans="19:27" x14ac:dyDescent="0.2">
      <c r="S273" s="20"/>
      <c r="T273" s="18"/>
      <c r="U273" s="18"/>
      <c r="V273" s="18"/>
      <c r="W273" s="18"/>
      <c r="X273" s="18"/>
      <c r="Y273" s="18"/>
      <c r="Z273" s="18"/>
      <c r="AA273" s="18"/>
    </row>
    <row r="274" spans="19:27" x14ac:dyDescent="0.2">
      <c r="S274" s="20"/>
      <c r="T274" s="18"/>
      <c r="U274" s="18"/>
      <c r="V274" s="18"/>
      <c r="W274" s="18"/>
      <c r="X274" s="18"/>
      <c r="Y274" s="18"/>
      <c r="Z274" s="18"/>
      <c r="AA274" s="18"/>
    </row>
    <row r="275" spans="19:27" x14ac:dyDescent="0.2">
      <c r="S275" s="20"/>
      <c r="T275" s="18"/>
      <c r="U275" s="18"/>
      <c r="V275" s="18"/>
      <c r="W275" s="18"/>
      <c r="X275" s="18"/>
      <c r="Y275" s="18"/>
      <c r="Z275" s="18"/>
      <c r="AA275" s="18"/>
    </row>
    <row r="276" spans="19:27" x14ac:dyDescent="0.2">
      <c r="S276" s="20"/>
      <c r="T276" s="18"/>
      <c r="U276" s="18"/>
      <c r="V276" s="18"/>
      <c r="W276" s="18"/>
      <c r="X276" s="18"/>
      <c r="Y276" s="18"/>
      <c r="Z276" s="18"/>
      <c r="AA276" s="18"/>
    </row>
    <row r="277" spans="19:27" x14ac:dyDescent="0.2">
      <c r="S277" s="20"/>
      <c r="T277" s="18"/>
      <c r="U277" s="18"/>
      <c r="V277" s="18"/>
      <c r="W277" s="18"/>
      <c r="X277" s="18"/>
      <c r="Y277" s="18"/>
      <c r="Z277" s="18"/>
      <c r="AA277" s="18"/>
    </row>
    <row r="278" spans="19:27" x14ac:dyDescent="0.2">
      <c r="S278" s="20"/>
      <c r="T278" s="18"/>
      <c r="U278" s="18"/>
      <c r="V278" s="18"/>
      <c r="W278" s="18"/>
      <c r="X278" s="18"/>
      <c r="Y278" s="18"/>
      <c r="Z278" s="18"/>
      <c r="AA278" s="18"/>
    </row>
    <row r="279" spans="19:27" x14ac:dyDescent="0.2">
      <c r="S279" s="20"/>
      <c r="T279" s="18"/>
      <c r="U279" s="18"/>
      <c r="V279" s="18"/>
      <c r="W279" s="18"/>
      <c r="X279" s="18"/>
      <c r="Y279" s="18"/>
      <c r="Z279" s="18"/>
      <c r="AA279" s="18"/>
    </row>
    <row r="280" spans="19:27" x14ac:dyDescent="0.2">
      <c r="S280" s="20"/>
      <c r="T280" s="18"/>
      <c r="U280" s="18"/>
      <c r="V280" s="18"/>
      <c r="W280" s="18"/>
      <c r="X280" s="18"/>
      <c r="Y280" s="18"/>
      <c r="Z280" s="18"/>
      <c r="AA280" s="18"/>
    </row>
    <row r="281" spans="19:27" x14ac:dyDescent="0.2">
      <c r="S281" s="20"/>
      <c r="T281" s="18"/>
      <c r="U281" s="18"/>
      <c r="V281" s="18"/>
      <c r="W281" s="18"/>
      <c r="X281" s="18"/>
      <c r="Y281" s="18"/>
      <c r="Z281" s="18"/>
      <c r="AA281" s="18"/>
    </row>
    <row r="282" spans="19:27" x14ac:dyDescent="0.2">
      <c r="S282" s="20"/>
      <c r="T282" s="18"/>
      <c r="U282" s="18"/>
      <c r="V282" s="18"/>
      <c r="W282" s="18"/>
      <c r="X282" s="18"/>
      <c r="Y282" s="18"/>
      <c r="Z282" s="18"/>
      <c r="AA282" s="18"/>
    </row>
    <row r="283" spans="19:27" x14ac:dyDescent="0.2">
      <c r="S283" s="20"/>
      <c r="T283" s="18"/>
      <c r="U283" s="18"/>
      <c r="V283" s="18"/>
      <c r="W283" s="18"/>
      <c r="X283" s="18"/>
      <c r="Y283" s="18"/>
      <c r="Z283" s="18"/>
      <c r="AA283" s="18"/>
    </row>
    <row r="284" spans="19:27" x14ac:dyDescent="0.2">
      <c r="S284" s="20"/>
      <c r="T284" s="18"/>
      <c r="U284" s="18"/>
      <c r="V284" s="18"/>
      <c r="W284" s="18"/>
      <c r="X284" s="18"/>
      <c r="Y284" s="18"/>
      <c r="Z284" s="18"/>
      <c r="AA284" s="18"/>
    </row>
    <row r="285" spans="19:27" x14ac:dyDescent="0.2">
      <c r="S285" s="20"/>
      <c r="T285" s="18"/>
      <c r="U285" s="18"/>
      <c r="V285" s="18"/>
      <c r="W285" s="18"/>
      <c r="X285" s="18"/>
      <c r="Y285" s="18"/>
      <c r="Z285" s="18"/>
      <c r="AA285" s="18"/>
    </row>
    <row r="286" spans="19:27" x14ac:dyDescent="0.2">
      <c r="S286" s="20"/>
      <c r="T286" s="18"/>
      <c r="U286" s="18"/>
      <c r="V286" s="18"/>
      <c r="W286" s="18"/>
      <c r="X286" s="18"/>
      <c r="Y286" s="18"/>
      <c r="Z286" s="18"/>
      <c r="AA286" s="18"/>
    </row>
    <row r="287" spans="19:27" x14ac:dyDescent="0.2">
      <c r="S287" s="20"/>
      <c r="T287" s="18"/>
      <c r="U287" s="18"/>
      <c r="V287" s="18"/>
      <c r="W287" s="18"/>
      <c r="X287" s="18"/>
      <c r="Y287" s="18"/>
      <c r="Z287" s="18"/>
      <c r="AA287" s="18"/>
    </row>
    <row r="288" spans="19:27" x14ac:dyDescent="0.2">
      <c r="S288" s="20"/>
      <c r="T288" s="18"/>
      <c r="U288" s="18"/>
      <c r="V288" s="18"/>
      <c r="W288" s="18"/>
      <c r="X288" s="18"/>
      <c r="Y288" s="18"/>
      <c r="Z288" s="18"/>
      <c r="AA288" s="18"/>
    </row>
    <row r="289" spans="19:27" x14ac:dyDescent="0.2">
      <c r="S289" s="20"/>
      <c r="T289" s="18"/>
      <c r="U289" s="18"/>
      <c r="V289" s="18"/>
      <c r="W289" s="18"/>
      <c r="X289" s="18"/>
      <c r="Y289" s="18"/>
      <c r="Z289" s="18"/>
      <c r="AA289" s="18"/>
    </row>
    <row r="290" spans="19:27" x14ac:dyDescent="0.2">
      <c r="S290" s="20"/>
      <c r="T290" s="18"/>
      <c r="U290" s="18"/>
      <c r="V290" s="18"/>
      <c r="W290" s="18"/>
      <c r="X290" s="18"/>
      <c r="Y290" s="18"/>
      <c r="Z290" s="18"/>
      <c r="AA290" s="18"/>
    </row>
    <row r="291" spans="19:27" x14ac:dyDescent="0.2">
      <c r="S291" s="20"/>
      <c r="T291" s="18"/>
      <c r="U291" s="18"/>
      <c r="V291" s="18"/>
      <c r="W291" s="18"/>
      <c r="X291" s="18"/>
      <c r="Y291" s="18"/>
      <c r="Z291" s="18"/>
      <c r="AA291" s="18"/>
    </row>
    <row r="292" spans="19:27" x14ac:dyDescent="0.2">
      <c r="S292" s="20"/>
      <c r="T292" s="18"/>
      <c r="U292" s="18"/>
      <c r="V292" s="18"/>
      <c r="W292" s="18"/>
      <c r="X292" s="18"/>
      <c r="Y292" s="18"/>
      <c r="Z292" s="18"/>
      <c r="AA292" s="18"/>
    </row>
    <row r="293" spans="19:27" x14ac:dyDescent="0.2">
      <c r="S293" s="20"/>
      <c r="T293" s="18"/>
      <c r="U293" s="18"/>
      <c r="V293" s="18"/>
      <c r="W293" s="18"/>
      <c r="X293" s="18"/>
      <c r="Y293" s="18"/>
      <c r="Z293" s="18"/>
      <c r="AA293" s="18"/>
    </row>
    <row r="294" spans="19:27" x14ac:dyDescent="0.2">
      <c r="S294" s="20"/>
      <c r="T294" s="18"/>
      <c r="U294" s="18"/>
      <c r="V294" s="18"/>
      <c r="W294" s="18"/>
      <c r="X294" s="18"/>
      <c r="Y294" s="18"/>
      <c r="Z294" s="18"/>
      <c r="AA294" s="18"/>
    </row>
    <row r="295" spans="19:27" x14ac:dyDescent="0.2">
      <c r="S295" s="20"/>
      <c r="T295" s="18"/>
      <c r="U295" s="18"/>
      <c r="V295" s="18"/>
      <c r="W295" s="18"/>
      <c r="X295" s="18"/>
      <c r="Y295" s="18"/>
      <c r="Z295" s="18"/>
      <c r="AA295" s="18"/>
    </row>
    <row r="296" spans="19:27" x14ac:dyDescent="0.2">
      <c r="S296" s="20"/>
      <c r="T296" s="18"/>
      <c r="U296" s="18"/>
      <c r="V296" s="18"/>
      <c r="W296" s="18"/>
      <c r="X296" s="18"/>
      <c r="Y296" s="18"/>
      <c r="Z296" s="18"/>
      <c r="AA296" s="18"/>
    </row>
    <row r="297" spans="19:27" x14ac:dyDescent="0.2">
      <c r="S297" s="20"/>
      <c r="T297" s="18"/>
      <c r="U297" s="18"/>
      <c r="V297" s="18"/>
      <c r="W297" s="18"/>
      <c r="X297" s="18"/>
      <c r="Y297" s="18"/>
      <c r="Z297" s="18"/>
      <c r="AA297" s="18"/>
    </row>
    <row r="298" spans="19:27" x14ac:dyDescent="0.2">
      <c r="S298" s="20"/>
      <c r="T298" s="18"/>
      <c r="U298" s="18"/>
      <c r="V298" s="18"/>
      <c r="W298" s="18"/>
      <c r="X298" s="18"/>
      <c r="Y298" s="18"/>
      <c r="Z298" s="18"/>
      <c r="AA298" s="18"/>
    </row>
    <row r="299" spans="19:27" x14ac:dyDescent="0.2">
      <c r="S299" s="20"/>
      <c r="T299" s="18"/>
      <c r="U299" s="18"/>
      <c r="V299" s="18"/>
      <c r="W299" s="18"/>
      <c r="X299" s="18"/>
      <c r="Y299" s="18"/>
      <c r="Z299" s="18"/>
      <c r="AA299" s="18"/>
    </row>
    <row r="300" spans="19:27" x14ac:dyDescent="0.2">
      <c r="S300" s="20"/>
      <c r="T300" s="18"/>
      <c r="U300" s="18"/>
      <c r="V300" s="18"/>
      <c r="W300" s="18"/>
      <c r="X300" s="18"/>
      <c r="Y300" s="18"/>
      <c r="Z300" s="18"/>
      <c r="AA300" s="18"/>
    </row>
    <row r="301" spans="19:27" x14ac:dyDescent="0.2">
      <c r="S301" s="20"/>
      <c r="T301" s="18"/>
      <c r="U301" s="18"/>
      <c r="V301" s="18"/>
      <c r="W301" s="18"/>
      <c r="X301" s="18"/>
      <c r="Y301" s="18"/>
      <c r="Z301" s="18"/>
      <c r="AA301" s="18"/>
    </row>
    <row r="302" spans="19:27" x14ac:dyDescent="0.2">
      <c r="S302" s="20"/>
      <c r="T302" s="18"/>
      <c r="U302" s="18"/>
      <c r="V302" s="18"/>
      <c r="W302" s="18"/>
      <c r="X302" s="18"/>
      <c r="Y302" s="18"/>
      <c r="Z302" s="18"/>
      <c r="AA302" s="18"/>
    </row>
    <row r="303" spans="19:27" x14ac:dyDescent="0.2">
      <c r="S303" s="20"/>
      <c r="T303" s="18"/>
      <c r="U303" s="18"/>
      <c r="V303" s="18"/>
      <c r="W303" s="18"/>
      <c r="X303" s="18"/>
      <c r="Y303" s="18"/>
      <c r="Z303" s="18"/>
      <c r="AA303" s="18"/>
    </row>
    <row r="304" spans="19:27" x14ac:dyDescent="0.2">
      <c r="S304" s="20"/>
      <c r="T304" s="18"/>
      <c r="U304" s="18"/>
      <c r="V304" s="18"/>
      <c r="W304" s="18"/>
      <c r="X304" s="18"/>
      <c r="Y304" s="18"/>
      <c r="Z304" s="18"/>
      <c r="AA304" s="18"/>
    </row>
    <row r="305" spans="19:27" x14ac:dyDescent="0.2">
      <c r="S305" s="20"/>
      <c r="T305" s="18"/>
      <c r="U305" s="18"/>
      <c r="V305" s="18"/>
      <c r="W305" s="18"/>
      <c r="X305" s="18"/>
      <c r="Y305" s="18"/>
      <c r="Z305" s="18"/>
      <c r="AA305" s="18"/>
    </row>
    <row r="306" spans="19:27" x14ac:dyDescent="0.2">
      <c r="S306" s="20"/>
      <c r="T306" s="18"/>
      <c r="U306" s="18"/>
      <c r="V306" s="18"/>
      <c r="W306" s="18"/>
      <c r="X306" s="18"/>
      <c r="Y306" s="18"/>
      <c r="Z306" s="18"/>
      <c r="AA306" s="18"/>
    </row>
    <row r="307" spans="19:27" x14ac:dyDescent="0.2">
      <c r="S307" s="20"/>
      <c r="T307" s="18"/>
      <c r="U307" s="18"/>
      <c r="V307" s="18"/>
      <c r="W307" s="18"/>
      <c r="X307" s="18"/>
      <c r="Y307" s="18"/>
      <c r="Z307" s="18"/>
      <c r="AA307" s="18"/>
    </row>
    <row r="308" spans="19:27" x14ac:dyDescent="0.2">
      <c r="S308" s="20"/>
      <c r="T308" s="18"/>
      <c r="U308" s="18"/>
      <c r="V308" s="18"/>
      <c r="W308" s="18"/>
      <c r="X308" s="18"/>
      <c r="Y308" s="18"/>
      <c r="Z308" s="18"/>
      <c r="AA308" s="18"/>
    </row>
    <row r="309" spans="19:27" x14ac:dyDescent="0.2">
      <c r="S309" s="20"/>
      <c r="T309" s="18"/>
      <c r="U309" s="18"/>
      <c r="V309" s="18"/>
      <c r="W309" s="18"/>
      <c r="X309" s="18"/>
      <c r="Y309" s="18"/>
      <c r="Z309" s="18"/>
      <c r="AA309" s="18"/>
    </row>
    <row r="310" spans="19:27" x14ac:dyDescent="0.2">
      <c r="S310" s="20"/>
      <c r="T310" s="18"/>
      <c r="U310" s="18"/>
      <c r="V310" s="18"/>
      <c r="W310" s="18"/>
      <c r="X310" s="18"/>
      <c r="Y310" s="18"/>
      <c r="Z310" s="18"/>
      <c r="AA310" s="18"/>
    </row>
    <row r="311" spans="19:27" x14ac:dyDescent="0.2">
      <c r="S311" s="20"/>
      <c r="T311" s="18"/>
      <c r="U311" s="18"/>
      <c r="V311" s="18"/>
      <c r="W311" s="18"/>
      <c r="X311" s="18"/>
      <c r="Y311" s="18"/>
      <c r="Z311" s="18"/>
      <c r="AA311" s="18"/>
    </row>
    <row r="312" spans="19:27" x14ac:dyDescent="0.2">
      <c r="S312" s="20"/>
      <c r="T312" s="18"/>
      <c r="U312" s="18"/>
      <c r="V312" s="18"/>
      <c r="W312" s="18"/>
      <c r="X312" s="18"/>
      <c r="Y312" s="18"/>
      <c r="Z312" s="18"/>
      <c r="AA312" s="18"/>
    </row>
    <row r="313" spans="19:27" x14ac:dyDescent="0.2">
      <c r="S313" s="20"/>
      <c r="T313" s="18"/>
      <c r="U313" s="18"/>
      <c r="V313" s="18"/>
      <c r="W313" s="18"/>
      <c r="X313" s="18"/>
      <c r="Y313" s="18"/>
      <c r="Z313" s="18"/>
      <c r="AA313" s="18"/>
    </row>
    <row r="314" spans="19:27" x14ac:dyDescent="0.2">
      <c r="S314" s="20"/>
      <c r="T314" s="18"/>
      <c r="U314" s="18"/>
      <c r="V314" s="18"/>
      <c r="W314" s="18"/>
      <c r="X314" s="18"/>
      <c r="Y314" s="18"/>
      <c r="Z314" s="18"/>
      <c r="AA314" s="18"/>
    </row>
    <row r="315" spans="19:27" x14ac:dyDescent="0.2">
      <c r="S315" s="20"/>
      <c r="T315" s="18"/>
      <c r="U315" s="18"/>
      <c r="V315" s="18"/>
      <c r="W315" s="18"/>
      <c r="X315" s="18"/>
      <c r="Y315" s="18"/>
      <c r="Z315" s="18"/>
      <c r="AA315" s="18"/>
    </row>
    <row r="316" spans="19:27" x14ac:dyDescent="0.2">
      <c r="S316" s="20"/>
      <c r="T316" s="18"/>
      <c r="U316" s="18"/>
      <c r="V316" s="18"/>
      <c r="W316" s="18"/>
      <c r="X316" s="18"/>
      <c r="Y316" s="18"/>
      <c r="Z316" s="18"/>
      <c r="AA316" s="18"/>
    </row>
    <row r="317" spans="19:27" x14ac:dyDescent="0.2">
      <c r="S317" s="20"/>
      <c r="T317" s="18"/>
      <c r="U317" s="18"/>
      <c r="V317" s="18"/>
      <c r="W317" s="18"/>
      <c r="X317" s="18"/>
      <c r="Y317" s="18"/>
      <c r="Z317" s="18"/>
      <c r="AA317" s="18"/>
    </row>
    <row r="318" spans="19:27" x14ac:dyDescent="0.2">
      <c r="S318" s="20"/>
      <c r="T318" s="18"/>
      <c r="U318" s="18"/>
      <c r="V318" s="18"/>
      <c r="W318" s="18"/>
      <c r="X318" s="18"/>
      <c r="Y318" s="18"/>
      <c r="Z318" s="18"/>
      <c r="AA318" s="18"/>
    </row>
    <row r="319" spans="19:27" x14ac:dyDescent="0.2">
      <c r="S319" s="20"/>
      <c r="T319" s="18"/>
      <c r="U319" s="18"/>
      <c r="V319" s="18"/>
      <c r="W319" s="18"/>
      <c r="X319" s="18"/>
      <c r="Y319" s="18"/>
      <c r="Z319" s="18"/>
      <c r="AA319" s="18"/>
    </row>
    <row r="320" spans="19:27" x14ac:dyDescent="0.2">
      <c r="S320" s="20"/>
      <c r="T320" s="18"/>
      <c r="U320" s="18"/>
      <c r="V320" s="18"/>
      <c r="W320" s="18"/>
      <c r="X320" s="18"/>
      <c r="Y320" s="18"/>
      <c r="Z320" s="18"/>
      <c r="AA320" s="18"/>
    </row>
    <row r="321" spans="19:27" x14ac:dyDescent="0.2">
      <c r="S321" s="20"/>
      <c r="T321" s="18"/>
      <c r="U321" s="18"/>
      <c r="V321" s="18"/>
      <c r="W321" s="18"/>
      <c r="X321" s="18"/>
      <c r="Y321" s="18"/>
      <c r="Z321" s="18"/>
      <c r="AA321" s="18"/>
    </row>
    <row r="322" spans="19:27" x14ac:dyDescent="0.2">
      <c r="S322" s="20"/>
      <c r="T322" s="18"/>
      <c r="U322" s="18"/>
      <c r="V322" s="18"/>
      <c r="W322" s="18"/>
      <c r="X322" s="18"/>
      <c r="Y322" s="18"/>
      <c r="Z322" s="18"/>
      <c r="AA322" s="18"/>
    </row>
    <row r="323" spans="19:27" x14ac:dyDescent="0.2">
      <c r="S323" s="20"/>
      <c r="T323" s="18"/>
      <c r="U323" s="18"/>
      <c r="V323" s="18"/>
      <c r="W323" s="18"/>
      <c r="X323" s="18"/>
      <c r="Y323" s="18"/>
      <c r="Z323" s="18"/>
      <c r="AA323" s="18"/>
    </row>
    <row r="324" spans="19:27" x14ac:dyDescent="0.2">
      <c r="S324" s="20"/>
      <c r="T324" s="18"/>
      <c r="U324" s="18"/>
      <c r="V324" s="18"/>
      <c r="W324" s="18"/>
      <c r="X324" s="18"/>
      <c r="Y324" s="18"/>
      <c r="Z324" s="18"/>
      <c r="AA324" s="18"/>
    </row>
    <row r="325" spans="19:27" x14ac:dyDescent="0.2">
      <c r="S325" s="20"/>
      <c r="T325" s="18"/>
      <c r="U325" s="18"/>
      <c r="V325" s="18"/>
      <c r="W325" s="18"/>
      <c r="X325" s="18"/>
      <c r="Y325" s="18"/>
      <c r="Z325" s="18"/>
      <c r="AA325" s="18"/>
    </row>
    <row r="326" spans="19:27" x14ac:dyDescent="0.2">
      <c r="S326" s="20"/>
      <c r="T326" s="18"/>
      <c r="U326" s="18"/>
      <c r="V326" s="18"/>
      <c r="W326" s="18"/>
      <c r="X326" s="18"/>
      <c r="Y326" s="18"/>
      <c r="Z326" s="18"/>
      <c r="AA326" s="18"/>
    </row>
    <row r="327" spans="19:27" x14ac:dyDescent="0.2">
      <c r="S327" s="20"/>
      <c r="T327" s="18"/>
      <c r="U327" s="18"/>
      <c r="V327" s="18"/>
      <c r="W327" s="18"/>
      <c r="X327" s="18"/>
      <c r="Y327" s="18"/>
      <c r="Z327" s="18"/>
      <c r="AA327" s="18"/>
    </row>
    <row r="328" spans="19:27" x14ac:dyDescent="0.2">
      <c r="S328" s="20"/>
      <c r="T328" s="18"/>
      <c r="U328" s="18"/>
      <c r="V328" s="18"/>
      <c r="W328" s="18"/>
      <c r="X328" s="18"/>
      <c r="Y328" s="18"/>
      <c r="Z328" s="18"/>
      <c r="AA328" s="18"/>
    </row>
    <row r="329" spans="19:27" x14ac:dyDescent="0.2">
      <c r="S329" s="20"/>
      <c r="T329" s="18"/>
      <c r="U329" s="18"/>
      <c r="V329" s="18"/>
      <c r="W329" s="18"/>
      <c r="X329" s="18"/>
      <c r="Y329" s="18"/>
      <c r="Z329" s="18"/>
      <c r="AA329" s="18"/>
    </row>
    <row r="330" spans="19:27" x14ac:dyDescent="0.2">
      <c r="S330" s="20"/>
      <c r="T330" s="18"/>
      <c r="U330" s="18"/>
      <c r="V330" s="18"/>
      <c r="W330" s="18"/>
      <c r="X330" s="18"/>
      <c r="Y330" s="18"/>
      <c r="Z330" s="18"/>
      <c r="AA330" s="18"/>
    </row>
    <row r="331" spans="19:27" x14ac:dyDescent="0.2">
      <c r="S331" s="20"/>
      <c r="T331" s="18"/>
      <c r="U331" s="18"/>
      <c r="V331" s="18"/>
      <c r="W331" s="18"/>
      <c r="X331" s="18"/>
      <c r="Y331" s="18"/>
      <c r="Z331" s="18"/>
      <c r="AA331" s="18"/>
    </row>
    <row r="332" spans="19:27" x14ac:dyDescent="0.2">
      <c r="S332" s="20"/>
      <c r="T332" s="18"/>
      <c r="U332" s="18"/>
      <c r="V332" s="18"/>
      <c r="W332" s="18"/>
      <c r="X332" s="18"/>
      <c r="Y332" s="18"/>
      <c r="Z332" s="18"/>
      <c r="AA332" s="18"/>
    </row>
    <row r="333" spans="19:27" x14ac:dyDescent="0.2">
      <c r="S333" s="20"/>
      <c r="T333" s="18"/>
      <c r="U333" s="18"/>
      <c r="V333" s="18"/>
      <c r="W333" s="18"/>
      <c r="X333" s="18"/>
      <c r="Y333" s="18"/>
      <c r="Z333" s="18"/>
      <c r="AA333" s="18"/>
    </row>
    <row r="334" spans="19:27" x14ac:dyDescent="0.2">
      <c r="S334" s="20"/>
      <c r="T334" s="18"/>
      <c r="U334" s="18"/>
      <c r="V334" s="18"/>
      <c r="W334" s="18"/>
      <c r="X334" s="18"/>
      <c r="Y334" s="18"/>
      <c r="Z334" s="18"/>
      <c r="AA334" s="18"/>
    </row>
    <row r="335" spans="19:27" x14ac:dyDescent="0.2">
      <c r="S335" s="20"/>
      <c r="T335" s="18"/>
      <c r="U335" s="18"/>
      <c r="V335" s="18"/>
      <c r="W335" s="18"/>
      <c r="X335" s="18"/>
      <c r="Y335" s="18"/>
      <c r="Z335" s="18"/>
      <c r="AA335" s="18"/>
    </row>
    <row r="336" spans="19:27" x14ac:dyDescent="0.2">
      <c r="S336" s="20"/>
      <c r="T336" s="18"/>
      <c r="U336" s="18"/>
      <c r="V336" s="18"/>
      <c r="W336" s="18"/>
      <c r="X336" s="18"/>
      <c r="Y336" s="18"/>
      <c r="Z336" s="18"/>
      <c r="AA336" s="18"/>
    </row>
    <row r="337" spans="19:27" x14ac:dyDescent="0.2">
      <c r="S337" s="20"/>
      <c r="T337" s="18"/>
      <c r="U337" s="18"/>
      <c r="V337" s="18"/>
      <c r="W337" s="18"/>
      <c r="X337" s="18"/>
      <c r="Y337" s="18"/>
      <c r="Z337" s="18"/>
      <c r="AA337" s="18"/>
    </row>
    <row r="338" spans="19:27" x14ac:dyDescent="0.2">
      <c r="S338" s="20"/>
      <c r="T338" s="18"/>
      <c r="U338" s="18"/>
      <c r="V338" s="18"/>
      <c r="W338" s="18"/>
      <c r="X338" s="18"/>
      <c r="Y338" s="18"/>
      <c r="Z338" s="18"/>
      <c r="AA338" s="18"/>
    </row>
    <row r="339" spans="19:27" x14ac:dyDescent="0.2">
      <c r="S339" s="20"/>
      <c r="T339" s="18"/>
      <c r="U339" s="18"/>
      <c r="V339" s="18"/>
      <c r="W339" s="18"/>
      <c r="X339" s="18"/>
      <c r="Y339" s="18"/>
      <c r="Z339" s="18"/>
      <c r="AA339" s="18"/>
    </row>
    <row r="340" spans="19:27" x14ac:dyDescent="0.2">
      <c r="S340" s="20"/>
      <c r="T340" s="18"/>
      <c r="U340" s="18"/>
      <c r="V340" s="18"/>
      <c r="W340" s="18"/>
      <c r="X340" s="18"/>
      <c r="Y340" s="18"/>
      <c r="Z340" s="18"/>
      <c r="AA340" s="18"/>
    </row>
    <row r="341" spans="19:27" x14ac:dyDescent="0.2">
      <c r="S341" s="20"/>
      <c r="T341" s="18"/>
      <c r="U341" s="18"/>
      <c r="V341" s="18"/>
      <c r="W341" s="18"/>
      <c r="X341" s="18"/>
      <c r="Y341" s="18"/>
      <c r="Z341" s="18"/>
      <c r="AA341" s="18"/>
    </row>
    <row r="342" spans="19:27" x14ac:dyDescent="0.2">
      <c r="S342" s="20"/>
      <c r="T342" s="18"/>
      <c r="U342" s="18"/>
      <c r="V342" s="18"/>
      <c r="W342" s="18"/>
      <c r="X342" s="18"/>
      <c r="Y342" s="18"/>
      <c r="Z342" s="18"/>
      <c r="AA342" s="18"/>
    </row>
    <row r="343" spans="19:27" x14ac:dyDescent="0.2">
      <c r="S343" s="20"/>
      <c r="T343" s="18"/>
      <c r="U343" s="18"/>
      <c r="V343" s="18"/>
      <c r="W343" s="18"/>
      <c r="X343" s="18"/>
      <c r="Y343" s="18"/>
      <c r="Z343" s="18"/>
      <c r="AA343" s="18"/>
    </row>
    <row r="344" spans="19:27" x14ac:dyDescent="0.2">
      <c r="S344" s="20"/>
      <c r="T344" s="18"/>
      <c r="U344" s="18"/>
      <c r="V344" s="18"/>
      <c r="W344" s="18"/>
      <c r="X344" s="18"/>
      <c r="Y344" s="18"/>
      <c r="Z344" s="18"/>
      <c r="AA344" s="18"/>
    </row>
    <row r="345" spans="19:27" x14ac:dyDescent="0.2">
      <c r="S345" s="20"/>
      <c r="T345" s="18"/>
      <c r="U345" s="18"/>
      <c r="V345" s="18"/>
      <c r="W345" s="18"/>
      <c r="X345" s="18"/>
      <c r="Y345" s="18"/>
      <c r="Z345" s="18"/>
      <c r="AA345" s="18"/>
    </row>
    <row r="346" spans="19:27" x14ac:dyDescent="0.2">
      <c r="S346" s="20"/>
      <c r="T346" s="18"/>
      <c r="U346" s="18"/>
      <c r="V346" s="18"/>
      <c r="W346" s="18"/>
      <c r="X346" s="18"/>
      <c r="Y346" s="18"/>
      <c r="Z346" s="18"/>
      <c r="AA346" s="18"/>
    </row>
    <row r="347" spans="19:27" x14ac:dyDescent="0.2">
      <c r="S347" s="20"/>
      <c r="T347" s="18"/>
      <c r="U347" s="18"/>
      <c r="V347" s="18"/>
      <c r="W347" s="18"/>
      <c r="X347" s="18"/>
      <c r="Y347" s="18"/>
      <c r="Z347" s="18"/>
      <c r="AA347" s="18"/>
    </row>
    <row r="348" spans="19:27" x14ac:dyDescent="0.2">
      <c r="S348" s="20"/>
      <c r="T348" s="18"/>
      <c r="U348" s="18"/>
      <c r="V348" s="18"/>
      <c r="W348" s="18"/>
      <c r="X348" s="18"/>
      <c r="Y348" s="18"/>
      <c r="Z348" s="18"/>
      <c r="AA348" s="18"/>
    </row>
    <row r="349" spans="19:27" x14ac:dyDescent="0.2">
      <c r="S349" s="20"/>
      <c r="T349" s="18"/>
      <c r="U349" s="18"/>
      <c r="V349" s="18"/>
      <c r="W349" s="18"/>
      <c r="X349" s="18"/>
      <c r="Y349" s="18"/>
      <c r="Z349" s="18"/>
      <c r="AA349" s="18"/>
    </row>
    <row r="350" spans="19:27" x14ac:dyDescent="0.2">
      <c r="S350" s="20"/>
      <c r="T350" s="18"/>
      <c r="U350" s="18"/>
      <c r="V350" s="18"/>
      <c r="W350" s="18"/>
      <c r="X350" s="18"/>
      <c r="Y350" s="18"/>
      <c r="Z350" s="18"/>
      <c r="AA350" s="18"/>
    </row>
    <row r="351" spans="19:27" x14ac:dyDescent="0.2">
      <c r="S351" s="20"/>
      <c r="T351" s="18"/>
      <c r="U351" s="18"/>
      <c r="V351" s="18"/>
      <c r="W351" s="18"/>
      <c r="X351" s="18"/>
      <c r="Y351" s="18"/>
      <c r="Z351" s="18"/>
      <c r="AA351" s="18"/>
    </row>
    <row r="352" spans="19:27" x14ac:dyDescent="0.2">
      <c r="S352" s="20"/>
      <c r="T352" s="18"/>
      <c r="U352" s="18"/>
      <c r="V352" s="18"/>
      <c r="W352" s="18"/>
      <c r="X352" s="18"/>
      <c r="Y352" s="18"/>
      <c r="Z352" s="18"/>
      <c r="AA352" s="18"/>
    </row>
    <row r="353" spans="19:27" x14ac:dyDescent="0.2">
      <c r="S353" s="20"/>
      <c r="T353" s="18"/>
      <c r="U353" s="18"/>
      <c r="V353" s="18"/>
      <c r="W353" s="18"/>
      <c r="X353" s="18"/>
      <c r="Y353" s="18"/>
      <c r="Z353" s="18"/>
      <c r="AA353" s="18"/>
    </row>
    <row r="354" spans="19:27" x14ac:dyDescent="0.2">
      <c r="S354" s="20"/>
      <c r="T354" s="18"/>
      <c r="U354" s="18"/>
      <c r="V354" s="18"/>
      <c r="W354" s="18"/>
      <c r="X354" s="18"/>
      <c r="Y354" s="18"/>
      <c r="Z354" s="18"/>
      <c r="AA354" s="18"/>
    </row>
    <row r="355" spans="19:27" x14ac:dyDescent="0.2">
      <c r="S355" s="20"/>
      <c r="T355" s="18"/>
      <c r="U355" s="18"/>
      <c r="V355" s="18"/>
      <c r="W355" s="18"/>
      <c r="X355" s="18"/>
      <c r="Y355" s="18"/>
      <c r="Z355" s="18"/>
      <c r="AA355" s="18"/>
    </row>
    <row r="356" spans="19:27" x14ac:dyDescent="0.2">
      <c r="S356" s="20"/>
      <c r="T356" s="18"/>
      <c r="U356" s="18"/>
      <c r="V356" s="18"/>
      <c r="W356" s="18"/>
      <c r="X356" s="18"/>
      <c r="Y356" s="18"/>
      <c r="Z356" s="18"/>
      <c r="AA356" s="18"/>
    </row>
    <row r="357" spans="19:27" x14ac:dyDescent="0.2">
      <c r="S357" s="20"/>
      <c r="T357" s="18"/>
      <c r="U357" s="18"/>
      <c r="V357" s="18"/>
      <c r="W357" s="18"/>
      <c r="X357" s="18"/>
      <c r="Y357" s="18"/>
      <c r="Z357" s="18"/>
      <c r="AA357" s="18"/>
    </row>
    <row r="358" spans="19:27" x14ac:dyDescent="0.2">
      <c r="S358" s="20"/>
      <c r="T358" s="18"/>
      <c r="U358" s="18"/>
      <c r="V358" s="18"/>
      <c r="W358" s="18"/>
      <c r="X358" s="18"/>
      <c r="Y358" s="18"/>
      <c r="Z358" s="18"/>
      <c r="AA358" s="18"/>
    </row>
    <row r="359" spans="19:27" x14ac:dyDescent="0.2">
      <c r="S359" s="20"/>
      <c r="T359" s="18"/>
      <c r="U359" s="18"/>
      <c r="V359" s="18"/>
      <c r="W359" s="18"/>
      <c r="X359" s="18"/>
      <c r="Y359" s="18"/>
      <c r="Z359" s="18"/>
      <c r="AA359" s="18"/>
    </row>
    <row r="360" spans="19:27" x14ac:dyDescent="0.2">
      <c r="S360" s="20"/>
      <c r="T360" s="18"/>
      <c r="U360" s="18"/>
      <c r="V360" s="18"/>
      <c r="W360" s="18"/>
      <c r="X360" s="18"/>
      <c r="Y360" s="18"/>
      <c r="Z360" s="18"/>
      <c r="AA360" s="18"/>
    </row>
    <row r="361" spans="19:27" x14ac:dyDescent="0.2">
      <c r="S361" s="20"/>
      <c r="T361" s="18"/>
      <c r="U361" s="18"/>
      <c r="V361" s="18"/>
      <c r="W361" s="18"/>
      <c r="X361" s="18"/>
      <c r="Y361" s="18"/>
      <c r="Z361" s="18"/>
      <c r="AA361" s="18"/>
    </row>
    <row r="362" spans="19:27" x14ac:dyDescent="0.2">
      <c r="S362" s="20"/>
      <c r="T362" s="18"/>
      <c r="U362" s="18"/>
      <c r="V362" s="18"/>
      <c r="W362" s="18"/>
      <c r="X362" s="18"/>
      <c r="Y362" s="18"/>
      <c r="Z362" s="18"/>
      <c r="AA362" s="18"/>
    </row>
    <row r="363" spans="19:27" x14ac:dyDescent="0.2">
      <c r="S363" s="20"/>
      <c r="T363" s="18"/>
      <c r="U363" s="18"/>
      <c r="V363" s="18"/>
      <c r="W363" s="18"/>
      <c r="X363" s="18"/>
      <c r="Y363" s="18"/>
      <c r="Z363" s="18"/>
      <c r="AA363" s="18"/>
    </row>
    <row r="364" spans="19:27" x14ac:dyDescent="0.2">
      <c r="S364" s="20"/>
      <c r="T364" s="18"/>
      <c r="U364" s="18"/>
      <c r="V364" s="18"/>
      <c r="W364" s="18"/>
      <c r="X364" s="18"/>
      <c r="Y364" s="18"/>
      <c r="Z364" s="18"/>
      <c r="AA364" s="18"/>
    </row>
    <row r="365" spans="19:27" x14ac:dyDescent="0.2">
      <c r="S365" s="20"/>
      <c r="T365" s="18"/>
      <c r="U365" s="18"/>
      <c r="V365" s="18"/>
      <c r="W365" s="18"/>
      <c r="X365" s="18"/>
      <c r="Y365" s="18"/>
      <c r="Z365" s="18"/>
      <c r="AA365" s="18"/>
    </row>
    <row r="366" spans="19:27" x14ac:dyDescent="0.2">
      <c r="S366" s="20"/>
      <c r="T366" s="18"/>
      <c r="U366" s="18"/>
      <c r="V366" s="18"/>
      <c r="W366" s="18"/>
      <c r="X366" s="18"/>
      <c r="Y366" s="18"/>
      <c r="Z366" s="18"/>
      <c r="AA366" s="18"/>
    </row>
    <row r="367" spans="19:27" x14ac:dyDescent="0.2">
      <c r="S367" s="20"/>
      <c r="T367" s="18"/>
      <c r="U367" s="18"/>
      <c r="V367" s="18"/>
      <c r="W367" s="18"/>
      <c r="X367" s="18"/>
      <c r="Y367" s="18"/>
      <c r="Z367" s="18"/>
      <c r="AA367" s="18"/>
    </row>
    <row r="368" spans="19:27" x14ac:dyDescent="0.2">
      <c r="S368" s="20"/>
      <c r="T368" s="18"/>
      <c r="U368" s="18"/>
      <c r="V368" s="18"/>
      <c r="W368" s="18"/>
      <c r="X368" s="18"/>
      <c r="Y368" s="18"/>
      <c r="Z368" s="18"/>
      <c r="AA368" s="18"/>
    </row>
    <row r="369" spans="19:27" x14ac:dyDescent="0.2">
      <c r="S369" s="20"/>
      <c r="T369" s="18"/>
      <c r="U369" s="18"/>
      <c r="V369" s="18"/>
      <c r="W369" s="18"/>
      <c r="X369" s="18"/>
      <c r="Y369" s="18"/>
      <c r="Z369" s="18"/>
      <c r="AA369" s="18"/>
    </row>
    <row r="370" spans="19:27" x14ac:dyDescent="0.2">
      <c r="S370" s="20"/>
      <c r="T370" s="18"/>
      <c r="U370" s="18"/>
      <c r="V370" s="18"/>
      <c r="W370" s="18"/>
      <c r="X370" s="18"/>
      <c r="Y370" s="18"/>
      <c r="Z370" s="18"/>
      <c r="AA370" s="18"/>
    </row>
    <row r="371" spans="19:27" x14ac:dyDescent="0.2">
      <c r="S371" s="20"/>
      <c r="T371" s="18"/>
      <c r="U371" s="18"/>
      <c r="V371" s="18"/>
      <c r="W371" s="18"/>
      <c r="X371" s="18"/>
      <c r="Y371" s="18"/>
      <c r="Z371" s="18"/>
      <c r="AA371" s="18"/>
    </row>
    <row r="372" spans="19:27" x14ac:dyDescent="0.2">
      <c r="S372" s="20"/>
      <c r="T372" s="18"/>
      <c r="U372" s="18"/>
      <c r="V372" s="18"/>
      <c r="W372" s="18"/>
      <c r="X372" s="18"/>
      <c r="Y372" s="18"/>
      <c r="Z372" s="18"/>
      <c r="AA372" s="18"/>
    </row>
    <row r="373" spans="19:27" x14ac:dyDescent="0.2">
      <c r="S373" s="20"/>
      <c r="T373" s="18"/>
      <c r="U373" s="18"/>
      <c r="V373" s="18"/>
      <c r="W373" s="18"/>
      <c r="X373" s="18"/>
      <c r="Y373" s="18"/>
      <c r="Z373" s="18"/>
      <c r="AA373" s="18"/>
    </row>
    <row r="374" spans="19:27" x14ac:dyDescent="0.2">
      <c r="S374" s="20"/>
      <c r="T374" s="18"/>
      <c r="U374" s="18"/>
      <c r="V374" s="18"/>
      <c r="W374" s="18"/>
      <c r="X374" s="18"/>
      <c r="Y374" s="18"/>
      <c r="Z374" s="18"/>
      <c r="AA374" s="18"/>
    </row>
    <row r="375" spans="19:27" x14ac:dyDescent="0.2">
      <c r="S375" s="20"/>
      <c r="T375" s="18"/>
      <c r="U375" s="18"/>
      <c r="V375" s="18"/>
      <c r="W375" s="18"/>
      <c r="X375" s="18"/>
      <c r="Y375" s="18"/>
      <c r="Z375" s="18"/>
      <c r="AA375" s="18"/>
    </row>
    <row r="376" spans="19:27" x14ac:dyDescent="0.2">
      <c r="S376" s="20"/>
      <c r="T376" s="18"/>
      <c r="U376" s="18"/>
      <c r="V376" s="18"/>
      <c r="W376" s="18"/>
      <c r="X376" s="18"/>
      <c r="Y376" s="18"/>
      <c r="Z376" s="18"/>
      <c r="AA376" s="18"/>
    </row>
    <row r="377" spans="19:27" x14ac:dyDescent="0.2">
      <c r="S377" s="20"/>
      <c r="T377" s="18"/>
      <c r="U377" s="18"/>
      <c r="V377" s="18"/>
      <c r="W377" s="18"/>
      <c r="X377" s="18"/>
      <c r="Y377" s="18"/>
      <c r="Z377" s="18"/>
      <c r="AA377" s="18"/>
    </row>
    <row r="378" spans="19:27" x14ac:dyDescent="0.2">
      <c r="S378" s="20"/>
      <c r="T378" s="18"/>
      <c r="U378" s="18"/>
      <c r="V378" s="18"/>
      <c r="W378" s="18"/>
      <c r="X378" s="18"/>
      <c r="Y378" s="18"/>
      <c r="Z378" s="18"/>
      <c r="AA378" s="18"/>
    </row>
    <row r="379" spans="19:27" x14ac:dyDescent="0.2">
      <c r="S379" s="20"/>
      <c r="T379" s="18"/>
      <c r="U379" s="18"/>
      <c r="V379" s="18"/>
      <c r="W379" s="18"/>
      <c r="X379" s="18"/>
      <c r="Y379" s="18"/>
      <c r="Z379" s="18"/>
      <c r="AA379" s="18"/>
    </row>
    <row r="380" spans="19:27" x14ac:dyDescent="0.2">
      <c r="S380" s="20"/>
      <c r="T380" s="18"/>
      <c r="U380" s="18"/>
      <c r="V380" s="18"/>
      <c r="W380" s="18"/>
      <c r="X380" s="18"/>
      <c r="Y380" s="18"/>
      <c r="Z380" s="18"/>
      <c r="AA380" s="18"/>
    </row>
    <row r="381" spans="19:27" x14ac:dyDescent="0.2">
      <c r="S381" s="20"/>
      <c r="T381" s="18"/>
      <c r="U381" s="18"/>
      <c r="V381" s="18"/>
      <c r="W381" s="18"/>
      <c r="X381" s="18"/>
      <c r="Y381" s="18"/>
      <c r="Z381" s="18"/>
      <c r="AA381" s="18"/>
    </row>
    <row r="382" spans="19:27" x14ac:dyDescent="0.2">
      <c r="S382" s="20"/>
      <c r="T382" s="18"/>
      <c r="U382" s="18"/>
      <c r="V382" s="18"/>
      <c r="W382" s="18"/>
      <c r="X382" s="18"/>
      <c r="Y382" s="18"/>
      <c r="Z382" s="18"/>
      <c r="AA382" s="18"/>
    </row>
    <row r="383" spans="19:27" x14ac:dyDescent="0.2">
      <c r="S383" s="20"/>
      <c r="T383" s="18"/>
      <c r="U383" s="18"/>
      <c r="V383" s="18"/>
      <c r="W383" s="18"/>
      <c r="X383" s="18"/>
      <c r="Y383" s="18"/>
      <c r="Z383" s="18"/>
      <c r="AA383" s="18"/>
    </row>
    <row r="384" spans="19:27" x14ac:dyDescent="0.2">
      <c r="S384" s="20"/>
      <c r="T384" s="18"/>
      <c r="U384" s="18"/>
      <c r="V384" s="18"/>
      <c r="W384" s="18"/>
      <c r="X384" s="18"/>
      <c r="Y384" s="18"/>
      <c r="Z384" s="18"/>
      <c r="AA384" s="18"/>
    </row>
    <row r="385" spans="19:27" x14ac:dyDescent="0.2">
      <c r="S385" s="20"/>
      <c r="T385" s="18"/>
      <c r="U385" s="18"/>
      <c r="V385" s="18"/>
      <c r="W385" s="18"/>
      <c r="X385" s="18"/>
      <c r="Y385" s="18"/>
      <c r="Z385" s="18"/>
      <c r="AA385" s="18"/>
    </row>
    <row r="386" spans="19:27" x14ac:dyDescent="0.2">
      <c r="S386" s="20"/>
      <c r="T386" s="18"/>
      <c r="U386" s="18"/>
      <c r="V386" s="18"/>
      <c r="W386" s="18"/>
      <c r="X386" s="18"/>
      <c r="Y386" s="18"/>
      <c r="Z386" s="18"/>
      <c r="AA386" s="18"/>
    </row>
    <row r="387" spans="19:27" x14ac:dyDescent="0.2">
      <c r="S387" s="20"/>
      <c r="T387" s="18"/>
      <c r="U387" s="18"/>
      <c r="V387" s="18"/>
      <c r="W387" s="18"/>
      <c r="X387" s="18"/>
      <c r="Y387" s="18"/>
      <c r="Z387" s="18"/>
      <c r="AA387" s="18"/>
    </row>
    <row r="388" spans="19:27" x14ac:dyDescent="0.2">
      <c r="S388" s="20"/>
      <c r="T388" s="18"/>
      <c r="U388" s="18"/>
      <c r="V388" s="18"/>
      <c r="W388" s="18"/>
      <c r="X388" s="18"/>
      <c r="Y388" s="18"/>
      <c r="Z388" s="18"/>
      <c r="AA388" s="18"/>
    </row>
    <row r="389" spans="19:27" x14ac:dyDescent="0.2">
      <c r="S389" s="20"/>
      <c r="T389" s="18"/>
      <c r="U389" s="18"/>
      <c r="V389" s="18"/>
      <c r="W389" s="18"/>
      <c r="X389" s="18"/>
      <c r="Y389" s="18"/>
      <c r="Z389" s="18"/>
      <c r="AA389" s="18"/>
    </row>
    <row r="390" spans="19:27" x14ac:dyDescent="0.2">
      <c r="S390" s="20"/>
      <c r="T390" s="18"/>
      <c r="U390" s="18"/>
      <c r="V390" s="18"/>
      <c r="W390" s="18"/>
      <c r="X390" s="18"/>
      <c r="Y390" s="18"/>
      <c r="Z390" s="18"/>
      <c r="AA390" s="18"/>
    </row>
    <row r="391" spans="19:27" x14ac:dyDescent="0.2">
      <c r="S391" s="20"/>
      <c r="T391" s="18"/>
      <c r="U391" s="18"/>
      <c r="V391" s="18"/>
      <c r="W391" s="18"/>
      <c r="X391" s="18"/>
      <c r="Y391" s="18"/>
      <c r="Z391" s="18"/>
      <c r="AA391" s="18"/>
    </row>
    <row r="392" spans="19:27" x14ac:dyDescent="0.2">
      <c r="S392" s="20"/>
      <c r="T392" s="18"/>
      <c r="U392" s="18"/>
      <c r="V392" s="18"/>
      <c r="W392" s="18"/>
      <c r="X392" s="18"/>
      <c r="Y392" s="18"/>
      <c r="Z392" s="18"/>
      <c r="AA392" s="18"/>
    </row>
    <row r="393" spans="19:27" x14ac:dyDescent="0.2">
      <c r="S393" s="20"/>
      <c r="T393" s="18"/>
      <c r="U393" s="18"/>
      <c r="V393" s="18"/>
      <c r="W393" s="18"/>
      <c r="X393" s="18"/>
      <c r="Y393" s="18"/>
      <c r="Z393" s="18"/>
      <c r="AA393" s="18"/>
    </row>
    <row r="394" spans="19:27" x14ac:dyDescent="0.2">
      <c r="S394" s="20"/>
      <c r="T394" s="18"/>
      <c r="U394" s="18"/>
      <c r="V394" s="18"/>
      <c r="W394" s="18"/>
      <c r="X394" s="18"/>
      <c r="Y394" s="18"/>
      <c r="Z394" s="18"/>
      <c r="AA394" s="18"/>
    </row>
    <row r="395" spans="19:27" x14ac:dyDescent="0.2">
      <c r="S395" s="20"/>
      <c r="T395" s="18"/>
      <c r="U395" s="18"/>
      <c r="V395" s="18"/>
      <c r="W395" s="18"/>
      <c r="X395" s="18"/>
      <c r="Y395" s="18"/>
      <c r="Z395" s="18"/>
      <c r="AA395" s="18"/>
    </row>
    <row r="396" spans="19:27" x14ac:dyDescent="0.2">
      <c r="S396" s="20"/>
      <c r="T396" s="18"/>
      <c r="U396" s="18"/>
      <c r="V396" s="18"/>
      <c r="W396" s="18"/>
      <c r="X396" s="18"/>
      <c r="Y396" s="18"/>
      <c r="Z396" s="18"/>
      <c r="AA396" s="18"/>
    </row>
    <row r="397" spans="19:27" x14ac:dyDescent="0.2">
      <c r="S397" s="20"/>
      <c r="T397" s="18"/>
      <c r="U397" s="18"/>
      <c r="V397" s="18"/>
      <c r="W397" s="18"/>
      <c r="X397" s="18"/>
      <c r="Y397" s="18"/>
      <c r="Z397" s="18"/>
      <c r="AA397" s="18"/>
    </row>
    <row r="398" spans="19:27" x14ac:dyDescent="0.2">
      <c r="S398" s="20"/>
      <c r="T398" s="18"/>
      <c r="U398" s="18"/>
      <c r="V398" s="18"/>
      <c r="W398" s="18"/>
      <c r="X398" s="18"/>
      <c r="Y398" s="18"/>
      <c r="Z398" s="18"/>
      <c r="AA398" s="18"/>
    </row>
    <row r="399" spans="19:27" x14ac:dyDescent="0.2">
      <c r="S399" s="20"/>
      <c r="T399" s="18"/>
      <c r="U399" s="18"/>
      <c r="V399" s="18"/>
      <c r="W399" s="18"/>
      <c r="X399" s="18"/>
      <c r="Y399" s="18"/>
      <c r="Z399" s="18"/>
      <c r="AA399" s="18"/>
    </row>
    <row r="400" spans="19:27" x14ac:dyDescent="0.2">
      <c r="S400" s="20"/>
      <c r="T400" s="18"/>
      <c r="U400" s="18"/>
      <c r="V400" s="18"/>
      <c r="W400" s="18"/>
      <c r="X400" s="18"/>
      <c r="Y400" s="18"/>
      <c r="Z400" s="18"/>
      <c r="AA400" s="18"/>
    </row>
    <row r="401" spans="19:27" x14ac:dyDescent="0.2">
      <c r="S401" s="20"/>
      <c r="T401" s="18"/>
      <c r="U401" s="18"/>
      <c r="V401" s="18"/>
      <c r="W401" s="18"/>
      <c r="X401" s="18"/>
      <c r="Y401" s="18"/>
      <c r="Z401" s="18"/>
      <c r="AA401" s="18"/>
    </row>
    <row r="402" spans="19:27" x14ac:dyDescent="0.2">
      <c r="S402" s="20"/>
      <c r="T402" s="18"/>
      <c r="U402" s="18"/>
      <c r="V402" s="18"/>
      <c r="W402" s="18"/>
      <c r="X402" s="18"/>
      <c r="Y402" s="18"/>
      <c r="Z402" s="18"/>
      <c r="AA402" s="18"/>
    </row>
    <row r="403" spans="19:27" x14ac:dyDescent="0.2">
      <c r="S403" s="20"/>
      <c r="T403" s="18"/>
      <c r="U403" s="18"/>
      <c r="V403" s="18"/>
      <c r="W403" s="18"/>
      <c r="X403" s="18"/>
      <c r="Y403" s="18"/>
      <c r="Z403" s="18"/>
      <c r="AA403" s="18"/>
    </row>
    <row r="404" spans="19:27" x14ac:dyDescent="0.2">
      <c r="S404" s="20"/>
      <c r="T404" s="18"/>
      <c r="U404" s="18"/>
      <c r="V404" s="18"/>
      <c r="W404" s="18"/>
      <c r="X404" s="18"/>
      <c r="Y404" s="18"/>
      <c r="Z404" s="18"/>
      <c r="AA404" s="18"/>
    </row>
    <row r="405" spans="19:27" x14ac:dyDescent="0.2">
      <c r="S405" s="20"/>
      <c r="T405" s="18"/>
      <c r="U405" s="18"/>
      <c r="V405" s="18"/>
      <c r="W405" s="18"/>
      <c r="X405" s="18"/>
      <c r="Y405" s="18"/>
      <c r="Z405" s="18"/>
      <c r="AA405" s="18"/>
    </row>
    <row r="406" spans="19:27" x14ac:dyDescent="0.2">
      <c r="S406" s="20"/>
      <c r="T406" s="18"/>
      <c r="U406" s="18"/>
      <c r="V406" s="18"/>
      <c r="W406" s="18"/>
      <c r="X406" s="18"/>
      <c r="Y406" s="18"/>
      <c r="Z406" s="18"/>
      <c r="AA406" s="18"/>
    </row>
    <row r="407" spans="19:27" x14ac:dyDescent="0.2">
      <c r="S407" s="20"/>
      <c r="T407" s="18"/>
      <c r="U407" s="18"/>
      <c r="V407" s="18"/>
      <c r="W407" s="18"/>
      <c r="X407" s="18"/>
      <c r="Y407" s="18"/>
      <c r="Z407" s="18"/>
      <c r="AA407" s="18"/>
    </row>
    <row r="408" spans="19:27" x14ac:dyDescent="0.2">
      <c r="S408" s="20"/>
      <c r="T408" s="18"/>
      <c r="U408" s="18"/>
      <c r="V408" s="18"/>
      <c r="W408" s="18"/>
      <c r="X408" s="18"/>
      <c r="Y408" s="18"/>
      <c r="Z408" s="18"/>
      <c r="AA408" s="18"/>
    </row>
    <row r="409" spans="19:27" x14ac:dyDescent="0.2">
      <c r="S409" s="20"/>
      <c r="T409" s="18"/>
      <c r="U409" s="18"/>
      <c r="V409" s="18"/>
      <c r="W409" s="18"/>
      <c r="X409" s="18"/>
      <c r="Y409" s="18"/>
      <c r="Z409" s="18"/>
      <c r="AA409" s="18"/>
    </row>
    <row r="410" spans="19:27" x14ac:dyDescent="0.2">
      <c r="S410" s="20"/>
      <c r="T410" s="18"/>
      <c r="U410" s="18"/>
      <c r="V410" s="18"/>
      <c r="W410" s="18"/>
      <c r="X410" s="18"/>
      <c r="Y410" s="18"/>
      <c r="Z410" s="18"/>
      <c r="AA410" s="18"/>
    </row>
    <row r="411" spans="19:27" x14ac:dyDescent="0.2">
      <c r="S411" s="20"/>
      <c r="T411" s="18"/>
      <c r="U411" s="18"/>
      <c r="V411" s="18"/>
      <c r="W411" s="18"/>
      <c r="X411" s="18"/>
      <c r="Y411" s="18"/>
      <c r="Z411" s="18"/>
      <c r="AA411" s="18"/>
    </row>
    <row r="412" spans="19:27" x14ac:dyDescent="0.2">
      <c r="S412" s="20"/>
      <c r="T412" s="18"/>
      <c r="U412" s="18"/>
      <c r="V412" s="18"/>
      <c r="W412" s="18"/>
      <c r="X412" s="18"/>
      <c r="Y412" s="18"/>
      <c r="Z412" s="18"/>
      <c r="AA412" s="18"/>
    </row>
    <row r="413" spans="19:27" x14ac:dyDescent="0.2">
      <c r="S413" s="20"/>
      <c r="T413" s="18"/>
      <c r="U413" s="18"/>
      <c r="V413" s="18"/>
      <c r="W413" s="18"/>
      <c r="X413" s="18"/>
      <c r="Y413" s="18"/>
      <c r="Z413" s="18"/>
      <c r="AA413" s="18"/>
    </row>
    <row r="414" spans="19:27" x14ac:dyDescent="0.2">
      <c r="S414" s="20"/>
      <c r="T414" s="18"/>
      <c r="U414" s="18"/>
      <c r="V414" s="18"/>
      <c r="W414" s="18"/>
      <c r="X414" s="18"/>
      <c r="Y414" s="18"/>
      <c r="Z414" s="18"/>
      <c r="AA414" s="18"/>
    </row>
    <row r="415" spans="19:27" x14ac:dyDescent="0.2">
      <c r="S415" s="20"/>
      <c r="T415" s="18"/>
      <c r="U415" s="18"/>
      <c r="V415" s="18"/>
      <c r="W415" s="18"/>
      <c r="X415" s="18"/>
      <c r="Y415" s="18"/>
      <c r="Z415" s="18"/>
      <c r="AA415" s="18"/>
    </row>
    <row r="416" spans="19:27" x14ac:dyDescent="0.2">
      <c r="S416" s="20"/>
      <c r="T416" s="18"/>
      <c r="U416" s="18"/>
      <c r="V416" s="18"/>
      <c r="W416" s="18"/>
      <c r="X416" s="18"/>
      <c r="Y416" s="18"/>
      <c r="Z416" s="18"/>
      <c r="AA416" s="18"/>
    </row>
    <row r="417" spans="19:27" x14ac:dyDescent="0.2">
      <c r="S417" s="20"/>
      <c r="T417" s="18"/>
      <c r="U417" s="18"/>
      <c r="V417" s="18"/>
      <c r="W417" s="18"/>
      <c r="X417" s="18"/>
      <c r="Y417" s="18"/>
      <c r="Z417" s="18"/>
      <c r="AA417" s="18"/>
    </row>
    <row r="418" spans="19:27" x14ac:dyDescent="0.2">
      <c r="S418" s="20"/>
      <c r="T418" s="18"/>
      <c r="U418" s="18"/>
      <c r="V418" s="18"/>
      <c r="W418" s="18"/>
      <c r="X418" s="18"/>
      <c r="Y418" s="18"/>
      <c r="Z418" s="18"/>
      <c r="AA418" s="18"/>
    </row>
    <row r="419" spans="19:27" x14ac:dyDescent="0.2">
      <c r="S419" s="20"/>
      <c r="T419" s="18"/>
      <c r="U419" s="18"/>
      <c r="V419" s="18"/>
      <c r="W419" s="18"/>
      <c r="X419" s="18"/>
      <c r="Y419" s="18"/>
      <c r="Z419" s="18"/>
      <c r="AA419" s="18"/>
    </row>
    <row r="420" spans="19:27" x14ac:dyDescent="0.2">
      <c r="S420" s="20"/>
      <c r="T420" s="18"/>
      <c r="U420" s="18"/>
      <c r="V420" s="18"/>
      <c r="W420" s="18"/>
      <c r="X420" s="18"/>
      <c r="Y420" s="18"/>
      <c r="Z420" s="18"/>
      <c r="AA420" s="18"/>
    </row>
    <row r="421" spans="19:27" x14ac:dyDescent="0.2">
      <c r="S421" s="20"/>
      <c r="T421" s="18"/>
      <c r="U421" s="18"/>
      <c r="V421" s="18"/>
      <c r="W421" s="18"/>
      <c r="X421" s="18"/>
      <c r="Y421" s="18"/>
      <c r="Z421" s="18"/>
      <c r="AA421" s="18"/>
    </row>
    <row r="422" spans="19:27" x14ac:dyDescent="0.2">
      <c r="S422" s="20"/>
      <c r="T422" s="18"/>
      <c r="U422" s="18"/>
      <c r="V422" s="18"/>
      <c r="W422" s="18"/>
      <c r="X422" s="18"/>
      <c r="Y422" s="18"/>
      <c r="Z422" s="18"/>
      <c r="AA422" s="18"/>
    </row>
    <row r="423" spans="19:27" x14ac:dyDescent="0.2">
      <c r="S423" s="20"/>
      <c r="T423" s="18"/>
      <c r="U423" s="18"/>
      <c r="V423" s="18"/>
      <c r="W423" s="18"/>
      <c r="X423" s="18"/>
      <c r="Y423" s="18"/>
      <c r="Z423" s="18"/>
      <c r="AA423" s="18"/>
    </row>
    <row r="424" spans="19:27" x14ac:dyDescent="0.2">
      <c r="S424" s="20"/>
      <c r="T424" s="18"/>
      <c r="U424" s="18"/>
      <c r="V424" s="18"/>
      <c r="W424" s="18"/>
      <c r="X424" s="18"/>
      <c r="Y424" s="18"/>
      <c r="Z424" s="18"/>
      <c r="AA424" s="18"/>
    </row>
    <row r="425" spans="19:27" x14ac:dyDescent="0.2">
      <c r="S425" s="20"/>
      <c r="T425" s="18"/>
      <c r="U425" s="18"/>
      <c r="V425" s="18"/>
      <c r="W425" s="18"/>
      <c r="X425" s="18"/>
      <c r="Y425" s="18"/>
      <c r="Z425" s="18"/>
      <c r="AA425" s="18"/>
    </row>
    <row r="426" spans="19:27" x14ac:dyDescent="0.2">
      <c r="S426" s="20"/>
      <c r="T426" s="18"/>
      <c r="U426" s="18"/>
      <c r="V426" s="18"/>
      <c r="W426" s="18"/>
      <c r="X426" s="18"/>
      <c r="Y426" s="18"/>
      <c r="Z426" s="18"/>
      <c r="AA426" s="18"/>
    </row>
    <row r="427" spans="19:27" x14ac:dyDescent="0.2">
      <c r="S427" s="20"/>
      <c r="T427" s="18"/>
      <c r="U427" s="18"/>
      <c r="V427" s="18"/>
      <c r="W427" s="18"/>
      <c r="X427" s="18"/>
      <c r="Y427" s="18"/>
      <c r="Z427" s="18"/>
      <c r="AA427" s="18"/>
    </row>
    <row r="428" spans="19:27" x14ac:dyDescent="0.2">
      <c r="S428" s="20"/>
      <c r="T428" s="18"/>
      <c r="U428" s="18"/>
      <c r="V428" s="18"/>
      <c r="W428" s="18"/>
      <c r="X428" s="18"/>
      <c r="Y428" s="18"/>
      <c r="Z428" s="18"/>
      <c r="AA428" s="18"/>
    </row>
    <row r="429" spans="19:27" x14ac:dyDescent="0.2">
      <c r="S429" s="20"/>
      <c r="T429" s="18"/>
      <c r="U429" s="18"/>
      <c r="V429" s="18"/>
      <c r="W429" s="18"/>
      <c r="X429" s="18"/>
      <c r="Y429" s="18"/>
      <c r="Z429" s="18"/>
      <c r="AA429" s="18"/>
    </row>
    <row r="430" spans="19:27" x14ac:dyDescent="0.2">
      <c r="S430" s="20"/>
      <c r="T430" s="18"/>
      <c r="U430" s="18"/>
      <c r="V430" s="18"/>
      <c r="W430" s="18"/>
      <c r="X430" s="18"/>
      <c r="Y430" s="18"/>
      <c r="Z430" s="18"/>
      <c r="AA430" s="18"/>
    </row>
    <row r="431" spans="19:27" x14ac:dyDescent="0.2">
      <c r="S431" s="20"/>
      <c r="T431" s="18"/>
      <c r="U431" s="18"/>
      <c r="V431" s="18"/>
      <c r="W431" s="18"/>
      <c r="X431" s="18"/>
      <c r="Y431" s="18"/>
      <c r="Z431" s="18"/>
      <c r="AA431" s="18"/>
    </row>
    <row r="432" spans="19:27" x14ac:dyDescent="0.2">
      <c r="S432" s="20"/>
      <c r="T432" s="18"/>
      <c r="U432" s="18"/>
      <c r="V432" s="18"/>
      <c r="W432" s="18"/>
      <c r="X432" s="18"/>
      <c r="Y432" s="18"/>
      <c r="Z432" s="18"/>
      <c r="AA432" s="18"/>
    </row>
    <row r="433" spans="19:27" x14ac:dyDescent="0.2">
      <c r="S433" s="20"/>
      <c r="T433" s="18"/>
      <c r="U433" s="18"/>
      <c r="V433" s="18"/>
      <c r="W433" s="18"/>
      <c r="X433" s="18"/>
      <c r="Y433" s="18"/>
      <c r="Z433" s="18"/>
      <c r="AA433" s="18"/>
    </row>
    <row r="434" spans="19:27" x14ac:dyDescent="0.2">
      <c r="S434" s="20"/>
      <c r="T434" s="18"/>
      <c r="U434" s="18"/>
      <c r="V434" s="18"/>
      <c r="W434" s="18"/>
      <c r="X434" s="18"/>
      <c r="Y434" s="18"/>
      <c r="Z434" s="18"/>
      <c r="AA434" s="18"/>
    </row>
    <row r="435" spans="19:27" x14ac:dyDescent="0.2">
      <c r="S435" s="20"/>
      <c r="T435" s="18"/>
      <c r="U435" s="18"/>
      <c r="V435" s="18"/>
      <c r="W435" s="18"/>
      <c r="X435" s="18"/>
      <c r="Y435" s="18"/>
      <c r="Z435" s="18"/>
      <c r="AA435" s="18"/>
    </row>
    <row r="436" spans="19:27" x14ac:dyDescent="0.2">
      <c r="S436" s="20"/>
      <c r="T436" s="18"/>
      <c r="U436" s="18"/>
      <c r="V436" s="18"/>
      <c r="W436" s="18"/>
      <c r="X436" s="18"/>
      <c r="Y436" s="18"/>
      <c r="Z436" s="18"/>
      <c r="AA436" s="18"/>
    </row>
    <row r="437" spans="19:27" x14ac:dyDescent="0.2">
      <c r="S437" s="20"/>
      <c r="T437" s="18"/>
      <c r="U437" s="18"/>
      <c r="V437" s="18"/>
      <c r="W437" s="18"/>
      <c r="X437" s="18"/>
      <c r="Y437" s="18"/>
      <c r="Z437" s="18"/>
      <c r="AA437" s="18"/>
    </row>
    <row r="438" spans="19:27" x14ac:dyDescent="0.2">
      <c r="S438" s="20"/>
      <c r="T438" s="18"/>
      <c r="U438" s="18"/>
      <c r="V438" s="18"/>
      <c r="W438" s="18"/>
      <c r="X438" s="18"/>
      <c r="Y438" s="18"/>
      <c r="Z438" s="18"/>
      <c r="AA438" s="18"/>
    </row>
    <row r="439" spans="19:27" x14ac:dyDescent="0.2">
      <c r="S439" s="20"/>
      <c r="T439" s="18"/>
      <c r="U439" s="18"/>
      <c r="V439" s="18"/>
      <c r="W439" s="18"/>
      <c r="X439" s="18"/>
      <c r="Y439" s="18"/>
      <c r="Z439" s="18"/>
      <c r="AA439" s="18"/>
    </row>
    <row r="440" spans="19:27" x14ac:dyDescent="0.2">
      <c r="S440" s="20"/>
      <c r="T440" s="18"/>
      <c r="U440" s="18"/>
      <c r="V440" s="18"/>
      <c r="W440" s="18"/>
      <c r="X440" s="18"/>
      <c r="Y440" s="18"/>
      <c r="Z440" s="18"/>
      <c r="AA440" s="18"/>
    </row>
    <row r="441" spans="19:27" x14ac:dyDescent="0.2">
      <c r="S441" s="20"/>
      <c r="T441" s="18"/>
      <c r="U441" s="18"/>
      <c r="V441" s="18"/>
      <c r="W441" s="18"/>
      <c r="X441" s="18"/>
      <c r="Y441" s="18"/>
      <c r="Z441" s="18"/>
      <c r="AA441" s="18"/>
    </row>
    <row r="442" spans="19:27" x14ac:dyDescent="0.2">
      <c r="S442" s="20"/>
      <c r="T442" s="18"/>
      <c r="U442" s="18"/>
      <c r="V442" s="18"/>
      <c r="W442" s="18"/>
      <c r="X442" s="18"/>
      <c r="Y442" s="18"/>
      <c r="Z442" s="18"/>
      <c r="AA442" s="18"/>
    </row>
    <row r="443" spans="19:27" x14ac:dyDescent="0.2">
      <c r="S443" s="20"/>
      <c r="T443" s="18"/>
      <c r="U443" s="18"/>
      <c r="V443" s="18"/>
      <c r="W443" s="18"/>
      <c r="X443" s="18"/>
      <c r="Y443" s="18"/>
      <c r="Z443" s="18"/>
      <c r="AA443" s="18"/>
    </row>
    <row r="444" spans="19:27" x14ac:dyDescent="0.2">
      <c r="S444" s="20"/>
      <c r="T444" s="18"/>
      <c r="U444" s="18"/>
      <c r="V444" s="18"/>
      <c r="W444" s="18"/>
      <c r="X444" s="18"/>
      <c r="Y444" s="18"/>
      <c r="Z444" s="18"/>
      <c r="AA444" s="18"/>
    </row>
    <row r="445" spans="19:27" x14ac:dyDescent="0.2">
      <c r="S445" s="20"/>
      <c r="T445" s="18"/>
      <c r="U445" s="18"/>
      <c r="V445" s="18"/>
      <c r="W445" s="18"/>
      <c r="X445" s="18"/>
      <c r="Y445" s="18"/>
      <c r="Z445" s="18"/>
      <c r="AA445" s="18"/>
    </row>
    <row r="446" spans="19:27" x14ac:dyDescent="0.2">
      <c r="S446" s="20"/>
      <c r="T446" s="18"/>
      <c r="U446" s="18"/>
      <c r="V446" s="18"/>
      <c r="W446" s="18"/>
      <c r="X446" s="18"/>
      <c r="Y446" s="18"/>
      <c r="Z446" s="18"/>
      <c r="AA446" s="18"/>
    </row>
    <row r="447" spans="19:27" x14ac:dyDescent="0.2">
      <c r="S447" s="20"/>
      <c r="T447" s="18"/>
      <c r="U447" s="18"/>
      <c r="V447" s="18"/>
      <c r="W447" s="18"/>
      <c r="X447" s="18"/>
      <c r="Y447" s="18"/>
      <c r="Z447" s="18"/>
      <c r="AA447" s="18"/>
    </row>
    <row r="448" spans="19:27" x14ac:dyDescent="0.2">
      <c r="S448" s="20"/>
      <c r="T448" s="18"/>
      <c r="U448" s="18"/>
      <c r="V448" s="18"/>
      <c r="W448" s="18"/>
      <c r="X448" s="18"/>
      <c r="Y448" s="18"/>
      <c r="Z448" s="18"/>
      <c r="AA448" s="18"/>
    </row>
    <row r="449" spans="19:27" x14ac:dyDescent="0.2">
      <c r="S449" s="20"/>
      <c r="T449" s="18"/>
      <c r="U449" s="18"/>
      <c r="V449" s="18"/>
      <c r="W449" s="18"/>
      <c r="X449" s="18"/>
      <c r="Y449" s="18"/>
      <c r="Z449" s="18"/>
      <c r="AA449" s="18"/>
    </row>
    <row r="450" spans="19:27" x14ac:dyDescent="0.2">
      <c r="S450" s="20"/>
      <c r="T450" s="18"/>
      <c r="U450" s="18"/>
      <c r="V450" s="18"/>
      <c r="W450" s="18"/>
      <c r="X450" s="18"/>
      <c r="Y450" s="18"/>
      <c r="Z450" s="18"/>
      <c r="AA450" s="18"/>
    </row>
    <row r="451" spans="19:27" x14ac:dyDescent="0.2">
      <c r="S451" s="20"/>
      <c r="T451" s="18"/>
      <c r="U451" s="18"/>
      <c r="V451" s="18"/>
      <c r="W451" s="18"/>
      <c r="X451" s="18"/>
      <c r="Y451" s="18"/>
      <c r="Z451" s="18"/>
      <c r="AA451" s="18"/>
    </row>
    <row r="452" spans="19:27" x14ac:dyDescent="0.2">
      <c r="S452" s="20"/>
      <c r="T452" s="18"/>
      <c r="U452" s="18"/>
      <c r="V452" s="18"/>
      <c r="W452" s="18"/>
      <c r="X452" s="18"/>
      <c r="Y452" s="18"/>
      <c r="Z452" s="18"/>
      <c r="AA452" s="18"/>
    </row>
    <row r="453" spans="19:27" x14ac:dyDescent="0.2">
      <c r="S453" s="20"/>
      <c r="T453" s="18"/>
      <c r="U453" s="18"/>
      <c r="V453" s="18"/>
      <c r="W453" s="18"/>
      <c r="X453" s="18"/>
      <c r="Y453" s="18"/>
      <c r="Z453" s="18"/>
      <c r="AA453" s="18"/>
    </row>
    <row r="454" spans="19:27" x14ac:dyDescent="0.2">
      <c r="S454" s="20"/>
      <c r="T454" s="18"/>
      <c r="U454" s="18"/>
      <c r="V454" s="18"/>
      <c r="W454" s="18"/>
      <c r="X454" s="18"/>
      <c r="Y454" s="18"/>
      <c r="Z454" s="18"/>
      <c r="AA454" s="18"/>
    </row>
    <row r="455" spans="19:27" x14ac:dyDescent="0.2">
      <c r="S455" s="20"/>
      <c r="T455" s="18"/>
      <c r="U455" s="18"/>
      <c r="V455" s="18"/>
      <c r="W455" s="18"/>
      <c r="X455" s="18"/>
      <c r="Y455" s="18"/>
      <c r="Z455" s="18"/>
      <c r="AA455" s="18"/>
    </row>
    <row r="456" spans="19:27" x14ac:dyDescent="0.2">
      <c r="S456" s="20"/>
      <c r="T456" s="18"/>
      <c r="U456" s="18"/>
      <c r="V456" s="18"/>
      <c r="W456" s="18"/>
      <c r="X456" s="18"/>
      <c r="Y456" s="18"/>
      <c r="Z456" s="18"/>
      <c r="AA456" s="18"/>
    </row>
    <row r="457" spans="19:27" x14ac:dyDescent="0.2">
      <c r="S457" s="20"/>
      <c r="T457" s="18"/>
      <c r="U457" s="18"/>
      <c r="V457" s="18"/>
      <c r="W457" s="18"/>
      <c r="X457" s="18"/>
      <c r="Y457" s="18"/>
      <c r="Z457" s="18"/>
      <c r="AA457" s="18"/>
    </row>
    <row r="458" spans="19:27" x14ac:dyDescent="0.2">
      <c r="S458" s="20"/>
      <c r="T458" s="18"/>
      <c r="U458" s="18"/>
      <c r="V458" s="18"/>
      <c r="W458" s="18"/>
      <c r="X458" s="18"/>
      <c r="Y458" s="18"/>
      <c r="Z458" s="18"/>
      <c r="AA458" s="18"/>
    </row>
    <row r="459" spans="19:27" x14ac:dyDescent="0.2">
      <c r="S459" s="20"/>
      <c r="T459" s="18"/>
      <c r="U459" s="18"/>
      <c r="V459" s="18"/>
      <c r="W459" s="18"/>
      <c r="X459" s="18"/>
      <c r="Y459" s="18"/>
      <c r="Z459" s="18"/>
      <c r="AA459" s="18"/>
    </row>
    <row r="460" spans="19:27" x14ac:dyDescent="0.2">
      <c r="S460" s="20"/>
      <c r="T460" s="18"/>
      <c r="U460" s="18"/>
      <c r="V460" s="18"/>
      <c r="W460" s="18"/>
      <c r="X460" s="18"/>
      <c r="Y460" s="18"/>
      <c r="Z460" s="18"/>
      <c r="AA460" s="18"/>
    </row>
    <row r="461" spans="19:27" x14ac:dyDescent="0.2">
      <c r="S461" s="20"/>
      <c r="T461" s="18"/>
      <c r="U461" s="18"/>
      <c r="V461" s="18"/>
      <c r="W461" s="18"/>
      <c r="X461" s="18"/>
      <c r="Y461" s="18"/>
      <c r="Z461" s="18"/>
      <c r="AA461" s="18"/>
    </row>
    <row r="462" spans="19:27" x14ac:dyDescent="0.2">
      <c r="S462" s="20"/>
      <c r="T462" s="18"/>
      <c r="U462" s="18"/>
      <c r="V462" s="18"/>
      <c r="W462" s="18"/>
      <c r="X462" s="18"/>
      <c r="Y462" s="18"/>
      <c r="Z462" s="18"/>
      <c r="AA462" s="18"/>
    </row>
    <row r="463" spans="19:27" x14ac:dyDescent="0.2">
      <c r="S463" s="20"/>
      <c r="T463" s="18"/>
      <c r="U463" s="18"/>
      <c r="V463" s="18"/>
      <c r="W463" s="18"/>
      <c r="X463" s="18"/>
      <c r="Y463" s="18"/>
      <c r="Z463" s="18"/>
      <c r="AA463" s="18"/>
    </row>
    <row r="464" spans="19:27" x14ac:dyDescent="0.2">
      <c r="S464" s="20"/>
      <c r="T464" s="18"/>
      <c r="U464" s="18"/>
      <c r="V464" s="18"/>
      <c r="W464" s="18"/>
      <c r="X464" s="18"/>
      <c r="Y464" s="18"/>
      <c r="Z464" s="18"/>
      <c r="AA464" s="18"/>
    </row>
    <row r="465" spans="19:27" x14ac:dyDescent="0.2">
      <c r="S465" s="20"/>
      <c r="T465" s="18"/>
      <c r="U465" s="18"/>
      <c r="V465" s="18"/>
      <c r="W465" s="18"/>
      <c r="X465" s="18"/>
      <c r="Y465" s="18"/>
      <c r="Z465" s="18"/>
      <c r="AA465" s="18"/>
    </row>
    <row r="466" spans="19:27" x14ac:dyDescent="0.2">
      <c r="S466" s="20"/>
      <c r="T466" s="18"/>
      <c r="U466" s="18"/>
      <c r="V466" s="18"/>
      <c r="W466" s="18"/>
      <c r="X466" s="18"/>
      <c r="Y466" s="18"/>
      <c r="Z466" s="18"/>
      <c r="AA466" s="18"/>
    </row>
    <row r="467" spans="19:27" x14ac:dyDescent="0.2">
      <c r="S467" s="20"/>
      <c r="T467" s="18"/>
      <c r="U467" s="18"/>
      <c r="V467" s="18"/>
      <c r="W467" s="18"/>
      <c r="X467" s="18"/>
      <c r="Y467" s="18"/>
      <c r="Z467" s="18"/>
      <c r="AA467" s="18"/>
    </row>
    <row r="468" spans="19:27" x14ac:dyDescent="0.2">
      <c r="S468" s="20"/>
      <c r="T468" s="18"/>
      <c r="U468" s="18"/>
      <c r="V468" s="18"/>
      <c r="W468" s="18"/>
      <c r="X468" s="18"/>
      <c r="Y468" s="18"/>
      <c r="Z468" s="18"/>
      <c r="AA468" s="18"/>
    </row>
    <row r="469" spans="19:27" x14ac:dyDescent="0.2">
      <c r="S469" s="20"/>
      <c r="T469" s="18"/>
      <c r="U469" s="18"/>
      <c r="V469" s="18"/>
      <c r="W469" s="18"/>
      <c r="X469" s="18"/>
      <c r="Y469" s="18"/>
      <c r="Z469" s="18"/>
      <c r="AA469" s="18"/>
    </row>
    <row r="470" spans="19:27" x14ac:dyDescent="0.2">
      <c r="S470" s="20"/>
      <c r="T470" s="18"/>
      <c r="U470" s="18"/>
      <c r="V470" s="18"/>
      <c r="W470" s="18"/>
      <c r="X470" s="18"/>
      <c r="Y470" s="18"/>
      <c r="Z470" s="18"/>
      <c r="AA470" s="18"/>
    </row>
    <row r="471" spans="19:27" x14ac:dyDescent="0.2">
      <c r="S471" s="20"/>
      <c r="T471" s="18"/>
      <c r="U471" s="18"/>
      <c r="V471" s="18"/>
      <c r="W471" s="18"/>
      <c r="X471" s="18"/>
      <c r="Y471" s="18"/>
      <c r="Z471" s="18"/>
      <c r="AA471" s="18"/>
    </row>
    <row r="472" spans="19:27" x14ac:dyDescent="0.2">
      <c r="S472" s="20"/>
      <c r="T472" s="18"/>
      <c r="U472" s="18"/>
      <c r="V472" s="18"/>
      <c r="W472" s="18"/>
      <c r="X472" s="18"/>
      <c r="Y472" s="18"/>
      <c r="Z472" s="18"/>
      <c r="AA472" s="18"/>
    </row>
    <row r="473" spans="19:27" x14ac:dyDescent="0.2">
      <c r="S473" s="20"/>
      <c r="T473" s="18"/>
      <c r="U473" s="18"/>
      <c r="V473" s="18"/>
      <c r="W473" s="18"/>
      <c r="X473" s="18"/>
      <c r="Y473" s="18"/>
      <c r="Z473" s="18"/>
      <c r="AA473" s="18"/>
    </row>
    <row r="474" spans="19:27" x14ac:dyDescent="0.2">
      <c r="S474" s="20"/>
      <c r="T474" s="18"/>
      <c r="U474" s="18"/>
      <c r="V474" s="18"/>
      <c r="W474" s="18"/>
      <c r="X474" s="18"/>
      <c r="Y474" s="18"/>
      <c r="Z474" s="18"/>
      <c r="AA474" s="18"/>
    </row>
    <row r="475" spans="19:27" x14ac:dyDescent="0.2">
      <c r="S475" s="20"/>
      <c r="T475" s="18"/>
      <c r="U475" s="18"/>
      <c r="V475" s="18"/>
      <c r="W475" s="18"/>
      <c r="X475" s="18"/>
      <c r="Y475" s="18"/>
      <c r="Z475" s="18"/>
      <c r="AA475" s="18"/>
    </row>
    <row r="476" spans="19:27" x14ac:dyDescent="0.2">
      <c r="S476" s="20"/>
      <c r="T476" s="18"/>
      <c r="U476" s="18"/>
      <c r="V476" s="18"/>
      <c r="W476" s="18"/>
      <c r="X476" s="18"/>
      <c r="Y476" s="18"/>
      <c r="Z476" s="18"/>
      <c r="AA476" s="18"/>
    </row>
    <row r="477" spans="19:27" x14ac:dyDescent="0.2">
      <c r="S477" s="20"/>
      <c r="T477" s="18"/>
      <c r="U477" s="18"/>
      <c r="V477" s="18"/>
      <c r="W477" s="18"/>
      <c r="X477" s="18"/>
      <c r="Y477" s="18"/>
      <c r="Z477" s="18"/>
      <c r="AA477" s="18"/>
    </row>
    <row r="478" spans="19:27" x14ac:dyDescent="0.2">
      <c r="S478" s="20"/>
      <c r="T478" s="18"/>
      <c r="U478" s="18"/>
      <c r="V478" s="18"/>
      <c r="W478" s="18"/>
      <c r="X478" s="18"/>
      <c r="Y478" s="18"/>
      <c r="Z478" s="18"/>
      <c r="AA478" s="18"/>
    </row>
  </sheetData>
  <phoneticPr fontId="4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37286-B6BF-4BE0-926D-A1C1609BDBD1}">
  <dimension ref="A2:AM32"/>
  <sheetViews>
    <sheetView topLeftCell="C1" zoomScale="40" zoomScaleNormal="85" workbookViewId="0">
      <selection activeCell="T37" sqref="T37"/>
    </sheetView>
  </sheetViews>
  <sheetFormatPr baseColWidth="10" defaultColWidth="8.83203125" defaultRowHeight="15" x14ac:dyDescent="0.2"/>
  <cols>
    <col min="11" max="11" width="10.33203125" customWidth="1"/>
    <col min="12" max="12" width="14" bestFit="1" customWidth="1"/>
    <col min="14" max="20" width="8.83203125" bestFit="1" customWidth="1"/>
    <col min="23" max="25" width="8.83203125" bestFit="1" customWidth="1"/>
  </cols>
  <sheetData>
    <row r="2" spans="1:39" x14ac:dyDescent="0.2">
      <c r="B2" t="s">
        <v>734</v>
      </c>
      <c r="N2">
        <v>10</v>
      </c>
      <c r="O2">
        <v>20</v>
      </c>
      <c r="P2">
        <v>40</v>
      </c>
      <c r="Q2">
        <v>80</v>
      </c>
      <c r="R2">
        <v>100</v>
      </c>
      <c r="S2">
        <v>160</v>
      </c>
      <c r="T2">
        <v>200</v>
      </c>
    </row>
    <row r="3" spans="1:39" x14ac:dyDescent="0.2">
      <c r="A3" s="33" t="s">
        <v>5</v>
      </c>
      <c r="B3">
        <v>10</v>
      </c>
      <c r="C3">
        <v>20</v>
      </c>
      <c r="D3">
        <v>40</v>
      </c>
      <c r="E3">
        <v>80</v>
      </c>
      <c r="F3">
        <v>100</v>
      </c>
      <c r="G3">
        <v>160</v>
      </c>
      <c r="H3">
        <v>200</v>
      </c>
      <c r="K3" t="s">
        <v>732</v>
      </c>
      <c r="L3" t="s">
        <v>731</v>
      </c>
      <c r="N3" s="4">
        <f>(N2*20/200)</f>
        <v>1</v>
      </c>
      <c r="O3" s="4">
        <f t="shared" ref="O3:T3" si="0">(O2*20/200)</f>
        <v>2</v>
      </c>
      <c r="P3" s="4">
        <f t="shared" si="0"/>
        <v>4</v>
      </c>
      <c r="Q3" s="4">
        <f t="shared" si="0"/>
        <v>8</v>
      </c>
      <c r="R3" s="4">
        <f t="shared" si="0"/>
        <v>10</v>
      </c>
      <c r="S3" s="4">
        <f t="shared" si="0"/>
        <v>16</v>
      </c>
      <c r="T3" s="4">
        <f t="shared" si="0"/>
        <v>20</v>
      </c>
      <c r="V3" s="29"/>
      <c r="W3" s="29" t="s">
        <v>735</v>
      </c>
      <c r="X3" s="29" t="s">
        <v>11</v>
      </c>
      <c r="Y3" s="29" t="s">
        <v>13</v>
      </c>
    </row>
    <row r="4" spans="1:39" x14ac:dyDescent="0.2">
      <c r="A4" t="s">
        <v>761</v>
      </c>
      <c r="B4" s="26">
        <v>0.35099999999999998</v>
      </c>
      <c r="C4" s="26">
        <v>0.31433333333333335</v>
      </c>
      <c r="D4" s="26">
        <v>0.248</v>
      </c>
      <c r="E4" s="26">
        <v>0.13266666666666668</v>
      </c>
      <c r="F4" s="26">
        <v>5.3666666666666668E-2</v>
      </c>
      <c r="G4" s="26">
        <v>2.3666666666666669E-2</v>
      </c>
      <c r="H4" s="26">
        <v>2.3666666666666669E-2</v>
      </c>
      <c r="K4">
        <v>0.375</v>
      </c>
      <c r="L4">
        <v>2.466666666666667E-2</v>
      </c>
      <c r="N4" s="26">
        <v>0.35099999999999998</v>
      </c>
      <c r="O4" s="26">
        <v>0.31433333333333335</v>
      </c>
      <c r="P4" s="26">
        <v>0.248</v>
      </c>
      <c r="Q4" s="26">
        <v>0.13266666666666668</v>
      </c>
      <c r="R4" s="26">
        <v>5.3666666666666668E-2</v>
      </c>
      <c r="S4" s="26">
        <v>2.3666666666666669E-2</v>
      </c>
      <c r="T4" s="26">
        <v>2.3666666666666669E-2</v>
      </c>
      <c r="V4" s="30" t="s">
        <v>736</v>
      </c>
      <c r="W4" s="28"/>
      <c r="X4" s="28"/>
      <c r="Y4" s="28"/>
    </row>
    <row r="5" spans="1:39" x14ac:dyDescent="0.2">
      <c r="A5" t="s">
        <v>762</v>
      </c>
      <c r="B5" s="26">
        <v>0.38233333333333336</v>
      </c>
      <c r="C5" s="26">
        <v>0.31900000000000001</v>
      </c>
      <c r="D5" s="26">
        <v>0.26</v>
      </c>
      <c r="E5" s="26">
        <v>0.14100000000000001</v>
      </c>
      <c r="F5" s="26">
        <v>8.666666666666667E-2</v>
      </c>
      <c r="G5" s="26">
        <v>2.3999999999999997E-2</v>
      </c>
      <c r="H5" s="26">
        <v>2.5333333333333333E-2</v>
      </c>
      <c r="K5">
        <v>0.375</v>
      </c>
      <c r="L5">
        <v>2.466666666666667E-2</v>
      </c>
      <c r="N5" s="26">
        <v>0.38233333333333336</v>
      </c>
      <c r="O5" s="26">
        <v>0.31900000000000001</v>
      </c>
      <c r="P5" s="26">
        <v>0.26</v>
      </c>
      <c r="Q5" s="26">
        <v>0.14100000000000001</v>
      </c>
      <c r="R5" s="26">
        <v>8.666666666666667E-2</v>
      </c>
      <c r="S5" s="26">
        <v>2.3999999999999997E-2</v>
      </c>
      <c r="T5" s="26">
        <v>2.5333333333333333E-2</v>
      </c>
      <c r="V5" s="30" t="s">
        <v>737</v>
      </c>
      <c r="W5" s="28"/>
      <c r="X5" s="28"/>
      <c r="Y5" s="28"/>
    </row>
    <row r="6" spans="1:39" x14ac:dyDescent="0.2">
      <c r="A6" t="s">
        <v>763</v>
      </c>
      <c r="B6" s="26">
        <v>0.28466666666666662</v>
      </c>
      <c r="C6" s="26">
        <v>0.252</v>
      </c>
      <c r="D6" s="26">
        <v>0.19466666666666668</v>
      </c>
      <c r="E6" s="26">
        <v>6.7333333333333342E-2</v>
      </c>
      <c r="F6" s="26">
        <v>2.5666666666666667E-2</v>
      </c>
      <c r="G6" s="26">
        <v>2.7333333333333334E-2</v>
      </c>
      <c r="H6" s="26">
        <v>2.2666666666666668E-2</v>
      </c>
      <c r="K6">
        <v>0.31966666666666671</v>
      </c>
      <c r="L6">
        <v>2.4333333333333335E-2</v>
      </c>
      <c r="N6" s="26">
        <v>0.28466666666666662</v>
      </c>
      <c r="O6" s="26">
        <v>0.252</v>
      </c>
      <c r="P6" s="26">
        <v>0.19466666666666668</v>
      </c>
      <c r="Q6" s="26">
        <v>6.7333333333333342E-2</v>
      </c>
      <c r="R6" s="26">
        <v>2.5666666666666667E-2</v>
      </c>
      <c r="S6" s="26">
        <v>2.7333333333333334E-2</v>
      </c>
      <c r="T6" s="26">
        <v>2.2666666666666668E-2</v>
      </c>
      <c r="V6" s="30" t="s">
        <v>738</v>
      </c>
      <c r="W6" s="28">
        <v>3.6970000000000001</v>
      </c>
      <c r="X6" s="28">
        <v>11.37</v>
      </c>
      <c r="Y6" s="28">
        <v>2.4369999999999998</v>
      </c>
    </row>
    <row r="7" spans="1:39" x14ac:dyDescent="0.2">
      <c r="A7" t="s">
        <v>764</v>
      </c>
      <c r="B7" s="26">
        <v>0.28466666666666662</v>
      </c>
      <c r="C7" s="26">
        <v>0.252</v>
      </c>
      <c r="D7" s="26">
        <v>0.19466666666666668</v>
      </c>
      <c r="E7" s="26">
        <v>6.7333333333333342E-2</v>
      </c>
      <c r="F7" s="26">
        <v>2.5666666666666667E-2</v>
      </c>
      <c r="G7" s="26">
        <v>2.7333333333333334E-2</v>
      </c>
      <c r="H7" s="26">
        <v>2.2666666666666668E-2</v>
      </c>
      <c r="K7">
        <v>0.38566666666666666</v>
      </c>
      <c r="L7" s="1">
        <v>2.1666666666666667E-2</v>
      </c>
      <c r="N7" s="26">
        <v>0.28466666666666662</v>
      </c>
      <c r="O7" s="26">
        <v>0.252</v>
      </c>
      <c r="P7" s="26">
        <v>0.19466666666666668</v>
      </c>
      <c r="Q7" s="26">
        <v>6.7333333333333342E-2</v>
      </c>
      <c r="R7" s="26">
        <v>2.5666666666666667E-2</v>
      </c>
      <c r="S7" s="26">
        <v>2.7333333333333334E-2</v>
      </c>
      <c r="T7" s="26">
        <v>2.2666666666666668E-2</v>
      </c>
      <c r="V7" s="30" t="s">
        <v>739</v>
      </c>
      <c r="W7" s="28">
        <v>0.56779999999999997</v>
      </c>
      <c r="X7" s="28">
        <v>1.056</v>
      </c>
      <c r="Y7" s="28">
        <v>0.38690000000000002</v>
      </c>
    </row>
    <row r="8" spans="1:39" x14ac:dyDescent="0.2">
      <c r="A8" t="s">
        <v>760</v>
      </c>
      <c r="B8" s="34">
        <f>(AVERAGE(B4:B7))</f>
        <v>0.32566666666666666</v>
      </c>
      <c r="C8" s="34">
        <f t="shared" ref="C8:H8" si="1">(AVERAGE(C4:C7))</f>
        <v>0.28433333333333333</v>
      </c>
      <c r="D8" s="34">
        <f t="shared" si="1"/>
        <v>0.22433333333333333</v>
      </c>
      <c r="E8" s="34">
        <f t="shared" si="1"/>
        <v>0.10208333333333336</v>
      </c>
      <c r="F8" s="34">
        <f t="shared" si="1"/>
        <v>4.791666666666667E-2</v>
      </c>
      <c r="G8" s="34">
        <f t="shared" si="1"/>
        <v>2.5583333333333333E-2</v>
      </c>
      <c r="H8" s="34">
        <f t="shared" si="1"/>
        <v>2.3583333333333335E-2</v>
      </c>
      <c r="J8" t="s">
        <v>733</v>
      </c>
      <c r="K8">
        <v>0.375</v>
      </c>
      <c r="L8">
        <v>1.4950255066091713E-5</v>
      </c>
      <c r="V8" s="30" t="s">
        <v>740</v>
      </c>
      <c r="W8" s="28"/>
      <c r="X8" s="28"/>
      <c r="Y8" s="28"/>
      <c r="AK8" s="31" t="s">
        <v>735</v>
      </c>
      <c r="AL8" s="31" t="s">
        <v>11</v>
      </c>
      <c r="AM8" s="31" t="s">
        <v>13</v>
      </c>
    </row>
    <row r="9" spans="1:39" x14ac:dyDescent="0.2">
      <c r="A9" s="33" t="s">
        <v>11</v>
      </c>
      <c r="B9" s="26"/>
      <c r="C9" s="26"/>
      <c r="D9" s="26"/>
      <c r="E9" s="26"/>
      <c r="F9" s="26"/>
      <c r="G9" s="26"/>
      <c r="H9" s="26"/>
      <c r="N9">
        <f>($K8-N4)/($K8-$L8)*100</f>
        <v>6.4002551611924003</v>
      </c>
      <c r="O9">
        <f t="shared" ref="O9:T9" si="2">($K8-O4)/($K8-$L8)*100</f>
        <v>16.178422768569657</v>
      </c>
      <c r="P9">
        <f t="shared" si="2"/>
        <v>33.868016894643091</v>
      </c>
      <c r="Q9">
        <f t="shared" si="2"/>
        <v>64.624798641484318</v>
      </c>
      <c r="R9">
        <f t="shared" si="2"/>
        <v>85.692305213742628</v>
      </c>
      <c r="S9">
        <f t="shared" si="2"/>
        <v>93.692624165233113</v>
      </c>
      <c r="T9">
        <f t="shared" si="2"/>
        <v>93.692624165233113</v>
      </c>
      <c r="V9" s="30" t="s">
        <v>738</v>
      </c>
      <c r="W9" s="28">
        <v>0.47049999999999997</v>
      </c>
      <c r="X9" s="28">
        <v>0.73550000000000004</v>
      </c>
      <c r="Y9" s="28">
        <v>0.28039999999999998</v>
      </c>
      <c r="AJ9" t="s">
        <v>757</v>
      </c>
      <c r="AK9" s="32">
        <v>3.6970000000000001</v>
      </c>
      <c r="AL9" s="32">
        <v>11.37</v>
      </c>
      <c r="AM9" s="32">
        <v>2.4369999999999998</v>
      </c>
    </row>
    <row r="10" spans="1:39" x14ac:dyDescent="0.2">
      <c r="A10" t="s">
        <v>761</v>
      </c>
      <c r="B10" s="26">
        <v>0.33600000000000002</v>
      </c>
      <c r="C10" s="26">
        <v>0.31466666666666665</v>
      </c>
      <c r="D10" s="26">
        <v>0.26900000000000002</v>
      </c>
      <c r="E10" s="26">
        <v>0.20833333333333334</v>
      </c>
      <c r="F10" s="26">
        <v>0.18966666666666665</v>
      </c>
      <c r="G10" s="26">
        <v>0.155</v>
      </c>
      <c r="H10" s="26">
        <v>0.13366666666666668</v>
      </c>
      <c r="N10">
        <f>($K8-N5)/($K8-$L8)*100</f>
        <v>-1.9556335214754603</v>
      </c>
      <c r="O10">
        <f t="shared" ref="O10:T10" si="3">($K8-O5)/($K8-$L8)*100</f>
        <v>14.933928709448917</v>
      </c>
      <c r="P10">
        <f t="shared" si="3"/>
        <v>30.667889314046885</v>
      </c>
      <c r="Q10">
        <f t="shared" si="3"/>
        <v>62.40248782162584</v>
      </c>
      <c r="R10">
        <f t="shared" si="3"/>
        <v>76.891954367103068</v>
      </c>
      <c r="S10">
        <f t="shared" si="3"/>
        <v>93.60373173243876</v>
      </c>
      <c r="T10">
        <f t="shared" si="3"/>
        <v>93.24816200126142</v>
      </c>
      <c r="V10" s="30" t="s">
        <v>741</v>
      </c>
      <c r="W10" s="28"/>
      <c r="X10" s="28"/>
      <c r="Y10" s="28"/>
      <c r="AJ10" t="s">
        <v>758</v>
      </c>
      <c r="AK10">
        <v>12.66</v>
      </c>
      <c r="AL10">
        <v>25.17</v>
      </c>
      <c r="AM10">
        <v>16.97</v>
      </c>
    </row>
    <row r="11" spans="1:39" x14ac:dyDescent="0.2">
      <c r="A11" t="s">
        <v>765</v>
      </c>
      <c r="B11" s="26">
        <v>0.35299999999999998</v>
      </c>
      <c r="C11" s="26">
        <v>0.33366666666666672</v>
      </c>
      <c r="D11" s="26">
        <v>0.29499999999999998</v>
      </c>
      <c r="E11" s="26">
        <v>0.245</v>
      </c>
      <c r="F11" s="26">
        <v>0.23100000000000001</v>
      </c>
      <c r="G11" s="26">
        <v>0.19666666666666668</v>
      </c>
      <c r="H11" s="26">
        <v>0.17466666666666666</v>
      </c>
      <c r="N11">
        <f>($K8-N6)/($K8-$L8)*100</f>
        <v>24.089849287265828</v>
      </c>
      <c r="O11">
        <f t="shared" ref="O11:T11" si="4">($K8-O6)/($K8-$L8)*100</f>
        <v>32.801307701111021</v>
      </c>
      <c r="P11">
        <f t="shared" si="4"/>
        <v>48.090806141737289</v>
      </c>
      <c r="Q11">
        <f t="shared" si="4"/>
        <v>82.047715469174719</v>
      </c>
      <c r="R11">
        <f t="shared" si="4"/>
        <v>93.159269568467067</v>
      </c>
      <c r="S11">
        <f t="shared" si="4"/>
        <v>92.714807404495374</v>
      </c>
      <c r="T11">
        <f t="shared" si="4"/>
        <v>93.959301463616114</v>
      </c>
      <c r="V11" s="30" t="s">
        <v>738</v>
      </c>
      <c r="W11" s="28" t="s">
        <v>742</v>
      </c>
      <c r="X11" s="28" t="s">
        <v>743</v>
      </c>
      <c r="Y11" s="28" t="s">
        <v>744</v>
      </c>
      <c r="AJ11" t="s">
        <v>759</v>
      </c>
      <c r="AK11">
        <v>10.99</v>
      </c>
      <c r="AL11">
        <v>21.28</v>
      </c>
      <c r="AM11">
        <v>14.53</v>
      </c>
    </row>
    <row r="12" spans="1:39" x14ac:dyDescent="0.2">
      <c r="A12" t="s">
        <v>766</v>
      </c>
      <c r="B12" s="26">
        <v>0.28633333333333333</v>
      </c>
      <c r="C12" s="26">
        <v>0.27800000000000002</v>
      </c>
      <c r="D12" s="26">
        <v>0.248</v>
      </c>
      <c r="E12" s="26">
        <v>0.20933333333333334</v>
      </c>
      <c r="F12" s="26">
        <v>0.19066666666666668</v>
      </c>
      <c r="G12" s="26">
        <v>0.16400000000000001</v>
      </c>
      <c r="H12" s="26">
        <v>0.14933333333333332</v>
      </c>
      <c r="N12">
        <f>($K8-N7)/($K8-$L8)*100</f>
        <v>24.089849287265828</v>
      </c>
      <c r="O12">
        <f t="shared" ref="O12:T12" si="5">($K8-O7)/($K8-$L8)*100</f>
        <v>32.801307701111021</v>
      </c>
      <c r="P12">
        <f t="shared" si="5"/>
        <v>48.090806141737289</v>
      </c>
      <c r="Q12">
        <f t="shared" si="5"/>
        <v>82.047715469174719</v>
      </c>
      <c r="R12">
        <f t="shared" si="5"/>
        <v>93.159269568467067</v>
      </c>
      <c r="S12">
        <f t="shared" si="5"/>
        <v>92.714807404495374</v>
      </c>
      <c r="T12">
        <f t="shared" si="5"/>
        <v>93.959301463616114</v>
      </c>
      <c r="V12" s="30" t="s">
        <v>739</v>
      </c>
      <c r="W12" s="28" t="s">
        <v>745</v>
      </c>
      <c r="X12" s="28" t="s">
        <v>746</v>
      </c>
      <c r="Y12" s="28" t="s">
        <v>747</v>
      </c>
    </row>
    <row r="13" spans="1:39" x14ac:dyDescent="0.2">
      <c r="A13" t="s">
        <v>767</v>
      </c>
      <c r="B13" s="26">
        <v>0.28633333333333333</v>
      </c>
      <c r="C13" s="26">
        <v>0.27800000000000002</v>
      </c>
      <c r="D13" s="26">
        <v>0.248</v>
      </c>
      <c r="E13" s="26">
        <v>0.20933333333333334</v>
      </c>
      <c r="F13" s="26">
        <v>0.19066666666666668</v>
      </c>
      <c r="G13" s="26">
        <v>0.16400000000000001</v>
      </c>
      <c r="H13" s="26">
        <v>0.14933333333333332</v>
      </c>
      <c r="V13" s="30" t="s">
        <v>748</v>
      </c>
      <c r="W13" s="28"/>
      <c r="X13" s="28"/>
      <c r="Y13" s="28"/>
    </row>
    <row r="14" spans="1:39" x14ac:dyDescent="0.2">
      <c r="A14" t="s">
        <v>760</v>
      </c>
      <c r="B14" s="34">
        <f>(AVERAGE(B10:B13))</f>
        <v>0.31541666666666668</v>
      </c>
      <c r="C14" s="34">
        <f t="shared" ref="C14:H14" si="6">(AVERAGE(C10:C13))</f>
        <v>0.30108333333333337</v>
      </c>
      <c r="D14" s="34">
        <f t="shared" si="6"/>
        <v>0.26500000000000001</v>
      </c>
      <c r="E14" s="34">
        <f t="shared" si="6"/>
        <v>0.21800000000000003</v>
      </c>
      <c r="F14" s="34">
        <f t="shared" si="6"/>
        <v>0.20049999999999998</v>
      </c>
      <c r="G14" s="34">
        <f t="shared" si="6"/>
        <v>0.16991666666666669</v>
      </c>
      <c r="H14" s="34">
        <f t="shared" si="6"/>
        <v>0.15175</v>
      </c>
      <c r="N14" s="26">
        <v>0.33600000000000002</v>
      </c>
      <c r="O14" s="26">
        <v>0.31466666666666665</v>
      </c>
      <c r="P14" s="26">
        <v>0.26900000000000002</v>
      </c>
      <c r="Q14" s="26">
        <v>0.20833333333333334</v>
      </c>
      <c r="R14" s="26">
        <v>0.18966666666666665</v>
      </c>
      <c r="S14" s="26">
        <v>0.155</v>
      </c>
      <c r="T14" s="26">
        <v>0.13366666666666668</v>
      </c>
      <c r="V14" s="30" t="s">
        <v>749</v>
      </c>
      <c r="W14" s="28">
        <v>27</v>
      </c>
      <c r="X14" s="28">
        <v>27</v>
      </c>
      <c r="Y14" s="28">
        <v>27</v>
      </c>
    </row>
    <row r="15" spans="1:39" x14ac:dyDescent="0.2">
      <c r="A15" s="33" t="s">
        <v>13</v>
      </c>
      <c r="N15" s="26">
        <v>0.35299999999999998</v>
      </c>
      <c r="O15" s="26">
        <v>0.33366666666666672</v>
      </c>
      <c r="P15" s="26">
        <v>0.29499999999999998</v>
      </c>
      <c r="Q15" s="26">
        <v>0.245</v>
      </c>
      <c r="R15" s="26">
        <v>0.23100000000000001</v>
      </c>
      <c r="S15" s="26">
        <v>0.19666666666666668</v>
      </c>
      <c r="T15" s="26">
        <v>0.17466666666666666</v>
      </c>
      <c r="V15" s="30" t="s">
        <v>503</v>
      </c>
      <c r="W15" s="28">
        <v>0.84150000000000003</v>
      </c>
      <c r="X15" s="28">
        <v>0.82920000000000005</v>
      </c>
      <c r="Y15" s="28">
        <v>0.86099999999999999</v>
      </c>
      <c r="AK15">
        <f>(AK9/100)*($K8-$L8)+$K8</f>
        <v>0.38886319728907021</v>
      </c>
      <c r="AL15">
        <f>(AL9/100)*($K8-$L8)+$K8</f>
        <v>0.41763580015599899</v>
      </c>
      <c r="AM15">
        <f>(AM9/100)*($K8-$L8)+$K8</f>
        <v>0.38413838566228403</v>
      </c>
    </row>
    <row r="16" spans="1:39" x14ac:dyDescent="0.2">
      <c r="A16" t="s">
        <v>761</v>
      </c>
      <c r="B16" s="26">
        <v>0.33066666666666666</v>
      </c>
      <c r="C16" s="26">
        <v>0.27866666666666667</v>
      </c>
      <c r="D16" s="26">
        <v>0.19966666666666666</v>
      </c>
      <c r="E16" s="26">
        <v>4.5000000000000005E-2</v>
      </c>
      <c r="F16" s="26">
        <v>2.466666666666667E-2</v>
      </c>
      <c r="G16" s="26">
        <v>2.5999999999999999E-2</v>
      </c>
      <c r="H16" s="26">
        <v>2.7666666666666669E-2</v>
      </c>
      <c r="N16" s="26">
        <v>0.28633333333333333</v>
      </c>
      <c r="O16" s="26">
        <v>0.27800000000000002</v>
      </c>
      <c r="P16" s="26">
        <v>0.248</v>
      </c>
      <c r="Q16" s="26">
        <v>0.20933333333333334</v>
      </c>
      <c r="R16" s="26">
        <v>0.19066666666666668</v>
      </c>
      <c r="S16" s="26">
        <v>0.16400000000000001</v>
      </c>
      <c r="T16" s="26">
        <v>0.14933333333333332</v>
      </c>
      <c r="V16" s="30" t="s">
        <v>750</v>
      </c>
      <c r="W16" s="28">
        <v>4696</v>
      </c>
      <c r="X16" s="28">
        <v>1320</v>
      </c>
      <c r="Y16" s="28">
        <v>3412</v>
      </c>
    </row>
    <row r="17" spans="1:25" x14ac:dyDescent="0.2">
      <c r="A17" t="s">
        <v>765</v>
      </c>
      <c r="B17" s="26">
        <v>0.33066666666666666</v>
      </c>
      <c r="C17" s="26">
        <v>0.26933333333333337</v>
      </c>
      <c r="D17" s="26">
        <v>0.18699999999999997</v>
      </c>
      <c r="E17" s="26">
        <v>4.2000000000000003E-2</v>
      </c>
      <c r="F17" s="26">
        <v>2.3666666666666669E-2</v>
      </c>
      <c r="G17" s="26">
        <v>2.5999999999999999E-2</v>
      </c>
      <c r="H17" s="26">
        <v>2.3666666666666669E-2</v>
      </c>
      <c r="N17" s="26">
        <v>0.28633333333333333</v>
      </c>
      <c r="O17" s="26">
        <v>0.27800000000000002</v>
      </c>
      <c r="P17" s="26">
        <v>0.248</v>
      </c>
      <c r="Q17" s="26">
        <v>0.20933333333333334</v>
      </c>
      <c r="R17" s="26">
        <v>0.19066666666666668</v>
      </c>
      <c r="S17" s="26">
        <v>0.16400000000000001</v>
      </c>
      <c r="T17" s="26">
        <v>0.14933333333333332</v>
      </c>
      <c r="V17" s="30" t="s">
        <v>751</v>
      </c>
      <c r="W17" s="28">
        <v>13.19</v>
      </c>
      <c r="X17" s="28">
        <v>6.9909999999999997</v>
      </c>
      <c r="Y17" s="28">
        <v>11.24</v>
      </c>
    </row>
    <row r="18" spans="1:25" x14ac:dyDescent="0.2">
      <c r="A18" t="s">
        <v>766</v>
      </c>
      <c r="B18" s="26">
        <v>0.26566666666666666</v>
      </c>
      <c r="C18" s="26">
        <v>0.21966666666666668</v>
      </c>
      <c r="D18" s="26">
        <v>0.12866666666666668</v>
      </c>
      <c r="E18" s="26">
        <v>2.5666666666666667E-2</v>
      </c>
      <c r="F18" s="26">
        <v>2.4333333333333335E-2</v>
      </c>
      <c r="G18" s="26">
        <v>2.6333333333333334E-2</v>
      </c>
      <c r="H18" s="26">
        <v>2.8666666666666663E-2</v>
      </c>
      <c r="V18" s="30" t="s">
        <v>752</v>
      </c>
      <c r="W18" s="28"/>
      <c r="X18" s="28"/>
      <c r="Y18" s="28"/>
    </row>
    <row r="19" spans="1:25" x14ac:dyDescent="0.2">
      <c r="A19" t="s">
        <v>767</v>
      </c>
      <c r="B19" s="26">
        <v>0.26566666666666666</v>
      </c>
      <c r="C19" s="26">
        <v>0.21966666666666668</v>
      </c>
      <c r="D19" s="26">
        <v>0.12866666666666668</v>
      </c>
      <c r="E19" s="26">
        <v>2.5666666666666667E-2</v>
      </c>
      <c r="F19" s="26">
        <v>2.4333333333333335E-2</v>
      </c>
      <c r="G19" s="26">
        <v>2.6333333333333334E-2</v>
      </c>
      <c r="H19" s="26">
        <v>2.8666666666666663E-2</v>
      </c>
      <c r="N19">
        <f>($K8-N14)/($K8-$L8)*100</f>
        <v>10.400414636937635</v>
      </c>
      <c r="O19">
        <f t="shared" ref="O19:T19" si="7">($K8-O14)/($K8-$L8)*100</f>
        <v>16.089530335775329</v>
      </c>
      <c r="P19">
        <f t="shared" si="7"/>
        <v>28.267793628599737</v>
      </c>
      <c r="Q19">
        <f t="shared" si="7"/>
        <v>44.446216397169401</v>
      </c>
      <c r="R19">
        <f t="shared" si="7"/>
        <v>49.424192633652389</v>
      </c>
      <c r="S19">
        <f t="shared" si="7"/>
        <v>58.669005644263613</v>
      </c>
      <c r="T19">
        <f t="shared" si="7"/>
        <v>64.358121343101288</v>
      </c>
      <c r="V19" s="30" t="s">
        <v>738</v>
      </c>
      <c r="W19" s="28" t="s">
        <v>753</v>
      </c>
      <c r="X19" s="28" t="s">
        <v>753</v>
      </c>
      <c r="Y19" s="28" t="s">
        <v>753</v>
      </c>
    </row>
    <row r="20" spans="1:25" x14ac:dyDescent="0.2">
      <c r="A20" t="s">
        <v>760</v>
      </c>
      <c r="B20" s="34">
        <f>(AVERAGE(B16:B19))</f>
        <v>0.29816666666666669</v>
      </c>
      <c r="C20" s="34">
        <f t="shared" ref="C20:H20" si="8">(AVERAGE(C16:C19))</f>
        <v>0.24683333333333335</v>
      </c>
      <c r="D20" s="34">
        <f t="shared" si="8"/>
        <v>0.161</v>
      </c>
      <c r="E20" s="34">
        <f t="shared" si="8"/>
        <v>3.4583333333333334E-2</v>
      </c>
      <c r="F20" s="34">
        <f t="shared" si="8"/>
        <v>2.4250000000000001E-2</v>
      </c>
      <c r="G20" s="34">
        <f t="shared" si="8"/>
        <v>2.6166666666666668E-2</v>
      </c>
      <c r="H20" s="34">
        <f t="shared" si="8"/>
        <v>2.7166666666666665E-2</v>
      </c>
      <c r="N20">
        <f>($K8-N15)/($K8-$L8)*100</f>
        <v>5.8669005644263663</v>
      </c>
      <c r="O20">
        <f t="shared" ref="O20:T20" si="9">($K8-O15)/($K8-$L8)*100</f>
        <v>11.022661666497998</v>
      </c>
      <c r="P20">
        <f t="shared" si="9"/>
        <v>21.334183870641318</v>
      </c>
      <c r="Q20">
        <f t="shared" si="9"/>
        <v>34.668048789792138</v>
      </c>
      <c r="R20">
        <f t="shared" si="9"/>
        <v>38.401530967154365</v>
      </c>
      <c r="S20">
        <f t="shared" si="9"/>
        <v>47.557451544971258</v>
      </c>
      <c r="T20">
        <f t="shared" si="9"/>
        <v>53.424352109397624</v>
      </c>
      <c r="V20" s="30"/>
      <c r="W20" s="28"/>
      <c r="X20" s="28"/>
      <c r="Y20" s="28"/>
    </row>
    <row r="21" spans="1:25" x14ac:dyDescent="0.2">
      <c r="N21">
        <f>($K8-N16)/($K8-$L8)*100</f>
        <v>23.645387123294125</v>
      </c>
      <c r="O21">
        <f t="shared" ref="O21:T21" si="10">($K8-O16)/($K8-$L8)*100</f>
        <v>25.867697943152589</v>
      </c>
      <c r="P21">
        <f t="shared" si="10"/>
        <v>33.868016894643091</v>
      </c>
      <c r="Q21">
        <f t="shared" si="10"/>
        <v>44.179539098786385</v>
      </c>
      <c r="R21">
        <f t="shared" si="10"/>
        <v>49.157515335269359</v>
      </c>
      <c r="S21">
        <f t="shared" si="10"/>
        <v>56.268909958816472</v>
      </c>
      <c r="T21">
        <f t="shared" si="10"/>
        <v>60.180177001767376</v>
      </c>
      <c r="V21" s="30" t="s">
        <v>754</v>
      </c>
      <c r="W21" s="28"/>
      <c r="X21" s="28"/>
      <c r="Y21" s="28"/>
    </row>
    <row r="22" spans="1:25" x14ac:dyDescent="0.2">
      <c r="N22">
        <f>($K8-N17)/($K8-$L8)*100</f>
        <v>23.645387123294125</v>
      </c>
      <c r="O22">
        <f t="shared" ref="O22:T22" si="11">($K8-O17)/($K8-$L8)*100</f>
        <v>25.867697943152589</v>
      </c>
      <c r="P22">
        <f t="shared" si="11"/>
        <v>33.868016894643091</v>
      </c>
      <c r="Q22">
        <f t="shared" si="11"/>
        <v>44.179539098786385</v>
      </c>
      <c r="R22">
        <f t="shared" si="11"/>
        <v>49.157515335269359</v>
      </c>
      <c r="S22">
        <f t="shared" si="11"/>
        <v>56.268909958816472</v>
      </c>
      <c r="T22">
        <f t="shared" si="11"/>
        <v>60.180177001767376</v>
      </c>
      <c r="V22" s="30" t="s">
        <v>755</v>
      </c>
      <c r="W22" s="28">
        <v>28</v>
      </c>
      <c r="X22" s="28">
        <v>28</v>
      </c>
      <c r="Y22" s="28">
        <v>28</v>
      </c>
    </row>
    <row r="23" spans="1:25" x14ac:dyDescent="0.2">
      <c r="V23" s="30" t="s">
        <v>756</v>
      </c>
      <c r="W23" s="28">
        <v>28</v>
      </c>
      <c r="X23" s="28">
        <v>28</v>
      </c>
      <c r="Y23" s="28">
        <v>28</v>
      </c>
    </row>
    <row r="24" spans="1:25" x14ac:dyDescent="0.2">
      <c r="N24" s="26">
        <v>0.33066666666666666</v>
      </c>
      <c r="O24" s="26">
        <v>0.27866666666666667</v>
      </c>
      <c r="P24" s="26">
        <v>0.19966666666666666</v>
      </c>
      <c r="Q24" s="26">
        <v>4.5000000000000005E-2</v>
      </c>
      <c r="R24" s="26">
        <v>2.466666666666667E-2</v>
      </c>
      <c r="S24" s="26">
        <v>2.5999999999999999E-2</v>
      </c>
      <c r="T24" s="26">
        <v>2.7666666666666669E-2</v>
      </c>
    </row>
    <row r="25" spans="1:25" x14ac:dyDescent="0.2">
      <c r="N25" s="26">
        <v>0.33066666666666666</v>
      </c>
      <c r="O25" s="26">
        <v>0.26933333333333337</v>
      </c>
      <c r="P25" s="26">
        <v>0.18699999999999997</v>
      </c>
      <c r="Q25" s="26">
        <v>4.2000000000000003E-2</v>
      </c>
      <c r="R25" s="26">
        <v>2.3666666666666669E-2</v>
      </c>
      <c r="S25" s="26">
        <v>2.5999999999999999E-2</v>
      </c>
      <c r="T25" s="26">
        <v>2.3666666666666669E-2</v>
      </c>
    </row>
    <row r="26" spans="1:25" x14ac:dyDescent="0.2">
      <c r="N26" s="26">
        <v>0.26566666666666666</v>
      </c>
      <c r="O26" s="26">
        <v>0.21966666666666668</v>
      </c>
      <c r="P26" s="26">
        <v>0.12866666666666668</v>
      </c>
      <c r="Q26" s="26">
        <v>2.5666666666666667E-2</v>
      </c>
      <c r="R26" s="26">
        <v>2.4333333333333335E-2</v>
      </c>
      <c r="S26" s="26">
        <v>2.6333333333333334E-2</v>
      </c>
      <c r="T26" s="26">
        <v>2.8666666666666663E-2</v>
      </c>
    </row>
    <row r="27" spans="1:25" x14ac:dyDescent="0.2">
      <c r="N27" s="26">
        <v>0.26566666666666666</v>
      </c>
      <c r="O27" s="26">
        <v>0.21966666666666668</v>
      </c>
      <c r="P27" s="26">
        <v>0.12866666666666668</v>
      </c>
      <c r="Q27" s="26">
        <v>2.5666666666666667E-2</v>
      </c>
      <c r="R27" s="26">
        <v>2.4333333333333335E-2</v>
      </c>
      <c r="S27" s="26">
        <v>2.6333333333333334E-2</v>
      </c>
      <c r="T27" s="26">
        <v>2.8666666666666663E-2</v>
      </c>
    </row>
    <row r="29" spans="1:25" x14ac:dyDescent="0.2">
      <c r="N29">
        <f>($K8-N24)/($K8-$L8)*100</f>
        <v>11.822693561647062</v>
      </c>
      <c r="O29">
        <f t="shared" ref="O29:T29" si="12">($K8-O24)/($K8-$L8)*100</f>
        <v>25.689913077563915</v>
      </c>
      <c r="P29">
        <f t="shared" si="12"/>
        <v>46.757419649822218</v>
      </c>
      <c r="Q29">
        <f t="shared" si="12"/>
        <v>88.003508466395431</v>
      </c>
      <c r="R29">
        <f t="shared" si="12"/>
        <v>93.425946866850083</v>
      </c>
      <c r="S29">
        <f t="shared" si="12"/>
        <v>93.070377135672729</v>
      </c>
      <c r="T29">
        <f t="shared" si="12"/>
        <v>92.625914971701036</v>
      </c>
    </row>
    <row r="30" spans="1:25" x14ac:dyDescent="0.2">
      <c r="N30">
        <f>($K8-N25)/($K8-$L8)*100</f>
        <v>11.822693561647062</v>
      </c>
      <c r="O30">
        <f t="shared" ref="O30:T30" si="13">(O25-$K8)/($L8-$K8)*100</f>
        <v>28.178901195805395</v>
      </c>
      <c r="P30">
        <f t="shared" si="13"/>
        <v>50.135332096007104</v>
      </c>
      <c r="Q30">
        <f t="shared" si="13"/>
        <v>88.803540361544478</v>
      </c>
      <c r="R30">
        <f t="shared" si="13"/>
        <v>93.692624165233113</v>
      </c>
      <c r="S30">
        <f t="shared" si="13"/>
        <v>93.070377135672729</v>
      </c>
      <c r="T30">
        <f t="shared" si="13"/>
        <v>93.692624165233113</v>
      </c>
    </row>
    <row r="31" spans="1:25" x14ac:dyDescent="0.2">
      <c r="N31">
        <f>($K8-N26)/($K8-$L8)*100</f>
        <v>29.156717956543133</v>
      </c>
      <c r="O31">
        <f t="shared" ref="O31:T31" si="14">(O26-$K8)/($L8-$K8)*100</f>
        <v>41.423873682161883</v>
      </c>
      <c r="P31">
        <f t="shared" si="14"/>
        <v>65.691507835016381</v>
      </c>
      <c r="Q31">
        <f t="shared" si="14"/>
        <v>93.159269568467067</v>
      </c>
      <c r="R31">
        <f t="shared" si="14"/>
        <v>93.514839299644436</v>
      </c>
      <c r="S31">
        <f t="shared" si="14"/>
        <v>92.981484702878404</v>
      </c>
      <c r="T31">
        <f t="shared" si="14"/>
        <v>92.35923767331802</v>
      </c>
    </row>
    <row r="32" spans="1:25" x14ac:dyDescent="0.2">
      <c r="N32">
        <f>($K8-N27)/($K8-$L8)*100</f>
        <v>29.156717956543133</v>
      </c>
      <c r="O32">
        <f t="shared" ref="O32:T32" si="15">(O27-$K8)/($L8-$K8)*100</f>
        <v>41.423873682161883</v>
      </c>
      <c r="P32">
        <f t="shared" si="15"/>
        <v>65.691507835016381</v>
      </c>
      <c r="Q32">
        <f t="shared" si="15"/>
        <v>93.159269568467067</v>
      </c>
      <c r="R32">
        <f t="shared" si="15"/>
        <v>93.514839299644436</v>
      </c>
      <c r="S32">
        <f t="shared" si="15"/>
        <v>92.981484702878404</v>
      </c>
      <c r="T32">
        <f t="shared" si="15"/>
        <v>92.35923767331802</v>
      </c>
    </row>
  </sheetData>
  <phoneticPr fontId="4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7.Document" shapeId="6145" r:id="rId4">
          <objectPr defaultSize="0" r:id="rId5">
            <anchor moveWithCells="1">
              <from>
                <xdr:col>26</xdr:col>
                <xdr:colOff>101600</xdr:colOff>
                <xdr:row>5</xdr:row>
                <xdr:rowOff>101600</xdr:rowOff>
              </from>
              <to>
                <xdr:col>34</xdr:col>
                <xdr:colOff>127000</xdr:colOff>
                <xdr:row>21</xdr:row>
                <xdr:rowOff>114300</xdr:rowOff>
              </to>
            </anchor>
          </objectPr>
        </oleObject>
      </mc:Choice>
      <mc:Fallback>
        <oleObject progId="Prism7.Document" shapeId="61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8D664-1173-4250-B8B0-21432EB76536}">
  <dimension ref="B2:AF40"/>
  <sheetViews>
    <sheetView topLeftCell="C5" zoomScale="59" workbookViewId="0">
      <selection sqref="A1:XFD1048576"/>
    </sheetView>
  </sheetViews>
  <sheetFormatPr baseColWidth="10" defaultColWidth="8.83203125" defaultRowHeight="15" x14ac:dyDescent="0.2"/>
  <cols>
    <col min="2" max="2" width="20" customWidth="1"/>
    <col min="11" max="11" width="20" customWidth="1"/>
    <col min="17" max="17" width="20.6640625" customWidth="1"/>
    <col min="23" max="23" width="20.83203125" customWidth="1"/>
    <col min="29" max="29" width="22" bestFit="1" customWidth="1"/>
  </cols>
  <sheetData>
    <row r="2" spans="2:32" x14ac:dyDescent="0.2">
      <c r="C2">
        <v>0</v>
      </c>
      <c r="D2">
        <v>0.01</v>
      </c>
      <c r="E2">
        <v>0.02</v>
      </c>
      <c r="F2">
        <v>0.04</v>
      </c>
      <c r="G2">
        <v>0.08</v>
      </c>
      <c r="H2">
        <v>0.1</v>
      </c>
      <c r="K2" t="s">
        <v>738</v>
      </c>
      <c r="L2" t="s">
        <v>5</v>
      </c>
      <c r="M2" t="s">
        <v>768</v>
      </c>
      <c r="N2" t="s">
        <v>13</v>
      </c>
      <c r="Q2" t="s">
        <v>769</v>
      </c>
      <c r="R2" t="s">
        <v>5</v>
      </c>
      <c r="S2" t="s">
        <v>768</v>
      </c>
      <c r="T2" t="s">
        <v>13</v>
      </c>
    </row>
    <row r="3" spans="2:32" x14ac:dyDescent="0.2">
      <c r="B3" s="4" t="s">
        <v>14</v>
      </c>
      <c r="C3" s="4">
        <f>(C2*10)/300</f>
        <v>0</v>
      </c>
      <c r="D3" s="4">
        <f>(D2*20)/200</f>
        <v>1E-3</v>
      </c>
      <c r="E3" s="4">
        <f>(E2*20)/200</f>
        <v>2E-3</v>
      </c>
      <c r="F3" s="4">
        <f>(F2*20)/200</f>
        <v>4.0000000000000001E-3</v>
      </c>
      <c r="G3" s="4">
        <f>(G2*20)/200</f>
        <v>8.0000000000000002E-3</v>
      </c>
      <c r="H3" s="4">
        <f>(H2*20)/200</f>
        <v>0.01</v>
      </c>
      <c r="K3" t="s">
        <v>770</v>
      </c>
      <c r="L3" s="1">
        <v>109.9</v>
      </c>
      <c r="M3" s="1">
        <v>212.8</v>
      </c>
      <c r="N3" s="1">
        <v>145.30000000000001</v>
      </c>
      <c r="Q3" t="s">
        <v>770</v>
      </c>
      <c r="R3" s="1">
        <v>50.5</v>
      </c>
      <c r="S3" s="1">
        <v>106.4</v>
      </c>
      <c r="T3" s="1">
        <v>72.650000000000006</v>
      </c>
    </row>
    <row r="4" spans="2:32" x14ac:dyDescent="0.2">
      <c r="B4" t="s">
        <v>0</v>
      </c>
      <c r="C4" s="1">
        <v>0.435</v>
      </c>
      <c r="D4" s="1">
        <v>0.434</v>
      </c>
      <c r="E4" s="1">
        <v>0.40400000000000003</v>
      </c>
      <c r="F4" s="1">
        <v>0.38100000000000001</v>
      </c>
      <c r="G4" s="1">
        <v>0.29699999999999999</v>
      </c>
      <c r="H4" s="1">
        <v>0.27200000000000002</v>
      </c>
      <c r="I4" s="1"/>
      <c r="K4" s="4" t="s">
        <v>771</v>
      </c>
      <c r="L4" s="4">
        <f>(L3*20/200)</f>
        <v>10.99</v>
      </c>
      <c r="M4" s="4">
        <f>(M3*20/200)</f>
        <v>21.28</v>
      </c>
      <c r="N4" s="4">
        <f>(N3*20/200)</f>
        <v>14.53</v>
      </c>
      <c r="Q4" s="4" t="s">
        <v>771</v>
      </c>
      <c r="R4" s="4">
        <f>(R3*20/200)</f>
        <v>5.05</v>
      </c>
      <c r="S4" s="4">
        <f>(S3*20/200)</f>
        <v>10.64</v>
      </c>
      <c r="T4" s="4">
        <f>(T3*20/200)</f>
        <v>7.2649999999999997</v>
      </c>
    </row>
    <row r="5" spans="2:32" x14ac:dyDescent="0.2">
      <c r="C5" s="1">
        <v>0.48599999999999999</v>
      </c>
      <c r="D5" s="1">
        <v>0.42099999999999999</v>
      </c>
      <c r="E5" s="1">
        <v>0.40200000000000002</v>
      </c>
      <c r="F5" s="1">
        <v>0.377</v>
      </c>
      <c r="G5" s="1">
        <v>0.29799999999999999</v>
      </c>
      <c r="H5" s="1">
        <v>0.27500000000000002</v>
      </c>
      <c r="I5" s="1"/>
      <c r="L5" s="1">
        <v>0.14799999999999999</v>
      </c>
      <c r="M5" s="1">
        <v>0.22</v>
      </c>
      <c r="N5" s="1">
        <v>2.5000000000000001E-2</v>
      </c>
      <c r="R5" s="1">
        <v>0.34699999999999998</v>
      </c>
      <c r="S5" s="1">
        <v>0.29699999999999999</v>
      </c>
      <c r="T5" s="1">
        <v>0.11799999999999999</v>
      </c>
    </row>
    <row r="6" spans="2:32" x14ac:dyDescent="0.2">
      <c r="C6" s="1">
        <v>0.44600000000000001</v>
      </c>
      <c r="D6" s="1">
        <v>0.433</v>
      </c>
      <c r="E6" s="1">
        <v>0.41699999999999998</v>
      </c>
      <c r="F6" s="1">
        <v>0.36899999999999999</v>
      </c>
      <c r="G6" s="1">
        <v>0.29199999999999998</v>
      </c>
      <c r="H6" s="1">
        <v>0.27</v>
      </c>
      <c r="I6" s="1"/>
      <c r="L6" s="1">
        <v>0.14599999999999999</v>
      </c>
      <c r="M6" s="1">
        <v>0.219</v>
      </c>
      <c r="N6" s="1">
        <v>3.2000000000000001E-2</v>
      </c>
      <c r="R6" s="1">
        <v>0.311</v>
      </c>
      <c r="S6" s="1">
        <v>0.28999999999999998</v>
      </c>
      <c r="T6" s="1">
        <v>0.127</v>
      </c>
    </row>
    <row r="7" spans="2:32" x14ac:dyDescent="0.2">
      <c r="B7" s="2" t="s">
        <v>1</v>
      </c>
      <c r="C7" s="2">
        <f t="shared" ref="C7:H7" si="0">(AVERAGE(C4:C6))</f>
        <v>0.45566666666666666</v>
      </c>
      <c r="D7" s="2">
        <f t="shared" si="0"/>
        <v>0.42933333333333334</v>
      </c>
      <c r="E7" s="2">
        <f t="shared" si="0"/>
        <v>0.40766666666666668</v>
      </c>
      <c r="F7" s="2">
        <f t="shared" si="0"/>
        <v>0.37566666666666665</v>
      </c>
      <c r="G7" s="2">
        <f t="shared" si="0"/>
        <v>0.29566666666666669</v>
      </c>
      <c r="H7" s="2">
        <f t="shared" si="0"/>
        <v>0.27233333333333337</v>
      </c>
      <c r="L7" s="1">
        <v>0.129</v>
      </c>
      <c r="M7" s="1">
        <v>0.22</v>
      </c>
      <c r="N7" s="1">
        <v>2.5000000000000001E-2</v>
      </c>
      <c r="R7" s="1">
        <v>0.314</v>
      </c>
      <c r="S7" s="1">
        <v>0.28799999999999998</v>
      </c>
      <c r="T7" s="1">
        <v>0.128</v>
      </c>
    </row>
    <row r="8" spans="2:32" x14ac:dyDescent="0.2">
      <c r="B8" s="2" t="s">
        <v>2</v>
      </c>
      <c r="C8" s="2">
        <f t="shared" ref="C8:H8" si="1">(STDEV(C4:C6))</f>
        <v>2.6839026311200876E-2</v>
      </c>
      <c r="D8" s="2">
        <f t="shared" si="1"/>
        <v>7.234178138070241E-3</v>
      </c>
      <c r="E8" s="2">
        <f t="shared" si="1"/>
        <v>8.1445278152470525E-3</v>
      </c>
      <c r="F8" s="2">
        <f t="shared" si="1"/>
        <v>6.1101009266077916E-3</v>
      </c>
      <c r="G8" s="2">
        <f t="shared" si="1"/>
        <v>3.2145502536643214E-3</v>
      </c>
      <c r="H8" s="2">
        <f t="shared" si="1"/>
        <v>2.5166114784235852E-3</v>
      </c>
      <c r="K8" s="2" t="s">
        <v>1</v>
      </c>
      <c r="L8" s="2">
        <f>(AVERAGE(L5:L7))</f>
        <v>0.14099999999999999</v>
      </c>
      <c r="M8" s="2">
        <f>(AVERAGE(M5:M7))</f>
        <v>0.21966666666666668</v>
      </c>
      <c r="N8" s="2">
        <f>(AVERAGE(N5:N7))</f>
        <v>2.7333333333333334E-2</v>
      </c>
      <c r="Q8" s="2" t="s">
        <v>1</v>
      </c>
      <c r="R8" s="2">
        <f>(AVERAGE(R5:R7))</f>
        <v>0.32400000000000001</v>
      </c>
      <c r="S8" s="2">
        <f>(AVERAGE(S5:S7))</f>
        <v>0.29166666666666669</v>
      </c>
      <c r="T8" s="2">
        <f>(AVERAGE(T5:T7))</f>
        <v>0.12433333333333334</v>
      </c>
    </row>
    <row r="9" spans="2:32" x14ac:dyDescent="0.2">
      <c r="B9" s="2" t="s">
        <v>3</v>
      </c>
      <c r="C9" s="2">
        <f t="shared" ref="C9:H9" si="2">(C8/C7)*100</f>
        <v>5.8900569812437915</v>
      </c>
      <c r="D9" s="2">
        <f t="shared" si="2"/>
        <v>1.6849793799853048</v>
      </c>
      <c r="E9" s="2">
        <f t="shared" si="2"/>
        <v>1.997840020093308</v>
      </c>
      <c r="F9" s="2">
        <f t="shared" si="2"/>
        <v>1.6264687471005659</v>
      </c>
      <c r="G9" s="2">
        <f t="shared" si="2"/>
        <v>1.0872210553543364</v>
      </c>
      <c r="H9" s="2">
        <f t="shared" si="2"/>
        <v>0.9240923421384033</v>
      </c>
      <c r="K9" s="2" t="s">
        <v>7</v>
      </c>
      <c r="L9" s="2">
        <f>(STDEV(L5:L7))</f>
        <v>1.0440306508910544E-2</v>
      </c>
      <c r="M9" s="2">
        <f>(STDEV(M5:M7))</f>
        <v>5.7735026918962634E-4</v>
      </c>
      <c r="N9" s="2">
        <f>(STDEV(N5:N7))</f>
        <v>4.0414518843273801E-3</v>
      </c>
      <c r="Q9" s="2" t="s">
        <v>7</v>
      </c>
      <c r="R9" s="2">
        <f>(STDEV(R5:R7))</f>
        <v>1.9974984355438166E-2</v>
      </c>
      <c r="S9" s="2">
        <f>(STDEV(S5:S7))</f>
        <v>4.7258156262526127E-3</v>
      </c>
      <c r="T9" s="2">
        <f>(STDEV(T5:T7))</f>
        <v>5.5075705472861069E-3</v>
      </c>
    </row>
    <row r="10" spans="2:32" x14ac:dyDescent="0.2">
      <c r="B10" s="3" t="s">
        <v>4</v>
      </c>
      <c r="C10" s="3">
        <f t="shared" ref="C10:H10" si="3">($C7-C7)</f>
        <v>0</v>
      </c>
      <c r="D10" s="3">
        <f t="shared" si="3"/>
        <v>2.633333333333332E-2</v>
      </c>
      <c r="E10" s="3">
        <f t="shared" si="3"/>
        <v>4.7999999999999987E-2</v>
      </c>
      <c r="F10" s="3">
        <f t="shared" si="3"/>
        <v>8.0000000000000016E-2</v>
      </c>
      <c r="G10" s="3">
        <f t="shared" si="3"/>
        <v>0.15999999999999998</v>
      </c>
      <c r="H10" s="3">
        <f t="shared" si="3"/>
        <v>0.18333333333333329</v>
      </c>
      <c r="K10" s="2" t="s">
        <v>8</v>
      </c>
      <c r="L10" s="2">
        <f>(L9/L8)*100</f>
        <v>7.4044727013549956</v>
      </c>
      <c r="M10" s="2">
        <f>(M9/M8)*100</f>
        <v>0.26283016806811516</v>
      </c>
      <c r="N10" s="2">
        <f>(N9/N8)*100</f>
        <v>14.785799576807488</v>
      </c>
      <c r="Q10" s="2" t="s">
        <v>8</v>
      </c>
      <c r="R10" s="2">
        <f>(R9/R8)*100</f>
        <v>6.1651186282216557</v>
      </c>
      <c r="S10" s="2">
        <f>(S9/S8)*100</f>
        <v>1.62027964328661</v>
      </c>
      <c r="T10" s="2">
        <f>(T9/T8)*100</f>
        <v>4.4296814053239464</v>
      </c>
    </row>
    <row r="11" spans="2:32" x14ac:dyDescent="0.2">
      <c r="K11" s="3" t="s">
        <v>9</v>
      </c>
      <c r="L11" s="6">
        <f>($C7-L8)</f>
        <v>0.31466666666666665</v>
      </c>
      <c r="M11" s="6">
        <f>($C7-M8)</f>
        <v>0.23599999999999999</v>
      </c>
      <c r="N11" s="6">
        <f>($C7-N8)</f>
        <v>0.42833333333333334</v>
      </c>
      <c r="Q11" s="3" t="s">
        <v>9</v>
      </c>
      <c r="R11" s="6">
        <f>($C7-R8)</f>
        <v>0.13166666666666665</v>
      </c>
      <c r="S11" s="6">
        <f>($C7-S8)</f>
        <v>0.16399999999999998</v>
      </c>
      <c r="T11" s="6">
        <f>($C7-T8)</f>
        <v>0.33133333333333331</v>
      </c>
    </row>
    <row r="12" spans="2:32" x14ac:dyDescent="0.2">
      <c r="K12" s="2" t="s">
        <v>10</v>
      </c>
      <c r="L12" s="5">
        <f>(L11--0.0065)/18.335</f>
        <v>1.7516589400963546E-2</v>
      </c>
      <c r="M12" s="5">
        <f>(M11--0.0065)/18.335</f>
        <v>1.3226070357240251E-2</v>
      </c>
      <c r="N12" s="5">
        <f>(N11--0.0065)/18.335</f>
        <v>2.3716025815834922E-2</v>
      </c>
      <c r="Q12" s="2" t="s">
        <v>10</v>
      </c>
      <c r="R12" s="5">
        <f>(R11--0.0065)/18.335</f>
        <v>7.5356785746750286E-3</v>
      </c>
      <c r="S12" s="5">
        <f>(S11--0.0065)/18.335</f>
        <v>9.2991546223070622E-3</v>
      </c>
      <c r="T12" s="5">
        <f>(T11--0.0065)/18.335</f>
        <v>1.8425597672938821E-2</v>
      </c>
    </row>
    <row r="15" spans="2:32" x14ac:dyDescent="0.2">
      <c r="K15" t="s">
        <v>772</v>
      </c>
      <c r="L15" t="s">
        <v>773</v>
      </c>
      <c r="M15" t="s">
        <v>774</v>
      </c>
      <c r="N15" t="s">
        <v>775</v>
      </c>
      <c r="Q15" t="s">
        <v>776</v>
      </c>
      <c r="R15" t="s">
        <v>773</v>
      </c>
      <c r="S15" t="s">
        <v>774</v>
      </c>
      <c r="T15" t="s">
        <v>775</v>
      </c>
      <c r="W15" t="s">
        <v>772</v>
      </c>
      <c r="X15" t="s">
        <v>5</v>
      </c>
      <c r="Y15" t="s">
        <v>768</v>
      </c>
      <c r="Z15" t="s">
        <v>13</v>
      </c>
      <c r="AC15" t="s">
        <v>776</v>
      </c>
      <c r="AD15" t="s">
        <v>5</v>
      </c>
      <c r="AE15" t="s">
        <v>768</v>
      </c>
      <c r="AF15" t="s">
        <v>13</v>
      </c>
    </row>
    <row r="16" spans="2:32" x14ac:dyDescent="0.2">
      <c r="L16" s="1"/>
      <c r="M16" s="1"/>
      <c r="N16" s="1"/>
      <c r="R16" s="1"/>
      <c r="S16" s="1"/>
      <c r="T16" s="1"/>
      <c r="W16" t="s">
        <v>770</v>
      </c>
      <c r="X16" s="1">
        <v>219.8</v>
      </c>
      <c r="Y16" s="1">
        <v>425.8</v>
      </c>
      <c r="Z16" s="1">
        <v>290.60000000000002</v>
      </c>
      <c r="AC16" t="s">
        <v>770</v>
      </c>
      <c r="AD16" s="1">
        <v>109.9</v>
      </c>
      <c r="AE16" s="1">
        <v>212.8</v>
      </c>
      <c r="AF16" s="1">
        <v>145.30000000000001</v>
      </c>
    </row>
    <row r="17" spans="11:32" x14ac:dyDescent="0.2">
      <c r="K17" s="4" t="s">
        <v>12</v>
      </c>
      <c r="L17" s="4"/>
      <c r="M17" s="4"/>
      <c r="N17" s="4"/>
      <c r="Q17" s="4" t="s">
        <v>12</v>
      </c>
      <c r="R17" s="4"/>
      <c r="S17" s="4"/>
      <c r="T17" s="4"/>
      <c r="W17" s="4" t="s">
        <v>771</v>
      </c>
      <c r="X17" s="4">
        <f>(X16*10/200)</f>
        <v>10.99</v>
      </c>
      <c r="Y17" s="4">
        <f>(Y16*10/200)</f>
        <v>21.29</v>
      </c>
      <c r="Z17" s="4">
        <f>(Z16*10/200)</f>
        <v>14.53</v>
      </c>
      <c r="AC17" s="4" t="s">
        <v>771</v>
      </c>
      <c r="AD17" s="4">
        <f>(AD16*10/200)</f>
        <v>5.4950000000000001</v>
      </c>
      <c r="AE17" s="4">
        <f>(AE16*10/200)</f>
        <v>10.64</v>
      </c>
      <c r="AF17" s="4">
        <f>(AF16*10/200)</f>
        <v>7.2649999999999997</v>
      </c>
    </row>
    <row r="18" spans="11:32" x14ac:dyDescent="0.2">
      <c r="L18" s="1">
        <v>6.3E-2</v>
      </c>
      <c r="M18" s="1">
        <v>2.8000000000000001E-2</v>
      </c>
      <c r="N18" s="1">
        <v>2.7E-2</v>
      </c>
      <c r="R18" s="1">
        <v>0.26300000000000001</v>
      </c>
      <c r="S18" s="1">
        <v>2.9000000000000001E-2</v>
      </c>
      <c r="T18" s="1">
        <v>0.105</v>
      </c>
    </row>
    <row r="19" spans="11:32" x14ac:dyDescent="0.2">
      <c r="L19" s="1">
        <v>6.3E-2</v>
      </c>
      <c r="M19" s="1">
        <v>2.9000000000000001E-2</v>
      </c>
      <c r="N19" s="1">
        <v>2.5999999999999999E-2</v>
      </c>
      <c r="R19" s="1">
        <v>0.20200000000000001</v>
      </c>
      <c r="S19" s="1">
        <v>2.5999999999999999E-2</v>
      </c>
      <c r="T19" s="1">
        <v>9.8000000000000004E-2</v>
      </c>
      <c r="W19" t="s">
        <v>738</v>
      </c>
      <c r="X19" t="s">
        <v>5</v>
      </c>
      <c r="Y19" t="s">
        <v>768</v>
      </c>
      <c r="Z19" t="s">
        <v>13</v>
      </c>
      <c r="AC19" t="s">
        <v>769</v>
      </c>
      <c r="AD19" t="s">
        <v>5</v>
      </c>
      <c r="AE19" t="s">
        <v>768</v>
      </c>
      <c r="AF19" t="s">
        <v>13</v>
      </c>
    </row>
    <row r="20" spans="11:32" x14ac:dyDescent="0.2">
      <c r="L20" s="1">
        <v>6.0999999999999999E-2</v>
      </c>
      <c r="M20" s="1">
        <v>3.3000000000000002E-2</v>
      </c>
      <c r="N20" s="1">
        <v>2.5000000000000001E-2</v>
      </c>
      <c r="R20" s="1">
        <v>0.217</v>
      </c>
      <c r="S20" s="1">
        <v>2.5999999999999999E-2</v>
      </c>
      <c r="T20" s="1">
        <v>0.1</v>
      </c>
      <c r="W20" s="2" t="s">
        <v>777</v>
      </c>
      <c r="AC20" s="2" t="s">
        <v>777</v>
      </c>
    </row>
    <row r="21" spans="11:32" x14ac:dyDescent="0.2">
      <c r="K21" s="2" t="s">
        <v>1</v>
      </c>
      <c r="L21" s="2">
        <f>(AVERAGE(L18:L20))</f>
        <v>6.2333333333333331E-2</v>
      </c>
      <c r="M21" s="2">
        <f>(AVERAGE(M18:M20))</f>
        <v>0.03</v>
      </c>
      <c r="N21" s="2">
        <f>(AVERAGE(N18:N20))</f>
        <v>2.5999999999999999E-2</v>
      </c>
      <c r="Q21" s="2" t="s">
        <v>1</v>
      </c>
      <c r="R21" s="2">
        <f>(AVERAGE(R18:R20))</f>
        <v>0.22733333333333336</v>
      </c>
      <c r="S21" s="2">
        <f>(AVERAGE(S18:S20))</f>
        <v>2.7E-2</v>
      </c>
      <c r="T21" s="2">
        <f>(AVERAGE(T18:T20))</f>
        <v>0.10100000000000002</v>
      </c>
      <c r="W21" t="s">
        <v>770</v>
      </c>
      <c r="X21" s="1">
        <v>329.7</v>
      </c>
      <c r="Y21" s="1">
        <v>638.4</v>
      </c>
      <c r="Z21" s="1">
        <v>435.9</v>
      </c>
      <c r="AC21" t="s">
        <v>770</v>
      </c>
      <c r="AD21" s="1">
        <v>164.85</v>
      </c>
      <c r="AE21" s="1">
        <v>319.2</v>
      </c>
      <c r="AF21" s="1">
        <v>217.95</v>
      </c>
    </row>
    <row r="22" spans="11:32" x14ac:dyDescent="0.2">
      <c r="K22" s="2" t="s">
        <v>7</v>
      </c>
      <c r="L22" s="2">
        <f>(STDEV(L18:L20))</f>
        <v>1.1547005383792527E-3</v>
      </c>
      <c r="M22" s="2">
        <f>(STDEV(M18:M20))</f>
        <v>2.6457513110645908E-3</v>
      </c>
      <c r="N22" s="2">
        <f>(STDEV(N18:N20))</f>
        <v>9.9999999999999915E-4</v>
      </c>
      <c r="Q22" s="2" t="s">
        <v>7</v>
      </c>
      <c r="R22" s="2">
        <f>(STDEV(R18:R20))</f>
        <v>3.1785741037976781E-2</v>
      </c>
      <c r="S22" s="2">
        <f>(STDEV(S18:S20))</f>
        <v>1.7320508075688791E-3</v>
      </c>
      <c r="T22" s="2">
        <f>(STDEV(T18:T20))</f>
        <v>3.6055512754639848E-3</v>
      </c>
      <c r="W22" s="4" t="s">
        <v>771</v>
      </c>
      <c r="X22" s="4">
        <f>(X21*6.67/200)</f>
        <v>10.995494999999998</v>
      </c>
      <c r="Y22" s="4">
        <f>(Y21*6.67/200)</f>
        <v>21.29064</v>
      </c>
      <c r="Z22" s="4">
        <f>(Z21*6.67/200)</f>
        <v>14.537265</v>
      </c>
      <c r="AC22" s="4" t="s">
        <v>771</v>
      </c>
      <c r="AD22" s="4">
        <f>(AD21*6.67/200)</f>
        <v>5.4977474999999991</v>
      </c>
      <c r="AE22" s="4">
        <f>(AE21*6.67/200)</f>
        <v>10.64532</v>
      </c>
      <c r="AF22" s="4">
        <f>(AF21*6.67/200)</f>
        <v>7.2686324999999998</v>
      </c>
    </row>
    <row r="23" spans="11:32" x14ac:dyDescent="0.2">
      <c r="K23" s="2" t="s">
        <v>8</v>
      </c>
      <c r="L23" s="2">
        <f>(L22/L21)*100</f>
        <v>1.8524607567581595</v>
      </c>
      <c r="M23" s="2">
        <f>(M22/M21)*100</f>
        <v>8.8191710368819685</v>
      </c>
      <c r="N23" s="2">
        <f>(N22/N21)*100</f>
        <v>3.8461538461538427</v>
      </c>
      <c r="Q23" s="2" t="s">
        <v>8</v>
      </c>
      <c r="R23" s="2">
        <f>(R22/R21)*100</f>
        <v>13.981997524036704</v>
      </c>
      <c r="S23" s="2">
        <f>(S22/S21)*100</f>
        <v>6.4150029909958484</v>
      </c>
      <c r="T23" s="2">
        <f>(T22/T21)*100</f>
        <v>3.5698527479841422</v>
      </c>
    </row>
    <row r="24" spans="11:32" x14ac:dyDescent="0.2">
      <c r="K24" s="3" t="s">
        <v>9</v>
      </c>
      <c r="L24" s="6">
        <f>($C7-L21)</f>
        <v>0.39333333333333331</v>
      </c>
      <c r="M24" s="6">
        <f>($C7-M21)</f>
        <v>0.42566666666666664</v>
      </c>
      <c r="N24" s="6">
        <f>($C7-N21)</f>
        <v>0.42966666666666664</v>
      </c>
      <c r="Q24" s="3" t="s">
        <v>9</v>
      </c>
      <c r="R24" s="6">
        <f>($C7-R21)</f>
        <v>0.2283333333333333</v>
      </c>
      <c r="S24" s="6">
        <f>($C7-S21)</f>
        <v>0.42866666666666664</v>
      </c>
      <c r="T24" s="6">
        <f>($C7-T21)</f>
        <v>0.35466666666666663</v>
      </c>
    </row>
    <row r="25" spans="11:32" x14ac:dyDescent="0.2">
      <c r="K25" s="2" t="s">
        <v>10</v>
      </c>
      <c r="L25" s="5">
        <f>(L24--0.0065)/18.335</f>
        <v>2.1807108444686845E-2</v>
      </c>
      <c r="M25" s="5">
        <f>(M24--0.0065)/18.335</f>
        <v>2.3570584492318879E-2</v>
      </c>
      <c r="N25" s="5">
        <f>(N24--0.0065)/18.335</f>
        <v>2.3788746477592944E-2</v>
      </c>
      <c r="Q25" s="2" t="s">
        <v>10</v>
      </c>
      <c r="R25" s="5">
        <f>(R24--0.0065)/18.335</f>
        <v>1.2807926552131622E-2</v>
      </c>
      <c r="S25" s="5">
        <f>(S24--0.0065)/18.335</f>
        <v>2.3734205981274428E-2</v>
      </c>
      <c r="T25" s="5">
        <f>(T24--0.0065)/18.335</f>
        <v>1.9698209253704205E-2</v>
      </c>
    </row>
    <row r="26" spans="11:32" x14ac:dyDescent="0.2">
      <c r="K26" s="2" t="s">
        <v>778</v>
      </c>
      <c r="L26" s="7">
        <f>L12+M12</f>
        <v>3.0742659758203797E-2</v>
      </c>
      <c r="M26" s="7">
        <f>L12+N12</f>
        <v>4.1232615216798468E-2</v>
      </c>
      <c r="N26" s="7">
        <f>M12+N12</f>
        <v>3.6942096173075173E-2</v>
      </c>
      <c r="Q26" s="2" t="s">
        <v>778</v>
      </c>
      <c r="R26" s="7">
        <f>R12+S12</f>
        <v>1.6834833196982091E-2</v>
      </c>
      <c r="S26" s="7">
        <f>R12+T12</f>
        <v>2.5961276247613851E-2</v>
      </c>
      <c r="T26" s="7">
        <f>T12+S12</f>
        <v>2.7724752295245882E-2</v>
      </c>
    </row>
    <row r="27" spans="11:32" x14ac:dyDescent="0.2">
      <c r="U27" s="7"/>
    </row>
    <row r="29" spans="11:32" x14ac:dyDescent="0.2">
      <c r="K29" s="2" t="s">
        <v>779</v>
      </c>
      <c r="L29" t="s">
        <v>738</v>
      </c>
      <c r="M29" t="s">
        <v>769</v>
      </c>
    </row>
    <row r="30" spans="11:32" x14ac:dyDescent="0.2">
      <c r="L30" s="1"/>
      <c r="M30" s="1"/>
    </row>
    <row r="31" spans="11:32" x14ac:dyDescent="0.2">
      <c r="K31" s="4" t="s">
        <v>12</v>
      </c>
      <c r="L31" s="4"/>
      <c r="M31" s="4"/>
      <c r="R31" s="5"/>
    </row>
    <row r="32" spans="11:32" x14ac:dyDescent="0.2">
      <c r="L32" s="1">
        <v>2.7E-2</v>
      </c>
      <c r="M32" s="1">
        <v>2.7E-2</v>
      </c>
    </row>
    <row r="33" spans="11:13" x14ac:dyDescent="0.2">
      <c r="L33" s="1">
        <v>2.8000000000000001E-2</v>
      </c>
      <c r="M33" s="1">
        <v>2.5999999999999999E-2</v>
      </c>
    </row>
    <row r="34" spans="11:13" x14ac:dyDescent="0.2">
      <c r="L34" s="1">
        <v>2.5000000000000001E-2</v>
      </c>
      <c r="M34" s="1">
        <v>2.7E-2</v>
      </c>
    </row>
    <row r="35" spans="11:13" x14ac:dyDescent="0.2">
      <c r="K35" s="2" t="s">
        <v>1</v>
      </c>
      <c r="L35" s="2">
        <f>(AVERAGE(L32:L34))</f>
        <v>2.6666666666666668E-2</v>
      </c>
      <c r="M35" s="2">
        <f>(AVERAGE(M32:M34))</f>
        <v>2.6666666666666668E-2</v>
      </c>
    </row>
    <row r="36" spans="11:13" x14ac:dyDescent="0.2">
      <c r="K36" s="2" t="s">
        <v>7</v>
      </c>
      <c r="L36" s="2">
        <f>(STDEV(L32:L34))</f>
        <v>1.5275252316519462E-3</v>
      </c>
      <c r="M36" s="2">
        <f>(STDEV(M32:M34))</f>
        <v>5.7735026918962634E-4</v>
      </c>
    </row>
    <row r="37" spans="11:13" x14ac:dyDescent="0.2">
      <c r="K37" s="2" t="s">
        <v>8</v>
      </c>
      <c r="L37" s="2">
        <f>(L36/L35)*100</f>
        <v>5.7282196186947978</v>
      </c>
      <c r="M37" s="2">
        <f>(M36/M35)*100</f>
        <v>2.1650635094610986</v>
      </c>
    </row>
    <row r="38" spans="11:13" x14ac:dyDescent="0.2">
      <c r="K38" s="3" t="s">
        <v>9</v>
      </c>
      <c r="L38" s="6">
        <f>($C7-L35)</f>
        <v>0.42899999999999999</v>
      </c>
      <c r="M38" s="6">
        <f>($C7-M35)</f>
        <v>0.42899999999999999</v>
      </c>
    </row>
    <row r="39" spans="11:13" x14ac:dyDescent="0.2">
      <c r="K39" s="2" t="s">
        <v>10</v>
      </c>
      <c r="L39" s="5">
        <f>(L38--0.0065)/18.335</f>
        <v>2.3752386146713933E-2</v>
      </c>
      <c r="M39" s="5">
        <f>(M38--0.0065)/18.335</f>
        <v>2.3752386146713933E-2</v>
      </c>
    </row>
    <row r="40" spans="11:13" x14ac:dyDescent="0.2">
      <c r="K40" s="2" t="s">
        <v>778</v>
      </c>
      <c r="L40">
        <f>(L12+M12+N12)</f>
        <v>5.4458685574038719E-2</v>
      </c>
      <c r="M40">
        <f>(R12+S12+T12)</f>
        <v>3.5260430869920908E-2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40BD9-4AB4-4866-BFF3-8AB09D693085}">
  <dimension ref="B2:AF41"/>
  <sheetViews>
    <sheetView workbookViewId="0">
      <selection sqref="A1:XFD1048576"/>
    </sheetView>
  </sheetViews>
  <sheetFormatPr baseColWidth="10" defaultColWidth="8.83203125" defaultRowHeight="15" x14ac:dyDescent="0.2"/>
  <cols>
    <col min="2" max="2" width="20.5" customWidth="1"/>
    <col min="11" max="11" width="18.6640625" customWidth="1"/>
    <col min="17" max="17" width="19.6640625" customWidth="1"/>
    <col min="23" max="23" width="21.1640625" customWidth="1"/>
    <col min="29" max="29" width="21.6640625" customWidth="1"/>
  </cols>
  <sheetData>
    <row r="2" spans="2:32" x14ac:dyDescent="0.2">
      <c r="C2">
        <v>0</v>
      </c>
      <c r="D2">
        <v>0.01</v>
      </c>
      <c r="E2">
        <v>0.02</v>
      </c>
      <c r="F2">
        <v>0.04</v>
      </c>
      <c r="G2">
        <v>0.08</v>
      </c>
      <c r="H2">
        <v>0.1</v>
      </c>
      <c r="K2" t="s">
        <v>738</v>
      </c>
      <c r="L2" t="s">
        <v>5</v>
      </c>
      <c r="M2" t="s">
        <v>768</v>
      </c>
      <c r="N2" t="s">
        <v>13</v>
      </c>
      <c r="Q2" t="s">
        <v>769</v>
      </c>
      <c r="R2" t="s">
        <v>5</v>
      </c>
      <c r="S2" t="s">
        <v>768</v>
      </c>
      <c r="T2" t="s">
        <v>13</v>
      </c>
    </row>
    <row r="3" spans="2:32" x14ac:dyDescent="0.2">
      <c r="B3" s="4" t="s">
        <v>14</v>
      </c>
      <c r="C3" s="4">
        <f>(C2*10)/300</f>
        <v>0</v>
      </c>
      <c r="D3" s="4">
        <f>(D2*20)/200</f>
        <v>1E-3</v>
      </c>
      <c r="E3" s="4">
        <f>(E2*20)/200</f>
        <v>2E-3</v>
      </c>
      <c r="F3" s="4">
        <f>(F2*20)/200</f>
        <v>4.0000000000000001E-3</v>
      </c>
      <c r="G3" s="4">
        <f>(G2*20)/200</f>
        <v>8.0000000000000002E-3</v>
      </c>
      <c r="H3" s="4">
        <f>(H2*20)/200</f>
        <v>0.01</v>
      </c>
      <c r="K3" t="s">
        <v>770</v>
      </c>
      <c r="L3" s="1">
        <v>109.9</v>
      </c>
      <c r="M3" s="1">
        <v>212.8</v>
      </c>
      <c r="N3" s="1">
        <v>145.30000000000001</v>
      </c>
      <c r="Q3" t="s">
        <v>770</v>
      </c>
      <c r="R3" s="1">
        <v>50.5</v>
      </c>
      <c r="S3" s="1">
        <v>106.4</v>
      </c>
      <c r="T3" s="1">
        <v>72.650000000000006</v>
      </c>
    </row>
    <row r="4" spans="2:32" x14ac:dyDescent="0.2">
      <c r="B4" t="s">
        <v>0</v>
      </c>
      <c r="C4" s="1">
        <v>0.45700000000000002</v>
      </c>
      <c r="D4" s="1">
        <v>0.44700000000000001</v>
      </c>
      <c r="E4" s="1">
        <v>0.42</v>
      </c>
      <c r="F4" s="1">
        <v>0.376</v>
      </c>
      <c r="G4" s="1">
        <v>0.33</v>
      </c>
      <c r="H4" s="1">
        <v>0.254</v>
      </c>
      <c r="I4" s="1"/>
      <c r="J4" s="1"/>
      <c r="K4" s="4" t="s">
        <v>771</v>
      </c>
      <c r="L4" s="4">
        <f>(L3*20/200)</f>
        <v>10.99</v>
      </c>
      <c r="M4" s="4">
        <f>(M3*20/200)</f>
        <v>21.28</v>
      </c>
      <c r="N4" s="4">
        <f>(N3*20/200)</f>
        <v>14.53</v>
      </c>
      <c r="Q4" s="4" t="s">
        <v>771</v>
      </c>
      <c r="R4" s="4">
        <f>(R3*20/200)</f>
        <v>5.05</v>
      </c>
      <c r="S4" s="4">
        <f>(S3*20/200)</f>
        <v>10.64</v>
      </c>
      <c r="T4" s="4">
        <f>(T3*20/200)</f>
        <v>7.2649999999999997</v>
      </c>
    </row>
    <row r="5" spans="2:32" x14ac:dyDescent="0.2">
      <c r="C5" s="1">
        <v>0.45700000000000002</v>
      </c>
      <c r="D5" s="1">
        <v>0.44800000000000001</v>
      </c>
      <c r="E5" s="1">
        <v>0.45600000000000002</v>
      </c>
      <c r="F5" s="1">
        <v>0.40699999999999997</v>
      </c>
      <c r="G5" s="1">
        <v>0.311</v>
      </c>
      <c r="H5" s="1">
        <v>0.26</v>
      </c>
      <c r="I5" s="1"/>
      <c r="J5" s="1"/>
      <c r="L5" s="1">
        <v>0.17</v>
      </c>
      <c r="M5" s="1">
        <v>0.23899999999999999</v>
      </c>
      <c r="N5" s="1">
        <v>0.03</v>
      </c>
      <c r="R5" s="1">
        <v>0.32400000000000001</v>
      </c>
      <c r="S5" s="1">
        <v>0.316</v>
      </c>
      <c r="T5" s="1">
        <v>0.128</v>
      </c>
    </row>
    <row r="6" spans="2:32" x14ac:dyDescent="0.2">
      <c r="C6" s="1">
        <v>0.45300000000000001</v>
      </c>
      <c r="D6" s="1">
        <v>0.45600000000000002</v>
      </c>
      <c r="E6" s="1">
        <v>0.42799999999999999</v>
      </c>
      <c r="F6" s="1">
        <v>0.38200000000000001</v>
      </c>
      <c r="G6" s="1">
        <v>0.313</v>
      </c>
      <c r="H6" s="1">
        <v>0.25800000000000001</v>
      </c>
      <c r="I6" s="1"/>
      <c r="J6" s="1"/>
      <c r="L6" s="1">
        <v>0.157</v>
      </c>
      <c r="M6" s="1">
        <v>0.247</v>
      </c>
      <c r="N6" s="1">
        <v>0.03</v>
      </c>
      <c r="R6" s="1">
        <v>0.32</v>
      </c>
      <c r="S6" s="1">
        <v>0.33200000000000002</v>
      </c>
      <c r="T6" s="1">
        <v>0.125</v>
      </c>
    </row>
    <row r="7" spans="2:32" x14ac:dyDescent="0.2">
      <c r="B7" s="2" t="s">
        <v>1</v>
      </c>
      <c r="C7" s="2">
        <f t="shared" ref="C7:H7" si="0">(AVERAGE(C4:C6))</f>
        <v>0.45566666666666666</v>
      </c>
      <c r="D7" s="2">
        <f t="shared" si="0"/>
        <v>0.45033333333333331</v>
      </c>
      <c r="E7" s="2">
        <f t="shared" si="0"/>
        <v>0.4346666666666667</v>
      </c>
      <c r="F7" s="2">
        <f t="shared" si="0"/>
        <v>0.38833333333333336</v>
      </c>
      <c r="G7" s="2">
        <f t="shared" si="0"/>
        <v>0.318</v>
      </c>
      <c r="H7" s="2">
        <f t="shared" si="0"/>
        <v>0.25733333333333336</v>
      </c>
      <c r="L7" s="1">
        <v>0.156</v>
      </c>
      <c r="M7" s="1">
        <v>0.23799999999999999</v>
      </c>
      <c r="N7" s="1">
        <v>2.7E-2</v>
      </c>
      <c r="R7" s="1">
        <v>0.33600000000000002</v>
      </c>
      <c r="S7" s="1">
        <v>0.31900000000000001</v>
      </c>
      <c r="T7" s="1">
        <v>0.125</v>
      </c>
    </row>
    <row r="8" spans="2:32" x14ac:dyDescent="0.2">
      <c r="B8" s="2" t="s">
        <v>2</v>
      </c>
      <c r="C8" s="2">
        <f t="shared" ref="C8:H8" si="1">(STDEV(C4:C6))</f>
        <v>2.3094010767585054E-3</v>
      </c>
      <c r="D8" s="2">
        <f t="shared" si="1"/>
        <v>4.9328828623162518E-3</v>
      </c>
      <c r="E8" s="2">
        <f t="shared" si="1"/>
        <v>1.8903262505010451E-2</v>
      </c>
      <c r="F8" s="2">
        <f t="shared" si="1"/>
        <v>1.6441816606851348E-2</v>
      </c>
      <c r="G8" s="2">
        <f t="shared" si="1"/>
        <v>1.0440306508910559E-2</v>
      </c>
      <c r="H8" s="2">
        <f t="shared" si="1"/>
        <v>3.0550504633038958E-3</v>
      </c>
      <c r="K8" s="2" t="s">
        <v>1</v>
      </c>
      <c r="L8" s="2">
        <f>(AVERAGE(L5:L7))</f>
        <v>0.161</v>
      </c>
      <c r="M8" s="2">
        <f>(AVERAGE(M5:M7))</f>
        <v>0.24133333333333332</v>
      </c>
      <c r="N8" s="2">
        <f>(AVERAGE(N5:N7))</f>
        <v>2.8999999999999998E-2</v>
      </c>
      <c r="Q8" s="2" t="s">
        <v>1</v>
      </c>
      <c r="R8" s="2">
        <f>(AVERAGE(R5:R7))</f>
        <v>0.32666666666666666</v>
      </c>
      <c r="S8" s="2">
        <f>(AVERAGE(S5:S7))</f>
        <v>0.32233333333333336</v>
      </c>
      <c r="T8" s="2">
        <f>(AVERAGE(T5:T7))</f>
        <v>0.126</v>
      </c>
    </row>
    <row r="9" spans="2:32" x14ac:dyDescent="0.2">
      <c r="B9" s="2" t="s">
        <v>3</v>
      </c>
      <c r="C9" s="2">
        <f t="shared" ref="C9:H9" si="2">(C8/C7)*100</f>
        <v>0.50681808560903563</v>
      </c>
      <c r="D9" s="2">
        <f t="shared" si="2"/>
        <v>1.0953847954810332</v>
      </c>
      <c r="E9" s="2">
        <f t="shared" si="2"/>
        <v>4.348910085508539</v>
      </c>
      <c r="F9" s="2">
        <f t="shared" si="2"/>
        <v>4.2339441906054969</v>
      </c>
      <c r="G9" s="2">
        <f t="shared" si="2"/>
        <v>3.28311525437439</v>
      </c>
      <c r="H9" s="2">
        <f t="shared" si="2"/>
        <v>1.1871957758952962</v>
      </c>
      <c r="K9" s="2" t="s">
        <v>7</v>
      </c>
      <c r="L9" s="2">
        <f>(STDEV(L5:L7))</f>
        <v>7.8102496759066605E-3</v>
      </c>
      <c r="M9" s="2">
        <f>(STDEV(M5:M7))</f>
        <v>4.9328828623162518E-3</v>
      </c>
      <c r="N9" s="2">
        <f>(STDEV(N5:N7))</f>
        <v>1.7320508075688767E-3</v>
      </c>
      <c r="Q9" s="2" t="s">
        <v>7</v>
      </c>
      <c r="R9" s="2">
        <f>(STDEV(R5:R7))</f>
        <v>8.326663997864539E-3</v>
      </c>
      <c r="S9" s="2">
        <f>(STDEV(S5:S7))</f>
        <v>8.5049005481153909E-3</v>
      </c>
      <c r="T9" s="2">
        <f>(STDEV(T5:T7))</f>
        <v>1.7320508075688791E-3</v>
      </c>
    </row>
    <row r="10" spans="2:32" x14ac:dyDescent="0.2">
      <c r="B10" s="3" t="s">
        <v>4</v>
      </c>
      <c r="C10" s="3">
        <f t="shared" ref="C10:H10" si="3">($C7-C7)</f>
        <v>0</v>
      </c>
      <c r="D10" s="3">
        <f t="shared" si="3"/>
        <v>5.3333333333333566E-3</v>
      </c>
      <c r="E10" s="3">
        <f t="shared" si="3"/>
        <v>2.0999999999999963E-2</v>
      </c>
      <c r="F10" s="3">
        <f t="shared" si="3"/>
        <v>6.7333333333333301E-2</v>
      </c>
      <c r="G10" s="3">
        <f t="shared" si="3"/>
        <v>0.13766666666666666</v>
      </c>
      <c r="H10" s="3">
        <f t="shared" si="3"/>
        <v>0.19833333333333331</v>
      </c>
      <c r="K10" s="2" t="s">
        <v>8</v>
      </c>
      <c r="L10" s="2">
        <f>(L9/L8)*100</f>
        <v>4.8510867552215275</v>
      </c>
      <c r="M10" s="2">
        <f>(M9/M8)*100</f>
        <v>2.0440122357664028</v>
      </c>
      <c r="N10" s="2">
        <f>(N9/N8)*100</f>
        <v>5.9725889916168162</v>
      </c>
      <c r="Q10" s="2" t="s">
        <v>8</v>
      </c>
      <c r="R10" s="2">
        <f>(R9/R8)*100</f>
        <v>2.5489787748564914</v>
      </c>
      <c r="S10" s="2">
        <f>(S9/S8)*100</f>
        <v>2.6385420521557572</v>
      </c>
      <c r="T10" s="2">
        <f>(T9/T8)*100</f>
        <v>1.3746434980705391</v>
      </c>
    </row>
    <row r="11" spans="2:32" x14ac:dyDescent="0.2">
      <c r="K11" s="3" t="s">
        <v>9</v>
      </c>
      <c r="L11" s="6">
        <f>($C7-L8)</f>
        <v>0.29466666666666663</v>
      </c>
      <c r="M11" s="6">
        <f>($C7-M8)</f>
        <v>0.21433333333333335</v>
      </c>
      <c r="N11" s="6">
        <f>($C7-N8)</f>
        <v>0.42666666666666664</v>
      </c>
      <c r="Q11" s="3" t="s">
        <v>9</v>
      </c>
      <c r="R11" s="6">
        <f>($C7-R8)</f>
        <v>0.129</v>
      </c>
      <c r="S11" s="6">
        <f>($C7-S8)</f>
        <v>0.1333333333333333</v>
      </c>
      <c r="T11" s="6">
        <f>($C7-T8)</f>
        <v>0.32966666666666666</v>
      </c>
    </row>
    <row r="12" spans="2:32" x14ac:dyDescent="0.2">
      <c r="K12" s="2" t="s">
        <v>10</v>
      </c>
      <c r="L12" s="5">
        <f>(L11--0.0114)/19.931</f>
        <v>1.5356312611844194E-2</v>
      </c>
      <c r="M12" s="5">
        <f>(M11--0.0114)/19.931</f>
        <v>1.1325740471292626E-2</v>
      </c>
      <c r="N12" s="5">
        <f>(N11--0.0114)/19.931</f>
        <v>2.1979161440302375E-2</v>
      </c>
      <c r="Q12" s="2" t="s">
        <v>10</v>
      </c>
      <c r="R12" s="5">
        <f>(R11--0.0114)/19.931</f>
        <v>7.0443028448146103E-3</v>
      </c>
      <c r="S12" s="5">
        <f>(S11--0.0114)/19.931</f>
        <v>7.261719599284195E-3</v>
      </c>
      <c r="T12" s="5">
        <f>(T11--0.0114)/19.931</f>
        <v>1.7112371013329318E-2</v>
      </c>
    </row>
    <row r="15" spans="2:32" x14ac:dyDescent="0.2">
      <c r="K15" t="s">
        <v>772</v>
      </c>
      <c r="L15" t="s">
        <v>773</v>
      </c>
      <c r="M15" t="s">
        <v>774</v>
      </c>
      <c r="N15" t="s">
        <v>775</v>
      </c>
      <c r="Q15" t="s">
        <v>776</v>
      </c>
      <c r="R15" t="s">
        <v>773</v>
      </c>
      <c r="S15" t="s">
        <v>774</v>
      </c>
      <c r="T15" t="s">
        <v>775</v>
      </c>
      <c r="W15" t="s">
        <v>772</v>
      </c>
      <c r="X15" t="s">
        <v>5</v>
      </c>
      <c r="Y15" t="s">
        <v>768</v>
      </c>
      <c r="Z15" t="s">
        <v>13</v>
      </c>
      <c r="AC15" t="s">
        <v>776</v>
      </c>
      <c r="AD15" t="s">
        <v>5</v>
      </c>
      <c r="AE15" t="s">
        <v>768</v>
      </c>
      <c r="AF15" t="s">
        <v>13</v>
      </c>
    </row>
    <row r="16" spans="2:32" x14ac:dyDescent="0.2">
      <c r="L16" s="1"/>
      <c r="M16" s="1"/>
      <c r="N16" s="1"/>
      <c r="R16" s="1"/>
      <c r="S16" s="1"/>
      <c r="T16" s="1"/>
      <c r="W16" t="s">
        <v>770</v>
      </c>
      <c r="X16" s="1">
        <v>219.8</v>
      </c>
      <c r="Y16" s="1">
        <v>425.8</v>
      </c>
      <c r="Z16" s="1">
        <v>290.60000000000002</v>
      </c>
      <c r="AC16" t="s">
        <v>770</v>
      </c>
      <c r="AD16" s="1">
        <v>109.9</v>
      </c>
      <c r="AE16" s="1">
        <v>212.8</v>
      </c>
      <c r="AF16" s="1">
        <v>145.30000000000001</v>
      </c>
    </row>
    <row r="17" spans="11:32" x14ac:dyDescent="0.2">
      <c r="K17" s="4" t="s">
        <v>12</v>
      </c>
      <c r="L17" s="4"/>
      <c r="M17" s="4"/>
      <c r="N17" s="4"/>
      <c r="Q17" s="4" t="s">
        <v>12</v>
      </c>
      <c r="R17" s="4"/>
      <c r="S17" s="4"/>
      <c r="T17" s="4"/>
      <c r="W17" s="4" t="s">
        <v>771</v>
      </c>
      <c r="X17" s="4">
        <f>(X16*10/200)</f>
        <v>10.99</v>
      </c>
      <c r="Y17" s="4">
        <f>(Y16*10/200)</f>
        <v>21.29</v>
      </c>
      <c r="Z17" s="4">
        <f>(Z16*10/200)</f>
        <v>14.53</v>
      </c>
      <c r="AC17" s="4" t="s">
        <v>771</v>
      </c>
      <c r="AD17" s="4">
        <f>(AD16*10/200)</f>
        <v>5.4950000000000001</v>
      </c>
      <c r="AE17" s="4">
        <f>(AE16*10/200)</f>
        <v>10.64</v>
      </c>
      <c r="AF17" s="4">
        <f>(AF16*10/200)</f>
        <v>7.2649999999999997</v>
      </c>
    </row>
    <row r="18" spans="11:32" x14ac:dyDescent="0.2">
      <c r="L18" s="1">
        <v>9.1999999999999998E-2</v>
      </c>
      <c r="M18" s="1">
        <v>2.8000000000000001E-2</v>
      </c>
      <c r="N18" s="1">
        <v>2.5000000000000001E-2</v>
      </c>
      <c r="R18" s="1">
        <v>0.245</v>
      </c>
      <c r="S18" s="1">
        <v>5.0999999999999997E-2</v>
      </c>
      <c r="T18" s="1">
        <v>0.10299999999999999</v>
      </c>
    </row>
    <row r="19" spans="11:32" x14ac:dyDescent="0.2">
      <c r="L19" s="1">
        <v>9.2999999999999999E-2</v>
      </c>
      <c r="M19" s="1">
        <v>2.8000000000000001E-2</v>
      </c>
      <c r="N19" s="1">
        <v>2.8000000000000001E-2</v>
      </c>
      <c r="R19" s="1">
        <v>0.23799999999999999</v>
      </c>
      <c r="S19" s="1">
        <v>5.0999999999999997E-2</v>
      </c>
      <c r="T19" s="1">
        <v>0.10100000000000001</v>
      </c>
      <c r="W19" t="s">
        <v>738</v>
      </c>
      <c r="X19" t="s">
        <v>5</v>
      </c>
      <c r="Y19" t="s">
        <v>768</v>
      </c>
      <c r="Z19" t="s">
        <v>13</v>
      </c>
      <c r="AC19" t="s">
        <v>769</v>
      </c>
      <c r="AD19" t="s">
        <v>5</v>
      </c>
      <c r="AE19" t="s">
        <v>768</v>
      </c>
      <c r="AF19" t="s">
        <v>13</v>
      </c>
    </row>
    <row r="20" spans="11:32" x14ac:dyDescent="0.2">
      <c r="L20" s="1">
        <v>9.0999999999999998E-2</v>
      </c>
      <c r="M20" s="1">
        <v>2.5999999999999999E-2</v>
      </c>
      <c r="N20" s="1">
        <v>2.5000000000000001E-2</v>
      </c>
      <c r="R20" s="1">
        <v>0.23400000000000001</v>
      </c>
      <c r="S20" s="1">
        <v>3.5999999999999997E-2</v>
      </c>
      <c r="T20" s="1">
        <v>0.109</v>
      </c>
      <c r="W20" s="2" t="s">
        <v>777</v>
      </c>
      <c r="AC20" s="2" t="s">
        <v>777</v>
      </c>
    </row>
    <row r="21" spans="11:32" x14ac:dyDescent="0.2">
      <c r="K21" s="2" t="s">
        <v>1</v>
      </c>
      <c r="L21" s="2">
        <f>(AVERAGE(L18:L20))</f>
        <v>9.2000000000000012E-2</v>
      </c>
      <c r="M21" s="2">
        <f>(AVERAGE(M18:M20))</f>
        <v>2.7333333333333334E-2</v>
      </c>
      <c r="N21" s="2">
        <f>(AVERAGE(N18:N20))</f>
        <v>2.6000000000000006E-2</v>
      </c>
      <c r="Q21" s="2" t="s">
        <v>1</v>
      </c>
      <c r="R21" s="2">
        <f>(AVERAGE(R18:R20))</f>
        <v>0.23899999999999999</v>
      </c>
      <c r="S21" s="2">
        <f>(AVERAGE(S18:S20))</f>
        <v>4.5999999999999992E-2</v>
      </c>
      <c r="T21" s="2">
        <f>(AVERAGE(T18:T20))</f>
        <v>0.10433333333333333</v>
      </c>
      <c r="W21" t="s">
        <v>770</v>
      </c>
      <c r="X21" s="1">
        <v>329.7</v>
      </c>
      <c r="Y21" s="1">
        <v>638.4</v>
      </c>
      <c r="Z21" s="1">
        <v>435.9</v>
      </c>
      <c r="AC21" t="s">
        <v>770</v>
      </c>
      <c r="AD21" s="1">
        <v>164.85</v>
      </c>
      <c r="AE21" s="1">
        <v>319.2</v>
      </c>
      <c r="AF21" s="1">
        <v>217.95</v>
      </c>
    </row>
    <row r="22" spans="11:32" x14ac:dyDescent="0.2">
      <c r="K22" s="2" t="s">
        <v>7</v>
      </c>
      <c r="L22" s="2">
        <f>(STDEV(L18:L20))</f>
        <v>1.0000000000000009E-3</v>
      </c>
      <c r="M22" s="2">
        <f>(STDEV(M18:M20))</f>
        <v>1.1547005383792527E-3</v>
      </c>
      <c r="N22" s="2">
        <f>(STDEV(N18:N20))</f>
        <v>1.7320508075688767E-3</v>
      </c>
      <c r="Q22" s="2" t="s">
        <v>7</v>
      </c>
      <c r="R22" s="2">
        <f>(STDEV(R18:R20))</f>
        <v>5.5677643628300145E-3</v>
      </c>
      <c r="S22" s="2">
        <f>(STDEV(S18:S20))</f>
        <v>8.6602540378443848E-3</v>
      </c>
      <c r="T22" s="2">
        <f>(STDEV(T18:T20))</f>
        <v>4.1633319989322634E-3</v>
      </c>
      <c r="W22" s="4" t="s">
        <v>771</v>
      </c>
      <c r="X22" s="4">
        <f>(X21*6.67/200)</f>
        <v>10.995494999999998</v>
      </c>
      <c r="Y22" s="4">
        <f>(Y21*6.67/200)</f>
        <v>21.29064</v>
      </c>
      <c r="Z22" s="4">
        <f>(Z21*6.67/200)</f>
        <v>14.537265</v>
      </c>
      <c r="AC22" s="4" t="s">
        <v>771</v>
      </c>
      <c r="AD22" s="4">
        <f>(AD21*6.67/200)</f>
        <v>5.4977474999999991</v>
      </c>
      <c r="AE22" s="4">
        <f>(AE21*6.67/200)</f>
        <v>10.64532</v>
      </c>
      <c r="AF22" s="4">
        <f>(AF21*6.67/200)</f>
        <v>7.2686324999999998</v>
      </c>
    </row>
    <row r="23" spans="11:32" x14ac:dyDescent="0.2">
      <c r="K23" s="2" t="s">
        <v>8</v>
      </c>
      <c r="L23" s="2">
        <f>(L22/L21)*100</f>
        <v>1.0869565217391313</v>
      </c>
      <c r="M23" s="2">
        <f>(M22/M21)*100</f>
        <v>4.2245141648021436</v>
      </c>
      <c r="N23" s="2">
        <f>(N22/N21)*100</f>
        <v>6.6617338752649093</v>
      </c>
      <c r="Q23" s="2" t="s">
        <v>8</v>
      </c>
      <c r="R23" s="2">
        <f>(R22/R21)*100</f>
        <v>2.3296085200125582</v>
      </c>
      <c r="S23" s="2">
        <f>(S22/S21)*100</f>
        <v>18.826639212705189</v>
      </c>
      <c r="T23" s="2">
        <f>(T22/T21)*100</f>
        <v>3.9904140564845973</v>
      </c>
    </row>
    <row r="24" spans="11:32" x14ac:dyDescent="0.2">
      <c r="K24" s="3" t="s">
        <v>9</v>
      </c>
      <c r="L24" s="6">
        <f>($C7-L21)</f>
        <v>0.36366666666666664</v>
      </c>
      <c r="M24" s="6">
        <f>($C7-M21)</f>
        <v>0.42833333333333334</v>
      </c>
      <c r="N24" s="6">
        <f>($C7-N21)</f>
        <v>0.42966666666666664</v>
      </c>
      <c r="Q24" s="3" t="s">
        <v>9</v>
      </c>
      <c r="R24" s="6">
        <f>($C7-R21)</f>
        <v>0.21666666666666667</v>
      </c>
      <c r="S24" s="6">
        <f>($C7-S21)</f>
        <v>0.40966666666666668</v>
      </c>
      <c r="T24" s="6">
        <f>($C7-T21)</f>
        <v>0.35133333333333333</v>
      </c>
    </row>
    <row r="25" spans="11:32" x14ac:dyDescent="0.2">
      <c r="K25" s="2" t="s">
        <v>10</v>
      </c>
      <c r="L25" s="5">
        <f>(L24--0.0114)/19.931</f>
        <v>1.8818256317629154E-2</v>
      </c>
      <c r="M25" s="5">
        <f>(M24--0.0114)/19.931</f>
        <v>2.2062783268944525E-2</v>
      </c>
      <c r="N25" s="5">
        <f>(N24--0.0114)/19.931</f>
        <v>2.2129680731858243E-2</v>
      </c>
      <c r="Q25" s="2" t="s">
        <v>10</v>
      </c>
      <c r="R25" s="5">
        <f>(R24--0.0114)/19.931</f>
        <v>1.1442811031391635E-2</v>
      </c>
      <c r="S25" s="5">
        <f>(S24--0.0114)/19.931</f>
        <v>2.1126218788152459E-2</v>
      </c>
      <c r="T25" s="5">
        <f>(T24--0.0114)/19.931</f>
        <v>1.8199454785677253E-2</v>
      </c>
    </row>
    <row r="26" spans="11:32" x14ac:dyDescent="0.2">
      <c r="K26" s="2" t="s">
        <v>778</v>
      </c>
      <c r="L26" s="7">
        <f>L12+M12</f>
        <v>2.6682053083136821E-2</v>
      </c>
      <c r="M26" s="7">
        <f>L12+N12</f>
        <v>3.7335474052146572E-2</v>
      </c>
      <c r="N26" s="7">
        <f>N12+M12</f>
        <v>3.3304901911594999E-2</v>
      </c>
      <c r="Q26" s="2" t="s">
        <v>778</v>
      </c>
      <c r="R26" s="7">
        <f>R12+S12</f>
        <v>1.4306022444098804E-2</v>
      </c>
      <c r="S26" s="7">
        <f>R12+T12</f>
        <v>2.4156673858143927E-2</v>
      </c>
      <c r="T26" s="7">
        <f>T12+S12</f>
        <v>2.4374090612613513E-2</v>
      </c>
    </row>
    <row r="30" spans="11:32" x14ac:dyDescent="0.2">
      <c r="K30" s="2" t="s">
        <v>779</v>
      </c>
      <c r="L30" t="s">
        <v>738</v>
      </c>
      <c r="M30" t="s">
        <v>769</v>
      </c>
    </row>
    <row r="31" spans="11:32" x14ac:dyDescent="0.2">
      <c r="L31" s="1"/>
      <c r="M31" s="1"/>
    </row>
    <row r="32" spans="11:32" x14ac:dyDescent="0.2">
      <c r="K32" s="4" t="s">
        <v>12</v>
      </c>
      <c r="L32" s="4"/>
      <c r="M32" s="4"/>
    </row>
    <row r="33" spans="11:13" x14ac:dyDescent="0.2">
      <c r="L33" s="1">
        <v>2.4E-2</v>
      </c>
      <c r="M33" s="1">
        <v>2.5999999999999999E-2</v>
      </c>
    </row>
    <row r="34" spans="11:13" x14ac:dyDescent="0.2">
      <c r="L34" s="1">
        <v>2.5000000000000001E-2</v>
      </c>
      <c r="M34" s="1">
        <v>2.7E-2</v>
      </c>
    </row>
    <row r="35" spans="11:13" x14ac:dyDescent="0.2">
      <c r="L35" s="1">
        <v>2.5999999999999999E-2</v>
      </c>
      <c r="M35" s="1">
        <v>4.2999999999999997E-2</v>
      </c>
    </row>
    <row r="36" spans="11:13" x14ac:dyDescent="0.2">
      <c r="K36" s="2" t="s">
        <v>1</v>
      </c>
      <c r="L36" s="2">
        <f>(AVERAGE(L33:L35))</f>
        <v>2.4999999999999998E-2</v>
      </c>
      <c r="M36" s="2">
        <f>(AVERAGE(M33:M35))</f>
        <v>3.2000000000000001E-2</v>
      </c>
    </row>
    <row r="37" spans="11:13" x14ac:dyDescent="0.2">
      <c r="K37" s="2" t="s">
        <v>7</v>
      </c>
      <c r="L37" s="2">
        <f>(STDEV(L33:L35))</f>
        <v>9.9999999999999915E-4</v>
      </c>
      <c r="M37" s="2">
        <f>(STDEV(M33:M35))</f>
        <v>9.5393920141694528E-3</v>
      </c>
    </row>
    <row r="38" spans="11:13" x14ac:dyDescent="0.2">
      <c r="K38" s="2" t="s">
        <v>8</v>
      </c>
      <c r="L38" s="2">
        <f>(L37/L36)*100</f>
        <v>3.9999999999999964</v>
      </c>
      <c r="M38" s="2">
        <f>(M37/M36)*100</f>
        <v>29.810600044279539</v>
      </c>
    </row>
    <row r="39" spans="11:13" x14ac:dyDescent="0.2">
      <c r="K39" s="3" t="s">
        <v>9</v>
      </c>
      <c r="L39" s="6">
        <f>($C7-L36)</f>
        <v>0.43066666666666664</v>
      </c>
      <c r="M39" s="6">
        <f>($C7-M36)</f>
        <v>0.42366666666666664</v>
      </c>
    </row>
    <row r="40" spans="11:13" x14ac:dyDescent="0.2">
      <c r="K40" s="2" t="s">
        <v>10</v>
      </c>
      <c r="L40" s="5">
        <f>(L39--0.0114)/19.931</f>
        <v>2.2179853829043531E-2</v>
      </c>
      <c r="M40" s="5">
        <f>(M39--0.0114)/19.931</f>
        <v>2.1828642148746507E-2</v>
      </c>
    </row>
    <row r="41" spans="11:13" x14ac:dyDescent="0.2">
      <c r="K41" s="2" t="s">
        <v>778</v>
      </c>
      <c r="L41" s="7">
        <f>L12+M12+N12</f>
        <v>4.8661214523439196E-2</v>
      </c>
      <c r="M41" s="7">
        <f>R12+S12+T12</f>
        <v>3.1418393457428126E-2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ED763-81C8-459C-9F1C-F9F15C87217B}">
  <dimension ref="B2:AF41"/>
  <sheetViews>
    <sheetView workbookViewId="0">
      <selection sqref="A1:XFD1048576"/>
    </sheetView>
  </sheetViews>
  <sheetFormatPr baseColWidth="10" defaultColWidth="8.83203125" defaultRowHeight="15" x14ac:dyDescent="0.2"/>
  <cols>
    <col min="2" max="2" width="21.83203125" customWidth="1"/>
    <col min="11" max="11" width="19.1640625" customWidth="1"/>
    <col min="17" max="17" width="21.5" customWidth="1"/>
    <col min="23" max="23" width="21.83203125" customWidth="1"/>
    <col min="29" max="29" width="22" customWidth="1"/>
  </cols>
  <sheetData>
    <row r="2" spans="2:32" x14ac:dyDescent="0.2">
      <c r="C2">
        <v>0</v>
      </c>
      <c r="D2">
        <v>0.01</v>
      </c>
      <c r="E2">
        <v>0.02</v>
      </c>
      <c r="F2">
        <v>0.04</v>
      </c>
      <c r="G2">
        <v>0.08</v>
      </c>
      <c r="H2">
        <v>0.1</v>
      </c>
      <c r="K2" t="s">
        <v>738</v>
      </c>
      <c r="L2" t="s">
        <v>5</v>
      </c>
      <c r="M2" t="s">
        <v>768</v>
      </c>
      <c r="N2" t="s">
        <v>13</v>
      </c>
      <c r="Q2" t="s">
        <v>769</v>
      </c>
      <c r="R2" t="s">
        <v>5</v>
      </c>
      <c r="S2" t="s">
        <v>768</v>
      </c>
      <c r="T2" t="s">
        <v>13</v>
      </c>
    </row>
    <row r="3" spans="2:32" x14ac:dyDescent="0.2">
      <c r="B3" s="4" t="s">
        <v>14</v>
      </c>
      <c r="C3" s="4">
        <f>(C2*10)/300</f>
        <v>0</v>
      </c>
      <c r="D3" s="4">
        <f>(D2*20)/200</f>
        <v>1E-3</v>
      </c>
      <c r="E3" s="4">
        <f>(E2*20)/200</f>
        <v>2E-3</v>
      </c>
      <c r="F3" s="4">
        <f>(F2*20)/200</f>
        <v>4.0000000000000001E-3</v>
      </c>
      <c r="G3" s="4">
        <f>(G2*20)/200</f>
        <v>8.0000000000000002E-3</v>
      </c>
      <c r="H3" s="4">
        <f>(H2*20)/200</f>
        <v>0.01</v>
      </c>
      <c r="K3" t="s">
        <v>770</v>
      </c>
      <c r="L3" s="1">
        <v>109.9</v>
      </c>
      <c r="M3" s="1">
        <v>212.8</v>
      </c>
      <c r="N3" s="1">
        <v>145.30000000000001</v>
      </c>
      <c r="Q3" t="s">
        <v>770</v>
      </c>
      <c r="R3" s="1">
        <v>50.5</v>
      </c>
      <c r="S3" s="1">
        <v>106.4</v>
      </c>
      <c r="T3" s="1">
        <v>72.650000000000006</v>
      </c>
    </row>
    <row r="4" spans="2:32" x14ac:dyDescent="0.2">
      <c r="B4" t="s">
        <v>0</v>
      </c>
      <c r="C4" s="1">
        <v>0.35099999999999998</v>
      </c>
      <c r="D4" s="1">
        <v>0.33900000000000002</v>
      </c>
      <c r="E4" s="1">
        <v>0.32200000000000001</v>
      </c>
      <c r="F4" s="1">
        <v>0.30299999999999999</v>
      </c>
      <c r="G4" s="1">
        <v>0.217</v>
      </c>
      <c r="H4" s="1">
        <v>0.184</v>
      </c>
      <c r="I4" s="1"/>
      <c r="J4" s="1"/>
      <c r="K4" s="4" t="s">
        <v>771</v>
      </c>
      <c r="L4" s="4">
        <f>(L3*20/200)</f>
        <v>10.99</v>
      </c>
      <c r="M4" s="4">
        <f>(M3*20/200)</f>
        <v>21.28</v>
      </c>
      <c r="N4" s="4">
        <f>(N3*20/200)</f>
        <v>14.53</v>
      </c>
      <c r="Q4" s="4" t="s">
        <v>771</v>
      </c>
      <c r="R4" s="4">
        <f>(R3*20/200)</f>
        <v>5.05</v>
      </c>
      <c r="S4" s="4">
        <f>(S3*20/200)</f>
        <v>10.64</v>
      </c>
      <c r="T4" s="4">
        <f>(T3*20/200)</f>
        <v>7.2649999999999997</v>
      </c>
    </row>
    <row r="5" spans="2:32" x14ac:dyDescent="0.2">
      <c r="C5" s="1">
        <v>0.36399999999999999</v>
      </c>
      <c r="D5" s="1">
        <v>0.34399999999999997</v>
      </c>
      <c r="E5" s="1">
        <v>0.33600000000000002</v>
      </c>
      <c r="F5" s="1">
        <v>0.3</v>
      </c>
      <c r="G5" s="1">
        <v>0.246</v>
      </c>
      <c r="H5" s="1">
        <v>0.20100000000000001</v>
      </c>
      <c r="I5" s="1"/>
      <c r="J5" s="1"/>
      <c r="L5" s="1">
        <v>6.4000000000000001E-2</v>
      </c>
      <c r="M5" s="1">
        <v>0.188</v>
      </c>
      <c r="N5" s="1">
        <v>2.7E-2</v>
      </c>
      <c r="R5" s="1">
        <v>0.248</v>
      </c>
      <c r="S5" s="1">
        <v>0.27300000000000002</v>
      </c>
      <c r="T5" s="1">
        <v>9.7000000000000003E-2</v>
      </c>
    </row>
    <row r="6" spans="2:32" x14ac:dyDescent="0.2">
      <c r="C6" s="1">
        <v>0.371</v>
      </c>
      <c r="D6" s="1">
        <v>0.33300000000000002</v>
      </c>
      <c r="E6" s="1">
        <v>0.32100000000000001</v>
      </c>
      <c r="F6" s="1">
        <v>0.28899999999999998</v>
      </c>
      <c r="G6" s="1">
        <v>0.216</v>
      </c>
      <c r="H6" s="1">
        <v>0.17399999999999999</v>
      </c>
      <c r="I6" s="1"/>
      <c r="J6" s="1"/>
      <c r="L6" s="1">
        <v>5.1999999999999998E-2</v>
      </c>
      <c r="M6" s="1">
        <v>0.2</v>
      </c>
      <c r="N6" s="1">
        <v>2.8000000000000001E-2</v>
      </c>
      <c r="R6" s="1">
        <v>0.248</v>
      </c>
      <c r="S6" s="1">
        <v>0.27500000000000002</v>
      </c>
      <c r="T6" s="1">
        <v>0.09</v>
      </c>
    </row>
    <row r="7" spans="2:32" x14ac:dyDescent="0.2">
      <c r="B7" s="2" t="s">
        <v>1</v>
      </c>
      <c r="C7" s="2">
        <f t="shared" ref="C7:H7" si="0">(AVERAGE(C4:C6))</f>
        <v>0.36199999999999993</v>
      </c>
      <c r="D7" s="2">
        <f t="shared" si="0"/>
        <v>0.33866666666666667</v>
      </c>
      <c r="E7" s="2">
        <f t="shared" si="0"/>
        <v>0.32633333333333336</v>
      </c>
      <c r="F7" s="2">
        <f t="shared" si="0"/>
        <v>0.29733333333333328</v>
      </c>
      <c r="G7" s="2">
        <f t="shared" si="0"/>
        <v>0.2263333333333333</v>
      </c>
      <c r="H7" s="2">
        <f t="shared" si="0"/>
        <v>0.18633333333333332</v>
      </c>
      <c r="L7" s="1">
        <v>3.3000000000000002E-2</v>
      </c>
      <c r="M7" s="1">
        <v>0.192</v>
      </c>
      <c r="N7" s="1">
        <v>2.3E-2</v>
      </c>
      <c r="R7" s="1">
        <v>0.223</v>
      </c>
      <c r="S7" s="1">
        <v>0.29899999999999999</v>
      </c>
      <c r="T7" s="1">
        <v>5.8999999999999997E-2</v>
      </c>
    </row>
    <row r="8" spans="2:32" x14ac:dyDescent="0.2">
      <c r="B8" s="2" t="s">
        <v>2</v>
      </c>
      <c r="C8" s="2">
        <f t="shared" ref="C8:H8" si="1">(STDEV(C4:C6))</f>
        <v>1.0148891565092228E-2</v>
      </c>
      <c r="D8" s="2">
        <f t="shared" si="1"/>
        <v>5.50757054728608E-3</v>
      </c>
      <c r="E8" s="2">
        <f t="shared" si="1"/>
        <v>8.3864970836060905E-3</v>
      </c>
      <c r="F8" s="2">
        <f t="shared" si="1"/>
        <v>7.3711147958319999E-3</v>
      </c>
      <c r="G8" s="2">
        <f t="shared" si="1"/>
        <v>1.7039170558842742E-2</v>
      </c>
      <c r="H8" s="2">
        <f t="shared" si="1"/>
        <v>1.365039681962886E-2</v>
      </c>
      <c r="K8" s="2" t="s">
        <v>1</v>
      </c>
      <c r="L8" s="2">
        <f>(AVERAGE(L5:L7))</f>
        <v>4.9666666666666665E-2</v>
      </c>
      <c r="M8" s="2">
        <f>(AVERAGE(M5:M7))</f>
        <v>0.19333333333333336</v>
      </c>
      <c r="N8" s="2">
        <f>(AVERAGE(N5:N7))</f>
        <v>2.5999999999999999E-2</v>
      </c>
      <c r="Q8" s="2" t="s">
        <v>1</v>
      </c>
      <c r="R8" s="2">
        <f>(AVERAGE(R5:R7))</f>
        <v>0.23966666666666667</v>
      </c>
      <c r="S8" s="2">
        <f>(AVERAGE(S5:S7))</f>
        <v>0.28233333333333333</v>
      </c>
      <c r="T8" s="2">
        <f>(AVERAGE(T5:T7))</f>
        <v>8.2000000000000003E-2</v>
      </c>
    </row>
    <row r="9" spans="2:32" x14ac:dyDescent="0.2">
      <c r="B9" s="2" t="s">
        <v>3</v>
      </c>
      <c r="C9" s="2">
        <f t="shared" ref="C9:H9" si="2">(C8/C7)*100</f>
        <v>2.8035612058265831</v>
      </c>
      <c r="D9" s="2">
        <f t="shared" si="2"/>
        <v>1.6262511458521891</v>
      </c>
      <c r="E9" s="2">
        <f t="shared" si="2"/>
        <v>2.569917390277658</v>
      </c>
      <c r="F9" s="2">
        <f t="shared" si="2"/>
        <v>2.4790744829031395</v>
      </c>
      <c r="G9" s="2">
        <f t="shared" si="2"/>
        <v>7.5283522351293417</v>
      </c>
      <c r="H9" s="2">
        <f t="shared" si="2"/>
        <v>7.3257943575825726</v>
      </c>
      <c r="K9" s="2" t="s">
        <v>7</v>
      </c>
      <c r="L9" s="2">
        <f>(STDEV(L5:L7))</f>
        <v>1.5631165450257823E-2</v>
      </c>
      <c r="M9" s="2">
        <f>(STDEV(M5:M7))</f>
        <v>6.1101009266077916E-3</v>
      </c>
      <c r="N9" s="2">
        <f>(STDEV(N5:N7))</f>
        <v>2.6457513110645912E-3</v>
      </c>
      <c r="Q9" s="2" t="s">
        <v>7</v>
      </c>
      <c r="R9" s="2">
        <f>(STDEV(R5:R7))</f>
        <v>1.4433756729740642E-2</v>
      </c>
      <c r="S9" s="2">
        <f>(STDEV(S5:S7))</f>
        <v>1.4468356276140452E-2</v>
      </c>
      <c r="T9" s="2">
        <f>(STDEV(T5:T7))</f>
        <v>2.022374841615672E-2</v>
      </c>
    </row>
    <row r="10" spans="2:32" x14ac:dyDescent="0.2">
      <c r="B10" s="3" t="s">
        <v>4</v>
      </c>
      <c r="C10" s="3">
        <f t="shared" ref="C10:H10" si="3">($C7-C7)</f>
        <v>0</v>
      </c>
      <c r="D10" s="3">
        <f t="shared" si="3"/>
        <v>2.3333333333333262E-2</v>
      </c>
      <c r="E10" s="3">
        <f t="shared" si="3"/>
        <v>3.5666666666666569E-2</v>
      </c>
      <c r="F10" s="3">
        <f t="shared" si="3"/>
        <v>6.466666666666665E-2</v>
      </c>
      <c r="G10" s="3">
        <f t="shared" si="3"/>
        <v>0.13566666666666663</v>
      </c>
      <c r="H10" s="3">
        <f t="shared" si="3"/>
        <v>0.17566666666666661</v>
      </c>
      <c r="K10" s="2" t="s">
        <v>8</v>
      </c>
      <c r="L10" s="2">
        <f>(L9/L8)*100</f>
        <v>31.472145201861391</v>
      </c>
      <c r="M10" s="2">
        <f>(M9/M8)*100</f>
        <v>3.1603970310040301</v>
      </c>
      <c r="N10" s="2">
        <f>(N9/N8)*100</f>
        <v>10.17596658101766</v>
      </c>
      <c r="Q10" s="2" t="s">
        <v>8</v>
      </c>
      <c r="R10" s="2">
        <f>(R9/R8)*100</f>
        <v>6.0224297898778758</v>
      </c>
      <c r="S10" s="2">
        <f>(S9/S8)*100</f>
        <v>5.1245653870627343</v>
      </c>
      <c r="T10" s="2">
        <f>(T9/T8)*100</f>
        <v>24.663107824581367</v>
      </c>
    </row>
    <row r="11" spans="2:32" x14ac:dyDescent="0.2">
      <c r="K11" s="3" t="s">
        <v>9</v>
      </c>
      <c r="L11" s="6">
        <f>($C7-L8)</f>
        <v>0.31233333333333324</v>
      </c>
      <c r="M11" s="6">
        <f>($C7-M8)</f>
        <v>0.16866666666666658</v>
      </c>
      <c r="N11" s="6">
        <f>($C7-N8)</f>
        <v>0.33599999999999991</v>
      </c>
      <c r="Q11" s="3" t="s">
        <v>9</v>
      </c>
      <c r="R11" s="6">
        <f>($C7-R8)</f>
        <v>0.12233333333333327</v>
      </c>
      <c r="S11" s="6">
        <f>($C7-S8)</f>
        <v>7.9666666666666608E-2</v>
      </c>
      <c r="T11" s="6">
        <f>($C7-T8)</f>
        <v>0.27999999999999992</v>
      </c>
    </row>
    <row r="12" spans="2:32" x14ac:dyDescent="0.2">
      <c r="K12" s="2" t="s">
        <v>10</v>
      </c>
      <c r="L12" s="5">
        <f>(L11--0.0012)/17.107</f>
        <v>1.8327780051051221E-2</v>
      </c>
      <c r="M12" s="5">
        <f>(M11--0.0012)/17.107</f>
        <v>9.9296584244266441E-3</v>
      </c>
      <c r="N12" s="5">
        <f>(N11--0.0012)/17.107</f>
        <v>1.9711229321330445E-2</v>
      </c>
      <c r="Q12" s="2" t="s">
        <v>10</v>
      </c>
      <c r="R12" s="5">
        <f>(R11--0.0012)/17.107</f>
        <v>7.2212154868377433E-3</v>
      </c>
      <c r="S12" s="5">
        <f>(S11--0.0012)/17.107</f>
        <v>4.727109760137173E-3</v>
      </c>
      <c r="T12" s="5">
        <f>(T11--0.0012)/17.107</f>
        <v>1.6437715555035946E-2</v>
      </c>
    </row>
    <row r="15" spans="2:32" x14ac:dyDescent="0.2">
      <c r="K15" t="s">
        <v>772</v>
      </c>
      <c r="L15" t="s">
        <v>773</v>
      </c>
      <c r="M15" t="s">
        <v>774</v>
      </c>
      <c r="N15" t="s">
        <v>775</v>
      </c>
      <c r="Q15" t="s">
        <v>776</v>
      </c>
      <c r="R15" t="s">
        <v>773</v>
      </c>
      <c r="S15" t="s">
        <v>774</v>
      </c>
      <c r="T15" t="s">
        <v>775</v>
      </c>
      <c r="W15" t="s">
        <v>772</v>
      </c>
      <c r="X15" t="s">
        <v>5</v>
      </c>
      <c r="Y15" t="s">
        <v>768</v>
      </c>
      <c r="Z15" t="s">
        <v>13</v>
      </c>
      <c r="AC15" t="s">
        <v>776</v>
      </c>
      <c r="AD15" t="s">
        <v>5</v>
      </c>
      <c r="AE15" t="s">
        <v>768</v>
      </c>
      <c r="AF15" t="s">
        <v>13</v>
      </c>
    </row>
    <row r="16" spans="2:32" x14ac:dyDescent="0.2">
      <c r="L16" s="1"/>
      <c r="M16" s="1"/>
      <c r="N16" s="1"/>
      <c r="R16" s="1"/>
      <c r="S16" s="1"/>
      <c r="T16" s="1"/>
      <c r="W16" t="s">
        <v>770</v>
      </c>
      <c r="X16" s="1">
        <v>219.8</v>
      </c>
      <c r="Y16" s="1">
        <v>425.8</v>
      </c>
      <c r="Z16" s="1">
        <v>290.60000000000002</v>
      </c>
      <c r="AC16" t="s">
        <v>770</v>
      </c>
      <c r="AD16" s="1">
        <v>109.9</v>
      </c>
      <c r="AE16" s="1">
        <v>212.8</v>
      </c>
      <c r="AF16" s="1">
        <v>145.30000000000001</v>
      </c>
    </row>
    <row r="17" spans="11:32" x14ac:dyDescent="0.2">
      <c r="K17" s="4" t="s">
        <v>12</v>
      </c>
      <c r="L17" s="4"/>
      <c r="M17" s="4"/>
      <c r="N17" s="4"/>
      <c r="Q17" s="4" t="s">
        <v>12</v>
      </c>
      <c r="R17" s="4"/>
      <c r="S17" s="4"/>
      <c r="T17" s="4"/>
      <c r="W17" s="4" t="s">
        <v>771</v>
      </c>
      <c r="X17" s="4">
        <f>(X16*10/200)</f>
        <v>10.99</v>
      </c>
      <c r="Y17" s="4">
        <f>(Y16*10/200)</f>
        <v>21.29</v>
      </c>
      <c r="Z17" s="4">
        <f>(Z16*10/200)</f>
        <v>14.53</v>
      </c>
      <c r="AC17" s="4" t="s">
        <v>771</v>
      </c>
      <c r="AD17" s="4">
        <f>(AD16*10/200)</f>
        <v>5.4950000000000001</v>
      </c>
      <c r="AE17" s="4">
        <f>(AE16*10/200)</f>
        <v>10.64</v>
      </c>
      <c r="AF17" s="4">
        <f>(AF16*10/200)</f>
        <v>7.2649999999999997</v>
      </c>
    </row>
    <row r="18" spans="11:32" x14ac:dyDescent="0.2">
      <c r="L18" s="1">
        <v>2.8000000000000001E-2</v>
      </c>
      <c r="M18" s="1">
        <v>2.5000000000000001E-2</v>
      </c>
      <c r="N18" s="1">
        <v>2.8000000000000001E-2</v>
      </c>
      <c r="R18" s="1">
        <v>0.189</v>
      </c>
      <c r="S18" s="1">
        <v>2.9000000000000001E-2</v>
      </c>
      <c r="T18" s="1">
        <v>5.1999999999999998E-2</v>
      </c>
    </row>
    <row r="19" spans="11:32" x14ac:dyDescent="0.2">
      <c r="L19" s="1">
        <v>2.8000000000000001E-2</v>
      </c>
      <c r="M19" s="1">
        <v>2.5999999999999999E-2</v>
      </c>
      <c r="N19" s="1">
        <v>2.9000000000000001E-2</v>
      </c>
      <c r="R19" s="1">
        <v>0.18099999999999999</v>
      </c>
      <c r="S19" s="1">
        <v>2.7E-2</v>
      </c>
      <c r="T19" s="1">
        <v>6.8000000000000005E-2</v>
      </c>
      <c r="W19" t="s">
        <v>738</v>
      </c>
      <c r="X19" t="s">
        <v>5</v>
      </c>
      <c r="Y19" t="s">
        <v>768</v>
      </c>
      <c r="Z19" t="s">
        <v>13</v>
      </c>
      <c r="AC19" t="s">
        <v>769</v>
      </c>
      <c r="AD19" t="s">
        <v>5</v>
      </c>
      <c r="AE19" t="s">
        <v>768</v>
      </c>
      <c r="AF19" t="s">
        <v>13</v>
      </c>
    </row>
    <row r="20" spans="11:32" x14ac:dyDescent="0.2">
      <c r="L20" s="1">
        <v>2.5000000000000001E-2</v>
      </c>
      <c r="M20" s="1">
        <v>2.3E-2</v>
      </c>
      <c r="N20" s="1">
        <v>2.7E-2</v>
      </c>
      <c r="R20" s="1">
        <v>0.17699999999999999</v>
      </c>
      <c r="S20" s="1">
        <v>0.03</v>
      </c>
      <c r="T20" s="1">
        <v>5.2999999999999999E-2</v>
      </c>
      <c r="W20" s="2" t="s">
        <v>777</v>
      </c>
      <c r="AC20" s="2" t="s">
        <v>777</v>
      </c>
    </row>
    <row r="21" spans="11:32" x14ac:dyDescent="0.2">
      <c r="K21" s="2" t="s">
        <v>1</v>
      </c>
      <c r="L21" s="2">
        <f>(AVERAGE(L18:L20))</f>
        <v>2.7E-2</v>
      </c>
      <c r="M21" s="2">
        <f>(AVERAGE(M18:M20))</f>
        <v>2.466666666666667E-2</v>
      </c>
      <c r="N21" s="2">
        <f>(AVERAGE(N18:N20))</f>
        <v>2.8000000000000001E-2</v>
      </c>
      <c r="Q21" s="2" t="s">
        <v>1</v>
      </c>
      <c r="R21" s="2">
        <f>(AVERAGE(R18:R20))</f>
        <v>0.18233333333333332</v>
      </c>
      <c r="S21" s="2">
        <f>(AVERAGE(S18:S20))</f>
        <v>2.8666666666666663E-2</v>
      </c>
      <c r="T21" s="2">
        <f>(AVERAGE(T18:T20))</f>
        <v>5.7666666666666665E-2</v>
      </c>
      <c r="W21" t="s">
        <v>770</v>
      </c>
      <c r="X21" s="1">
        <v>329.7</v>
      </c>
      <c r="Y21" s="1">
        <v>638.4</v>
      </c>
      <c r="Z21" s="1">
        <v>435.9</v>
      </c>
      <c r="AC21" t="s">
        <v>770</v>
      </c>
      <c r="AD21" s="1">
        <v>164.85</v>
      </c>
      <c r="AE21" s="1">
        <v>319.2</v>
      </c>
      <c r="AF21" s="1">
        <v>217.95</v>
      </c>
    </row>
    <row r="22" spans="11:32" x14ac:dyDescent="0.2">
      <c r="K22" s="2" t="s">
        <v>7</v>
      </c>
      <c r="L22" s="2">
        <f>(STDEV(L18:L20))</f>
        <v>1.7320508075688767E-3</v>
      </c>
      <c r="M22" s="2">
        <f>(STDEV(M18:M20))</f>
        <v>1.5275252316519464E-3</v>
      </c>
      <c r="N22" s="2">
        <f>(STDEV(N18:N20))</f>
        <v>1.0000000000000009E-3</v>
      </c>
      <c r="Q22" s="2" t="s">
        <v>7</v>
      </c>
      <c r="R22" s="2">
        <f>(STDEV(R18:R20))</f>
        <v>6.1101009266077925E-3</v>
      </c>
      <c r="S22" s="2">
        <f>(STDEV(S18:S20))</f>
        <v>1.5275252316519464E-3</v>
      </c>
      <c r="T22" s="2">
        <f>(STDEV(T18:T20))</f>
        <v>8.9628864398325486E-3</v>
      </c>
      <c r="W22" s="4" t="s">
        <v>771</v>
      </c>
      <c r="X22" s="4">
        <f>(X21*6.67/200)</f>
        <v>10.995494999999998</v>
      </c>
      <c r="Y22" s="4">
        <f>(Y21*6.67/200)</f>
        <v>21.29064</v>
      </c>
      <c r="Z22" s="4">
        <f>(Z21*6.67/200)</f>
        <v>14.537265</v>
      </c>
      <c r="AC22" s="4" t="s">
        <v>771</v>
      </c>
      <c r="AD22" s="4">
        <f>(AD21*6.67/200)</f>
        <v>5.4977474999999991</v>
      </c>
      <c r="AE22" s="4">
        <f>(AE21*6.67/200)</f>
        <v>10.64532</v>
      </c>
      <c r="AF22" s="4">
        <f>(AF21*6.67/200)</f>
        <v>7.2686324999999998</v>
      </c>
    </row>
    <row r="23" spans="11:32" x14ac:dyDescent="0.2">
      <c r="K23" s="2" t="s">
        <v>8</v>
      </c>
      <c r="L23" s="2">
        <f>(L22/L21)*100</f>
        <v>6.4150029909958395</v>
      </c>
      <c r="M23" s="2">
        <f>(M22/M21)*100</f>
        <v>6.1926698580484301</v>
      </c>
      <c r="N23" s="2">
        <f>(N22/N21)*100</f>
        <v>3.5714285714285747</v>
      </c>
      <c r="Q23" s="2" t="s">
        <v>8</v>
      </c>
      <c r="R23" s="2">
        <f>(R22/R21)*100</f>
        <v>3.3510608372620441</v>
      </c>
      <c r="S23" s="2">
        <f>(S22/S21)*100</f>
        <v>5.3285763894835343</v>
      </c>
      <c r="T23" s="2">
        <f>(T22/T21)*100</f>
        <v>15.542577641328121</v>
      </c>
    </row>
    <row r="24" spans="11:32" x14ac:dyDescent="0.2">
      <c r="K24" s="3" t="s">
        <v>9</v>
      </c>
      <c r="L24" s="6">
        <f>($C7-L21)</f>
        <v>0.33499999999999991</v>
      </c>
      <c r="M24" s="6">
        <f>($C7-M21)</f>
        <v>0.33733333333333326</v>
      </c>
      <c r="N24" s="6">
        <f>($C7-N21)</f>
        <v>0.33399999999999991</v>
      </c>
      <c r="Q24" s="3" t="s">
        <v>9</v>
      </c>
      <c r="R24" s="6">
        <f>($C7-R21)</f>
        <v>0.17966666666666661</v>
      </c>
      <c r="S24" s="6">
        <f>($C7-S21)</f>
        <v>0.33333333333333326</v>
      </c>
      <c r="T24" s="6">
        <f>($C7-T21)</f>
        <v>0.30433333333333329</v>
      </c>
    </row>
    <row r="25" spans="11:32" x14ac:dyDescent="0.2">
      <c r="K25" s="2" t="s">
        <v>10</v>
      </c>
      <c r="L25" s="5">
        <f>(L24--0.0012)/17.107</f>
        <v>1.96527737183609E-2</v>
      </c>
      <c r="M25" s="5">
        <f>(M24--0.0012)/17.107</f>
        <v>1.9789170125289839E-2</v>
      </c>
      <c r="N25" s="5">
        <f>(N24--0.0012)/17.107</f>
        <v>1.9594318115391356E-2</v>
      </c>
      <c r="Q25" s="2" t="s">
        <v>10</v>
      </c>
      <c r="R25" s="5">
        <f>(R24--0.0012)/17.107</f>
        <v>1.0572670057091636E-2</v>
      </c>
      <c r="S25" s="5">
        <f>(S24--0.0012)/17.107</f>
        <v>1.955534771341166E-2</v>
      </c>
      <c r="T25" s="5">
        <f>(T24--0.0012)/17.107</f>
        <v>1.7860135227294866E-2</v>
      </c>
    </row>
    <row r="26" spans="11:32" x14ac:dyDescent="0.2">
      <c r="K26" s="2" t="s">
        <v>778</v>
      </c>
      <c r="L26" s="7">
        <f>L12+M12</f>
        <v>2.8257438475477865E-2</v>
      </c>
      <c r="M26" s="7">
        <f>L12+N12</f>
        <v>3.8039009372381666E-2</v>
      </c>
      <c r="N26" s="7">
        <f>N12+M12</f>
        <v>2.9640887745757089E-2</v>
      </c>
      <c r="Q26" s="2" t="s">
        <v>778</v>
      </c>
      <c r="R26" s="7">
        <f>R12+S12</f>
        <v>1.1948325246974915E-2</v>
      </c>
      <c r="S26" s="7">
        <f>R12+T12</f>
        <v>2.365893104187369E-2</v>
      </c>
      <c r="T26" s="7">
        <f>T12+S12</f>
        <v>2.1164825315173118E-2</v>
      </c>
    </row>
    <row r="30" spans="11:32" x14ac:dyDescent="0.2">
      <c r="K30" s="2" t="s">
        <v>779</v>
      </c>
      <c r="L30" t="s">
        <v>738</v>
      </c>
      <c r="M30" t="s">
        <v>769</v>
      </c>
    </row>
    <row r="31" spans="11:32" x14ac:dyDescent="0.2">
      <c r="L31" s="1"/>
      <c r="M31" s="1"/>
    </row>
    <row r="32" spans="11:32" x14ac:dyDescent="0.2">
      <c r="K32" s="4" t="s">
        <v>12</v>
      </c>
      <c r="L32" s="4"/>
      <c r="M32" s="4"/>
    </row>
    <row r="33" spans="11:13" x14ac:dyDescent="0.2">
      <c r="L33" s="35">
        <v>2.7E-2</v>
      </c>
      <c r="M33" s="36">
        <v>2.7E-2</v>
      </c>
    </row>
    <row r="34" spans="11:13" x14ac:dyDescent="0.2">
      <c r="L34" s="37">
        <v>2.5000000000000001E-2</v>
      </c>
      <c r="M34" s="38">
        <v>2.9000000000000001E-2</v>
      </c>
    </row>
    <row r="35" spans="11:13" x14ac:dyDescent="0.2">
      <c r="L35" s="37">
        <v>2.4E-2</v>
      </c>
      <c r="M35" s="38">
        <v>4.3999999999999997E-2</v>
      </c>
    </row>
    <row r="36" spans="11:13" x14ac:dyDescent="0.2">
      <c r="K36" s="2" t="s">
        <v>1</v>
      </c>
      <c r="L36" s="2">
        <f>(AVERAGE(L33:L35))</f>
        <v>2.5333333333333336E-2</v>
      </c>
      <c r="M36" s="2">
        <f>(AVERAGE(M33:M35))</f>
        <v>3.3333333333333333E-2</v>
      </c>
    </row>
    <row r="37" spans="11:13" x14ac:dyDescent="0.2">
      <c r="K37" s="2" t="s">
        <v>7</v>
      </c>
      <c r="L37" s="2">
        <f>(STDEV(L33:L35))</f>
        <v>1.5275252316519462E-3</v>
      </c>
      <c r="M37" s="2">
        <f>(STDEV(M33:M35))</f>
        <v>9.2915732431775398E-3</v>
      </c>
    </row>
    <row r="38" spans="11:13" x14ac:dyDescent="0.2">
      <c r="K38" s="2" t="s">
        <v>8</v>
      </c>
      <c r="L38" s="2">
        <f>(L37/L36)*100</f>
        <v>6.0297048617839977</v>
      </c>
      <c r="M38" s="2">
        <f>(M37/M36)*100</f>
        <v>27.874719729532622</v>
      </c>
    </row>
    <row r="39" spans="11:13" x14ac:dyDescent="0.2">
      <c r="K39" s="3" t="s">
        <v>9</v>
      </c>
      <c r="L39" s="6">
        <f>($C7-L36)</f>
        <v>0.33666666666666661</v>
      </c>
      <c r="M39" s="6">
        <f>($C7-M36)</f>
        <v>0.32866666666666661</v>
      </c>
    </row>
    <row r="40" spans="11:13" x14ac:dyDescent="0.2">
      <c r="K40" s="2" t="s">
        <v>10</v>
      </c>
      <c r="L40" s="5">
        <f>(L39--0.0012)/17.107</f>
        <v>1.9750199723310144E-2</v>
      </c>
      <c r="M40" s="5">
        <f>(M39--0.0012)/17.107</f>
        <v>1.9282554899553786E-2</v>
      </c>
    </row>
    <row r="41" spans="11:13" x14ac:dyDescent="0.2">
      <c r="K41" s="2" t="s">
        <v>778</v>
      </c>
      <c r="L41" s="7">
        <f>(L12+M12+N12)</f>
        <v>4.7968667796808306E-2</v>
      </c>
      <c r="M41" s="7">
        <f>(R12+S12+T12)</f>
        <v>2.8386040802010862E-2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EXP 1</vt:lpstr>
      <vt:lpstr>EXP 2</vt:lpstr>
      <vt:lpstr>EXP 3</vt:lpstr>
      <vt:lpstr>EXP 4</vt:lpstr>
      <vt:lpstr>TE</vt:lpstr>
      <vt:lpstr>Data Analysis</vt:lpstr>
      <vt:lpstr>EXP 1 combos</vt:lpstr>
      <vt:lpstr>EXP 2 combos</vt:lpstr>
      <vt:lpstr>Exp 3 combos</vt:lpstr>
      <vt:lpstr>Exp 4 combos</vt:lpstr>
      <vt:lpstr>Combined data analysis</vt:lpstr>
      <vt:lpstr>final data analysis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mpumi</dc:creator>
  <cp:lastModifiedBy>Miss. N Saule</cp:lastModifiedBy>
  <dcterms:created xsi:type="dcterms:W3CDTF">2020-11-17T18:45:40Z</dcterms:created>
  <dcterms:modified xsi:type="dcterms:W3CDTF">2023-12-05T09:34:49Z</dcterms:modified>
</cp:coreProperties>
</file>