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sley_baartzes\Desktop\University of Pretoria MCom Financial Management\Courses\Research Proposal\"/>
    </mc:Choice>
  </mc:AlternateContent>
  <bookViews>
    <workbookView xWindow="28680" yWindow="-120" windowWidth="29040" windowHeight="15840" tabRatio="809" activeTab="2"/>
  </bookViews>
  <sheets>
    <sheet name="Consumer goods analysis" sheetId="45" r:id="rId1"/>
    <sheet name="AB InBev SA" sheetId="1" r:id="rId2"/>
    <sheet name="Astral Foods Ltd" sheetId="2" r:id="rId3"/>
    <sheet name="AVI LTD" sheetId="3" r:id="rId4"/>
    <sheet name="British Americal Tobacco" sheetId="4" r:id="rId5"/>
    <sheet name="Compagnie Financiere Richemont " sheetId="5" r:id="rId6"/>
    <sheet name="Crookes Brothers LTD" sheetId="7" r:id="rId7"/>
    <sheet name="Distell Group Holdings" sheetId="8" r:id="rId8"/>
    <sheet name="Libstar Holdings" sheetId="9" r:id="rId9"/>
    <sheet name="Metair Investments (MTA)" sheetId="10" r:id="rId10"/>
    <sheet name="Nu-World Holdings" sheetId="11" r:id="rId11"/>
    <sheet name="Oceaba Group LTD" sheetId="12" r:id="rId12"/>
    <sheet name="Premier Fishing and Brands" sheetId="13" r:id="rId13"/>
    <sheet name="Quantum Foods" sheetId="14" r:id="rId14"/>
    <sheet name="RCL Foods LTD" sheetId="15" r:id="rId15"/>
    <sheet name="RFG Holdings" sheetId="19" r:id="rId16"/>
    <sheet name="Sea Harvest Group" sheetId="18" r:id="rId17"/>
    <sheet name="Tiger Brands" sheetId="17" r:id="rId18"/>
    <sheet name="Tongaat Hullett" sheetId="16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45" l="1"/>
  <c r="O6" i="45"/>
  <c r="O7" i="45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4" i="45"/>
  <c r="O54" i="1"/>
  <c r="O68" i="1"/>
  <c r="O59" i="1"/>
  <c r="O61" i="1"/>
  <c r="C21" i="45" l="1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O57" i="16"/>
  <c r="O56" i="16"/>
  <c r="P55" i="16"/>
  <c r="Q55" i="16"/>
  <c r="R55" i="16"/>
  <c r="S55" i="16"/>
  <c r="T55" i="16"/>
  <c r="U55" i="16"/>
  <c r="V55" i="16"/>
  <c r="W55" i="16"/>
  <c r="X55" i="16"/>
  <c r="O55" i="16"/>
  <c r="P54" i="16"/>
  <c r="Q54" i="16"/>
  <c r="R54" i="16"/>
  <c r="S54" i="16"/>
  <c r="T54" i="16"/>
  <c r="U54" i="16"/>
  <c r="V54" i="16"/>
  <c r="W54" i="16"/>
  <c r="X54" i="16"/>
  <c r="O54" i="16"/>
  <c r="P53" i="16"/>
  <c r="Q53" i="16"/>
  <c r="R53" i="16"/>
  <c r="S53" i="16"/>
  <c r="T53" i="16"/>
  <c r="U53" i="16"/>
  <c r="V53" i="16"/>
  <c r="W53" i="16"/>
  <c r="X53" i="16"/>
  <c r="O53" i="16"/>
  <c r="O55" i="1"/>
  <c r="O53" i="1"/>
  <c r="P53" i="1"/>
  <c r="Q53" i="1"/>
  <c r="R53" i="1"/>
  <c r="S53" i="1"/>
  <c r="T53" i="1"/>
  <c r="U53" i="1"/>
  <c r="V53" i="1"/>
  <c r="W53" i="1"/>
  <c r="X53" i="1"/>
  <c r="CQ5" i="45" l="1"/>
  <c r="CQ6" i="45" s="1"/>
  <c r="CQ7" i="45" s="1"/>
  <c r="CQ8" i="45" s="1"/>
  <c r="CQ9" i="45" s="1"/>
  <c r="CQ10" i="45" s="1"/>
  <c r="CQ11" i="45" s="1"/>
  <c r="CQ12" i="45" s="1"/>
  <c r="CQ13" i="45" s="1"/>
  <c r="CQ14" i="45" s="1"/>
  <c r="CQ15" i="45" s="1"/>
  <c r="CQ16" i="45" s="1"/>
  <c r="CQ17" i="45" s="1"/>
  <c r="CQ18" i="45" s="1"/>
  <c r="CQ19" i="45" s="1"/>
  <c r="CQ20" i="45" s="1"/>
  <c r="CQ21" i="45" s="1"/>
  <c r="CS2" i="45"/>
  <c r="CD5" i="45"/>
  <c r="CD6" i="45" s="1"/>
  <c r="CD7" i="45" s="1"/>
  <c r="CD8" i="45" s="1"/>
  <c r="CD9" i="45" s="1"/>
  <c r="CD10" i="45" s="1"/>
  <c r="CD11" i="45" s="1"/>
  <c r="CD12" i="45" s="1"/>
  <c r="CD13" i="45" s="1"/>
  <c r="CD14" i="45" s="1"/>
  <c r="CD15" i="45" s="1"/>
  <c r="CD16" i="45" s="1"/>
  <c r="CD17" i="45" s="1"/>
  <c r="CD18" i="45" s="1"/>
  <c r="CD19" i="45" s="1"/>
  <c r="CD20" i="45" s="1"/>
  <c r="CD21" i="45" s="1"/>
  <c r="CF2" i="45"/>
  <c r="O62" i="17"/>
  <c r="O60" i="17"/>
  <c r="P56" i="17"/>
  <c r="Q56" i="17"/>
  <c r="R56" i="17"/>
  <c r="S56" i="17"/>
  <c r="T56" i="17"/>
  <c r="U56" i="17"/>
  <c r="V56" i="17"/>
  <c r="W56" i="17"/>
  <c r="X56" i="17"/>
  <c r="O56" i="17"/>
  <c r="O58" i="17"/>
  <c r="O57" i="17"/>
  <c r="O69" i="16"/>
  <c r="O67" i="16"/>
  <c r="O66" i="16"/>
  <c r="O68" i="16" s="1"/>
  <c r="O62" i="16"/>
  <c r="O63" i="16" s="1"/>
  <c r="O61" i="16"/>
  <c r="O60" i="16"/>
  <c r="P58" i="16"/>
  <c r="Q58" i="16"/>
  <c r="R58" i="16"/>
  <c r="S58" i="16"/>
  <c r="T58" i="16"/>
  <c r="U58" i="16"/>
  <c r="V58" i="16"/>
  <c r="W58" i="16"/>
  <c r="X58" i="16"/>
  <c r="O58" i="16"/>
  <c r="P57" i="16"/>
  <c r="Q57" i="16"/>
  <c r="R57" i="16"/>
  <c r="S57" i="16"/>
  <c r="T57" i="16"/>
  <c r="U57" i="16"/>
  <c r="V57" i="16"/>
  <c r="W57" i="16"/>
  <c r="X57" i="16"/>
  <c r="P56" i="16"/>
  <c r="Q56" i="16"/>
  <c r="R56" i="16"/>
  <c r="S56" i="16"/>
  <c r="T56" i="16"/>
  <c r="U56" i="16"/>
  <c r="V56" i="16"/>
  <c r="W56" i="16"/>
  <c r="X56" i="16"/>
  <c r="BQ5" i="45"/>
  <c r="BQ6" i="45" s="1"/>
  <c r="BQ7" i="45" s="1"/>
  <c r="BQ8" i="45" s="1"/>
  <c r="BQ9" i="45" s="1"/>
  <c r="BQ10" i="45" s="1"/>
  <c r="BQ11" i="45" s="1"/>
  <c r="BQ12" i="45" s="1"/>
  <c r="BQ13" i="45" s="1"/>
  <c r="BQ14" i="45" s="1"/>
  <c r="BQ15" i="45" s="1"/>
  <c r="BQ16" i="45" s="1"/>
  <c r="BQ17" i="45" s="1"/>
  <c r="BQ18" i="45" s="1"/>
  <c r="BQ19" i="45" s="1"/>
  <c r="BQ20" i="45" s="1"/>
  <c r="BQ21" i="45" s="1"/>
  <c r="BS2" i="45"/>
  <c r="BD5" i="45"/>
  <c r="BD6" i="45" s="1"/>
  <c r="BD7" i="45" s="1"/>
  <c r="BD8" i="45" s="1"/>
  <c r="BD9" i="45" s="1"/>
  <c r="BD10" i="45" s="1"/>
  <c r="BD11" i="45" s="1"/>
  <c r="BD12" i="45" s="1"/>
  <c r="BD13" i="45" s="1"/>
  <c r="BD14" i="45" s="1"/>
  <c r="BD15" i="45" s="1"/>
  <c r="BD16" i="45" s="1"/>
  <c r="BD17" i="45" s="1"/>
  <c r="BD18" i="45" s="1"/>
  <c r="BD19" i="45" s="1"/>
  <c r="BD20" i="45" s="1"/>
  <c r="BD21" i="45" s="1"/>
  <c r="BF2" i="45"/>
  <c r="AQ5" i="45"/>
  <c r="AQ6" i="45" s="1"/>
  <c r="AQ7" i="45" s="1"/>
  <c r="AQ8" i="45" s="1"/>
  <c r="AQ9" i="45" s="1"/>
  <c r="AQ10" i="45" s="1"/>
  <c r="AQ11" i="45" s="1"/>
  <c r="AQ12" i="45" s="1"/>
  <c r="AQ13" i="45" s="1"/>
  <c r="AQ14" i="45" s="1"/>
  <c r="AQ15" i="45" s="1"/>
  <c r="AQ16" i="45" s="1"/>
  <c r="AQ17" i="45" s="1"/>
  <c r="AQ18" i="45" s="1"/>
  <c r="AQ19" i="45" s="1"/>
  <c r="AQ20" i="45" s="1"/>
  <c r="AQ21" i="45" s="1"/>
  <c r="AS4" i="45"/>
  <c r="AS2" i="45"/>
  <c r="AD5" i="45"/>
  <c r="AD6" i="45" s="1"/>
  <c r="AD7" i="45" s="1"/>
  <c r="AD8" i="45" s="1"/>
  <c r="AD9" i="45" s="1"/>
  <c r="AD10" i="45" s="1"/>
  <c r="AD11" i="45" s="1"/>
  <c r="AD12" i="45" s="1"/>
  <c r="AD13" i="45" s="1"/>
  <c r="AD14" i="45" s="1"/>
  <c r="AD15" i="45" s="1"/>
  <c r="AD16" i="45" s="1"/>
  <c r="AD17" i="45" s="1"/>
  <c r="AD18" i="45" s="1"/>
  <c r="AD19" i="45" s="1"/>
  <c r="AD20" i="45" s="1"/>
  <c r="AD21" i="45" s="1"/>
  <c r="AF2" i="45"/>
  <c r="X17" i="45"/>
  <c r="AB16" i="45"/>
  <c r="X13" i="45"/>
  <c r="AA12" i="45"/>
  <c r="X8" i="45"/>
  <c r="W8" i="45"/>
  <c r="Z7" i="45"/>
  <c r="Y7" i="45"/>
  <c r="AB6" i="45"/>
  <c r="AA6" i="45"/>
  <c r="T6" i="45"/>
  <c r="S6" i="45"/>
  <c r="D7" i="45"/>
  <c r="O69" i="1"/>
  <c r="O69" i="2"/>
  <c r="O69" i="3"/>
  <c r="O66" i="4"/>
  <c r="P69" i="4"/>
  <c r="Q69" i="4"/>
  <c r="R69" i="4"/>
  <c r="S69" i="4"/>
  <c r="T69" i="4"/>
  <c r="U69" i="4"/>
  <c r="V69" i="4"/>
  <c r="W69" i="4"/>
  <c r="W70" i="4" s="1"/>
  <c r="X69" i="4"/>
  <c r="O69" i="4"/>
  <c r="O69" i="5"/>
  <c r="P69" i="7"/>
  <c r="Q69" i="7"/>
  <c r="R69" i="7"/>
  <c r="S69" i="7"/>
  <c r="T69" i="7"/>
  <c r="U69" i="7"/>
  <c r="V69" i="7"/>
  <c r="W69" i="7"/>
  <c r="X69" i="7"/>
  <c r="O69" i="7"/>
  <c r="P69" i="8"/>
  <c r="Q69" i="8"/>
  <c r="R69" i="8"/>
  <c r="R70" i="8" s="1"/>
  <c r="S69" i="8"/>
  <c r="T69" i="8"/>
  <c r="U69" i="8"/>
  <c r="V69" i="8"/>
  <c r="W69" i="8"/>
  <c r="X69" i="8"/>
  <c r="O69" i="8"/>
  <c r="P69" i="9"/>
  <c r="Q69" i="9"/>
  <c r="R69" i="9"/>
  <c r="S69" i="9"/>
  <c r="S70" i="9" s="1"/>
  <c r="T69" i="9"/>
  <c r="U69" i="9"/>
  <c r="V69" i="9"/>
  <c r="W69" i="9"/>
  <c r="X69" i="9"/>
  <c r="O69" i="9"/>
  <c r="P69" i="10"/>
  <c r="Q69" i="10"/>
  <c r="R69" i="10"/>
  <c r="S69" i="10"/>
  <c r="S70" i="10" s="1"/>
  <c r="T69" i="10"/>
  <c r="U69" i="10"/>
  <c r="V69" i="10"/>
  <c r="W69" i="10"/>
  <c r="X69" i="10"/>
  <c r="O69" i="10"/>
  <c r="O69" i="11"/>
  <c r="O69" i="12"/>
  <c r="P69" i="13"/>
  <c r="Q69" i="13"/>
  <c r="R69" i="13"/>
  <c r="S69" i="13"/>
  <c r="T69" i="13"/>
  <c r="U69" i="13"/>
  <c r="V69" i="13"/>
  <c r="W69" i="13"/>
  <c r="X69" i="13"/>
  <c r="O69" i="13"/>
  <c r="P69" i="14"/>
  <c r="P70" i="14" s="1"/>
  <c r="Q69" i="14"/>
  <c r="R69" i="14"/>
  <c r="R70" i="14" s="1"/>
  <c r="S69" i="14"/>
  <c r="T69" i="14"/>
  <c r="U69" i="14"/>
  <c r="V69" i="14"/>
  <c r="W69" i="14"/>
  <c r="X69" i="14"/>
  <c r="X70" i="14" s="1"/>
  <c r="O69" i="14"/>
  <c r="P69" i="15"/>
  <c r="P70" i="15" s="1"/>
  <c r="Q69" i="15"/>
  <c r="R69" i="15"/>
  <c r="S69" i="15"/>
  <c r="T69" i="15"/>
  <c r="U69" i="15"/>
  <c r="V69" i="15"/>
  <c r="W69" i="15"/>
  <c r="X69" i="15"/>
  <c r="X70" i="15" s="1"/>
  <c r="O69" i="15"/>
  <c r="P69" i="16"/>
  <c r="Q69" i="16"/>
  <c r="R69" i="16"/>
  <c r="S69" i="16"/>
  <c r="T69" i="16"/>
  <c r="U69" i="16"/>
  <c r="V69" i="16"/>
  <c r="W69" i="16"/>
  <c r="X69" i="16"/>
  <c r="P69" i="17"/>
  <c r="Q69" i="17"/>
  <c r="R69" i="17"/>
  <c r="S69" i="17"/>
  <c r="T69" i="17"/>
  <c r="U69" i="17"/>
  <c r="V69" i="17"/>
  <c r="W69" i="17"/>
  <c r="X69" i="17"/>
  <c r="O69" i="17"/>
  <c r="P69" i="18"/>
  <c r="P70" i="18" s="1"/>
  <c r="Q69" i="18"/>
  <c r="R69" i="18"/>
  <c r="S69" i="18"/>
  <c r="T69" i="18"/>
  <c r="U69" i="18"/>
  <c r="V69" i="18"/>
  <c r="V70" i="18" s="1"/>
  <c r="W69" i="18"/>
  <c r="W70" i="18" s="1"/>
  <c r="X69" i="18"/>
  <c r="X70" i="18" s="1"/>
  <c r="O69" i="18"/>
  <c r="P69" i="19"/>
  <c r="Q69" i="19"/>
  <c r="R69" i="19"/>
  <c r="S69" i="19"/>
  <c r="T69" i="19"/>
  <c r="U69" i="19"/>
  <c r="V69" i="19"/>
  <c r="W69" i="19"/>
  <c r="X69" i="19"/>
  <c r="O69" i="19"/>
  <c r="O70" i="19" s="1"/>
  <c r="U70" i="18"/>
  <c r="T70" i="18"/>
  <c r="O70" i="16"/>
  <c r="R70" i="15"/>
  <c r="O70" i="15"/>
  <c r="O70" i="14"/>
  <c r="S70" i="13"/>
  <c r="X69" i="12"/>
  <c r="W69" i="12"/>
  <c r="V69" i="12"/>
  <c r="U69" i="12"/>
  <c r="T69" i="12"/>
  <c r="S69" i="12"/>
  <c r="R69" i="12"/>
  <c r="R70" i="12" s="1"/>
  <c r="Q69" i="12"/>
  <c r="Q70" i="12" s="1"/>
  <c r="P69" i="12"/>
  <c r="X69" i="11"/>
  <c r="W69" i="11"/>
  <c r="V69" i="11"/>
  <c r="U69" i="11"/>
  <c r="T69" i="11"/>
  <c r="S69" i="11"/>
  <c r="S70" i="11" s="1"/>
  <c r="R69" i="11"/>
  <c r="R70" i="11" s="1"/>
  <c r="Q69" i="11"/>
  <c r="Q70" i="11" s="1"/>
  <c r="P69" i="11"/>
  <c r="X70" i="10"/>
  <c r="O70" i="8"/>
  <c r="R70" i="5"/>
  <c r="Q70" i="5"/>
  <c r="X69" i="5"/>
  <c r="X70" i="5" s="1"/>
  <c r="W69" i="5"/>
  <c r="W70" i="5" s="1"/>
  <c r="V69" i="5"/>
  <c r="V70" i="5" s="1"/>
  <c r="U69" i="5"/>
  <c r="U70" i="5" s="1"/>
  <c r="T69" i="5"/>
  <c r="T70" i="5" s="1"/>
  <c r="S69" i="5"/>
  <c r="S70" i="5" s="1"/>
  <c r="R69" i="5"/>
  <c r="Q69" i="5"/>
  <c r="P69" i="5"/>
  <c r="P70" i="5" s="1"/>
  <c r="O70" i="5"/>
  <c r="R70" i="4"/>
  <c r="Q70" i="4"/>
  <c r="X70" i="4"/>
  <c r="V70" i="4"/>
  <c r="U70" i="4"/>
  <c r="T70" i="4"/>
  <c r="S70" i="4"/>
  <c r="P70" i="4"/>
  <c r="O70" i="4"/>
  <c r="R70" i="3"/>
  <c r="Q70" i="3"/>
  <c r="X69" i="3"/>
  <c r="X70" i="3" s="1"/>
  <c r="W69" i="3"/>
  <c r="W70" i="3" s="1"/>
  <c r="V69" i="3"/>
  <c r="V70" i="3" s="1"/>
  <c r="U69" i="3"/>
  <c r="U70" i="3" s="1"/>
  <c r="T69" i="3"/>
  <c r="T70" i="3" s="1"/>
  <c r="S69" i="3"/>
  <c r="S70" i="3" s="1"/>
  <c r="R69" i="3"/>
  <c r="Q69" i="3"/>
  <c r="P69" i="3"/>
  <c r="P70" i="3" s="1"/>
  <c r="O70" i="3"/>
  <c r="T69" i="2"/>
  <c r="T70" i="2" s="1"/>
  <c r="X69" i="2"/>
  <c r="W69" i="2"/>
  <c r="V69" i="2"/>
  <c r="U69" i="2"/>
  <c r="U70" i="2" s="1"/>
  <c r="S69" i="2"/>
  <c r="R69" i="2"/>
  <c r="R70" i="2" s="1"/>
  <c r="Q69" i="2"/>
  <c r="Q70" i="2" s="1"/>
  <c r="P69" i="2"/>
  <c r="P69" i="1"/>
  <c r="Q69" i="1"/>
  <c r="R69" i="1"/>
  <c r="R70" i="1" s="1"/>
  <c r="S69" i="1"/>
  <c r="T69" i="1"/>
  <c r="T70" i="1" s="1"/>
  <c r="U69" i="1"/>
  <c r="V69" i="1"/>
  <c r="W69" i="1"/>
  <c r="W70" i="1" s="1"/>
  <c r="X69" i="1"/>
  <c r="O67" i="1"/>
  <c r="O66" i="1"/>
  <c r="X67" i="1"/>
  <c r="W67" i="1"/>
  <c r="V67" i="1"/>
  <c r="U67" i="1"/>
  <c r="T67" i="1"/>
  <c r="S67" i="1"/>
  <c r="R67" i="1"/>
  <c r="Q67" i="1"/>
  <c r="U4" i="45" s="1"/>
  <c r="P67" i="1"/>
  <c r="T4" i="45" s="1"/>
  <c r="X66" i="1"/>
  <c r="X68" i="1" s="1"/>
  <c r="W66" i="1"/>
  <c r="V66" i="1"/>
  <c r="V68" i="1" s="1"/>
  <c r="U66" i="1"/>
  <c r="T66" i="1"/>
  <c r="S66" i="1"/>
  <c r="R66" i="1"/>
  <c r="R68" i="1" s="1"/>
  <c r="Q66" i="1"/>
  <c r="P66" i="1"/>
  <c r="P68" i="1" s="1"/>
  <c r="O67" i="2"/>
  <c r="O66" i="2"/>
  <c r="O70" i="2" s="1"/>
  <c r="X67" i="2"/>
  <c r="W67" i="2"/>
  <c r="V67" i="2"/>
  <c r="U67" i="2"/>
  <c r="T67" i="2"/>
  <c r="S67" i="2"/>
  <c r="R67" i="2"/>
  <c r="Q67" i="2"/>
  <c r="P67" i="2"/>
  <c r="X66" i="2"/>
  <c r="X68" i="2" s="1"/>
  <c r="W66" i="2"/>
  <c r="W68" i="2" s="1"/>
  <c r="V66" i="2"/>
  <c r="V68" i="2" s="1"/>
  <c r="U66" i="2"/>
  <c r="U68" i="2" s="1"/>
  <c r="T66" i="2"/>
  <c r="S66" i="2"/>
  <c r="R66" i="2"/>
  <c r="Q66" i="2"/>
  <c r="Q68" i="2" s="1"/>
  <c r="P66" i="2"/>
  <c r="P68" i="2" s="1"/>
  <c r="O66" i="3"/>
  <c r="R68" i="3"/>
  <c r="Q68" i="3"/>
  <c r="X67" i="3"/>
  <c r="W67" i="3"/>
  <c r="V67" i="3"/>
  <c r="U67" i="3"/>
  <c r="T67" i="3"/>
  <c r="S67" i="3"/>
  <c r="S68" i="3" s="1"/>
  <c r="R67" i="3"/>
  <c r="Q67" i="3"/>
  <c r="P67" i="3"/>
  <c r="O67" i="3"/>
  <c r="X66" i="3"/>
  <c r="X68" i="3" s="1"/>
  <c r="W66" i="3"/>
  <c r="W68" i="3" s="1"/>
  <c r="V66" i="3"/>
  <c r="V68" i="3" s="1"/>
  <c r="U66" i="3"/>
  <c r="U68" i="3" s="1"/>
  <c r="T66" i="3"/>
  <c r="T68" i="3" s="1"/>
  <c r="S66" i="3"/>
  <c r="R66" i="3"/>
  <c r="Q66" i="3"/>
  <c r="P66" i="3"/>
  <c r="P68" i="3" s="1"/>
  <c r="O68" i="3"/>
  <c r="R68" i="4"/>
  <c r="Q68" i="4"/>
  <c r="X67" i="4"/>
  <c r="W67" i="4"/>
  <c r="V67" i="4"/>
  <c r="U67" i="4"/>
  <c r="T67" i="4"/>
  <c r="S67" i="4"/>
  <c r="S68" i="4" s="1"/>
  <c r="R67" i="4"/>
  <c r="Q67" i="4"/>
  <c r="P67" i="4"/>
  <c r="O67" i="4"/>
  <c r="X66" i="4"/>
  <c r="X68" i="4" s="1"/>
  <c r="W66" i="4"/>
  <c r="W68" i="4" s="1"/>
  <c r="V66" i="4"/>
  <c r="V68" i="4" s="1"/>
  <c r="U66" i="4"/>
  <c r="U68" i="4" s="1"/>
  <c r="T66" i="4"/>
  <c r="T68" i="4" s="1"/>
  <c r="S66" i="4"/>
  <c r="R66" i="4"/>
  <c r="Q66" i="4"/>
  <c r="P66" i="4"/>
  <c r="P68" i="4" s="1"/>
  <c r="O68" i="4"/>
  <c r="O66" i="5"/>
  <c r="R68" i="5"/>
  <c r="Q68" i="5"/>
  <c r="X67" i="5"/>
  <c r="W67" i="5"/>
  <c r="V67" i="5"/>
  <c r="U67" i="5"/>
  <c r="T67" i="5"/>
  <c r="S67" i="5"/>
  <c r="S68" i="5" s="1"/>
  <c r="R67" i="5"/>
  <c r="Q67" i="5"/>
  <c r="P67" i="5"/>
  <c r="O67" i="5"/>
  <c r="X66" i="5"/>
  <c r="X68" i="5" s="1"/>
  <c r="W66" i="5"/>
  <c r="W68" i="5" s="1"/>
  <c r="V66" i="5"/>
  <c r="V68" i="5" s="1"/>
  <c r="U66" i="5"/>
  <c r="U68" i="5" s="1"/>
  <c r="T66" i="5"/>
  <c r="T68" i="5" s="1"/>
  <c r="S66" i="5"/>
  <c r="R66" i="5"/>
  <c r="Q66" i="5"/>
  <c r="P66" i="5"/>
  <c r="P68" i="5" s="1"/>
  <c r="O68" i="5"/>
  <c r="O67" i="7"/>
  <c r="O66" i="7"/>
  <c r="X67" i="7"/>
  <c r="W67" i="7"/>
  <c r="V67" i="7"/>
  <c r="U67" i="7"/>
  <c r="Y9" i="45" s="1"/>
  <c r="T67" i="7"/>
  <c r="X9" i="45" s="1"/>
  <c r="S67" i="7"/>
  <c r="R67" i="7"/>
  <c r="Q67" i="7"/>
  <c r="P67" i="7"/>
  <c r="X66" i="7"/>
  <c r="W66" i="7"/>
  <c r="W68" i="7" s="1"/>
  <c r="V66" i="7"/>
  <c r="V68" i="7" s="1"/>
  <c r="U66" i="7"/>
  <c r="U68" i="7" s="1"/>
  <c r="T66" i="7"/>
  <c r="T68" i="7" s="1"/>
  <c r="S66" i="7"/>
  <c r="S70" i="7" s="1"/>
  <c r="R66" i="7"/>
  <c r="R68" i="7" s="1"/>
  <c r="Q66" i="7"/>
  <c r="Q70" i="7" s="1"/>
  <c r="P66" i="7"/>
  <c r="O68" i="7"/>
  <c r="O66" i="8"/>
  <c r="X67" i="8"/>
  <c r="AB10" i="45" s="1"/>
  <c r="W67" i="8"/>
  <c r="V67" i="8"/>
  <c r="U67" i="8"/>
  <c r="T67" i="8"/>
  <c r="S67" i="8"/>
  <c r="S68" i="8" s="1"/>
  <c r="R67" i="8"/>
  <c r="Q67" i="8"/>
  <c r="U10" i="45" s="1"/>
  <c r="P67" i="8"/>
  <c r="T10" i="45" s="1"/>
  <c r="O67" i="8"/>
  <c r="X66" i="8"/>
  <c r="X68" i="8" s="1"/>
  <c r="W66" i="8"/>
  <c r="W68" i="8" s="1"/>
  <c r="V66" i="8"/>
  <c r="U66" i="8"/>
  <c r="T66" i="8"/>
  <c r="T70" i="8" s="1"/>
  <c r="S66" i="8"/>
  <c r="S70" i="8" s="1"/>
  <c r="R66" i="8"/>
  <c r="R68" i="8" s="1"/>
  <c r="Q66" i="8"/>
  <c r="Q70" i="8" s="1"/>
  <c r="P66" i="8"/>
  <c r="P68" i="8" s="1"/>
  <c r="O68" i="8"/>
  <c r="O66" i="9"/>
  <c r="X67" i="9"/>
  <c r="W67" i="9"/>
  <c r="V67" i="9"/>
  <c r="Z11" i="45" s="1"/>
  <c r="U67" i="9"/>
  <c r="Y11" i="45" s="1"/>
  <c r="T67" i="9"/>
  <c r="S67" i="9"/>
  <c r="R67" i="9"/>
  <c r="Q67" i="9"/>
  <c r="P67" i="9"/>
  <c r="O67" i="9"/>
  <c r="X66" i="9"/>
  <c r="X68" i="9" s="1"/>
  <c r="W66" i="9"/>
  <c r="V66" i="9"/>
  <c r="U66" i="9"/>
  <c r="U68" i="9" s="1"/>
  <c r="T66" i="9"/>
  <c r="T68" i="9" s="1"/>
  <c r="S66" i="9"/>
  <c r="R66" i="9"/>
  <c r="R70" i="9" s="1"/>
  <c r="Q66" i="9"/>
  <c r="Q70" i="9" s="1"/>
  <c r="P66" i="9"/>
  <c r="P68" i="9" s="1"/>
  <c r="O66" i="10"/>
  <c r="D12" i="45" s="1"/>
  <c r="O67" i="10"/>
  <c r="X67" i="10"/>
  <c r="W67" i="10"/>
  <c r="V67" i="10"/>
  <c r="U67" i="10"/>
  <c r="T67" i="10"/>
  <c r="S67" i="10"/>
  <c r="R67" i="10"/>
  <c r="V12" i="45" s="1"/>
  <c r="Q67" i="10"/>
  <c r="P67" i="10"/>
  <c r="X66" i="10"/>
  <c r="W66" i="10"/>
  <c r="W68" i="10" s="1"/>
  <c r="V66" i="10"/>
  <c r="V68" i="10" s="1"/>
  <c r="U66" i="10"/>
  <c r="U68" i="10" s="1"/>
  <c r="T66" i="10"/>
  <c r="T70" i="10" s="1"/>
  <c r="S66" i="10"/>
  <c r="R66" i="10"/>
  <c r="R70" i="10" s="1"/>
  <c r="Q66" i="10"/>
  <c r="Q70" i="10" s="1"/>
  <c r="P66" i="10"/>
  <c r="P70" i="10" s="1"/>
  <c r="O68" i="10"/>
  <c r="O66" i="11"/>
  <c r="O70" i="11" s="1"/>
  <c r="X67" i="11"/>
  <c r="W67" i="11"/>
  <c r="AA13" i="45" s="1"/>
  <c r="V67" i="11"/>
  <c r="Z13" i="45" s="1"/>
  <c r="U67" i="11"/>
  <c r="T67" i="11"/>
  <c r="S67" i="11"/>
  <c r="S68" i="11" s="1"/>
  <c r="R67" i="11"/>
  <c r="Q67" i="11"/>
  <c r="P67" i="11"/>
  <c r="O67" i="11"/>
  <c r="S13" i="45" s="1"/>
  <c r="X66" i="11"/>
  <c r="X68" i="11" s="1"/>
  <c r="W66" i="11"/>
  <c r="W68" i="11" s="1"/>
  <c r="V66" i="11"/>
  <c r="V68" i="11" s="1"/>
  <c r="U66" i="11"/>
  <c r="U68" i="11" s="1"/>
  <c r="T66" i="11"/>
  <c r="T68" i="11" s="1"/>
  <c r="S66" i="11"/>
  <c r="R66" i="11"/>
  <c r="Q66" i="11"/>
  <c r="Q68" i="11" s="1"/>
  <c r="P66" i="11"/>
  <c r="P67" i="12"/>
  <c r="Q67" i="12"/>
  <c r="R67" i="12"/>
  <c r="S67" i="12"/>
  <c r="T67" i="12"/>
  <c r="U67" i="12"/>
  <c r="V67" i="12"/>
  <c r="Z14" i="45" s="1"/>
  <c r="W67" i="12"/>
  <c r="AA14" i="45" s="1"/>
  <c r="X67" i="12"/>
  <c r="O67" i="12"/>
  <c r="P66" i="12"/>
  <c r="Q66" i="12"/>
  <c r="R66" i="12"/>
  <c r="S66" i="12"/>
  <c r="T66" i="12"/>
  <c r="U66" i="12"/>
  <c r="V66" i="12"/>
  <c r="W66" i="12"/>
  <c r="X66" i="12"/>
  <c r="X68" i="12" s="1"/>
  <c r="O66" i="12"/>
  <c r="O68" i="12" s="1"/>
  <c r="S68" i="12"/>
  <c r="R68" i="12"/>
  <c r="Q68" i="12"/>
  <c r="O67" i="13"/>
  <c r="S15" i="45" s="1"/>
  <c r="P66" i="13"/>
  <c r="Q66" i="13"/>
  <c r="Q70" i="13" s="1"/>
  <c r="R66" i="13"/>
  <c r="R70" i="13" s="1"/>
  <c r="S66" i="13"/>
  <c r="T66" i="13"/>
  <c r="T70" i="13" s="1"/>
  <c r="U66" i="13"/>
  <c r="U68" i="13" s="1"/>
  <c r="V66" i="13"/>
  <c r="V70" i="13" s="1"/>
  <c r="W66" i="13"/>
  <c r="X66" i="13"/>
  <c r="X70" i="13" s="1"/>
  <c r="O66" i="13"/>
  <c r="O70" i="13" s="1"/>
  <c r="X67" i="13"/>
  <c r="W67" i="13"/>
  <c r="V67" i="13"/>
  <c r="U67" i="13"/>
  <c r="T67" i="13"/>
  <c r="X15" i="45" s="1"/>
  <c r="S67" i="13"/>
  <c r="W15" i="45" s="1"/>
  <c r="R67" i="13"/>
  <c r="R68" i="13" s="1"/>
  <c r="Q67" i="13"/>
  <c r="P67" i="13"/>
  <c r="X68" i="13"/>
  <c r="P68" i="13"/>
  <c r="O68" i="13"/>
  <c r="P67" i="14"/>
  <c r="Q67" i="14"/>
  <c r="U16" i="45" s="1"/>
  <c r="R67" i="14"/>
  <c r="S67" i="14"/>
  <c r="T67" i="14"/>
  <c r="U67" i="14"/>
  <c r="V67" i="14"/>
  <c r="W67" i="14"/>
  <c r="X67" i="14"/>
  <c r="O67" i="14"/>
  <c r="S16" i="45" s="1"/>
  <c r="P66" i="14"/>
  <c r="Q66" i="14"/>
  <c r="Q70" i="14" s="1"/>
  <c r="R66" i="14"/>
  <c r="S66" i="14"/>
  <c r="S70" i="14" s="1"/>
  <c r="T66" i="14"/>
  <c r="U66" i="14"/>
  <c r="V66" i="14"/>
  <c r="V70" i="14" s="1"/>
  <c r="W66" i="14"/>
  <c r="W70" i="14" s="1"/>
  <c r="X66" i="14"/>
  <c r="O66" i="14"/>
  <c r="R68" i="14"/>
  <c r="Q68" i="14"/>
  <c r="X68" i="14"/>
  <c r="P68" i="14"/>
  <c r="O68" i="14"/>
  <c r="P67" i="15"/>
  <c r="T17" i="45" s="1"/>
  <c r="Q67" i="15"/>
  <c r="R67" i="15"/>
  <c r="S67" i="15"/>
  <c r="T67" i="15"/>
  <c r="U67" i="15"/>
  <c r="V67" i="15"/>
  <c r="W67" i="15"/>
  <c r="AA17" i="45" s="1"/>
  <c r="X67" i="15"/>
  <c r="AB17" i="45" s="1"/>
  <c r="O67" i="15"/>
  <c r="P66" i="15"/>
  <c r="P68" i="15" s="1"/>
  <c r="Q66" i="15"/>
  <c r="Q70" i="15" s="1"/>
  <c r="R66" i="15"/>
  <c r="S66" i="15"/>
  <c r="S70" i="15" s="1"/>
  <c r="T66" i="15"/>
  <c r="T70" i="15" s="1"/>
  <c r="U66" i="15"/>
  <c r="U70" i="15" s="1"/>
  <c r="V66" i="15"/>
  <c r="V70" i="15" s="1"/>
  <c r="W66" i="15"/>
  <c r="X66" i="15"/>
  <c r="O66" i="15"/>
  <c r="X68" i="15"/>
  <c r="O68" i="15"/>
  <c r="P67" i="16"/>
  <c r="Q67" i="16"/>
  <c r="U18" i="45" s="1"/>
  <c r="R67" i="16"/>
  <c r="V18" i="45" s="1"/>
  <c r="S67" i="16"/>
  <c r="T67" i="16"/>
  <c r="U67" i="16"/>
  <c r="V67" i="16"/>
  <c r="W67" i="16"/>
  <c r="X67" i="16"/>
  <c r="P66" i="16"/>
  <c r="P70" i="16" s="1"/>
  <c r="Q66" i="16"/>
  <c r="Q70" i="16" s="1"/>
  <c r="R66" i="16"/>
  <c r="R70" i="16" s="1"/>
  <c r="S66" i="16"/>
  <c r="S70" i="16" s="1"/>
  <c r="T66" i="16"/>
  <c r="T70" i="16" s="1"/>
  <c r="U66" i="16"/>
  <c r="U68" i="16" s="1"/>
  <c r="V66" i="16"/>
  <c r="V70" i="16" s="1"/>
  <c r="W66" i="16"/>
  <c r="X66" i="16"/>
  <c r="R68" i="16"/>
  <c r="Q68" i="16"/>
  <c r="X68" i="16"/>
  <c r="W68" i="16"/>
  <c r="T68" i="16"/>
  <c r="P68" i="16"/>
  <c r="X67" i="17"/>
  <c r="W67" i="17"/>
  <c r="AA19" i="45" s="1"/>
  <c r="V67" i="17"/>
  <c r="Z19" i="45" s="1"/>
  <c r="U67" i="17"/>
  <c r="T67" i="17"/>
  <c r="S67" i="17"/>
  <c r="R67" i="17"/>
  <c r="Q67" i="17"/>
  <c r="P67" i="17"/>
  <c r="O67" i="17"/>
  <c r="S19" i="45" s="1"/>
  <c r="X66" i="17"/>
  <c r="X68" i="17" s="1"/>
  <c r="W66" i="17"/>
  <c r="W68" i="17" s="1"/>
  <c r="V66" i="17"/>
  <c r="V68" i="17" s="1"/>
  <c r="U66" i="17"/>
  <c r="U68" i="17" s="1"/>
  <c r="T66" i="17"/>
  <c r="T68" i="17" s="1"/>
  <c r="S66" i="17"/>
  <c r="S70" i="17" s="1"/>
  <c r="R66" i="17"/>
  <c r="Q66" i="17"/>
  <c r="Q68" i="17" s="1"/>
  <c r="P66" i="17"/>
  <c r="P68" i="17" s="1"/>
  <c r="O66" i="17"/>
  <c r="O68" i="17" s="1"/>
  <c r="O67" i="18"/>
  <c r="O66" i="18"/>
  <c r="O70" i="18" s="1"/>
  <c r="X67" i="18"/>
  <c r="W67" i="18"/>
  <c r="V67" i="18"/>
  <c r="U67" i="18"/>
  <c r="Y20" i="45" s="1"/>
  <c r="T67" i="18"/>
  <c r="T68" i="18" s="1"/>
  <c r="S67" i="18"/>
  <c r="R67" i="18"/>
  <c r="V20" i="45" s="1"/>
  <c r="Q67" i="18"/>
  <c r="P67" i="18"/>
  <c r="T20" i="45" s="1"/>
  <c r="X66" i="18"/>
  <c r="W66" i="18"/>
  <c r="W68" i="18" s="1"/>
  <c r="V66" i="18"/>
  <c r="V68" i="18" s="1"/>
  <c r="U66" i="18"/>
  <c r="U68" i="18" s="1"/>
  <c r="T66" i="18"/>
  <c r="S66" i="18"/>
  <c r="S70" i="18" s="1"/>
  <c r="R66" i="18"/>
  <c r="R68" i="18" s="1"/>
  <c r="Q66" i="18"/>
  <c r="Q70" i="18" s="1"/>
  <c r="P66" i="18"/>
  <c r="O66" i="19"/>
  <c r="X67" i="19"/>
  <c r="AB21" i="45" s="1"/>
  <c r="W67" i="19"/>
  <c r="AA21" i="45" s="1"/>
  <c r="V67" i="19"/>
  <c r="U67" i="19"/>
  <c r="Y21" i="45" s="1"/>
  <c r="T67" i="19"/>
  <c r="S67" i="19"/>
  <c r="R67" i="19"/>
  <c r="Q67" i="19"/>
  <c r="U21" i="45" s="1"/>
  <c r="P67" i="19"/>
  <c r="T21" i="45" s="1"/>
  <c r="O67" i="19"/>
  <c r="O68" i="19" s="1"/>
  <c r="X66" i="19"/>
  <c r="X68" i="19" s="1"/>
  <c r="W66" i="19"/>
  <c r="W68" i="19" s="1"/>
  <c r="V66" i="19"/>
  <c r="V68" i="19" s="1"/>
  <c r="U66" i="19"/>
  <c r="U68" i="19" s="1"/>
  <c r="T66" i="19"/>
  <c r="T70" i="19" s="1"/>
  <c r="S66" i="19"/>
  <c r="S70" i="19" s="1"/>
  <c r="R66" i="19"/>
  <c r="R68" i="19" s="1"/>
  <c r="Q66" i="19"/>
  <c r="Q68" i="19" s="1"/>
  <c r="P66" i="19"/>
  <c r="P70" i="19" s="1"/>
  <c r="Q5" i="45"/>
  <c r="R4" i="45"/>
  <c r="AE4" i="45" s="1"/>
  <c r="AR4" i="45" s="1"/>
  <c r="BE4" i="45" s="1"/>
  <c r="BR4" i="45" s="1"/>
  <c r="CE4" i="45" s="1"/>
  <c r="CR4" i="45" s="1"/>
  <c r="HF2" i="45"/>
  <c r="HG2" i="45" s="1"/>
  <c r="HH2" i="45" s="1"/>
  <c r="HI2" i="45" s="1"/>
  <c r="HJ2" i="45" s="1"/>
  <c r="HK2" i="45" s="1"/>
  <c r="HL2" i="45" s="1"/>
  <c r="HM2" i="45" s="1"/>
  <c r="HN2" i="45" s="1"/>
  <c r="HO2" i="45" s="1"/>
  <c r="GS2" i="45"/>
  <c r="GT2" i="45" s="1"/>
  <c r="GU2" i="45" s="1"/>
  <c r="GV2" i="45" s="1"/>
  <c r="GW2" i="45" s="1"/>
  <c r="GX2" i="45" s="1"/>
  <c r="GY2" i="45" s="1"/>
  <c r="GZ2" i="45" s="1"/>
  <c r="HA2" i="45" s="1"/>
  <c r="HB2" i="45" s="1"/>
  <c r="GF2" i="45"/>
  <c r="GG2" i="45" s="1"/>
  <c r="GH2" i="45" s="1"/>
  <c r="GI2" i="45" s="1"/>
  <c r="GJ2" i="45" s="1"/>
  <c r="GK2" i="45" s="1"/>
  <c r="GL2" i="45" s="1"/>
  <c r="GM2" i="45" s="1"/>
  <c r="GN2" i="45" s="1"/>
  <c r="GO2" i="45" s="1"/>
  <c r="FS2" i="45"/>
  <c r="FT2" i="45" s="1"/>
  <c r="FU2" i="45" s="1"/>
  <c r="FV2" i="45" s="1"/>
  <c r="FW2" i="45" s="1"/>
  <c r="FX2" i="45" s="1"/>
  <c r="FY2" i="45" s="1"/>
  <c r="FZ2" i="45" s="1"/>
  <c r="GA2" i="45" s="1"/>
  <c r="GB2" i="45" s="1"/>
  <c r="FF2" i="45"/>
  <c r="FG2" i="45" s="1"/>
  <c r="FH2" i="45" s="1"/>
  <c r="FI2" i="45" s="1"/>
  <c r="FJ2" i="45" s="1"/>
  <c r="FK2" i="45" s="1"/>
  <c r="FL2" i="45" s="1"/>
  <c r="FM2" i="45" s="1"/>
  <c r="FN2" i="45" s="1"/>
  <c r="FO2" i="45" s="1"/>
  <c r="ES2" i="45"/>
  <c r="ET2" i="45" s="1"/>
  <c r="EU2" i="45" s="1"/>
  <c r="EV2" i="45" s="1"/>
  <c r="EW2" i="45" s="1"/>
  <c r="EX2" i="45" s="1"/>
  <c r="EY2" i="45" s="1"/>
  <c r="EZ2" i="45" s="1"/>
  <c r="FA2" i="45" s="1"/>
  <c r="FB2" i="45" s="1"/>
  <c r="EF2" i="45"/>
  <c r="EG2" i="45" s="1"/>
  <c r="EH2" i="45" s="1"/>
  <c r="EI2" i="45" s="1"/>
  <c r="EJ2" i="45" s="1"/>
  <c r="EK2" i="45" s="1"/>
  <c r="EL2" i="45" s="1"/>
  <c r="EM2" i="45" s="1"/>
  <c r="EN2" i="45" s="1"/>
  <c r="EO2" i="45" s="1"/>
  <c r="DS2" i="45"/>
  <c r="DT2" i="45" s="1"/>
  <c r="DU2" i="45" s="1"/>
  <c r="DV2" i="45" s="1"/>
  <c r="DW2" i="45" s="1"/>
  <c r="DX2" i="45" s="1"/>
  <c r="DY2" i="45" s="1"/>
  <c r="DZ2" i="45" s="1"/>
  <c r="EA2" i="45" s="1"/>
  <c r="EB2" i="45" s="1"/>
  <c r="DF2" i="45"/>
  <c r="DG2" i="45" s="1"/>
  <c r="DH2" i="45" s="1"/>
  <c r="DI2" i="45" s="1"/>
  <c r="DJ2" i="45" s="1"/>
  <c r="DK2" i="45" s="1"/>
  <c r="DL2" i="45" s="1"/>
  <c r="DM2" i="45" s="1"/>
  <c r="DN2" i="45" s="1"/>
  <c r="DO2" i="45" s="1"/>
  <c r="S2" i="45"/>
  <c r="T2" i="45" s="1"/>
  <c r="U2" i="45" s="1"/>
  <c r="V2" i="45" s="1"/>
  <c r="W2" i="45" s="1"/>
  <c r="X2" i="45" s="1"/>
  <c r="Y2" i="45" s="1"/>
  <c r="Z2" i="45" s="1"/>
  <c r="AA2" i="45" s="1"/>
  <c r="AB2" i="45" s="1"/>
  <c r="AB15" i="45" s="1"/>
  <c r="D2" i="45"/>
  <c r="D6" i="45" s="1"/>
  <c r="R9" i="45"/>
  <c r="AE9" i="45" s="1"/>
  <c r="AR9" i="45" s="1"/>
  <c r="BE9" i="45" s="1"/>
  <c r="BR9" i="45" s="1"/>
  <c r="CE9" i="45" s="1"/>
  <c r="CR9" i="45" s="1"/>
  <c r="R5" i="45"/>
  <c r="AE5" i="45" s="1"/>
  <c r="AR5" i="45" s="1"/>
  <c r="BE5" i="45" s="1"/>
  <c r="BR5" i="45" s="1"/>
  <c r="CE5" i="45" s="1"/>
  <c r="CR5" i="45" s="1"/>
  <c r="R21" i="45"/>
  <c r="AE21" i="45" s="1"/>
  <c r="AR21" i="45" s="1"/>
  <c r="BE21" i="45" s="1"/>
  <c r="BR21" i="45" s="1"/>
  <c r="CE21" i="45" s="1"/>
  <c r="CR21" i="45" s="1"/>
  <c r="R20" i="45"/>
  <c r="AE20" i="45" s="1"/>
  <c r="AR20" i="45" s="1"/>
  <c r="BE20" i="45" s="1"/>
  <c r="BR20" i="45" s="1"/>
  <c r="CE20" i="45" s="1"/>
  <c r="CR20" i="45" s="1"/>
  <c r="R19" i="45"/>
  <c r="AE19" i="45" s="1"/>
  <c r="AR19" i="45" s="1"/>
  <c r="BE19" i="45" s="1"/>
  <c r="BR19" i="45" s="1"/>
  <c r="CE19" i="45" s="1"/>
  <c r="CR19" i="45" s="1"/>
  <c r="R18" i="45"/>
  <c r="AE18" i="45" s="1"/>
  <c r="AR18" i="45" s="1"/>
  <c r="BE18" i="45" s="1"/>
  <c r="BR18" i="45" s="1"/>
  <c r="CE18" i="45" s="1"/>
  <c r="CR18" i="45" s="1"/>
  <c r="R17" i="45"/>
  <c r="AE17" i="45" s="1"/>
  <c r="AR17" i="45" s="1"/>
  <c r="BE17" i="45" s="1"/>
  <c r="BR17" i="45" s="1"/>
  <c r="CE17" i="45" s="1"/>
  <c r="CR17" i="45" s="1"/>
  <c r="R16" i="45"/>
  <c r="AE16" i="45" s="1"/>
  <c r="AR16" i="45" s="1"/>
  <c r="BE16" i="45" s="1"/>
  <c r="BR16" i="45" s="1"/>
  <c r="CE16" i="45" s="1"/>
  <c r="CR16" i="45" s="1"/>
  <c r="R15" i="45"/>
  <c r="AE15" i="45" s="1"/>
  <c r="AR15" i="45" s="1"/>
  <c r="BE15" i="45" s="1"/>
  <c r="BR15" i="45" s="1"/>
  <c r="CE15" i="45" s="1"/>
  <c r="CR15" i="45" s="1"/>
  <c r="R14" i="45"/>
  <c r="AE14" i="45" s="1"/>
  <c r="AR14" i="45" s="1"/>
  <c r="BE14" i="45" s="1"/>
  <c r="BR14" i="45" s="1"/>
  <c r="CE14" i="45" s="1"/>
  <c r="CR14" i="45" s="1"/>
  <c r="C13" i="45"/>
  <c r="R13" i="45" s="1"/>
  <c r="AE13" i="45" s="1"/>
  <c r="AR13" i="45" s="1"/>
  <c r="BE13" i="45" s="1"/>
  <c r="BR13" i="45" s="1"/>
  <c r="CE13" i="45" s="1"/>
  <c r="CR13" i="45" s="1"/>
  <c r="R12" i="45"/>
  <c r="AE12" i="45" s="1"/>
  <c r="AR12" i="45" s="1"/>
  <c r="BE12" i="45" s="1"/>
  <c r="BR12" i="45" s="1"/>
  <c r="CE12" i="45" s="1"/>
  <c r="CR12" i="45" s="1"/>
  <c r="R11" i="45"/>
  <c r="AE11" i="45" s="1"/>
  <c r="AR11" i="45" s="1"/>
  <c r="BE11" i="45" s="1"/>
  <c r="BR11" i="45" s="1"/>
  <c r="CE11" i="45" s="1"/>
  <c r="CR11" i="45" s="1"/>
  <c r="R10" i="45"/>
  <c r="AE10" i="45" s="1"/>
  <c r="AR10" i="45" s="1"/>
  <c r="BE10" i="45" s="1"/>
  <c r="BR10" i="45" s="1"/>
  <c r="CE10" i="45" s="1"/>
  <c r="CR10" i="45" s="1"/>
  <c r="R8" i="45"/>
  <c r="AE8" i="45" s="1"/>
  <c r="AR8" i="45" s="1"/>
  <c r="BE8" i="45" s="1"/>
  <c r="BR8" i="45" s="1"/>
  <c r="CE8" i="45" s="1"/>
  <c r="CR8" i="45" s="1"/>
  <c r="R7" i="45"/>
  <c r="AE7" i="45" s="1"/>
  <c r="AR7" i="45" s="1"/>
  <c r="BE7" i="45" s="1"/>
  <c r="BR7" i="45" s="1"/>
  <c r="CE7" i="45" s="1"/>
  <c r="CR7" i="45" s="1"/>
  <c r="R6" i="45"/>
  <c r="AE6" i="45" s="1"/>
  <c r="AR6" i="45" s="1"/>
  <c r="BE6" i="45" s="1"/>
  <c r="BR6" i="45" s="1"/>
  <c r="CE6" i="45" s="1"/>
  <c r="CR6" i="45" s="1"/>
  <c r="B5" i="45"/>
  <c r="B6" i="45" s="1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HO21" i="45"/>
  <c r="HN21" i="45"/>
  <c r="HM21" i="45"/>
  <c r="HL21" i="45"/>
  <c r="HK21" i="45"/>
  <c r="HJ21" i="45"/>
  <c r="HI21" i="45"/>
  <c r="HH21" i="45"/>
  <c r="HG21" i="45"/>
  <c r="HF21" i="45"/>
  <c r="HO20" i="45"/>
  <c r="HN20" i="45"/>
  <c r="HM20" i="45"/>
  <c r="HL20" i="45"/>
  <c r="HK20" i="45"/>
  <c r="HJ20" i="45"/>
  <c r="HI20" i="45"/>
  <c r="HH20" i="45"/>
  <c r="HG20" i="45"/>
  <c r="HF20" i="45"/>
  <c r="HO16" i="45"/>
  <c r="HN16" i="45"/>
  <c r="HN17" i="45" s="1"/>
  <c r="HM16" i="45"/>
  <c r="HM17" i="45" s="1"/>
  <c r="HL16" i="45"/>
  <c r="HK16" i="45"/>
  <c r="HJ16" i="45"/>
  <c r="HI16" i="45"/>
  <c r="HH16" i="45"/>
  <c r="HG16" i="45"/>
  <c r="HF16" i="45"/>
  <c r="HF17" i="45" s="1"/>
  <c r="HO15" i="45"/>
  <c r="HN15" i="45"/>
  <c r="HM15" i="45"/>
  <c r="HL15" i="45"/>
  <c r="HK15" i="45"/>
  <c r="HJ15" i="45"/>
  <c r="HI15" i="45"/>
  <c r="HH15" i="45"/>
  <c r="HG15" i="45"/>
  <c r="HF15" i="45"/>
  <c r="HO14" i="45"/>
  <c r="HN14" i="45"/>
  <c r="HM14" i="45"/>
  <c r="HL14" i="45"/>
  <c r="HK14" i="45"/>
  <c r="HJ14" i="45"/>
  <c r="HI14" i="45"/>
  <c r="HH14" i="45"/>
  <c r="HG14" i="45"/>
  <c r="HF14" i="45"/>
  <c r="HO12" i="45"/>
  <c r="HN12" i="45"/>
  <c r="HM12" i="45"/>
  <c r="HL12" i="45"/>
  <c r="HK12" i="45"/>
  <c r="HJ12" i="45"/>
  <c r="HI12" i="45"/>
  <c r="HH12" i="45"/>
  <c r="HG12" i="45"/>
  <c r="HF12" i="45"/>
  <c r="HO11" i="45"/>
  <c r="HN11" i="45"/>
  <c r="HM11" i="45"/>
  <c r="HL11" i="45"/>
  <c r="HK11" i="45"/>
  <c r="HJ11" i="45"/>
  <c r="HI11" i="45"/>
  <c r="HH11" i="45"/>
  <c r="HG11" i="45"/>
  <c r="HF11" i="45"/>
  <c r="HO10" i="45"/>
  <c r="HN10" i="45"/>
  <c r="HM10" i="45"/>
  <c r="HL10" i="45"/>
  <c r="HK10" i="45"/>
  <c r="HJ10" i="45"/>
  <c r="HI10" i="45"/>
  <c r="HH10" i="45"/>
  <c r="HG10" i="45"/>
  <c r="HF10" i="45"/>
  <c r="HO7" i="45"/>
  <c r="HO8" i="45" s="1"/>
  <c r="HN7" i="45"/>
  <c r="HN9" i="45" s="1"/>
  <c r="HM7" i="45"/>
  <c r="HM9" i="45" s="1"/>
  <c r="HL7" i="45"/>
  <c r="HL9" i="45" s="1"/>
  <c r="HK7" i="45"/>
  <c r="HK9" i="45" s="1"/>
  <c r="HJ7" i="45"/>
  <c r="HJ9" i="45" s="1"/>
  <c r="HI7" i="45"/>
  <c r="HI8" i="45" s="1"/>
  <c r="HH7" i="45"/>
  <c r="HH8" i="45" s="1"/>
  <c r="HG7" i="45"/>
  <c r="HG8" i="45" s="1"/>
  <c r="HF7" i="45"/>
  <c r="HF9" i="45" s="1"/>
  <c r="HD4" i="45"/>
  <c r="HD5" i="45" s="1"/>
  <c r="HD6" i="45" s="1"/>
  <c r="HD7" i="45" s="1"/>
  <c r="HD8" i="45" s="1"/>
  <c r="HD9" i="45" s="1"/>
  <c r="HD10" i="45" s="1"/>
  <c r="HD11" i="45" s="1"/>
  <c r="HD12" i="45" s="1"/>
  <c r="HD13" i="45" s="1"/>
  <c r="HD14" i="45" s="1"/>
  <c r="HD15" i="45" s="1"/>
  <c r="HD16" i="45" s="1"/>
  <c r="HD17" i="45" s="1"/>
  <c r="HD18" i="45" s="1"/>
  <c r="HD19" i="45" s="1"/>
  <c r="HD20" i="45" s="1"/>
  <c r="HD21" i="45" s="1"/>
  <c r="HB21" i="45"/>
  <c r="HA21" i="45"/>
  <c r="GZ21" i="45"/>
  <c r="GY21" i="45"/>
  <c r="GX21" i="45"/>
  <c r="GW21" i="45"/>
  <c r="GV21" i="45"/>
  <c r="GU21" i="45"/>
  <c r="GT21" i="45"/>
  <c r="GS21" i="45"/>
  <c r="HB20" i="45"/>
  <c r="HA20" i="45"/>
  <c r="GZ20" i="45"/>
  <c r="GY20" i="45"/>
  <c r="GX20" i="45"/>
  <c r="GW20" i="45"/>
  <c r="GV20" i="45"/>
  <c r="GU20" i="45"/>
  <c r="GT20" i="45"/>
  <c r="GS20" i="45"/>
  <c r="HB16" i="45"/>
  <c r="HA16" i="45"/>
  <c r="GZ16" i="45"/>
  <c r="GY16" i="45"/>
  <c r="GX16" i="45"/>
  <c r="GW16" i="45"/>
  <c r="GV16" i="45"/>
  <c r="GV17" i="45" s="1"/>
  <c r="GU16" i="45"/>
  <c r="GT16" i="45"/>
  <c r="GS16" i="45"/>
  <c r="HB15" i="45"/>
  <c r="HA15" i="45"/>
  <c r="GZ15" i="45"/>
  <c r="GY15" i="45"/>
  <c r="GX15" i="45"/>
  <c r="GW15" i="45"/>
  <c r="GV15" i="45"/>
  <c r="GU15" i="45"/>
  <c r="GT15" i="45"/>
  <c r="GS15" i="45"/>
  <c r="HB14" i="45"/>
  <c r="HA14" i="45"/>
  <c r="GZ14" i="45"/>
  <c r="GY14" i="45"/>
  <c r="GX14" i="45"/>
  <c r="GW14" i="45"/>
  <c r="GV14" i="45"/>
  <c r="GU14" i="45"/>
  <c r="GT14" i="45"/>
  <c r="GS14" i="45"/>
  <c r="HB12" i="45"/>
  <c r="HA12" i="45"/>
  <c r="GZ12" i="45"/>
  <c r="GY12" i="45"/>
  <c r="GX12" i="45"/>
  <c r="GW12" i="45"/>
  <c r="GV12" i="45"/>
  <c r="GU12" i="45"/>
  <c r="GT12" i="45"/>
  <c r="GS12" i="45"/>
  <c r="HB11" i="45"/>
  <c r="HA11" i="45"/>
  <c r="GZ11" i="45"/>
  <c r="GY11" i="45"/>
  <c r="GX11" i="45"/>
  <c r="GW11" i="45"/>
  <c r="GV11" i="45"/>
  <c r="GU11" i="45"/>
  <c r="GT11" i="45"/>
  <c r="GS11" i="45"/>
  <c r="HB10" i="45"/>
  <c r="HA10" i="45"/>
  <c r="GZ10" i="45"/>
  <c r="GY10" i="45"/>
  <c r="GX10" i="45"/>
  <c r="GW10" i="45"/>
  <c r="GV10" i="45"/>
  <c r="GU10" i="45"/>
  <c r="GT10" i="45"/>
  <c r="GS10" i="45"/>
  <c r="HB7" i="45"/>
  <c r="HB8" i="45" s="1"/>
  <c r="HA7" i="45"/>
  <c r="HA9" i="45" s="1"/>
  <c r="GZ7" i="45"/>
  <c r="GZ9" i="45" s="1"/>
  <c r="GY7" i="45"/>
  <c r="GY9" i="45" s="1"/>
  <c r="GX7" i="45"/>
  <c r="GX9" i="45" s="1"/>
  <c r="GW7" i="45"/>
  <c r="GW9" i="45" s="1"/>
  <c r="GV7" i="45"/>
  <c r="GV8" i="45" s="1"/>
  <c r="GU7" i="45"/>
  <c r="GU8" i="45" s="1"/>
  <c r="GT7" i="45"/>
  <c r="GT8" i="45" s="1"/>
  <c r="GS7" i="45"/>
  <c r="GS9" i="45" s="1"/>
  <c r="GQ4" i="45"/>
  <c r="GQ5" i="45" s="1"/>
  <c r="GQ6" i="45" s="1"/>
  <c r="GQ7" i="45" s="1"/>
  <c r="GQ8" i="45" s="1"/>
  <c r="GQ9" i="45" s="1"/>
  <c r="GQ10" i="45" s="1"/>
  <c r="GQ11" i="45" s="1"/>
  <c r="GQ12" i="45" s="1"/>
  <c r="GQ13" i="45" s="1"/>
  <c r="GQ14" i="45" s="1"/>
  <c r="GQ15" i="45" s="1"/>
  <c r="GQ16" i="45" s="1"/>
  <c r="GQ17" i="45" s="1"/>
  <c r="GQ18" i="45" s="1"/>
  <c r="GQ19" i="45" s="1"/>
  <c r="GQ20" i="45" s="1"/>
  <c r="GQ21" i="45" s="1"/>
  <c r="GO21" i="45"/>
  <c r="GN21" i="45"/>
  <c r="GM21" i="45"/>
  <c r="GL21" i="45"/>
  <c r="GK21" i="45"/>
  <c r="GJ21" i="45"/>
  <c r="GI21" i="45"/>
  <c r="GH21" i="45"/>
  <c r="GG21" i="45"/>
  <c r="GF21" i="45"/>
  <c r="GO20" i="45"/>
  <c r="GN20" i="45"/>
  <c r="GM20" i="45"/>
  <c r="GL20" i="45"/>
  <c r="GK20" i="45"/>
  <c r="GJ20" i="45"/>
  <c r="GI20" i="45"/>
  <c r="GH20" i="45"/>
  <c r="GG20" i="45"/>
  <c r="GF20" i="45"/>
  <c r="GO16" i="45"/>
  <c r="GN16" i="45"/>
  <c r="GM16" i="45"/>
  <c r="GL16" i="45"/>
  <c r="GL17" i="45" s="1"/>
  <c r="GK16" i="45"/>
  <c r="GJ16" i="45"/>
  <c r="GI16" i="45"/>
  <c r="GH16" i="45"/>
  <c r="GG16" i="45"/>
  <c r="GF16" i="45"/>
  <c r="GO15" i="45"/>
  <c r="GN15" i="45"/>
  <c r="GM15" i="45"/>
  <c r="GL15" i="45"/>
  <c r="GK15" i="45"/>
  <c r="GJ15" i="45"/>
  <c r="GI15" i="45"/>
  <c r="GH15" i="45"/>
  <c r="GG15" i="45"/>
  <c r="GF15" i="45"/>
  <c r="GO14" i="45"/>
  <c r="GN14" i="45"/>
  <c r="GM14" i="45"/>
  <c r="GL14" i="45"/>
  <c r="GK14" i="45"/>
  <c r="GJ14" i="45"/>
  <c r="GI14" i="45"/>
  <c r="GH14" i="45"/>
  <c r="GG14" i="45"/>
  <c r="GF14" i="45"/>
  <c r="GO12" i="45"/>
  <c r="GN12" i="45"/>
  <c r="GM12" i="45"/>
  <c r="GL12" i="45"/>
  <c r="GK12" i="45"/>
  <c r="GJ12" i="45"/>
  <c r="GI12" i="45"/>
  <c r="GH12" i="45"/>
  <c r="GG12" i="45"/>
  <c r="GF12" i="45"/>
  <c r="GO11" i="45"/>
  <c r="GN11" i="45"/>
  <c r="GM11" i="45"/>
  <c r="GL11" i="45"/>
  <c r="GL13" i="45" s="1"/>
  <c r="GK11" i="45"/>
  <c r="GK13" i="45" s="1"/>
  <c r="GJ11" i="45"/>
  <c r="GI11" i="45"/>
  <c r="GH11" i="45"/>
  <c r="GG11" i="45"/>
  <c r="GF11" i="45"/>
  <c r="GO10" i="45"/>
  <c r="GN10" i="45"/>
  <c r="GM10" i="45"/>
  <c r="GL10" i="45"/>
  <c r="GK10" i="45"/>
  <c r="GJ10" i="45"/>
  <c r="GI10" i="45"/>
  <c r="GH10" i="45"/>
  <c r="GG10" i="45"/>
  <c r="GF10" i="45"/>
  <c r="GK8" i="45"/>
  <c r="GO7" i="45"/>
  <c r="GO8" i="45" s="1"/>
  <c r="GN7" i="45"/>
  <c r="GN9" i="45" s="1"/>
  <c r="GM7" i="45"/>
  <c r="GM9" i="45" s="1"/>
  <c r="GL7" i="45"/>
  <c r="GL9" i="45" s="1"/>
  <c r="GK7" i="45"/>
  <c r="GK9" i="45" s="1"/>
  <c r="GJ7" i="45"/>
  <c r="GJ9" i="45" s="1"/>
  <c r="GI7" i="45"/>
  <c r="GI8" i="45" s="1"/>
  <c r="GH7" i="45"/>
  <c r="GH8" i="45" s="1"/>
  <c r="GG7" i="45"/>
  <c r="GG8" i="45" s="1"/>
  <c r="GF7" i="45"/>
  <c r="GF9" i="45" s="1"/>
  <c r="GD4" i="45"/>
  <c r="GD5" i="45" s="1"/>
  <c r="GD6" i="45" s="1"/>
  <c r="GD7" i="45" s="1"/>
  <c r="GD8" i="45" s="1"/>
  <c r="GD9" i="45" s="1"/>
  <c r="GD10" i="45" s="1"/>
  <c r="GD11" i="45" s="1"/>
  <c r="GD12" i="45" s="1"/>
  <c r="GD13" i="45" s="1"/>
  <c r="GD14" i="45" s="1"/>
  <c r="GD15" i="45" s="1"/>
  <c r="GD16" i="45" s="1"/>
  <c r="GD17" i="45" s="1"/>
  <c r="GD18" i="45" s="1"/>
  <c r="GD19" i="45" s="1"/>
  <c r="GD20" i="45" s="1"/>
  <c r="GD21" i="45" s="1"/>
  <c r="GB21" i="45"/>
  <c r="GA21" i="45"/>
  <c r="FZ21" i="45"/>
  <c r="FY21" i="45"/>
  <c r="FX21" i="45"/>
  <c r="FW21" i="45"/>
  <c r="FV21" i="45"/>
  <c r="FU21" i="45"/>
  <c r="FT21" i="45"/>
  <c r="FS21" i="45"/>
  <c r="GB20" i="45"/>
  <c r="GA20" i="45"/>
  <c r="FZ20" i="45"/>
  <c r="FY20" i="45"/>
  <c r="FX20" i="45"/>
  <c r="FW20" i="45"/>
  <c r="FV20" i="45"/>
  <c r="FU20" i="45"/>
  <c r="FT20" i="45"/>
  <c r="FS20" i="45"/>
  <c r="GB16" i="45"/>
  <c r="GA16" i="45"/>
  <c r="FZ16" i="45"/>
  <c r="FY16" i="45"/>
  <c r="FX16" i="45"/>
  <c r="FW16" i="45"/>
  <c r="FV16" i="45"/>
  <c r="FU16" i="45"/>
  <c r="FU17" i="45" s="1"/>
  <c r="FT16" i="45"/>
  <c r="FS16" i="45"/>
  <c r="GB15" i="45"/>
  <c r="GA15" i="45"/>
  <c r="FZ15" i="45"/>
  <c r="FY15" i="45"/>
  <c r="FX15" i="45"/>
  <c r="FW15" i="45"/>
  <c r="FV15" i="45"/>
  <c r="FU15" i="45"/>
  <c r="FT15" i="45"/>
  <c r="FS15" i="45"/>
  <c r="GB14" i="45"/>
  <c r="GA14" i="45"/>
  <c r="FZ14" i="45"/>
  <c r="FY14" i="45"/>
  <c r="FX14" i="45"/>
  <c r="FW14" i="45"/>
  <c r="FV14" i="45"/>
  <c r="FU14" i="45"/>
  <c r="FT14" i="45"/>
  <c r="FS14" i="45"/>
  <c r="GB12" i="45"/>
  <c r="GA12" i="45"/>
  <c r="FZ12" i="45"/>
  <c r="FY12" i="45"/>
  <c r="FX12" i="45"/>
  <c r="FW12" i="45"/>
  <c r="FV12" i="45"/>
  <c r="FU12" i="45"/>
  <c r="FT12" i="45"/>
  <c r="FS12" i="45"/>
  <c r="GB11" i="45"/>
  <c r="GA11" i="45"/>
  <c r="FZ11" i="45"/>
  <c r="FY11" i="45"/>
  <c r="FX11" i="45"/>
  <c r="FW11" i="45"/>
  <c r="FV11" i="45"/>
  <c r="FU11" i="45"/>
  <c r="FT11" i="45"/>
  <c r="FS11" i="45"/>
  <c r="GB10" i="45"/>
  <c r="GA10" i="45"/>
  <c r="FZ10" i="45"/>
  <c r="FY10" i="45"/>
  <c r="FX10" i="45"/>
  <c r="FW10" i="45"/>
  <c r="FV10" i="45"/>
  <c r="FU10" i="45"/>
  <c r="FT10" i="45"/>
  <c r="FS10" i="45"/>
  <c r="GB7" i="45"/>
  <c r="GB8" i="45" s="1"/>
  <c r="GA7" i="45"/>
  <c r="GA9" i="45" s="1"/>
  <c r="FZ7" i="45"/>
  <c r="FZ9" i="45" s="1"/>
  <c r="FY7" i="45"/>
  <c r="FY9" i="45" s="1"/>
  <c r="FX7" i="45"/>
  <c r="FX9" i="45" s="1"/>
  <c r="FW7" i="45"/>
  <c r="FW9" i="45" s="1"/>
  <c r="FV7" i="45"/>
  <c r="FV8" i="45" s="1"/>
  <c r="FU7" i="45"/>
  <c r="FU8" i="45" s="1"/>
  <c r="FT7" i="45"/>
  <c r="FT8" i="45" s="1"/>
  <c r="FS7" i="45"/>
  <c r="FS9" i="45" s="1"/>
  <c r="FQ4" i="45"/>
  <c r="FQ5" i="45" s="1"/>
  <c r="FQ6" i="45" s="1"/>
  <c r="FQ7" i="45" s="1"/>
  <c r="FQ8" i="45" s="1"/>
  <c r="FQ9" i="45" s="1"/>
  <c r="FQ10" i="45" s="1"/>
  <c r="FQ11" i="45" s="1"/>
  <c r="FQ12" i="45" s="1"/>
  <c r="FQ13" i="45" s="1"/>
  <c r="FQ14" i="45" s="1"/>
  <c r="FQ15" i="45" s="1"/>
  <c r="FQ16" i="45" s="1"/>
  <c r="FQ17" i="45" s="1"/>
  <c r="FQ18" i="45" s="1"/>
  <c r="FQ19" i="45" s="1"/>
  <c r="FQ20" i="45" s="1"/>
  <c r="FQ21" i="45" s="1"/>
  <c r="FO21" i="45"/>
  <c r="FN21" i="45"/>
  <c r="FM21" i="45"/>
  <c r="FL21" i="45"/>
  <c r="FK21" i="45"/>
  <c r="FJ21" i="45"/>
  <c r="FI21" i="45"/>
  <c r="FH21" i="45"/>
  <c r="FG21" i="45"/>
  <c r="FF21" i="45"/>
  <c r="FO20" i="45"/>
  <c r="FN20" i="45"/>
  <c r="FM20" i="45"/>
  <c r="FL20" i="45"/>
  <c r="FK20" i="45"/>
  <c r="FJ20" i="45"/>
  <c r="FI20" i="45"/>
  <c r="FH20" i="45"/>
  <c r="FG20" i="45"/>
  <c r="FF20" i="45"/>
  <c r="FO16" i="45"/>
  <c r="FN16" i="45"/>
  <c r="FM16" i="45"/>
  <c r="FL16" i="45"/>
  <c r="FK16" i="45"/>
  <c r="FJ16" i="45"/>
  <c r="FI16" i="45"/>
  <c r="FH16" i="45"/>
  <c r="FH17" i="45" s="1"/>
  <c r="FG16" i="45"/>
  <c r="FF16" i="45"/>
  <c r="FO15" i="45"/>
  <c r="FN15" i="45"/>
  <c r="FM15" i="45"/>
  <c r="FL15" i="45"/>
  <c r="FK15" i="45"/>
  <c r="FJ15" i="45"/>
  <c r="FI15" i="45"/>
  <c r="FH15" i="45"/>
  <c r="FG15" i="45"/>
  <c r="FF15" i="45"/>
  <c r="FO14" i="45"/>
  <c r="FN14" i="45"/>
  <c r="FM14" i="45"/>
  <c r="FL14" i="45"/>
  <c r="FK14" i="45"/>
  <c r="FJ14" i="45"/>
  <c r="FI14" i="45"/>
  <c r="FH14" i="45"/>
  <c r="FG14" i="45"/>
  <c r="FF14" i="45"/>
  <c r="FO12" i="45"/>
  <c r="FN12" i="45"/>
  <c r="FM12" i="45"/>
  <c r="FL12" i="45"/>
  <c r="FK12" i="45"/>
  <c r="FJ12" i="45"/>
  <c r="FI12" i="45"/>
  <c r="FH12" i="45"/>
  <c r="FG12" i="45"/>
  <c r="FF12" i="45"/>
  <c r="FO11" i="45"/>
  <c r="FN11" i="45"/>
  <c r="FM11" i="45"/>
  <c r="FL11" i="45"/>
  <c r="FK11" i="45"/>
  <c r="FJ11" i="45"/>
  <c r="FI11" i="45"/>
  <c r="FH11" i="45"/>
  <c r="FG11" i="45"/>
  <c r="FF11" i="45"/>
  <c r="FO10" i="45"/>
  <c r="FN10" i="45"/>
  <c r="FM10" i="45"/>
  <c r="FL10" i="45"/>
  <c r="FK10" i="45"/>
  <c r="FJ10" i="45"/>
  <c r="FI10" i="45"/>
  <c r="FH10" i="45"/>
  <c r="FG10" i="45"/>
  <c r="FF10" i="45"/>
  <c r="FL8" i="45"/>
  <c r="FO7" i="45"/>
  <c r="FO8" i="45" s="1"/>
  <c r="FN7" i="45"/>
  <c r="FN9" i="45" s="1"/>
  <c r="FM7" i="45"/>
  <c r="FM9" i="45" s="1"/>
  <c r="FL7" i="45"/>
  <c r="FL9" i="45" s="1"/>
  <c r="FK7" i="45"/>
  <c r="FK9" i="45" s="1"/>
  <c r="FJ7" i="45"/>
  <c r="FJ9" i="45" s="1"/>
  <c r="FI7" i="45"/>
  <c r="FI8" i="45" s="1"/>
  <c r="FH7" i="45"/>
  <c r="FH8" i="45" s="1"/>
  <c r="FG7" i="45"/>
  <c r="FG8" i="45" s="1"/>
  <c r="FF7" i="45"/>
  <c r="FF9" i="45" s="1"/>
  <c r="FD4" i="45"/>
  <c r="FD5" i="45" s="1"/>
  <c r="FD6" i="45" s="1"/>
  <c r="FD7" i="45" s="1"/>
  <c r="FD8" i="45" s="1"/>
  <c r="FD9" i="45" s="1"/>
  <c r="FD10" i="45" s="1"/>
  <c r="FD11" i="45" s="1"/>
  <c r="FD12" i="45" s="1"/>
  <c r="FD13" i="45" s="1"/>
  <c r="FD14" i="45" s="1"/>
  <c r="FD15" i="45" s="1"/>
  <c r="FD16" i="45" s="1"/>
  <c r="FD17" i="45" s="1"/>
  <c r="FD18" i="45" s="1"/>
  <c r="FD19" i="45" s="1"/>
  <c r="FD20" i="45" s="1"/>
  <c r="FD21" i="45" s="1"/>
  <c r="FB21" i="45"/>
  <c r="FA21" i="45"/>
  <c r="EZ21" i="45"/>
  <c r="EY21" i="45"/>
  <c r="EX21" i="45"/>
  <c r="EW21" i="45"/>
  <c r="EV21" i="45"/>
  <c r="EU21" i="45"/>
  <c r="ET21" i="45"/>
  <c r="ES21" i="45"/>
  <c r="FB20" i="45"/>
  <c r="FA20" i="45"/>
  <c r="EZ20" i="45"/>
  <c r="EY20" i="45"/>
  <c r="EX20" i="45"/>
  <c r="EW20" i="45"/>
  <c r="EV20" i="45"/>
  <c r="EU20" i="45"/>
  <c r="ET20" i="45"/>
  <c r="ES20" i="45"/>
  <c r="FB16" i="45"/>
  <c r="FB17" i="45" s="1"/>
  <c r="FA16" i="45"/>
  <c r="EZ16" i="45"/>
  <c r="EY16" i="45"/>
  <c r="EX16" i="45"/>
  <c r="EW16" i="45"/>
  <c r="EV16" i="45"/>
  <c r="EU16" i="45"/>
  <c r="ET16" i="45"/>
  <c r="ET17" i="45" s="1"/>
  <c r="ES16" i="45"/>
  <c r="FB15" i="45"/>
  <c r="FA15" i="45"/>
  <c r="EZ15" i="45"/>
  <c r="EY15" i="45"/>
  <c r="EX15" i="45"/>
  <c r="EW15" i="45"/>
  <c r="EV15" i="45"/>
  <c r="EV17" i="45" s="1"/>
  <c r="EU15" i="45"/>
  <c r="ET15" i="45"/>
  <c r="ES15" i="45"/>
  <c r="FB14" i="45"/>
  <c r="FA14" i="45"/>
  <c r="EZ14" i="45"/>
  <c r="EY14" i="45"/>
  <c r="EX14" i="45"/>
  <c r="EW14" i="45"/>
  <c r="EV14" i="45"/>
  <c r="EU14" i="45"/>
  <c r="ET14" i="45"/>
  <c r="ES14" i="45"/>
  <c r="FB12" i="45"/>
  <c r="FA12" i="45"/>
  <c r="EZ12" i="45"/>
  <c r="EY12" i="45"/>
  <c r="EX12" i="45"/>
  <c r="EW12" i="45"/>
  <c r="EV12" i="45"/>
  <c r="EU12" i="45"/>
  <c r="ET12" i="45"/>
  <c r="ES12" i="45"/>
  <c r="FB11" i="45"/>
  <c r="FA11" i="45"/>
  <c r="EZ11" i="45"/>
  <c r="EY11" i="45"/>
  <c r="EX11" i="45"/>
  <c r="EW11" i="45"/>
  <c r="EV11" i="45"/>
  <c r="EU11" i="45"/>
  <c r="ET11" i="45"/>
  <c r="ES11" i="45"/>
  <c r="FB10" i="45"/>
  <c r="FA10" i="45"/>
  <c r="EZ10" i="45"/>
  <c r="EY10" i="45"/>
  <c r="EX10" i="45"/>
  <c r="EW10" i="45"/>
  <c r="EV10" i="45"/>
  <c r="EU10" i="45"/>
  <c r="ET10" i="45"/>
  <c r="ES10" i="45"/>
  <c r="FB7" i="45"/>
  <c r="FB8" i="45" s="1"/>
  <c r="FA7" i="45"/>
  <c r="FA9" i="45" s="1"/>
  <c r="EZ7" i="45"/>
  <c r="EZ9" i="45" s="1"/>
  <c r="EY7" i="45"/>
  <c r="EY9" i="45" s="1"/>
  <c r="EX7" i="45"/>
  <c r="EX9" i="45" s="1"/>
  <c r="EW7" i="45"/>
  <c r="EW9" i="45" s="1"/>
  <c r="EV7" i="45"/>
  <c r="EV8" i="45" s="1"/>
  <c r="EU7" i="45"/>
  <c r="EU9" i="45" s="1"/>
  <c r="ET7" i="45"/>
  <c r="ET8" i="45" s="1"/>
  <c r="ES7" i="45"/>
  <c r="ES9" i="45" s="1"/>
  <c r="EQ4" i="45"/>
  <c r="EQ5" i="45" s="1"/>
  <c r="EQ6" i="45" s="1"/>
  <c r="EQ7" i="45" s="1"/>
  <c r="EQ8" i="45" s="1"/>
  <c r="EQ9" i="45" s="1"/>
  <c r="EQ10" i="45" s="1"/>
  <c r="EQ11" i="45" s="1"/>
  <c r="EQ12" i="45" s="1"/>
  <c r="EQ13" i="45" s="1"/>
  <c r="EQ14" i="45" s="1"/>
  <c r="EQ15" i="45" s="1"/>
  <c r="EQ16" i="45" s="1"/>
  <c r="EQ17" i="45" s="1"/>
  <c r="EQ18" i="45" s="1"/>
  <c r="EQ19" i="45" s="1"/>
  <c r="EQ20" i="45" s="1"/>
  <c r="EQ21" i="45" s="1"/>
  <c r="EO21" i="45"/>
  <c r="EN21" i="45"/>
  <c r="EM21" i="45"/>
  <c r="EL21" i="45"/>
  <c r="EK21" i="45"/>
  <c r="EJ21" i="45"/>
  <c r="EI21" i="45"/>
  <c r="EH21" i="45"/>
  <c r="EG21" i="45"/>
  <c r="EF21" i="45"/>
  <c r="EO20" i="45"/>
  <c r="EN20" i="45"/>
  <c r="EM20" i="45"/>
  <c r="EL20" i="45"/>
  <c r="EK20" i="45"/>
  <c r="EJ20" i="45"/>
  <c r="EI20" i="45"/>
  <c r="EH20" i="45"/>
  <c r="EG20" i="45"/>
  <c r="EF20" i="45"/>
  <c r="EO16" i="45"/>
  <c r="EO17" i="45" s="1"/>
  <c r="EN16" i="45"/>
  <c r="EM16" i="45"/>
  <c r="EL16" i="45"/>
  <c r="EK16" i="45"/>
  <c r="EJ16" i="45"/>
  <c r="EI16" i="45"/>
  <c r="EH16" i="45"/>
  <c r="EG16" i="45"/>
  <c r="EG17" i="45" s="1"/>
  <c r="EF16" i="45"/>
  <c r="EO15" i="45"/>
  <c r="EN15" i="45"/>
  <c r="EM15" i="45"/>
  <c r="EL15" i="45"/>
  <c r="EK15" i="45"/>
  <c r="EJ15" i="45"/>
  <c r="EI15" i="45"/>
  <c r="EH15" i="45"/>
  <c r="EG15" i="45"/>
  <c r="EF15" i="45"/>
  <c r="EO14" i="45"/>
  <c r="EN14" i="45"/>
  <c r="EM14" i="45"/>
  <c r="EL14" i="45"/>
  <c r="EK14" i="45"/>
  <c r="EJ14" i="45"/>
  <c r="EI14" i="45"/>
  <c r="EH14" i="45"/>
  <c r="EG14" i="45"/>
  <c r="EF14" i="45"/>
  <c r="EO12" i="45"/>
  <c r="EN12" i="45"/>
  <c r="EM12" i="45"/>
  <c r="EL12" i="45"/>
  <c r="EK12" i="45"/>
  <c r="EJ12" i="45"/>
  <c r="EI12" i="45"/>
  <c r="EH12" i="45"/>
  <c r="EG12" i="45"/>
  <c r="EF12" i="45"/>
  <c r="EO11" i="45"/>
  <c r="EO13" i="45" s="1"/>
  <c r="EN11" i="45"/>
  <c r="EN13" i="45" s="1"/>
  <c r="EM11" i="45"/>
  <c r="EL11" i="45"/>
  <c r="EK11" i="45"/>
  <c r="EK13" i="45" s="1"/>
  <c r="EJ11" i="45"/>
  <c r="EI11" i="45"/>
  <c r="EH11" i="45"/>
  <c r="EG11" i="45"/>
  <c r="EG13" i="45" s="1"/>
  <c r="EF11" i="45"/>
  <c r="EF13" i="45" s="1"/>
  <c r="EO10" i="45"/>
  <c r="EN10" i="45"/>
  <c r="EM10" i="45"/>
  <c r="EL10" i="45"/>
  <c r="EK10" i="45"/>
  <c r="EJ10" i="45"/>
  <c r="EI10" i="45"/>
  <c r="EH10" i="45"/>
  <c r="EG10" i="45"/>
  <c r="EF10" i="45"/>
  <c r="EO7" i="45"/>
  <c r="EO8" i="45" s="1"/>
  <c r="EN7" i="45"/>
  <c r="EN9" i="45" s="1"/>
  <c r="EM7" i="45"/>
  <c r="EM9" i="45" s="1"/>
  <c r="EL7" i="45"/>
  <c r="EL8" i="45" s="1"/>
  <c r="EK7" i="45"/>
  <c r="EK9" i="45" s="1"/>
  <c r="EJ7" i="45"/>
  <c r="EJ9" i="45" s="1"/>
  <c r="EI7" i="45"/>
  <c r="EI8" i="45" s="1"/>
  <c r="EH7" i="45"/>
  <c r="EH8" i="45" s="1"/>
  <c r="EG7" i="45"/>
  <c r="EG8" i="45" s="1"/>
  <c r="EF7" i="45"/>
  <c r="EF9" i="45" s="1"/>
  <c r="ED4" i="45"/>
  <c r="ED5" i="45" s="1"/>
  <c r="ED6" i="45" s="1"/>
  <c r="ED7" i="45" s="1"/>
  <c r="ED8" i="45" s="1"/>
  <c r="ED9" i="45" s="1"/>
  <c r="ED10" i="45" s="1"/>
  <c r="ED11" i="45" s="1"/>
  <c r="ED12" i="45" s="1"/>
  <c r="ED13" i="45" s="1"/>
  <c r="ED14" i="45" s="1"/>
  <c r="ED15" i="45" s="1"/>
  <c r="ED16" i="45" s="1"/>
  <c r="ED17" i="45" s="1"/>
  <c r="ED18" i="45" s="1"/>
  <c r="ED19" i="45" s="1"/>
  <c r="ED20" i="45" s="1"/>
  <c r="ED21" i="45" s="1"/>
  <c r="EB21" i="45"/>
  <c r="EA21" i="45"/>
  <c r="DZ21" i="45"/>
  <c r="DY21" i="45"/>
  <c r="DX21" i="45"/>
  <c r="DW21" i="45"/>
  <c r="DV21" i="45"/>
  <c r="DU21" i="45"/>
  <c r="DT21" i="45"/>
  <c r="DS21" i="45"/>
  <c r="EB20" i="45"/>
  <c r="EA20" i="45"/>
  <c r="DZ20" i="45"/>
  <c r="DY20" i="45"/>
  <c r="DX20" i="45"/>
  <c r="DW20" i="45"/>
  <c r="DV20" i="45"/>
  <c r="DU20" i="45"/>
  <c r="DT20" i="45"/>
  <c r="DS20" i="45"/>
  <c r="EB16" i="45"/>
  <c r="EB17" i="45" s="1"/>
  <c r="EA16" i="45"/>
  <c r="DZ16" i="45"/>
  <c r="DY16" i="45"/>
  <c r="DX16" i="45"/>
  <c r="DW16" i="45"/>
  <c r="DV16" i="45"/>
  <c r="DU16" i="45"/>
  <c r="DU17" i="45" s="1"/>
  <c r="DT16" i="45"/>
  <c r="DT17" i="45" s="1"/>
  <c r="DS16" i="45"/>
  <c r="EB15" i="45"/>
  <c r="EA15" i="45"/>
  <c r="DZ15" i="45"/>
  <c r="DY15" i="45"/>
  <c r="DX15" i="45"/>
  <c r="DW15" i="45"/>
  <c r="DV15" i="45"/>
  <c r="DU15" i="45"/>
  <c r="DT15" i="45"/>
  <c r="DS15" i="45"/>
  <c r="EB14" i="45"/>
  <c r="EA14" i="45"/>
  <c r="DZ14" i="45"/>
  <c r="DY14" i="45"/>
  <c r="DX14" i="45"/>
  <c r="DW14" i="45"/>
  <c r="DV14" i="45"/>
  <c r="DU14" i="45"/>
  <c r="DT14" i="45"/>
  <c r="DS14" i="45"/>
  <c r="EB12" i="45"/>
  <c r="EA12" i="45"/>
  <c r="DZ12" i="45"/>
  <c r="DY12" i="45"/>
  <c r="DX12" i="45"/>
  <c r="DW12" i="45"/>
  <c r="DV12" i="45"/>
  <c r="DU12" i="45"/>
  <c r="DT12" i="45"/>
  <c r="DS12" i="45"/>
  <c r="EB11" i="45"/>
  <c r="EA11" i="45"/>
  <c r="DZ11" i="45"/>
  <c r="DY11" i="45"/>
  <c r="DY13" i="45" s="1"/>
  <c r="DX11" i="45"/>
  <c r="DW11" i="45"/>
  <c r="DV11" i="45"/>
  <c r="DU11" i="45"/>
  <c r="DU13" i="45" s="1"/>
  <c r="DT11" i="45"/>
  <c r="DS11" i="45"/>
  <c r="EB10" i="45"/>
  <c r="EA10" i="45"/>
  <c r="DZ10" i="45"/>
  <c r="DY10" i="45"/>
  <c r="DX10" i="45"/>
  <c r="DW10" i="45"/>
  <c r="DV10" i="45"/>
  <c r="DU10" i="45"/>
  <c r="DT10" i="45"/>
  <c r="DS10" i="45"/>
  <c r="EB7" i="45"/>
  <c r="EB8" i="45" s="1"/>
  <c r="EA7" i="45"/>
  <c r="EA9" i="45" s="1"/>
  <c r="DZ7" i="45"/>
  <c r="DZ9" i="45" s="1"/>
  <c r="DY7" i="45"/>
  <c r="DY9" i="45" s="1"/>
  <c r="DX7" i="45"/>
  <c r="DX9" i="45" s="1"/>
  <c r="DW7" i="45"/>
  <c r="DW9" i="45" s="1"/>
  <c r="DV7" i="45"/>
  <c r="DV8" i="45" s="1"/>
  <c r="DU7" i="45"/>
  <c r="DU8" i="45" s="1"/>
  <c r="DT7" i="45"/>
  <c r="DT8" i="45" s="1"/>
  <c r="DS7" i="45"/>
  <c r="DS9" i="45" s="1"/>
  <c r="DQ4" i="45"/>
  <c r="DQ5" i="45" s="1"/>
  <c r="DQ6" i="45" s="1"/>
  <c r="DQ7" i="45" s="1"/>
  <c r="DQ8" i="45" s="1"/>
  <c r="DQ9" i="45" s="1"/>
  <c r="DQ10" i="45" s="1"/>
  <c r="DQ11" i="45" s="1"/>
  <c r="DQ12" i="45" s="1"/>
  <c r="DQ13" i="45" s="1"/>
  <c r="DQ14" i="45" s="1"/>
  <c r="DQ15" i="45" s="1"/>
  <c r="DQ16" i="45" s="1"/>
  <c r="DQ17" i="45" s="1"/>
  <c r="DQ18" i="45" s="1"/>
  <c r="DQ19" i="45" s="1"/>
  <c r="DQ20" i="45" s="1"/>
  <c r="DQ21" i="45" s="1"/>
  <c r="DO21" i="45"/>
  <c r="DN21" i="45"/>
  <c r="DM21" i="45"/>
  <c r="DL21" i="45"/>
  <c r="DK21" i="45"/>
  <c r="DJ21" i="45"/>
  <c r="DI21" i="45"/>
  <c r="DH21" i="45"/>
  <c r="DG21" i="45"/>
  <c r="DF21" i="45"/>
  <c r="DO20" i="45"/>
  <c r="DN20" i="45"/>
  <c r="DM20" i="45"/>
  <c r="DL20" i="45"/>
  <c r="DK20" i="45"/>
  <c r="DJ20" i="45"/>
  <c r="DI20" i="45"/>
  <c r="DH20" i="45"/>
  <c r="DG20" i="45"/>
  <c r="DF20" i="45"/>
  <c r="DO16" i="45"/>
  <c r="DN16" i="45"/>
  <c r="DM16" i="45"/>
  <c r="DL16" i="45"/>
  <c r="DK16" i="45"/>
  <c r="DJ16" i="45"/>
  <c r="DI16" i="45"/>
  <c r="DH16" i="45"/>
  <c r="DG16" i="45"/>
  <c r="DF16" i="45"/>
  <c r="DO15" i="45"/>
  <c r="DN15" i="45"/>
  <c r="DM15" i="45"/>
  <c r="DL15" i="45"/>
  <c r="DK15" i="45"/>
  <c r="DJ15" i="45"/>
  <c r="DI15" i="45"/>
  <c r="DH15" i="45"/>
  <c r="DG15" i="45"/>
  <c r="DF15" i="45"/>
  <c r="DO14" i="45"/>
  <c r="DN14" i="45"/>
  <c r="DM14" i="45"/>
  <c r="DL14" i="45"/>
  <c r="DK14" i="45"/>
  <c r="DJ14" i="45"/>
  <c r="DI14" i="45"/>
  <c r="DH14" i="45"/>
  <c r="DG14" i="45"/>
  <c r="DF14" i="45"/>
  <c r="DO12" i="45"/>
  <c r="DN12" i="45"/>
  <c r="DM12" i="45"/>
  <c r="DL12" i="45"/>
  <c r="DK12" i="45"/>
  <c r="DJ12" i="45"/>
  <c r="DI12" i="45"/>
  <c r="DH12" i="45"/>
  <c r="DG12" i="45"/>
  <c r="DF12" i="45"/>
  <c r="DO11" i="45"/>
  <c r="DN11" i="45"/>
  <c r="DM11" i="45"/>
  <c r="DL11" i="45"/>
  <c r="DK11" i="45"/>
  <c r="DJ11" i="45"/>
  <c r="DI11" i="45"/>
  <c r="DH11" i="45"/>
  <c r="DG11" i="45"/>
  <c r="DF11" i="45"/>
  <c r="DO10" i="45"/>
  <c r="DN10" i="45"/>
  <c r="DM10" i="45"/>
  <c r="DL10" i="45"/>
  <c r="DK10" i="45"/>
  <c r="DJ10" i="45"/>
  <c r="DI10" i="45"/>
  <c r="DH10" i="45"/>
  <c r="DG10" i="45"/>
  <c r="DF10" i="45"/>
  <c r="DO7" i="45"/>
  <c r="DO8" i="45" s="1"/>
  <c r="DN7" i="45"/>
  <c r="DN9" i="45" s="1"/>
  <c r="DM7" i="45"/>
  <c r="DM9" i="45" s="1"/>
  <c r="DL7" i="45"/>
  <c r="DL9" i="45" s="1"/>
  <c r="DK7" i="45"/>
  <c r="DK9" i="45" s="1"/>
  <c r="DJ7" i="45"/>
  <c r="DJ9" i="45" s="1"/>
  <c r="DI7" i="45"/>
  <c r="DI8" i="45" s="1"/>
  <c r="DH7" i="45"/>
  <c r="DH8" i="45" s="1"/>
  <c r="DG7" i="45"/>
  <c r="DG8" i="45" s="1"/>
  <c r="DF7" i="45"/>
  <c r="DF9" i="45" s="1"/>
  <c r="DD4" i="45"/>
  <c r="DD5" i="45" s="1"/>
  <c r="DD6" i="45" s="1"/>
  <c r="DD7" i="45" s="1"/>
  <c r="DD8" i="45" s="1"/>
  <c r="DD9" i="45" s="1"/>
  <c r="DD10" i="45" s="1"/>
  <c r="DD11" i="45" s="1"/>
  <c r="DD12" i="45" s="1"/>
  <c r="DD13" i="45" s="1"/>
  <c r="DD14" i="45" s="1"/>
  <c r="DD15" i="45" s="1"/>
  <c r="DD16" i="45" s="1"/>
  <c r="DD17" i="45" s="1"/>
  <c r="DD18" i="45" s="1"/>
  <c r="DD19" i="45" s="1"/>
  <c r="DD20" i="45" s="1"/>
  <c r="DD21" i="45" s="1"/>
  <c r="Q6" i="45"/>
  <c r="Q7" i="45" s="1"/>
  <c r="Q8" i="45" s="1"/>
  <c r="Q9" i="45" s="1"/>
  <c r="Q10" i="45" s="1"/>
  <c r="Q11" i="45" s="1"/>
  <c r="Q12" i="45" s="1"/>
  <c r="Q13" i="45" s="1"/>
  <c r="Q14" i="45" s="1"/>
  <c r="Q15" i="45" s="1"/>
  <c r="Q16" i="45" s="1"/>
  <c r="Q17" i="45" s="1"/>
  <c r="Q18" i="45" s="1"/>
  <c r="Q19" i="45" s="1"/>
  <c r="Q20" i="45" s="1"/>
  <c r="Q21" i="45" s="1"/>
  <c r="O61" i="19"/>
  <c r="O60" i="19"/>
  <c r="O53" i="19"/>
  <c r="P56" i="19"/>
  <c r="Q56" i="19"/>
  <c r="R56" i="19"/>
  <c r="S56" i="19"/>
  <c r="T56" i="19"/>
  <c r="U56" i="19"/>
  <c r="V56" i="19"/>
  <c r="W56" i="19"/>
  <c r="X56" i="19"/>
  <c r="O56" i="19"/>
  <c r="O58" i="19"/>
  <c r="P57" i="19"/>
  <c r="Q57" i="19"/>
  <c r="R57" i="19"/>
  <c r="S57" i="19"/>
  <c r="T57" i="19"/>
  <c r="U57" i="19"/>
  <c r="V57" i="19"/>
  <c r="W57" i="19"/>
  <c r="X57" i="19"/>
  <c r="X59" i="19" s="1"/>
  <c r="O57" i="19"/>
  <c r="O59" i="19" s="1"/>
  <c r="P62" i="19"/>
  <c r="Q62" i="19"/>
  <c r="R62" i="19"/>
  <c r="S62" i="19"/>
  <c r="T62" i="19"/>
  <c r="U62" i="19"/>
  <c r="V62" i="19"/>
  <c r="W62" i="19"/>
  <c r="X62" i="19"/>
  <c r="O62" i="19"/>
  <c r="P60" i="19"/>
  <c r="Q60" i="19"/>
  <c r="R60" i="19"/>
  <c r="S60" i="19"/>
  <c r="T60" i="19"/>
  <c r="U60" i="19"/>
  <c r="V60" i="19"/>
  <c r="W60" i="19"/>
  <c r="X60" i="19"/>
  <c r="P61" i="19"/>
  <c r="Q61" i="19"/>
  <c r="R61" i="19"/>
  <c r="S61" i="19"/>
  <c r="T61" i="19"/>
  <c r="U61" i="19"/>
  <c r="V61" i="19"/>
  <c r="W61" i="19"/>
  <c r="X61" i="19"/>
  <c r="X63" i="19"/>
  <c r="R63" i="19"/>
  <c r="Q63" i="19"/>
  <c r="P63" i="19"/>
  <c r="O63" i="19"/>
  <c r="X58" i="19"/>
  <c r="W58" i="19"/>
  <c r="V58" i="19"/>
  <c r="V59" i="19" s="1"/>
  <c r="U58" i="19"/>
  <c r="T58" i="19"/>
  <c r="S58" i="19"/>
  <c r="S59" i="19" s="1"/>
  <c r="R58" i="19"/>
  <c r="Q58" i="19"/>
  <c r="P58" i="19"/>
  <c r="R59" i="19"/>
  <c r="Q59" i="19"/>
  <c r="P59" i="19"/>
  <c r="W55" i="19"/>
  <c r="U55" i="19"/>
  <c r="O55" i="19"/>
  <c r="W54" i="19"/>
  <c r="P54" i="19"/>
  <c r="O54" i="19"/>
  <c r="X53" i="19"/>
  <c r="X55" i="19" s="1"/>
  <c r="W53" i="19"/>
  <c r="V53" i="19"/>
  <c r="V54" i="19" s="1"/>
  <c r="U53" i="19"/>
  <c r="U54" i="19" s="1"/>
  <c r="T53" i="19"/>
  <c r="T55" i="19" s="1"/>
  <c r="S53" i="19"/>
  <c r="S55" i="19" s="1"/>
  <c r="R53" i="19"/>
  <c r="R55" i="19" s="1"/>
  <c r="Q53" i="19"/>
  <c r="Q55" i="19" s="1"/>
  <c r="P53" i="19"/>
  <c r="P55" i="19" s="1"/>
  <c r="O58" i="18"/>
  <c r="P57" i="18"/>
  <c r="Q57" i="18"/>
  <c r="R57" i="18"/>
  <c r="S57" i="18"/>
  <c r="T57" i="18"/>
  <c r="U57" i="18"/>
  <c r="V57" i="18"/>
  <c r="W57" i="18"/>
  <c r="X57" i="18"/>
  <c r="O57" i="18"/>
  <c r="P60" i="18"/>
  <c r="Q60" i="18"/>
  <c r="R60" i="18"/>
  <c r="S60" i="18"/>
  <c r="T60" i="18"/>
  <c r="U60" i="18"/>
  <c r="V60" i="18"/>
  <c r="W60" i="18"/>
  <c r="X60" i="18"/>
  <c r="O60" i="18"/>
  <c r="P61" i="18"/>
  <c r="Q61" i="18"/>
  <c r="R61" i="18"/>
  <c r="S61" i="18"/>
  <c r="T61" i="18"/>
  <c r="U61" i="18"/>
  <c r="V61" i="18"/>
  <c r="W61" i="18"/>
  <c r="X61" i="18"/>
  <c r="O61" i="18"/>
  <c r="X62" i="18"/>
  <c r="X63" i="18" s="1"/>
  <c r="W62" i="18"/>
  <c r="V62" i="18"/>
  <c r="U62" i="18"/>
  <c r="T62" i="18"/>
  <c r="S62" i="18"/>
  <c r="R62" i="18"/>
  <c r="R63" i="18" s="1"/>
  <c r="Q62" i="18"/>
  <c r="P62" i="18"/>
  <c r="P63" i="18" s="1"/>
  <c r="O62" i="18"/>
  <c r="O63" i="18" s="1"/>
  <c r="Q63" i="18"/>
  <c r="X58" i="18"/>
  <c r="X59" i="18" s="1"/>
  <c r="W58" i="18"/>
  <c r="V58" i="18"/>
  <c r="U58" i="18"/>
  <c r="T58" i="18"/>
  <c r="S58" i="18"/>
  <c r="S59" i="18" s="1"/>
  <c r="R58" i="18"/>
  <c r="Q58" i="18"/>
  <c r="Q59" i="18" s="1"/>
  <c r="P58" i="18"/>
  <c r="P59" i="18" s="1"/>
  <c r="T59" i="18"/>
  <c r="R59" i="18"/>
  <c r="O59" i="18"/>
  <c r="X56" i="18"/>
  <c r="W56" i="18"/>
  <c r="V56" i="18"/>
  <c r="U56" i="18"/>
  <c r="T56" i="18"/>
  <c r="S56" i="18"/>
  <c r="R56" i="18"/>
  <c r="Q56" i="18"/>
  <c r="P56" i="18"/>
  <c r="O56" i="18"/>
  <c r="V55" i="18"/>
  <c r="P54" i="18"/>
  <c r="X53" i="18"/>
  <c r="X55" i="18" s="1"/>
  <c r="W53" i="18"/>
  <c r="W55" i="18" s="1"/>
  <c r="V53" i="18"/>
  <c r="V54" i="18" s="1"/>
  <c r="U53" i="18"/>
  <c r="U54" i="18" s="1"/>
  <c r="T53" i="18"/>
  <c r="T55" i="18" s="1"/>
  <c r="S53" i="18"/>
  <c r="S55" i="18" s="1"/>
  <c r="R53" i="18"/>
  <c r="R55" i="18" s="1"/>
  <c r="Q53" i="18"/>
  <c r="Q55" i="18" s="1"/>
  <c r="P53" i="18"/>
  <c r="P55" i="18" s="1"/>
  <c r="O53" i="18"/>
  <c r="O55" i="18" s="1"/>
  <c r="O61" i="15"/>
  <c r="O59" i="17"/>
  <c r="P60" i="17"/>
  <c r="Q60" i="17"/>
  <c r="R60" i="17"/>
  <c r="S60" i="17"/>
  <c r="T60" i="17"/>
  <c r="U60" i="17"/>
  <c r="V60" i="17"/>
  <c r="W60" i="17"/>
  <c r="X60" i="17"/>
  <c r="P62" i="17"/>
  <c r="P63" i="17" s="1"/>
  <c r="Q62" i="17"/>
  <c r="R62" i="17"/>
  <c r="S62" i="17"/>
  <c r="T62" i="17"/>
  <c r="U62" i="17"/>
  <c r="V62" i="17"/>
  <c r="W62" i="17"/>
  <c r="X62" i="17"/>
  <c r="P61" i="17"/>
  <c r="Q61" i="17"/>
  <c r="R61" i="17"/>
  <c r="R63" i="17" s="1"/>
  <c r="S61" i="17"/>
  <c r="T61" i="17"/>
  <c r="U61" i="17"/>
  <c r="V61" i="17"/>
  <c r="W61" i="17"/>
  <c r="X61" i="17"/>
  <c r="X63" i="17" s="1"/>
  <c r="O61" i="17"/>
  <c r="O63" i="17" s="1"/>
  <c r="S63" i="17"/>
  <c r="Q63" i="17"/>
  <c r="X58" i="17"/>
  <c r="W58" i="17"/>
  <c r="V58" i="17"/>
  <c r="U58" i="17"/>
  <c r="T58" i="17"/>
  <c r="S58" i="17"/>
  <c r="R58" i="17"/>
  <c r="Q58" i="17"/>
  <c r="P58" i="17"/>
  <c r="X57" i="17"/>
  <c r="X59" i="17" s="1"/>
  <c r="W57" i="17"/>
  <c r="W59" i="17" s="1"/>
  <c r="V57" i="17"/>
  <c r="V59" i="17" s="1"/>
  <c r="U57" i="17"/>
  <c r="U59" i="17" s="1"/>
  <c r="T57" i="17"/>
  <c r="T59" i="17" s="1"/>
  <c r="S57" i="17"/>
  <c r="S59" i="17" s="1"/>
  <c r="R57" i="17"/>
  <c r="Q57" i="17"/>
  <c r="Q59" i="17" s="1"/>
  <c r="P57" i="17"/>
  <c r="P59" i="17" s="1"/>
  <c r="X53" i="17"/>
  <c r="X55" i="17" s="1"/>
  <c r="W53" i="17"/>
  <c r="W55" i="17" s="1"/>
  <c r="V53" i="17"/>
  <c r="V54" i="17" s="1"/>
  <c r="U53" i="17"/>
  <c r="U54" i="17" s="1"/>
  <c r="T53" i="17"/>
  <c r="T55" i="17" s="1"/>
  <c r="S53" i="17"/>
  <c r="S55" i="17" s="1"/>
  <c r="R53" i="17"/>
  <c r="R55" i="17" s="1"/>
  <c r="Q53" i="17"/>
  <c r="Q55" i="17" s="1"/>
  <c r="P53" i="17"/>
  <c r="P55" i="17" s="1"/>
  <c r="O53" i="17"/>
  <c r="O55" i="17" s="1"/>
  <c r="P61" i="16"/>
  <c r="Q61" i="16"/>
  <c r="R61" i="16"/>
  <c r="S61" i="16"/>
  <c r="T61" i="16"/>
  <c r="U61" i="16"/>
  <c r="V61" i="16"/>
  <c r="W61" i="16"/>
  <c r="X61" i="16"/>
  <c r="P60" i="16"/>
  <c r="Q60" i="16"/>
  <c r="R60" i="16"/>
  <c r="S60" i="16"/>
  <c r="T60" i="16"/>
  <c r="U60" i="16"/>
  <c r="V60" i="16"/>
  <c r="W60" i="16"/>
  <c r="X60" i="16"/>
  <c r="P62" i="16"/>
  <c r="Q62" i="16"/>
  <c r="R62" i="16"/>
  <c r="S62" i="16"/>
  <c r="T62" i="16"/>
  <c r="T63" i="16" s="1"/>
  <c r="U62" i="16"/>
  <c r="V62" i="16"/>
  <c r="W62" i="16"/>
  <c r="X62" i="16"/>
  <c r="X63" i="16" s="1"/>
  <c r="S63" i="16"/>
  <c r="R63" i="16"/>
  <c r="Q63" i="16"/>
  <c r="P63" i="16"/>
  <c r="U59" i="16"/>
  <c r="X59" i="16"/>
  <c r="T59" i="16"/>
  <c r="S59" i="16"/>
  <c r="R59" i="16"/>
  <c r="Q59" i="16"/>
  <c r="P59" i="16"/>
  <c r="O59" i="16"/>
  <c r="O62" i="15"/>
  <c r="X62" i="15"/>
  <c r="W62" i="15"/>
  <c r="V62" i="15"/>
  <c r="V63" i="15" s="1"/>
  <c r="U62" i="15"/>
  <c r="U63" i="15" s="1"/>
  <c r="T62" i="15"/>
  <c r="S62" i="15"/>
  <c r="R62" i="15"/>
  <c r="Q62" i="15"/>
  <c r="P62" i="15"/>
  <c r="O63" i="15"/>
  <c r="X61" i="15"/>
  <c r="W61" i="15"/>
  <c r="V61" i="15"/>
  <c r="U61" i="15"/>
  <c r="T61" i="15"/>
  <c r="S61" i="15"/>
  <c r="R61" i="15"/>
  <c r="Q61" i="15"/>
  <c r="P61" i="15"/>
  <c r="X60" i="15"/>
  <c r="W60" i="15"/>
  <c r="V60" i="15"/>
  <c r="U60" i="15"/>
  <c r="T60" i="15"/>
  <c r="S60" i="15"/>
  <c r="R60" i="15"/>
  <c r="Q60" i="15"/>
  <c r="P60" i="15"/>
  <c r="O60" i="15"/>
  <c r="X58" i="15"/>
  <c r="W58" i="15"/>
  <c r="V58" i="15"/>
  <c r="U58" i="15"/>
  <c r="T58" i="15"/>
  <c r="S58" i="15"/>
  <c r="R58" i="15"/>
  <c r="Q58" i="15"/>
  <c r="P58" i="15"/>
  <c r="O58" i="15"/>
  <c r="X57" i="15"/>
  <c r="X59" i="15" s="1"/>
  <c r="W57" i="15"/>
  <c r="W59" i="15" s="1"/>
  <c r="V57" i="15"/>
  <c r="U57" i="15"/>
  <c r="U59" i="15" s="1"/>
  <c r="T57" i="15"/>
  <c r="T59" i="15" s="1"/>
  <c r="S57" i="15"/>
  <c r="S59" i="15" s="1"/>
  <c r="R57" i="15"/>
  <c r="R59" i="15" s="1"/>
  <c r="Q57" i="15"/>
  <c r="Q59" i="15" s="1"/>
  <c r="P57" i="15"/>
  <c r="P59" i="15" s="1"/>
  <c r="O57" i="15"/>
  <c r="O59" i="15" s="1"/>
  <c r="X56" i="15"/>
  <c r="W56" i="15"/>
  <c r="V56" i="15"/>
  <c r="U56" i="15"/>
  <c r="T56" i="15"/>
  <c r="S56" i="15"/>
  <c r="R56" i="15"/>
  <c r="Q56" i="15"/>
  <c r="P56" i="15"/>
  <c r="O56" i="15"/>
  <c r="W54" i="15"/>
  <c r="V54" i="15"/>
  <c r="X53" i="15"/>
  <c r="X55" i="15" s="1"/>
  <c r="W53" i="15"/>
  <c r="W55" i="15" s="1"/>
  <c r="V53" i="15"/>
  <c r="V55" i="15" s="1"/>
  <c r="U53" i="15"/>
  <c r="U54" i="15" s="1"/>
  <c r="T53" i="15"/>
  <c r="T54" i="15" s="1"/>
  <c r="S53" i="15"/>
  <c r="S54" i="15" s="1"/>
  <c r="R53" i="15"/>
  <c r="R55" i="15" s="1"/>
  <c r="Q53" i="15"/>
  <c r="Q55" i="15" s="1"/>
  <c r="P53" i="15"/>
  <c r="P55" i="15" s="1"/>
  <c r="O53" i="15"/>
  <c r="O55" i="15" s="1"/>
  <c r="O62" i="14"/>
  <c r="O63" i="14" s="1"/>
  <c r="W63" i="14"/>
  <c r="X62" i="14"/>
  <c r="W62" i="14"/>
  <c r="V62" i="14"/>
  <c r="V63" i="14" s="1"/>
  <c r="U62" i="14"/>
  <c r="T62" i="14"/>
  <c r="S62" i="14"/>
  <c r="S63" i="14" s="1"/>
  <c r="R62" i="14"/>
  <c r="Q62" i="14"/>
  <c r="P62" i="14"/>
  <c r="X61" i="14"/>
  <c r="W61" i="14"/>
  <c r="V61" i="14"/>
  <c r="U61" i="14"/>
  <c r="U63" i="14" s="1"/>
  <c r="T61" i="14"/>
  <c r="S61" i="14"/>
  <c r="R61" i="14"/>
  <c r="Q61" i="14"/>
  <c r="P61" i="14"/>
  <c r="O61" i="14"/>
  <c r="X60" i="14"/>
  <c r="W60" i="14"/>
  <c r="V60" i="14"/>
  <c r="U60" i="14"/>
  <c r="T60" i="14"/>
  <c r="S60" i="14"/>
  <c r="R60" i="14"/>
  <c r="Q60" i="14"/>
  <c r="P60" i="14"/>
  <c r="O60" i="14"/>
  <c r="W59" i="14"/>
  <c r="X58" i="14"/>
  <c r="W58" i="14"/>
  <c r="V58" i="14"/>
  <c r="U58" i="14"/>
  <c r="T58" i="14"/>
  <c r="S58" i="14"/>
  <c r="R58" i="14"/>
  <c r="Q58" i="14"/>
  <c r="P58" i="14"/>
  <c r="O58" i="14"/>
  <c r="X57" i="14"/>
  <c r="W57" i="14"/>
  <c r="V57" i="14"/>
  <c r="V59" i="14" s="1"/>
  <c r="U57" i="14"/>
  <c r="U59" i="14" s="1"/>
  <c r="T57" i="14"/>
  <c r="T59" i="14" s="1"/>
  <c r="S57" i="14"/>
  <c r="R57" i="14"/>
  <c r="R59" i="14" s="1"/>
  <c r="Q57" i="14"/>
  <c r="P57" i="14"/>
  <c r="O57" i="14"/>
  <c r="O59" i="14" s="1"/>
  <c r="X56" i="14"/>
  <c r="W56" i="14"/>
  <c r="V56" i="14"/>
  <c r="U56" i="14"/>
  <c r="T56" i="14"/>
  <c r="S56" i="14"/>
  <c r="R56" i="14"/>
  <c r="Q56" i="14"/>
  <c r="P56" i="14"/>
  <c r="O56" i="14"/>
  <c r="X55" i="14"/>
  <c r="V55" i="14"/>
  <c r="W54" i="14"/>
  <c r="Q54" i="14"/>
  <c r="O54" i="14"/>
  <c r="X53" i="14"/>
  <c r="X54" i="14" s="1"/>
  <c r="W53" i="14"/>
  <c r="W55" i="14" s="1"/>
  <c r="V53" i="14"/>
  <c r="V54" i="14" s="1"/>
  <c r="U53" i="14"/>
  <c r="U54" i="14" s="1"/>
  <c r="T53" i="14"/>
  <c r="T55" i="14" s="1"/>
  <c r="S53" i="14"/>
  <c r="S55" i="14" s="1"/>
  <c r="R53" i="14"/>
  <c r="R54" i="14" s="1"/>
  <c r="Q53" i="14"/>
  <c r="Q55" i="14" s="1"/>
  <c r="P53" i="14"/>
  <c r="P55" i="14" s="1"/>
  <c r="O53" i="14"/>
  <c r="O55" i="14" s="1"/>
  <c r="O61" i="13"/>
  <c r="O60" i="13"/>
  <c r="X62" i="13"/>
  <c r="W62" i="13"/>
  <c r="V62" i="13"/>
  <c r="V63" i="13" s="1"/>
  <c r="U62" i="13"/>
  <c r="U63" i="13" s="1"/>
  <c r="U64" i="13" s="1"/>
  <c r="T62" i="13"/>
  <c r="S62" i="13"/>
  <c r="S63" i="13" s="1"/>
  <c r="S64" i="13" s="1"/>
  <c r="R62" i="13"/>
  <c r="Q62" i="13"/>
  <c r="P62" i="13"/>
  <c r="O62" i="13"/>
  <c r="O63" i="13" s="1"/>
  <c r="X61" i="13"/>
  <c r="W61" i="13"/>
  <c r="V61" i="13"/>
  <c r="U61" i="13"/>
  <c r="T61" i="13"/>
  <c r="S61" i="13"/>
  <c r="R61" i="13"/>
  <c r="Q61" i="13"/>
  <c r="P61" i="13"/>
  <c r="X60" i="13"/>
  <c r="W60" i="13"/>
  <c r="V60" i="13"/>
  <c r="U60" i="13"/>
  <c r="T60" i="13"/>
  <c r="S60" i="13"/>
  <c r="R60" i="13"/>
  <c r="Q60" i="13"/>
  <c r="P60" i="13"/>
  <c r="U59" i="13"/>
  <c r="X58" i="13"/>
  <c r="W58" i="13"/>
  <c r="V58" i="13"/>
  <c r="U58" i="13"/>
  <c r="T58" i="13"/>
  <c r="S58" i="13"/>
  <c r="R58" i="13"/>
  <c r="Q58" i="13"/>
  <c r="P58" i="13"/>
  <c r="O58" i="13"/>
  <c r="X57" i="13"/>
  <c r="X59" i="13" s="1"/>
  <c r="W57" i="13"/>
  <c r="V57" i="13"/>
  <c r="V59" i="13" s="1"/>
  <c r="U57" i="13"/>
  <c r="T57" i="13"/>
  <c r="T59" i="13" s="1"/>
  <c r="S57" i="13"/>
  <c r="S59" i="13" s="1"/>
  <c r="R57" i="13"/>
  <c r="R59" i="13" s="1"/>
  <c r="Q57" i="13"/>
  <c r="P57" i="13"/>
  <c r="P59" i="13" s="1"/>
  <c r="O57" i="13"/>
  <c r="X56" i="13"/>
  <c r="W56" i="13"/>
  <c r="V56" i="13"/>
  <c r="U56" i="13"/>
  <c r="T56" i="13"/>
  <c r="S56" i="13"/>
  <c r="R56" i="13"/>
  <c r="Q56" i="13"/>
  <c r="P56" i="13"/>
  <c r="O56" i="13"/>
  <c r="V55" i="13"/>
  <c r="X54" i="13"/>
  <c r="X53" i="13"/>
  <c r="X55" i="13" s="1"/>
  <c r="W53" i="13"/>
  <c r="W54" i="13" s="1"/>
  <c r="V53" i="13"/>
  <c r="V54" i="13" s="1"/>
  <c r="U53" i="13"/>
  <c r="U54" i="13" s="1"/>
  <c r="T53" i="13"/>
  <c r="T55" i="13" s="1"/>
  <c r="S53" i="13"/>
  <c r="S55" i="13" s="1"/>
  <c r="R53" i="13"/>
  <c r="R55" i="13" s="1"/>
  <c r="Q53" i="13"/>
  <c r="Q55" i="13" s="1"/>
  <c r="P53" i="13"/>
  <c r="P55" i="13" s="1"/>
  <c r="O53" i="13"/>
  <c r="O55" i="13" s="1"/>
  <c r="O62" i="12"/>
  <c r="O61" i="12"/>
  <c r="O60" i="12"/>
  <c r="O58" i="12"/>
  <c r="O56" i="12"/>
  <c r="U63" i="12"/>
  <c r="X62" i="12"/>
  <c r="W62" i="12"/>
  <c r="W63" i="12" s="1"/>
  <c r="V62" i="12"/>
  <c r="V63" i="12" s="1"/>
  <c r="U62" i="12"/>
  <c r="T62" i="12"/>
  <c r="S62" i="12"/>
  <c r="R62" i="12"/>
  <c r="Q62" i="12"/>
  <c r="Q63" i="12" s="1"/>
  <c r="P62" i="12"/>
  <c r="P63" i="12" s="1"/>
  <c r="O63" i="12"/>
  <c r="X61" i="12"/>
  <c r="W61" i="12"/>
  <c r="V61" i="12"/>
  <c r="U61" i="12"/>
  <c r="T61" i="12"/>
  <c r="S61" i="12"/>
  <c r="R61" i="12"/>
  <c r="Q61" i="12"/>
  <c r="P61" i="12"/>
  <c r="X60" i="12"/>
  <c r="W60" i="12"/>
  <c r="V60" i="12"/>
  <c r="U60" i="12"/>
  <c r="T60" i="12"/>
  <c r="S60" i="12"/>
  <c r="R60" i="12"/>
  <c r="Q60" i="12"/>
  <c r="P60" i="12"/>
  <c r="X58" i="12"/>
  <c r="W58" i="12"/>
  <c r="V58" i="12"/>
  <c r="U58" i="12"/>
  <c r="T58" i="12"/>
  <c r="S58" i="12"/>
  <c r="R58" i="12"/>
  <c r="Q58" i="12"/>
  <c r="P58" i="12"/>
  <c r="X57" i="12"/>
  <c r="X59" i="12" s="1"/>
  <c r="W57" i="12"/>
  <c r="V57" i="12"/>
  <c r="V59" i="12" s="1"/>
  <c r="U57" i="12"/>
  <c r="U59" i="12" s="1"/>
  <c r="T57" i="12"/>
  <c r="T59" i="12" s="1"/>
  <c r="S57" i="12"/>
  <c r="S59" i="12" s="1"/>
  <c r="R57" i="12"/>
  <c r="R59" i="12" s="1"/>
  <c r="Q57" i="12"/>
  <c r="Q59" i="12" s="1"/>
  <c r="P57" i="12"/>
  <c r="P59" i="12" s="1"/>
  <c r="O57" i="12"/>
  <c r="O59" i="12" s="1"/>
  <c r="X56" i="12"/>
  <c r="W56" i="12"/>
  <c r="V56" i="12"/>
  <c r="U56" i="12"/>
  <c r="T56" i="12"/>
  <c r="S56" i="12"/>
  <c r="R56" i="12"/>
  <c r="Q56" i="12"/>
  <c r="P56" i="12"/>
  <c r="W54" i="12"/>
  <c r="O54" i="12"/>
  <c r="X53" i="12"/>
  <c r="X55" i="12" s="1"/>
  <c r="W53" i="12"/>
  <c r="W55" i="12" s="1"/>
  <c r="V53" i="12"/>
  <c r="V54" i="12" s="1"/>
  <c r="U53" i="12"/>
  <c r="U54" i="12" s="1"/>
  <c r="T53" i="12"/>
  <c r="T55" i="12" s="1"/>
  <c r="S53" i="12"/>
  <c r="S55" i="12" s="1"/>
  <c r="R53" i="12"/>
  <c r="R55" i="12" s="1"/>
  <c r="Q53" i="12"/>
  <c r="Q55" i="12" s="1"/>
  <c r="P53" i="12"/>
  <c r="P55" i="12" s="1"/>
  <c r="O53" i="12"/>
  <c r="O55" i="12" s="1"/>
  <c r="O62" i="11"/>
  <c r="O63" i="11" s="1"/>
  <c r="O64" i="11" s="1"/>
  <c r="X62" i="11"/>
  <c r="W62" i="11"/>
  <c r="V62" i="11"/>
  <c r="V63" i="11" s="1"/>
  <c r="U62" i="11"/>
  <c r="U63" i="11" s="1"/>
  <c r="U64" i="11" s="1"/>
  <c r="T62" i="11"/>
  <c r="T63" i="11" s="1"/>
  <c r="S62" i="11"/>
  <c r="S63" i="11" s="1"/>
  <c r="R62" i="11"/>
  <c r="Q62" i="11"/>
  <c r="P62" i="11"/>
  <c r="X61" i="11"/>
  <c r="W61" i="11"/>
  <c r="V61" i="11"/>
  <c r="U61" i="11"/>
  <c r="T61" i="11"/>
  <c r="S61" i="11"/>
  <c r="R61" i="11"/>
  <c r="Q61" i="11"/>
  <c r="P61" i="11"/>
  <c r="O61" i="11"/>
  <c r="X60" i="11"/>
  <c r="W60" i="11"/>
  <c r="V60" i="11"/>
  <c r="U60" i="11"/>
  <c r="T60" i="11"/>
  <c r="S60" i="11"/>
  <c r="R60" i="11"/>
  <c r="Q60" i="11"/>
  <c r="P60" i="11"/>
  <c r="O60" i="11"/>
  <c r="X58" i="11"/>
  <c r="W58" i="11"/>
  <c r="V58" i="11"/>
  <c r="U58" i="11"/>
  <c r="T58" i="11"/>
  <c r="S58" i="11"/>
  <c r="R58" i="11"/>
  <c r="Q58" i="11"/>
  <c r="P58" i="11"/>
  <c r="O58" i="11"/>
  <c r="X57" i="11"/>
  <c r="X59" i="11" s="1"/>
  <c r="W57" i="11"/>
  <c r="W59" i="11" s="1"/>
  <c r="V57" i="11"/>
  <c r="V59" i="11" s="1"/>
  <c r="U57" i="11"/>
  <c r="U59" i="11" s="1"/>
  <c r="T57" i="11"/>
  <c r="S57" i="11"/>
  <c r="R57" i="11"/>
  <c r="R59" i="11" s="1"/>
  <c r="Q57" i="11"/>
  <c r="Q59" i="11" s="1"/>
  <c r="P57" i="11"/>
  <c r="P59" i="11" s="1"/>
  <c r="O57" i="11"/>
  <c r="O59" i="11" s="1"/>
  <c r="X56" i="11"/>
  <c r="W56" i="11"/>
  <c r="V56" i="11"/>
  <c r="U56" i="11"/>
  <c r="T56" i="11"/>
  <c r="S56" i="11"/>
  <c r="R56" i="11"/>
  <c r="Q56" i="11"/>
  <c r="P56" i="11"/>
  <c r="O56" i="11"/>
  <c r="X53" i="11"/>
  <c r="X55" i="11" s="1"/>
  <c r="W53" i="11"/>
  <c r="W55" i="11" s="1"/>
  <c r="V53" i="11"/>
  <c r="V54" i="11" s="1"/>
  <c r="U53" i="11"/>
  <c r="U54" i="11" s="1"/>
  <c r="T53" i="11"/>
  <c r="T55" i="11" s="1"/>
  <c r="S53" i="11"/>
  <c r="S55" i="11" s="1"/>
  <c r="R53" i="11"/>
  <c r="R55" i="11" s="1"/>
  <c r="Q53" i="11"/>
  <c r="Q55" i="11" s="1"/>
  <c r="P53" i="11"/>
  <c r="P55" i="11" s="1"/>
  <c r="O53" i="11"/>
  <c r="O55" i="11" s="1"/>
  <c r="O58" i="10"/>
  <c r="P57" i="10"/>
  <c r="P59" i="10" s="1"/>
  <c r="Q57" i="10"/>
  <c r="Q59" i="10" s="1"/>
  <c r="R57" i="10"/>
  <c r="S57" i="10"/>
  <c r="T57" i="10"/>
  <c r="U57" i="10"/>
  <c r="U59" i="10" s="1"/>
  <c r="V57" i="10"/>
  <c r="W57" i="10"/>
  <c r="X57" i="10"/>
  <c r="O57" i="10"/>
  <c r="O59" i="10" s="1"/>
  <c r="P56" i="10"/>
  <c r="Q56" i="10"/>
  <c r="R56" i="10"/>
  <c r="S56" i="10"/>
  <c r="T56" i="10"/>
  <c r="U56" i="10"/>
  <c r="V56" i="10"/>
  <c r="W56" i="10"/>
  <c r="X56" i="10"/>
  <c r="O56" i="10"/>
  <c r="O55" i="10"/>
  <c r="O53" i="10"/>
  <c r="O54" i="10" s="1"/>
  <c r="P61" i="10"/>
  <c r="Q61" i="10"/>
  <c r="R61" i="10"/>
  <c r="S61" i="10"/>
  <c r="T61" i="10"/>
  <c r="U61" i="10"/>
  <c r="U63" i="10" s="1"/>
  <c r="V61" i="10"/>
  <c r="V63" i="10" s="1"/>
  <c r="W61" i="10"/>
  <c r="X61" i="10"/>
  <c r="O61" i="10"/>
  <c r="P60" i="10"/>
  <c r="Q60" i="10"/>
  <c r="R60" i="10"/>
  <c r="S60" i="10"/>
  <c r="T60" i="10"/>
  <c r="U60" i="10"/>
  <c r="V60" i="10"/>
  <c r="W60" i="10"/>
  <c r="X60" i="10"/>
  <c r="O60" i="10"/>
  <c r="X62" i="10"/>
  <c r="X63" i="10" s="1"/>
  <c r="W62" i="10"/>
  <c r="V62" i="10"/>
  <c r="U62" i="10"/>
  <c r="T62" i="10"/>
  <c r="S62" i="10"/>
  <c r="S63" i="10" s="1"/>
  <c r="R62" i="10"/>
  <c r="Q62" i="10"/>
  <c r="P62" i="10"/>
  <c r="P63" i="10" s="1"/>
  <c r="O62" i="10"/>
  <c r="O63" i="10" s="1"/>
  <c r="X58" i="10"/>
  <c r="W58" i="10"/>
  <c r="V58" i="10"/>
  <c r="V59" i="10" s="1"/>
  <c r="U58" i="10"/>
  <c r="T58" i="10"/>
  <c r="T59" i="10" s="1"/>
  <c r="S58" i="10"/>
  <c r="R58" i="10"/>
  <c r="Q58" i="10"/>
  <c r="P58" i="10"/>
  <c r="X59" i="10"/>
  <c r="S59" i="10"/>
  <c r="R59" i="10"/>
  <c r="W55" i="10"/>
  <c r="V55" i="10"/>
  <c r="X54" i="10"/>
  <c r="W54" i="10"/>
  <c r="P54" i="10"/>
  <c r="X53" i="10"/>
  <c r="X55" i="10" s="1"/>
  <c r="W53" i="10"/>
  <c r="V53" i="10"/>
  <c r="V54" i="10" s="1"/>
  <c r="U53" i="10"/>
  <c r="U54" i="10" s="1"/>
  <c r="T53" i="10"/>
  <c r="T55" i="10" s="1"/>
  <c r="S53" i="10"/>
  <c r="S55" i="10" s="1"/>
  <c r="R53" i="10"/>
  <c r="R55" i="10" s="1"/>
  <c r="Q53" i="10"/>
  <c r="Q55" i="10" s="1"/>
  <c r="P53" i="10"/>
  <c r="P55" i="10" s="1"/>
  <c r="X62" i="9"/>
  <c r="W62" i="9"/>
  <c r="V62" i="9"/>
  <c r="U62" i="9"/>
  <c r="T62" i="9"/>
  <c r="S62" i="9"/>
  <c r="R62" i="9"/>
  <c r="Q62" i="9"/>
  <c r="P62" i="9"/>
  <c r="O62" i="9"/>
  <c r="X61" i="9"/>
  <c r="W61" i="9"/>
  <c r="V61" i="9"/>
  <c r="U61" i="9"/>
  <c r="T61" i="9"/>
  <c r="S61" i="9"/>
  <c r="R61" i="9"/>
  <c r="Q61" i="9"/>
  <c r="P61" i="9"/>
  <c r="O61" i="9"/>
  <c r="X60" i="9"/>
  <c r="W60" i="9"/>
  <c r="V60" i="9"/>
  <c r="U60" i="9"/>
  <c r="T60" i="9"/>
  <c r="S60" i="9"/>
  <c r="R60" i="9"/>
  <c r="Q60" i="9"/>
  <c r="P60" i="9"/>
  <c r="O60" i="9"/>
  <c r="X58" i="9"/>
  <c r="W58" i="9"/>
  <c r="V58" i="9"/>
  <c r="U58" i="9"/>
  <c r="T58" i="9"/>
  <c r="S58" i="9"/>
  <c r="R58" i="9"/>
  <c r="Q58" i="9"/>
  <c r="P58" i="9"/>
  <c r="O58" i="9"/>
  <c r="X57" i="9"/>
  <c r="X59" i="9" s="1"/>
  <c r="W57" i="9"/>
  <c r="W59" i="9" s="1"/>
  <c r="V57" i="9"/>
  <c r="V59" i="9" s="1"/>
  <c r="U57" i="9"/>
  <c r="T57" i="9"/>
  <c r="S57" i="9"/>
  <c r="R57" i="9"/>
  <c r="R59" i="9" s="1"/>
  <c r="Q57" i="9"/>
  <c r="P57" i="9"/>
  <c r="P59" i="9" s="1"/>
  <c r="O57" i="9"/>
  <c r="O59" i="9" s="1"/>
  <c r="X56" i="9"/>
  <c r="W56" i="9"/>
  <c r="V56" i="9"/>
  <c r="U56" i="9"/>
  <c r="T56" i="9"/>
  <c r="S56" i="9"/>
  <c r="R56" i="9"/>
  <c r="Q56" i="9"/>
  <c r="P56" i="9"/>
  <c r="O56" i="9"/>
  <c r="X53" i="9"/>
  <c r="X55" i="9" s="1"/>
  <c r="W53" i="9"/>
  <c r="W54" i="9" s="1"/>
  <c r="V53" i="9"/>
  <c r="V55" i="9" s="1"/>
  <c r="U53" i="9"/>
  <c r="U54" i="9" s="1"/>
  <c r="T53" i="9"/>
  <c r="T54" i="9" s="1"/>
  <c r="S53" i="9"/>
  <c r="S55" i="9" s="1"/>
  <c r="R53" i="9"/>
  <c r="R55" i="9" s="1"/>
  <c r="Q53" i="9"/>
  <c r="Q55" i="9" s="1"/>
  <c r="P53" i="9"/>
  <c r="P55" i="9" s="1"/>
  <c r="O53" i="9"/>
  <c r="O55" i="9" s="1"/>
  <c r="U63" i="8"/>
  <c r="X62" i="8"/>
  <c r="W62" i="8"/>
  <c r="V62" i="8"/>
  <c r="V63" i="8" s="1"/>
  <c r="U62" i="8"/>
  <c r="T62" i="8"/>
  <c r="S62" i="8"/>
  <c r="R62" i="8"/>
  <c r="Q62" i="8"/>
  <c r="P62" i="8"/>
  <c r="O62" i="8"/>
  <c r="X61" i="8"/>
  <c r="W61" i="8"/>
  <c r="V61" i="8"/>
  <c r="U61" i="8"/>
  <c r="T61" i="8"/>
  <c r="S61" i="8"/>
  <c r="R61" i="8"/>
  <c r="Q61" i="8"/>
  <c r="P61" i="8"/>
  <c r="O61" i="8"/>
  <c r="X60" i="8"/>
  <c r="W60" i="8"/>
  <c r="V60" i="8"/>
  <c r="U60" i="8"/>
  <c r="T60" i="8"/>
  <c r="S60" i="8"/>
  <c r="R60" i="8"/>
  <c r="Q60" i="8"/>
  <c r="P60" i="8"/>
  <c r="O60" i="8"/>
  <c r="U59" i="8"/>
  <c r="X58" i="8"/>
  <c r="W58" i="8"/>
  <c r="V58" i="8"/>
  <c r="U58" i="8"/>
  <c r="T58" i="8"/>
  <c r="S58" i="8"/>
  <c r="R58" i="8"/>
  <c r="Q58" i="8"/>
  <c r="P58" i="8"/>
  <c r="O58" i="8"/>
  <c r="X57" i="8"/>
  <c r="X59" i="8" s="1"/>
  <c r="W57" i="8"/>
  <c r="W59" i="8" s="1"/>
  <c r="V57" i="8"/>
  <c r="V59" i="8" s="1"/>
  <c r="U57" i="8"/>
  <c r="T57" i="8"/>
  <c r="T59" i="8" s="1"/>
  <c r="S57" i="8"/>
  <c r="S59" i="8" s="1"/>
  <c r="R57" i="8"/>
  <c r="R59" i="8" s="1"/>
  <c r="Q57" i="8"/>
  <c r="P57" i="8"/>
  <c r="P59" i="8" s="1"/>
  <c r="O57" i="8"/>
  <c r="O59" i="8" s="1"/>
  <c r="X56" i="8"/>
  <c r="W56" i="8"/>
  <c r="V56" i="8"/>
  <c r="U56" i="8"/>
  <c r="T56" i="8"/>
  <c r="S56" i="8"/>
  <c r="R56" i="8"/>
  <c r="Q56" i="8"/>
  <c r="P56" i="8"/>
  <c r="O56" i="8"/>
  <c r="U55" i="8"/>
  <c r="W54" i="8"/>
  <c r="P54" i="8"/>
  <c r="O54" i="8"/>
  <c r="X53" i="8"/>
  <c r="X55" i="8" s="1"/>
  <c r="W53" i="8"/>
  <c r="W55" i="8" s="1"/>
  <c r="V53" i="8"/>
  <c r="V54" i="8" s="1"/>
  <c r="U53" i="8"/>
  <c r="U54" i="8" s="1"/>
  <c r="T53" i="8"/>
  <c r="T55" i="8" s="1"/>
  <c r="S53" i="8"/>
  <c r="S55" i="8" s="1"/>
  <c r="R53" i="8"/>
  <c r="R55" i="8" s="1"/>
  <c r="Q53" i="8"/>
  <c r="Q55" i="8" s="1"/>
  <c r="P53" i="8"/>
  <c r="P55" i="8" s="1"/>
  <c r="O53" i="8"/>
  <c r="O55" i="8" s="1"/>
  <c r="X62" i="7"/>
  <c r="W62" i="7"/>
  <c r="V62" i="7"/>
  <c r="U62" i="7"/>
  <c r="T62" i="7"/>
  <c r="S62" i="7"/>
  <c r="S63" i="7" s="1"/>
  <c r="R62" i="7"/>
  <c r="Q62" i="7"/>
  <c r="P62" i="7"/>
  <c r="O62" i="7"/>
  <c r="X61" i="7"/>
  <c r="W61" i="7"/>
  <c r="V61" i="7"/>
  <c r="U61" i="7"/>
  <c r="T61" i="7"/>
  <c r="S61" i="7"/>
  <c r="R61" i="7"/>
  <c r="Q61" i="7"/>
  <c r="P61" i="7"/>
  <c r="O61" i="7"/>
  <c r="X60" i="7"/>
  <c r="W60" i="7"/>
  <c r="V60" i="7"/>
  <c r="U60" i="7"/>
  <c r="T60" i="7"/>
  <c r="S60" i="7"/>
  <c r="R60" i="7"/>
  <c r="Q60" i="7"/>
  <c r="P60" i="7"/>
  <c r="O60" i="7"/>
  <c r="X58" i="7"/>
  <c r="W58" i="7"/>
  <c r="V58" i="7"/>
  <c r="U58" i="7"/>
  <c r="T58" i="7"/>
  <c r="S58" i="7"/>
  <c r="R58" i="7"/>
  <c r="Q58" i="7"/>
  <c r="P58" i="7"/>
  <c r="O58" i="7"/>
  <c r="X57" i="7"/>
  <c r="X59" i="7" s="1"/>
  <c r="W57" i="7"/>
  <c r="V57" i="7"/>
  <c r="U57" i="7"/>
  <c r="U59" i="7" s="1"/>
  <c r="T57" i="7"/>
  <c r="T59" i="7" s="1"/>
  <c r="S57" i="7"/>
  <c r="R57" i="7"/>
  <c r="R59" i="7" s="1"/>
  <c r="Q57" i="7"/>
  <c r="Q59" i="7" s="1"/>
  <c r="P57" i="7"/>
  <c r="P59" i="7" s="1"/>
  <c r="O57" i="7"/>
  <c r="X56" i="7"/>
  <c r="W56" i="7"/>
  <c r="V56" i="7"/>
  <c r="U56" i="7"/>
  <c r="T56" i="7"/>
  <c r="S56" i="7"/>
  <c r="R56" i="7"/>
  <c r="Q56" i="7"/>
  <c r="P56" i="7"/>
  <c r="O56" i="7"/>
  <c r="X53" i="7"/>
  <c r="X55" i="7" s="1"/>
  <c r="W53" i="7"/>
  <c r="W54" i="7" s="1"/>
  <c r="V53" i="7"/>
  <c r="V54" i="7" s="1"/>
  <c r="U53" i="7"/>
  <c r="U54" i="7" s="1"/>
  <c r="T53" i="7"/>
  <c r="T55" i="7" s="1"/>
  <c r="S53" i="7"/>
  <c r="S55" i="7" s="1"/>
  <c r="R53" i="7"/>
  <c r="R55" i="7" s="1"/>
  <c r="Q53" i="7"/>
  <c r="Q55" i="7" s="1"/>
  <c r="P53" i="7"/>
  <c r="P55" i="7" s="1"/>
  <c r="O53" i="7"/>
  <c r="O55" i="7" s="1"/>
  <c r="V63" i="5"/>
  <c r="U63" i="5"/>
  <c r="X62" i="5"/>
  <c r="X63" i="5" s="1"/>
  <c r="W62" i="5"/>
  <c r="W63" i="5" s="1"/>
  <c r="V62" i="5"/>
  <c r="U62" i="5"/>
  <c r="T62" i="5"/>
  <c r="T63" i="5" s="1"/>
  <c r="S62" i="5"/>
  <c r="S63" i="5" s="1"/>
  <c r="S64" i="5" s="1"/>
  <c r="R62" i="5"/>
  <c r="R63" i="5" s="1"/>
  <c r="Q62" i="5"/>
  <c r="Q63" i="5" s="1"/>
  <c r="P62" i="5"/>
  <c r="P63" i="5" s="1"/>
  <c r="O62" i="5"/>
  <c r="O63" i="5" s="1"/>
  <c r="X61" i="5"/>
  <c r="W61" i="5"/>
  <c r="V61" i="5"/>
  <c r="U61" i="5"/>
  <c r="T61" i="5"/>
  <c r="S61" i="5"/>
  <c r="R61" i="5"/>
  <c r="Q61" i="5"/>
  <c r="P61" i="5"/>
  <c r="O61" i="5"/>
  <c r="X60" i="5"/>
  <c r="W60" i="5"/>
  <c r="V60" i="5"/>
  <c r="U60" i="5"/>
  <c r="T60" i="5"/>
  <c r="S60" i="5"/>
  <c r="R60" i="5"/>
  <c r="Q60" i="5"/>
  <c r="P60" i="5"/>
  <c r="O60" i="5"/>
  <c r="V59" i="5"/>
  <c r="U59" i="5"/>
  <c r="X58" i="5"/>
  <c r="W58" i="5"/>
  <c r="W59" i="5" s="1"/>
  <c r="V58" i="5"/>
  <c r="U58" i="5"/>
  <c r="T58" i="5"/>
  <c r="S58" i="5"/>
  <c r="R58" i="5"/>
  <c r="Q58" i="5"/>
  <c r="P58" i="5"/>
  <c r="O58" i="5"/>
  <c r="O59" i="5" s="1"/>
  <c r="X57" i="5"/>
  <c r="X59" i="5" s="1"/>
  <c r="W57" i="5"/>
  <c r="V57" i="5"/>
  <c r="U57" i="5"/>
  <c r="T57" i="5"/>
  <c r="T59" i="5" s="1"/>
  <c r="S57" i="5"/>
  <c r="S59" i="5" s="1"/>
  <c r="R57" i="5"/>
  <c r="R59" i="5" s="1"/>
  <c r="Q57" i="5"/>
  <c r="Q59" i="5" s="1"/>
  <c r="P57" i="5"/>
  <c r="P59" i="5" s="1"/>
  <c r="O57" i="5"/>
  <c r="X56" i="5"/>
  <c r="W56" i="5"/>
  <c r="V56" i="5"/>
  <c r="U56" i="5"/>
  <c r="T56" i="5"/>
  <c r="S56" i="5"/>
  <c r="R56" i="5"/>
  <c r="Q56" i="5"/>
  <c r="P56" i="5"/>
  <c r="O56" i="5"/>
  <c r="W55" i="5"/>
  <c r="V55" i="5"/>
  <c r="U55" i="5"/>
  <c r="O55" i="5"/>
  <c r="X54" i="5"/>
  <c r="W54" i="5"/>
  <c r="P54" i="5"/>
  <c r="O54" i="5"/>
  <c r="X53" i="5"/>
  <c r="X55" i="5" s="1"/>
  <c r="W53" i="5"/>
  <c r="V53" i="5"/>
  <c r="V54" i="5" s="1"/>
  <c r="U53" i="5"/>
  <c r="U54" i="5" s="1"/>
  <c r="T53" i="5"/>
  <c r="T55" i="5" s="1"/>
  <c r="S53" i="5"/>
  <c r="S55" i="5" s="1"/>
  <c r="R53" i="5"/>
  <c r="R55" i="5" s="1"/>
  <c r="Q53" i="5"/>
  <c r="Q55" i="5" s="1"/>
  <c r="P53" i="5"/>
  <c r="P55" i="5" s="1"/>
  <c r="O53" i="5"/>
  <c r="V63" i="4"/>
  <c r="U63" i="4"/>
  <c r="X62" i="4"/>
  <c r="X63" i="4" s="1"/>
  <c r="W62" i="4"/>
  <c r="W63" i="4" s="1"/>
  <c r="V62" i="4"/>
  <c r="U62" i="4"/>
  <c r="T62" i="4"/>
  <c r="T63" i="4" s="1"/>
  <c r="S62" i="4"/>
  <c r="S63" i="4" s="1"/>
  <c r="S64" i="4" s="1"/>
  <c r="R62" i="4"/>
  <c r="R63" i="4" s="1"/>
  <c r="Q62" i="4"/>
  <c r="Q63" i="4" s="1"/>
  <c r="P62" i="4"/>
  <c r="P63" i="4" s="1"/>
  <c r="O62" i="4"/>
  <c r="O63" i="4" s="1"/>
  <c r="X61" i="4"/>
  <c r="W61" i="4"/>
  <c r="V61" i="4"/>
  <c r="U61" i="4"/>
  <c r="T61" i="4"/>
  <c r="S61" i="4"/>
  <c r="R61" i="4"/>
  <c r="Q61" i="4"/>
  <c r="P61" i="4"/>
  <c r="O61" i="4"/>
  <c r="X60" i="4"/>
  <c r="W60" i="4"/>
  <c r="V60" i="4"/>
  <c r="U60" i="4"/>
  <c r="T60" i="4"/>
  <c r="S60" i="4"/>
  <c r="R60" i="4"/>
  <c r="Q60" i="4"/>
  <c r="P60" i="4"/>
  <c r="O60" i="4"/>
  <c r="V59" i="4"/>
  <c r="U59" i="4"/>
  <c r="X58" i="4"/>
  <c r="W58" i="4"/>
  <c r="W59" i="4" s="1"/>
  <c r="V58" i="4"/>
  <c r="U58" i="4"/>
  <c r="T58" i="4"/>
  <c r="S58" i="4"/>
  <c r="R58" i="4"/>
  <c r="Q58" i="4"/>
  <c r="P58" i="4"/>
  <c r="O58" i="4"/>
  <c r="O59" i="4" s="1"/>
  <c r="X57" i="4"/>
  <c r="X59" i="4" s="1"/>
  <c r="W57" i="4"/>
  <c r="V57" i="4"/>
  <c r="U57" i="4"/>
  <c r="T57" i="4"/>
  <c r="T59" i="4" s="1"/>
  <c r="S57" i="4"/>
  <c r="S59" i="4" s="1"/>
  <c r="R57" i="4"/>
  <c r="R59" i="4" s="1"/>
  <c r="Q57" i="4"/>
  <c r="Q59" i="4" s="1"/>
  <c r="P57" i="4"/>
  <c r="P59" i="4" s="1"/>
  <c r="O57" i="4"/>
  <c r="X56" i="4"/>
  <c r="W56" i="4"/>
  <c r="V56" i="4"/>
  <c r="U56" i="4"/>
  <c r="T56" i="4"/>
  <c r="S56" i="4"/>
  <c r="R56" i="4"/>
  <c r="Q56" i="4"/>
  <c r="P56" i="4"/>
  <c r="O56" i="4"/>
  <c r="W55" i="4"/>
  <c r="V55" i="4"/>
  <c r="U55" i="4"/>
  <c r="O55" i="4"/>
  <c r="X54" i="4"/>
  <c r="W54" i="4"/>
  <c r="P54" i="4"/>
  <c r="O54" i="4"/>
  <c r="X53" i="4"/>
  <c r="X55" i="4" s="1"/>
  <c r="W53" i="4"/>
  <c r="V53" i="4"/>
  <c r="V54" i="4" s="1"/>
  <c r="U53" i="4"/>
  <c r="U54" i="4" s="1"/>
  <c r="T53" i="4"/>
  <c r="T55" i="4" s="1"/>
  <c r="S53" i="4"/>
  <c r="S55" i="4" s="1"/>
  <c r="R53" i="4"/>
  <c r="R55" i="4" s="1"/>
  <c r="Q53" i="4"/>
  <c r="Q55" i="4" s="1"/>
  <c r="P53" i="4"/>
  <c r="P55" i="4" s="1"/>
  <c r="O53" i="4"/>
  <c r="Q61" i="3"/>
  <c r="O61" i="3"/>
  <c r="O62" i="3"/>
  <c r="U63" i="3"/>
  <c r="T63" i="3"/>
  <c r="X62" i="3"/>
  <c r="W62" i="3"/>
  <c r="W63" i="3" s="1"/>
  <c r="V62" i="3"/>
  <c r="V63" i="3" s="1"/>
  <c r="U62" i="3"/>
  <c r="T62" i="3"/>
  <c r="S62" i="3"/>
  <c r="S63" i="3" s="1"/>
  <c r="R62" i="3"/>
  <c r="R63" i="3" s="1"/>
  <c r="Q62" i="3"/>
  <c r="Q63" i="3" s="1"/>
  <c r="P62" i="3"/>
  <c r="O63" i="3"/>
  <c r="X61" i="3"/>
  <c r="X63" i="3" s="1"/>
  <c r="X64" i="3" s="1"/>
  <c r="W61" i="3"/>
  <c r="V61" i="3"/>
  <c r="U61" i="3"/>
  <c r="T61" i="3"/>
  <c r="S61" i="3"/>
  <c r="R61" i="3"/>
  <c r="P61" i="3"/>
  <c r="P63" i="3" s="1"/>
  <c r="X60" i="3"/>
  <c r="W60" i="3"/>
  <c r="V60" i="3"/>
  <c r="U60" i="3"/>
  <c r="T60" i="3"/>
  <c r="S60" i="3"/>
  <c r="R60" i="3"/>
  <c r="Q60" i="3"/>
  <c r="P60" i="3"/>
  <c r="O60" i="3"/>
  <c r="U59" i="3"/>
  <c r="T59" i="3"/>
  <c r="X58" i="3"/>
  <c r="W58" i="3"/>
  <c r="V58" i="3"/>
  <c r="U58" i="3"/>
  <c r="T58" i="3"/>
  <c r="S58" i="3"/>
  <c r="R58" i="3"/>
  <c r="Q58" i="3"/>
  <c r="P58" i="3"/>
  <c r="O58" i="3"/>
  <c r="X57" i="3"/>
  <c r="X59" i="3" s="1"/>
  <c r="W57" i="3"/>
  <c r="W59" i="3" s="1"/>
  <c r="V57" i="3"/>
  <c r="V59" i="3" s="1"/>
  <c r="U57" i="3"/>
  <c r="T57" i="3"/>
  <c r="S57" i="3"/>
  <c r="S59" i="3" s="1"/>
  <c r="R57" i="3"/>
  <c r="R59" i="3" s="1"/>
  <c r="Q57" i="3"/>
  <c r="Q59" i="3" s="1"/>
  <c r="P57" i="3"/>
  <c r="P59" i="3" s="1"/>
  <c r="O57" i="3"/>
  <c r="O59" i="3" s="1"/>
  <c r="X56" i="3"/>
  <c r="W56" i="3"/>
  <c r="V56" i="3"/>
  <c r="U56" i="3"/>
  <c r="T56" i="3"/>
  <c r="S56" i="3"/>
  <c r="R56" i="3"/>
  <c r="Q56" i="3"/>
  <c r="P56" i="3"/>
  <c r="O56" i="3"/>
  <c r="U55" i="3"/>
  <c r="T55" i="3"/>
  <c r="W54" i="3"/>
  <c r="V54" i="3"/>
  <c r="O54" i="3"/>
  <c r="X53" i="3"/>
  <c r="X55" i="3" s="1"/>
  <c r="W53" i="3"/>
  <c r="W55" i="3" s="1"/>
  <c r="V53" i="3"/>
  <c r="V55" i="3" s="1"/>
  <c r="U53" i="3"/>
  <c r="U54" i="3" s="1"/>
  <c r="T53" i="3"/>
  <c r="T54" i="3" s="1"/>
  <c r="S53" i="3"/>
  <c r="S55" i="3" s="1"/>
  <c r="R53" i="3"/>
  <c r="R55" i="3" s="1"/>
  <c r="Q53" i="3"/>
  <c r="Q55" i="3" s="1"/>
  <c r="P53" i="3"/>
  <c r="P55" i="3" s="1"/>
  <c r="O53" i="3"/>
  <c r="O55" i="3" s="1"/>
  <c r="O62" i="2"/>
  <c r="X62" i="2"/>
  <c r="W62" i="2"/>
  <c r="W63" i="2" s="1"/>
  <c r="V62" i="2"/>
  <c r="V63" i="2" s="1"/>
  <c r="U62" i="2"/>
  <c r="U63" i="2" s="1"/>
  <c r="U64" i="2" s="1"/>
  <c r="T62" i="2"/>
  <c r="S62" i="2"/>
  <c r="R62" i="2"/>
  <c r="Q62" i="2"/>
  <c r="P62" i="2"/>
  <c r="O63" i="2"/>
  <c r="X61" i="2"/>
  <c r="W61" i="2"/>
  <c r="V61" i="2"/>
  <c r="U61" i="2"/>
  <c r="T61" i="2"/>
  <c r="S61" i="2"/>
  <c r="R61" i="2"/>
  <c r="Q61" i="2"/>
  <c r="P61" i="2"/>
  <c r="O61" i="2"/>
  <c r="X60" i="2"/>
  <c r="W60" i="2"/>
  <c r="V60" i="2"/>
  <c r="U60" i="2"/>
  <c r="T60" i="2"/>
  <c r="S60" i="2"/>
  <c r="R60" i="2"/>
  <c r="Q60" i="2"/>
  <c r="P60" i="2"/>
  <c r="O60" i="2"/>
  <c r="X58" i="2"/>
  <c r="W58" i="2"/>
  <c r="W59" i="2" s="1"/>
  <c r="V58" i="2"/>
  <c r="U58" i="2"/>
  <c r="T58" i="2"/>
  <c r="S58" i="2"/>
  <c r="R58" i="2"/>
  <c r="Q58" i="2"/>
  <c r="P58" i="2"/>
  <c r="O58" i="2"/>
  <c r="O59" i="2" s="1"/>
  <c r="X57" i="2"/>
  <c r="X59" i="2" s="1"/>
  <c r="W57" i="2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O57" i="2"/>
  <c r="X56" i="2"/>
  <c r="W56" i="2"/>
  <c r="V56" i="2"/>
  <c r="U56" i="2"/>
  <c r="T56" i="2"/>
  <c r="S56" i="2"/>
  <c r="R56" i="2"/>
  <c r="Q56" i="2"/>
  <c r="P56" i="2"/>
  <c r="O56" i="2"/>
  <c r="O55" i="2"/>
  <c r="X54" i="2"/>
  <c r="X53" i="2"/>
  <c r="X55" i="2" s="1"/>
  <c r="W53" i="2"/>
  <c r="W54" i="2" s="1"/>
  <c r="V53" i="2"/>
  <c r="V54" i="2" s="1"/>
  <c r="U53" i="2"/>
  <c r="U54" i="2" s="1"/>
  <c r="T53" i="2"/>
  <c r="T55" i="2" s="1"/>
  <c r="S53" i="2"/>
  <c r="S55" i="2" s="1"/>
  <c r="R53" i="2"/>
  <c r="R55" i="2" s="1"/>
  <c r="Q53" i="2"/>
  <c r="Q54" i="2" s="1"/>
  <c r="P53" i="2"/>
  <c r="P55" i="2" s="1"/>
  <c r="O53" i="2"/>
  <c r="O54" i="2" s="1"/>
  <c r="P62" i="1"/>
  <c r="Q62" i="1"/>
  <c r="R62" i="1"/>
  <c r="S62" i="1"/>
  <c r="T62" i="1"/>
  <c r="U62" i="1"/>
  <c r="V62" i="1"/>
  <c r="W62" i="1"/>
  <c r="X62" i="1"/>
  <c r="O62" i="1"/>
  <c r="O63" i="1" s="1"/>
  <c r="BF4" i="45" s="1"/>
  <c r="P61" i="1"/>
  <c r="Q61" i="1"/>
  <c r="Q63" i="1" s="1"/>
  <c r="R61" i="1"/>
  <c r="S61" i="1"/>
  <c r="T61" i="1"/>
  <c r="U61" i="1"/>
  <c r="V61" i="1"/>
  <c r="W61" i="1"/>
  <c r="X61" i="1"/>
  <c r="X63" i="1" s="1"/>
  <c r="P60" i="1"/>
  <c r="Q60" i="1"/>
  <c r="R60" i="1"/>
  <c r="S60" i="1"/>
  <c r="T60" i="1"/>
  <c r="U60" i="1"/>
  <c r="V60" i="1"/>
  <c r="W60" i="1"/>
  <c r="X60" i="1"/>
  <c r="O60" i="1"/>
  <c r="P58" i="1"/>
  <c r="Q58" i="1"/>
  <c r="R58" i="1"/>
  <c r="S58" i="1"/>
  <c r="T58" i="1"/>
  <c r="U58" i="1"/>
  <c r="V58" i="1"/>
  <c r="W58" i="1"/>
  <c r="X58" i="1"/>
  <c r="O58" i="1"/>
  <c r="P57" i="1"/>
  <c r="P59" i="1" s="1"/>
  <c r="Q57" i="1"/>
  <c r="Q59" i="1" s="1"/>
  <c r="R57" i="1"/>
  <c r="R59" i="1" s="1"/>
  <c r="S57" i="1"/>
  <c r="S59" i="1" s="1"/>
  <c r="T57" i="1"/>
  <c r="U57" i="1"/>
  <c r="V57" i="1"/>
  <c r="W57" i="1"/>
  <c r="X57" i="1"/>
  <c r="X59" i="1" s="1"/>
  <c r="O57" i="1"/>
  <c r="P56" i="1"/>
  <c r="Q56" i="1"/>
  <c r="R56" i="1"/>
  <c r="S56" i="1"/>
  <c r="T56" i="1"/>
  <c r="U56" i="1"/>
  <c r="V56" i="1"/>
  <c r="W56" i="1"/>
  <c r="X56" i="1"/>
  <c r="O56" i="1"/>
  <c r="BS4" i="45" s="1"/>
  <c r="U54" i="1"/>
  <c r="V54" i="1"/>
  <c r="W55" i="1"/>
  <c r="R55" i="1"/>
  <c r="T54" i="1"/>
  <c r="X55" i="1"/>
  <c r="T55" i="1"/>
  <c r="S55" i="1"/>
  <c r="R54" i="1"/>
  <c r="Q55" i="1"/>
  <c r="P55" i="1"/>
  <c r="P63" i="1" l="1"/>
  <c r="R63" i="1"/>
  <c r="EO9" i="45"/>
  <c r="D8" i="45"/>
  <c r="EL13" i="45"/>
  <c r="GW17" i="45"/>
  <c r="HG17" i="45"/>
  <c r="E2" i="45"/>
  <c r="F2" i="45" s="1"/>
  <c r="G2" i="45" s="1"/>
  <c r="H2" i="45" s="1"/>
  <c r="I2" i="45" s="1"/>
  <c r="J2" i="45" s="1"/>
  <c r="K2" i="45" s="1"/>
  <c r="L2" i="45" s="1"/>
  <c r="M2" i="45" s="1"/>
  <c r="D21" i="45"/>
  <c r="Z20" i="45"/>
  <c r="T19" i="45"/>
  <c r="AB19" i="45"/>
  <c r="AB18" i="45"/>
  <c r="T18" i="45"/>
  <c r="Z17" i="45"/>
  <c r="AA16" i="45"/>
  <c r="Y15" i="45"/>
  <c r="T13" i="45"/>
  <c r="AB13" i="45"/>
  <c r="S11" i="45"/>
  <c r="AA11" i="45"/>
  <c r="V10" i="45"/>
  <c r="Z9" i="45"/>
  <c r="Z5" i="45"/>
  <c r="V4" i="45"/>
  <c r="S4" i="45"/>
  <c r="D13" i="45"/>
  <c r="U6" i="45"/>
  <c r="S7" i="45"/>
  <c r="AA7" i="45"/>
  <c r="Y8" i="45"/>
  <c r="Y13" i="45"/>
  <c r="S18" i="45"/>
  <c r="M18" i="45"/>
  <c r="D4" i="45"/>
  <c r="DF13" i="45"/>
  <c r="DN13" i="45"/>
  <c r="DL13" i="45"/>
  <c r="V21" i="45"/>
  <c r="AA20" i="45"/>
  <c r="U19" i="45"/>
  <c r="AA18" i="45"/>
  <c r="Y17" i="45"/>
  <c r="Z15" i="45"/>
  <c r="X14" i="45"/>
  <c r="U13" i="45"/>
  <c r="Y12" i="45"/>
  <c r="T11" i="45"/>
  <c r="AB11" i="45"/>
  <c r="AA9" i="45"/>
  <c r="AA5" i="45"/>
  <c r="D18" i="45"/>
  <c r="V6" i="45"/>
  <c r="T7" i="45"/>
  <c r="AB7" i="45"/>
  <c r="Z8" i="45"/>
  <c r="V14" i="45"/>
  <c r="DG13" i="45"/>
  <c r="DF18" i="45" s="1"/>
  <c r="DF19" i="45" s="1"/>
  <c r="DO13" i="45"/>
  <c r="DW8" i="45"/>
  <c r="FU9" i="45"/>
  <c r="AB20" i="45"/>
  <c r="Z18" i="45"/>
  <c r="Y16" i="45"/>
  <c r="AA15" i="45"/>
  <c r="W14" i="45"/>
  <c r="V13" i="45"/>
  <c r="Z12" i="45"/>
  <c r="U11" i="45"/>
  <c r="D11" i="45"/>
  <c r="X10" i="45"/>
  <c r="T9" i="45"/>
  <c r="AB9" i="45"/>
  <c r="T5" i="45"/>
  <c r="AB5" i="45"/>
  <c r="X4" i="45"/>
  <c r="D20" i="45"/>
  <c r="W6" i="45"/>
  <c r="U7" i="45"/>
  <c r="S8" i="45"/>
  <c r="AA8" i="45"/>
  <c r="T15" i="45"/>
  <c r="D10" i="45"/>
  <c r="GH13" i="45"/>
  <c r="GH17" i="45"/>
  <c r="GZ13" i="45"/>
  <c r="GT17" i="45"/>
  <c r="HB17" i="45"/>
  <c r="GZ17" i="45"/>
  <c r="HJ13" i="45"/>
  <c r="U20" i="45"/>
  <c r="Y18" i="45"/>
  <c r="D17" i="45"/>
  <c r="W17" i="45"/>
  <c r="X16" i="45"/>
  <c r="V11" i="45"/>
  <c r="Y10" i="45"/>
  <c r="U9" i="45"/>
  <c r="D9" i="45"/>
  <c r="U5" i="45"/>
  <c r="Y4" i="45"/>
  <c r="AB4" i="45"/>
  <c r="X6" i="45"/>
  <c r="V7" i="45"/>
  <c r="T8" i="45"/>
  <c r="AB8" i="45"/>
  <c r="DI13" i="45"/>
  <c r="EH17" i="45"/>
  <c r="FZ13" i="45"/>
  <c r="FZ17" i="45"/>
  <c r="GY13" i="45"/>
  <c r="S20" i="45"/>
  <c r="X19" i="45"/>
  <c r="X18" i="45"/>
  <c r="D16" i="45"/>
  <c r="W16" i="45"/>
  <c r="U15" i="45"/>
  <c r="S14" i="45"/>
  <c r="U14" i="45"/>
  <c r="T12" i="45"/>
  <c r="AB12" i="45"/>
  <c r="Z10" i="45"/>
  <c r="V9" i="45"/>
  <c r="S9" i="45"/>
  <c r="V5" i="45"/>
  <c r="S5" i="45"/>
  <c r="Z4" i="45"/>
  <c r="X5" i="45"/>
  <c r="Y6" i="45"/>
  <c r="W7" i="45"/>
  <c r="U8" i="45"/>
  <c r="W10" i="45"/>
  <c r="T16" i="45"/>
  <c r="DJ13" i="45"/>
  <c r="FJ17" i="45"/>
  <c r="Z21" i="45"/>
  <c r="Y19" i="45"/>
  <c r="W18" i="45"/>
  <c r="S17" i="45"/>
  <c r="U17" i="45"/>
  <c r="V16" i="45"/>
  <c r="AB14" i="45"/>
  <c r="T14" i="45"/>
  <c r="U12" i="45"/>
  <c r="X11" i="45"/>
  <c r="S10" i="45"/>
  <c r="AA10" i="45"/>
  <c r="W9" i="45"/>
  <c r="AA4" i="45"/>
  <c r="Y5" i="45"/>
  <c r="Z6" i="45"/>
  <c r="X7" i="45"/>
  <c r="V8" i="45"/>
  <c r="S12" i="45"/>
  <c r="Z16" i="45"/>
  <c r="T64" i="16"/>
  <c r="Q64" i="16"/>
  <c r="R64" i="16"/>
  <c r="O64" i="16"/>
  <c r="O65" i="16" s="1"/>
  <c r="S64" i="16"/>
  <c r="X64" i="16"/>
  <c r="P64" i="16"/>
  <c r="O54" i="17"/>
  <c r="CS19" i="45" s="1"/>
  <c r="Q70" i="17"/>
  <c r="X70" i="17"/>
  <c r="P70" i="17"/>
  <c r="P54" i="17"/>
  <c r="O64" i="17"/>
  <c r="W54" i="17"/>
  <c r="R70" i="17"/>
  <c r="R59" i="17"/>
  <c r="U63" i="17"/>
  <c r="R68" i="17"/>
  <c r="S65" i="13"/>
  <c r="Q54" i="9"/>
  <c r="S59" i="9"/>
  <c r="U63" i="9"/>
  <c r="V68" i="9"/>
  <c r="V54" i="9"/>
  <c r="T59" i="9"/>
  <c r="S64" i="9" s="1"/>
  <c r="S65" i="9" s="1"/>
  <c r="T63" i="9"/>
  <c r="O68" i="9"/>
  <c r="W68" i="9"/>
  <c r="O63" i="9"/>
  <c r="W63" i="9"/>
  <c r="T70" i="9"/>
  <c r="O54" i="9"/>
  <c r="S68" i="9"/>
  <c r="S65" i="5"/>
  <c r="S65" i="4"/>
  <c r="Q70" i="1"/>
  <c r="T68" i="1"/>
  <c r="S68" i="1"/>
  <c r="X70" i="1"/>
  <c r="P70" i="1"/>
  <c r="V70" i="1"/>
  <c r="U70" i="1"/>
  <c r="T59" i="1"/>
  <c r="Q68" i="1"/>
  <c r="S70" i="1"/>
  <c r="S63" i="1"/>
  <c r="S64" i="1" s="1"/>
  <c r="S65" i="1" s="1"/>
  <c r="AF4" i="45"/>
  <c r="W68" i="1"/>
  <c r="O70" i="1"/>
  <c r="W63" i="1"/>
  <c r="W4" i="45"/>
  <c r="U68" i="1"/>
  <c r="V55" i="19"/>
  <c r="Q70" i="19"/>
  <c r="R70" i="19"/>
  <c r="W70" i="19"/>
  <c r="S21" i="45"/>
  <c r="S68" i="19"/>
  <c r="V70" i="19"/>
  <c r="T68" i="19"/>
  <c r="X54" i="19"/>
  <c r="U59" i="19"/>
  <c r="P68" i="19"/>
  <c r="U70" i="19"/>
  <c r="W21" i="45"/>
  <c r="T59" i="19"/>
  <c r="X70" i="19"/>
  <c r="X21" i="45"/>
  <c r="U55" i="18"/>
  <c r="V63" i="18"/>
  <c r="P68" i="18"/>
  <c r="X68" i="18"/>
  <c r="R70" i="18"/>
  <c r="U63" i="18"/>
  <c r="Q68" i="18"/>
  <c r="O54" i="18"/>
  <c r="CS20" i="45" s="1"/>
  <c r="O64" i="18"/>
  <c r="O65" i="18" s="1"/>
  <c r="W59" i="18"/>
  <c r="S68" i="18"/>
  <c r="W20" i="45"/>
  <c r="S54" i="18"/>
  <c r="V59" i="18"/>
  <c r="X20" i="45"/>
  <c r="W54" i="18"/>
  <c r="U59" i="18"/>
  <c r="O68" i="18"/>
  <c r="X54" i="18"/>
  <c r="S68" i="17"/>
  <c r="W70" i="17"/>
  <c r="V19" i="45"/>
  <c r="U55" i="17"/>
  <c r="V70" i="17"/>
  <c r="W19" i="45"/>
  <c r="V55" i="17"/>
  <c r="O70" i="17"/>
  <c r="S64" i="17"/>
  <c r="S65" i="17" s="1"/>
  <c r="T70" i="17"/>
  <c r="U70" i="17"/>
  <c r="X54" i="17"/>
  <c r="D19" i="45"/>
  <c r="X70" i="16"/>
  <c r="W70" i="16"/>
  <c r="CS18" i="45"/>
  <c r="U70" i="16"/>
  <c r="V59" i="15"/>
  <c r="Q68" i="15"/>
  <c r="W70" i="15"/>
  <c r="S55" i="15"/>
  <c r="W63" i="15"/>
  <c r="T55" i="15"/>
  <c r="P63" i="15"/>
  <c r="X63" i="15"/>
  <c r="R68" i="15"/>
  <c r="U55" i="15"/>
  <c r="Q63" i="15"/>
  <c r="R63" i="15"/>
  <c r="O54" i="15"/>
  <c r="S63" i="15"/>
  <c r="S64" i="15" s="1"/>
  <c r="S65" i="15" s="1"/>
  <c r="U68" i="15"/>
  <c r="V17" i="45"/>
  <c r="T63" i="15"/>
  <c r="T64" i="15" s="1"/>
  <c r="V64" i="14"/>
  <c r="V65" i="14" s="1"/>
  <c r="P54" i="14"/>
  <c r="S59" i="14"/>
  <c r="Q59" i="14"/>
  <c r="Q63" i="14"/>
  <c r="U68" i="14"/>
  <c r="R63" i="14"/>
  <c r="S68" i="14"/>
  <c r="T63" i="14"/>
  <c r="T64" i="14" s="1"/>
  <c r="T65" i="14" s="1"/>
  <c r="U70" i="14"/>
  <c r="T70" i="14"/>
  <c r="P59" i="14"/>
  <c r="X59" i="14"/>
  <c r="P63" i="14"/>
  <c r="X63" i="14"/>
  <c r="X64" i="14" s="1"/>
  <c r="X65" i="14" s="1"/>
  <c r="W55" i="13"/>
  <c r="T63" i="13"/>
  <c r="T64" i="13" s="1"/>
  <c r="T65" i="13" s="1"/>
  <c r="O54" i="13"/>
  <c r="CS15" i="45" s="1"/>
  <c r="Q68" i="13"/>
  <c r="U70" i="13"/>
  <c r="V15" i="45"/>
  <c r="P54" i="13"/>
  <c r="P70" i="13"/>
  <c r="D15" i="45"/>
  <c r="W63" i="13"/>
  <c r="W70" i="13"/>
  <c r="P63" i="13"/>
  <c r="X63" i="13"/>
  <c r="Q59" i="13"/>
  <c r="O59" i="13"/>
  <c r="W59" i="13"/>
  <c r="Q63" i="13"/>
  <c r="U55" i="13"/>
  <c r="U65" i="13" s="1"/>
  <c r="R63" i="13"/>
  <c r="R64" i="13" s="1"/>
  <c r="R65" i="13" s="1"/>
  <c r="W68" i="13"/>
  <c r="V68" i="13"/>
  <c r="U64" i="12"/>
  <c r="P54" i="12"/>
  <c r="R63" i="12"/>
  <c r="O70" i="12"/>
  <c r="W70" i="12"/>
  <c r="D14" i="45"/>
  <c r="S63" i="12"/>
  <c r="S64" i="12" s="1"/>
  <c r="S65" i="12" s="1"/>
  <c r="P70" i="12"/>
  <c r="X70" i="12"/>
  <c r="V70" i="12"/>
  <c r="X54" i="12"/>
  <c r="T63" i="12"/>
  <c r="T64" i="12" s="1"/>
  <c r="T65" i="12" s="1"/>
  <c r="U68" i="12"/>
  <c r="Y14" i="45"/>
  <c r="P68" i="12"/>
  <c r="U55" i="12"/>
  <c r="V55" i="12"/>
  <c r="S70" i="12"/>
  <c r="T70" i="12"/>
  <c r="W59" i="12"/>
  <c r="X63" i="12"/>
  <c r="U70" i="12"/>
  <c r="R68" i="11"/>
  <c r="P54" i="11"/>
  <c r="T70" i="11"/>
  <c r="O54" i="11"/>
  <c r="W54" i="11"/>
  <c r="W63" i="11"/>
  <c r="O68" i="11"/>
  <c r="AF13" i="45" s="1"/>
  <c r="U70" i="11"/>
  <c r="X54" i="11"/>
  <c r="P63" i="11"/>
  <c r="X63" i="11"/>
  <c r="P68" i="11"/>
  <c r="V70" i="11"/>
  <c r="U55" i="11"/>
  <c r="U65" i="11" s="1"/>
  <c r="S59" i="11"/>
  <c r="S64" i="11" s="1"/>
  <c r="S65" i="11" s="1"/>
  <c r="Q63" i="11"/>
  <c r="W70" i="11"/>
  <c r="V55" i="11"/>
  <c r="T59" i="11"/>
  <c r="T64" i="11" s="1"/>
  <c r="T65" i="11" s="1"/>
  <c r="R63" i="11"/>
  <c r="P70" i="11"/>
  <c r="X70" i="11"/>
  <c r="W13" i="45"/>
  <c r="Q68" i="10"/>
  <c r="R68" i="10"/>
  <c r="O70" i="10"/>
  <c r="S68" i="10"/>
  <c r="T68" i="10"/>
  <c r="W12" i="45"/>
  <c r="X12" i="45"/>
  <c r="Q63" i="10"/>
  <c r="Q64" i="10" s="1"/>
  <c r="Q65" i="10" s="1"/>
  <c r="V70" i="10"/>
  <c r="U70" i="10"/>
  <c r="U55" i="10"/>
  <c r="R63" i="10"/>
  <c r="P68" i="10"/>
  <c r="X68" i="10"/>
  <c r="W70" i="10"/>
  <c r="O70" i="9"/>
  <c r="V63" i="9"/>
  <c r="V64" i="9" s="1"/>
  <c r="P70" i="9"/>
  <c r="W11" i="45"/>
  <c r="T55" i="9"/>
  <c r="Q59" i="9"/>
  <c r="P64" i="9" s="1"/>
  <c r="P65" i="9" s="1"/>
  <c r="P63" i="9"/>
  <c r="X63" i="9"/>
  <c r="X64" i="9" s="1"/>
  <c r="X65" i="9" s="1"/>
  <c r="U70" i="9"/>
  <c r="W70" i="9"/>
  <c r="W55" i="9"/>
  <c r="Q63" i="9"/>
  <c r="X70" i="9"/>
  <c r="V70" i="9"/>
  <c r="U59" i="9"/>
  <c r="R63" i="9"/>
  <c r="Q68" i="9"/>
  <c r="S63" i="9"/>
  <c r="R68" i="9"/>
  <c r="V55" i="8"/>
  <c r="R63" i="8"/>
  <c r="U64" i="8"/>
  <c r="U65" i="8" s="1"/>
  <c r="P70" i="8"/>
  <c r="S63" i="8"/>
  <c r="S64" i="8" s="1"/>
  <c r="S65" i="8" s="1"/>
  <c r="T63" i="8"/>
  <c r="T64" i="8" s="1"/>
  <c r="T65" i="8" s="1"/>
  <c r="Q68" i="8"/>
  <c r="X70" i="8"/>
  <c r="W70" i="8"/>
  <c r="V70" i="8"/>
  <c r="E10" i="45"/>
  <c r="U68" i="8"/>
  <c r="U70" i="8"/>
  <c r="Q59" i="8"/>
  <c r="Q63" i="8"/>
  <c r="O63" i="8"/>
  <c r="BF10" i="45" s="1"/>
  <c r="W63" i="8"/>
  <c r="V68" i="8"/>
  <c r="T68" i="8"/>
  <c r="S54" i="8"/>
  <c r="X54" i="8"/>
  <c r="P63" i="8"/>
  <c r="X63" i="8"/>
  <c r="O54" i="7"/>
  <c r="X54" i="7"/>
  <c r="U63" i="7"/>
  <c r="U64" i="7" s="1"/>
  <c r="V59" i="7"/>
  <c r="V63" i="7"/>
  <c r="P68" i="7"/>
  <c r="X68" i="7"/>
  <c r="O70" i="7"/>
  <c r="V70" i="7"/>
  <c r="T70" i="7"/>
  <c r="O59" i="7"/>
  <c r="W59" i="7"/>
  <c r="O63" i="7"/>
  <c r="W63" i="7"/>
  <c r="U70" i="7"/>
  <c r="Q68" i="7"/>
  <c r="U55" i="7"/>
  <c r="P63" i="7"/>
  <c r="X63" i="7"/>
  <c r="V55" i="7"/>
  <c r="S59" i="7"/>
  <c r="S64" i="7" s="1"/>
  <c r="S65" i="7" s="1"/>
  <c r="Q63" i="7"/>
  <c r="X70" i="7"/>
  <c r="W55" i="7"/>
  <c r="R63" i="7"/>
  <c r="W70" i="7"/>
  <c r="R70" i="7"/>
  <c r="P54" i="7"/>
  <c r="T63" i="7"/>
  <c r="T64" i="7" s="1"/>
  <c r="T65" i="7" s="1"/>
  <c r="P70" i="7"/>
  <c r="S68" i="7"/>
  <c r="U64" i="5"/>
  <c r="U65" i="5" s="1"/>
  <c r="T64" i="5"/>
  <c r="T65" i="5" s="1"/>
  <c r="T64" i="4"/>
  <c r="T65" i="4" s="1"/>
  <c r="U64" i="4"/>
  <c r="U65" i="4" s="1"/>
  <c r="T64" i="3"/>
  <c r="T65" i="3" s="1"/>
  <c r="S64" i="3"/>
  <c r="S65" i="3" s="1"/>
  <c r="S68" i="2"/>
  <c r="U55" i="2"/>
  <c r="U65" i="2" s="1"/>
  <c r="P63" i="2"/>
  <c r="X63" i="2"/>
  <c r="T68" i="2"/>
  <c r="V70" i="2"/>
  <c r="R68" i="2"/>
  <c r="V55" i="2"/>
  <c r="Q63" i="2"/>
  <c r="W70" i="2"/>
  <c r="D5" i="45"/>
  <c r="W55" i="2"/>
  <c r="R63" i="2"/>
  <c r="O68" i="2"/>
  <c r="X70" i="2"/>
  <c r="S63" i="2"/>
  <c r="S64" i="2" s="1"/>
  <c r="S65" i="2" s="1"/>
  <c r="P70" i="2"/>
  <c r="P54" i="2"/>
  <c r="T63" i="2"/>
  <c r="T64" i="2" s="1"/>
  <c r="T65" i="2" s="1"/>
  <c r="S70" i="2"/>
  <c r="W5" i="45"/>
  <c r="CS5" i="45"/>
  <c r="CS7" i="45"/>
  <c r="CS9" i="45"/>
  <c r="CS11" i="45"/>
  <c r="CS13" i="45"/>
  <c r="CS17" i="45"/>
  <c r="CS21" i="45"/>
  <c r="CT2" i="45"/>
  <c r="CS6" i="45"/>
  <c r="CS8" i="45"/>
  <c r="CS10" i="45"/>
  <c r="CS12" i="45"/>
  <c r="CS14" i="45"/>
  <c r="CS16" i="45"/>
  <c r="CF13" i="45"/>
  <c r="CF15" i="45"/>
  <c r="CF19" i="45"/>
  <c r="CF21" i="45"/>
  <c r="CG2" i="45"/>
  <c r="CF18" i="45"/>
  <c r="CF20" i="45"/>
  <c r="W59" i="16"/>
  <c r="V59" i="16"/>
  <c r="S65" i="16"/>
  <c r="T65" i="16"/>
  <c r="BS5" i="45"/>
  <c r="BS7" i="45"/>
  <c r="BS9" i="45"/>
  <c r="BS11" i="45"/>
  <c r="BS13" i="45"/>
  <c r="BS15" i="45"/>
  <c r="BS17" i="45"/>
  <c r="BS19" i="45"/>
  <c r="BS21" i="45"/>
  <c r="BT2" i="45"/>
  <c r="BS6" i="45"/>
  <c r="BS8" i="45"/>
  <c r="BS10" i="45"/>
  <c r="BS12" i="45"/>
  <c r="BS14" i="45"/>
  <c r="BS16" i="45"/>
  <c r="BS18" i="45"/>
  <c r="BS20" i="45"/>
  <c r="BF5" i="45"/>
  <c r="BF7" i="45"/>
  <c r="BF9" i="45"/>
  <c r="BF11" i="45"/>
  <c r="BF13" i="45"/>
  <c r="BF15" i="45"/>
  <c r="BF17" i="45"/>
  <c r="BF19" i="45"/>
  <c r="BF21" i="45"/>
  <c r="BG2" i="45"/>
  <c r="BF6" i="45"/>
  <c r="BF8" i="45"/>
  <c r="BF12" i="45"/>
  <c r="BF14" i="45"/>
  <c r="BF16" i="45"/>
  <c r="BF18" i="45"/>
  <c r="BF20" i="45"/>
  <c r="AS5" i="45"/>
  <c r="AS7" i="45"/>
  <c r="AS9" i="45"/>
  <c r="AS11" i="45"/>
  <c r="AS13" i="45"/>
  <c r="AS15" i="45"/>
  <c r="AS17" i="45"/>
  <c r="AS19" i="45"/>
  <c r="AS21" i="45"/>
  <c r="AT2" i="45"/>
  <c r="AS6" i="45"/>
  <c r="AS8" i="45"/>
  <c r="AS10" i="45"/>
  <c r="AS12" i="45"/>
  <c r="AS14" i="45"/>
  <c r="AS16" i="45"/>
  <c r="AS18" i="45"/>
  <c r="AS20" i="45"/>
  <c r="G4" i="45"/>
  <c r="F11" i="45"/>
  <c r="E18" i="45"/>
  <c r="H5" i="45"/>
  <c r="G12" i="45"/>
  <c r="F19" i="45"/>
  <c r="I6" i="45"/>
  <c r="H13" i="45"/>
  <c r="G20" i="45"/>
  <c r="J7" i="45"/>
  <c r="I14" i="45"/>
  <c r="H21" i="45"/>
  <c r="K8" i="45"/>
  <c r="J15" i="45"/>
  <c r="L9" i="45"/>
  <c r="K16" i="45"/>
  <c r="M10" i="45"/>
  <c r="L17" i="45"/>
  <c r="L4" i="45"/>
  <c r="M5" i="45"/>
  <c r="E5" i="45"/>
  <c r="F6" i="45"/>
  <c r="G7" i="45"/>
  <c r="H8" i="45"/>
  <c r="I9" i="45"/>
  <c r="J10" i="45"/>
  <c r="K11" i="45"/>
  <c r="L12" i="45"/>
  <c r="M13" i="45"/>
  <c r="E13" i="45"/>
  <c r="F14" i="45"/>
  <c r="G15" i="45"/>
  <c r="H16" i="45"/>
  <c r="I17" i="45"/>
  <c r="J18" i="45"/>
  <c r="K19" i="45"/>
  <c r="L20" i="45"/>
  <c r="M21" i="45"/>
  <c r="E21" i="45"/>
  <c r="K4" i="45"/>
  <c r="L5" i="45"/>
  <c r="M6" i="45"/>
  <c r="E6" i="45"/>
  <c r="F7" i="45"/>
  <c r="G8" i="45"/>
  <c r="H9" i="45"/>
  <c r="I10" i="45"/>
  <c r="J11" i="45"/>
  <c r="K12" i="45"/>
  <c r="L13" i="45"/>
  <c r="M14" i="45"/>
  <c r="E14" i="45"/>
  <c r="F15" i="45"/>
  <c r="G16" i="45"/>
  <c r="H17" i="45"/>
  <c r="I18" i="45"/>
  <c r="J19" i="45"/>
  <c r="K20" i="45"/>
  <c r="L21" i="45"/>
  <c r="J4" i="45"/>
  <c r="K5" i="45"/>
  <c r="L6" i="45"/>
  <c r="M7" i="45"/>
  <c r="E7" i="45"/>
  <c r="F8" i="45"/>
  <c r="G9" i="45"/>
  <c r="H10" i="45"/>
  <c r="I11" i="45"/>
  <c r="J12" i="45"/>
  <c r="K13" i="45"/>
  <c r="L14" i="45"/>
  <c r="M15" i="45"/>
  <c r="E15" i="45"/>
  <c r="F16" i="45"/>
  <c r="G17" i="45"/>
  <c r="H18" i="45"/>
  <c r="I19" i="45"/>
  <c r="J20" i="45"/>
  <c r="K21" i="45"/>
  <c r="I4" i="45"/>
  <c r="J5" i="45"/>
  <c r="K6" i="45"/>
  <c r="L7" i="45"/>
  <c r="M8" i="45"/>
  <c r="E8" i="45"/>
  <c r="F9" i="45"/>
  <c r="G10" i="45"/>
  <c r="H11" i="45"/>
  <c r="I12" i="45"/>
  <c r="J13" i="45"/>
  <c r="K14" i="45"/>
  <c r="L15" i="45"/>
  <c r="M16" i="45"/>
  <c r="E16" i="45"/>
  <c r="F17" i="45"/>
  <c r="G18" i="45"/>
  <c r="H19" i="45"/>
  <c r="I20" i="45"/>
  <c r="J21" i="45"/>
  <c r="H4" i="45"/>
  <c r="I5" i="45"/>
  <c r="J6" i="45"/>
  <c r="K7" i="45"/>
  <c r="L8" i="45"/>
  <c r="M9" i="45"/>
  <c r="E9" i="45"/>
  <c r="F10" i="45"/>
  <c r="G11" i="45"/>
  <c r="H12" i="45"/>
  <c r="I13" i="45"/>
  <c r="J14" i="45"/>
  <c r="K15" i="45"/>
  <c r="L16" i="45"/>
  <c r="M17" i="45"/>
  <c r="E17" i="45"/>
  <c r="F18" i="45"/>
  <c r="G19" i="45"/>
  <c r="H20" i="45"/>
  <c r="I21" i="45"/>
  <c r="F4" i="45"/>
  <c r="G5" i="45"/>
  <c r="H6" i="45"/>
  <c r="I7" i="45"/>
  <c r="J8" i="45"/>
  <c r="K9" i="45"/>
  <c r="L10" i="45"/>
  <c r="M11" i="45"/>
  <c r="E11" i="45"/>
  <c r="F12" i="45"/>
  <c r="G13" i="45"/>
  <c r="H14" i="45"/>
  <c r="I15" i="45"/>
  <c r="J16" i="45"/>
  <c r="K17" i="45"/>
  <c r="L18" i="45"/>
  <c r="M19" i="45"/>
  <c r="E19" i="45"/>
  <c r="F20" i="45"/>
  <c r="G21" i="45"/>
  <c r="M4" i="45"/>
  <c r="E4" i="45"/>
  <c r="F5" i="45"/>
  <c r="G6" i="45"/>
  <c r="H7" i="45"/>
  <c r="I8" i="45"/>
  <c r="J9" i="45"/>
  <c r="K10" i="45"/>
  <c r="L11" i="45"/>
  <c r="M12" i="45"/>
  <c r="E12" i="45"/>
  <c r="F13" i="45"/>
  <c r="G14" i="45"/>
  <c r="H15" i="45"/>
  <c r="I16" i="45"/>
  <c r="J17" i="45"/>
  <c r="K18" i="45"/>
  <c r="L19" i="45"/>
  <c r="M20" i="45"/>
  <c r="E20" i="45"/>
  <c r="F21" i="45"/>
  <c r="AF5" i="45"/>
  <c r="AF7" i="45"/>
  <c r="AF9" i="45"/>
  <c r="AF11" i="45"/>
  <c r="AF15" i="45"/>
  <c r="AF17" i="45"/>
  <c r="AF19" i="45"/>
  <c r="AF21" i="45"/>
  <c r="AG2" i="45"/>
  <c r="AF6" i="45"/>
  <c r="AF8" i="45"/>
  <c r="AF10" i="45"/>
  <c r="AF12" i="45"/>
  <c r="AF14" i="45"/>
  <c r="AF16" i="45"/>
  <c r="AF18" i="45"/>
  <c r="AF20" i="45"/>
  <c r="W68" i="12"/>
  <c r="V68" i="12"/>
  <c r="T68" i="12"/>
  <c r="S68" i="13"/>
  <c r="T68" i="13"/>
  <c r="W68" i="14"/>
  <c r="V68" i="14"/>
  <c r="T68" i="14"/>
  <c r="W68" i="15"/>
  <c r="V68" i="15"/>
  <c r="S68" i="15"/>
  <c r="T68" i="15"/>
  <c r="V68" i="16"/>
  <c r="S68" i="16"/>
  <c r="EO18" i="45"/>
  <c r="EO19" i="45" s="1"/>
  <c r="ET9" i="45"/>
  <c r="EX13" i="45"/>
  <c r="EX17" i="45"/>
  <c r="FV13" i="45"/>
  <c r="FV17" i="45"/>
  <c r="GO17" i="45"/>
  <c r="GW13" i="45"/>
  <c r="EI17" i="45"/>
  <c r="EY17" i="45"/>
  <c r="FG13" i="45"/>
  <c r="FO13" i="45"/>
  <c r="FM13" i="45"/>
  <c r="FG17" i="45"/>
  <c r="FT9" i="45"/>
  <c r="FW13" i="45"/>
  <c r="GF13" i="45"/>
  <c r="HI17" i="45"/>
  <c r="DT13" i="45"/>
  <c r="DT18" i="45" s="1"/>
  <c r="EB13" i="45"/>
  <c r="DV17" i="45"/>
  <c r="FX13" i="45"/>
  <c r="GG13" i="45"/>
  <c r="GO13" i="45"/>
  <c r="DY8" i="45"/>
  <c r="EU13" i="45"/>
  <c r="FG9" i="45"/>
  <c r="FK13" i="45"/>
  <c r="FK17" i="45"/>
  <c r="GT13" i="45"/>
  <c r="GT18" i="45" s="1"/>
  <c r="HB13" i="45"/>
  <c r="HB18" i="45" s="1"/>
  <c r="HK8" i="45"/>
  <c r="HK13" i="45"/>
  <c r="DT9" i="45"/>
  <c r="DX13" i="45"/>
  <c r="GK17" i="45"/>
  <c r="GK18" i="45" s="1"/>
  <c r="GK19" i="45" s="1"/>
  <c r="GU13" i="45"/>
  <c r="HL13" i="45"/>
  <c r="DJ8" i="45"/>
  <c r="DK17" i="45"/>
  <c r="DL17" i="45"/>
  <c r="DZ13" i="45"/>
  <c r="EK8" i="45"/>
  <c r="EV13" i="45"/>
  <c r="FL13" i="45"/>
  <c r="FL17" i="45"/>
  <c r="FL18" i="45" s="1"/>
  <c r="FL19" i="45" s="1"/>
  <c r="FV9" i="45"/>
  <c r="GM17" i="45"/>
  <c r="HO17" i="45"/>
  <c r="DM13" i="45"/>
  <c r="DG17" i="45"/>
  <c r="DO17" i="45"/>
  <c r="DO18" i="45" s="1"/>
  <c r="DS13" i="45"/>
  <c r="EA13" i="45"/>
  <c r="EG9" i="45"/>
  <c r="EJ17" i="45"/>
  <c r="EJ18" i="45" s="1"/>
  <c r="EJ19" i="45" s="1"/>
  <c r="EW13" i="45"/>
  <c r="FO17" i="45"/>
  <c r="FO18" i="45" s="1"/>
  <c r="FM17" i="45"/>
  <c r="FY13" i="45"/>
  <c r="FX17" i="45"/>
  <c r="GU17" i="45"/>
  <c r="HH17" i="45"/>
  <c r="FY17" i="45"/>
  <c r="GG17" i="45"/>
  <c r="GG18" i="45" s="1"/>
  <c r="HH9" i="45"/>
  <c r="GW8" i="45"/>
  <c r="HI9" i="45"/>
  <c r="DH17" i="45"/>
  <c r="DX8" i="45"/>
  <c r="EM13" i="45"/>
  <c r="EZ17" i="45"/>
  <c r="FH13" i="45"/>
  <c r="FH18" i="45" s="1"/>
  <c r="FH19" i="45" s="1"/>
  <c r="FS17" i="45"/>
  <c r="GA17" i="45"/>
  <c r="GI17" i="45"/>
  <c r="GY8" i="45"/>
  <c r="GX13" i="45"/>
  <c r="GX17" i="45"/>
  <c r="HK17" i="45"/>
  <c r="DI17" i="45"/>
  <c r="DI18" i="45" s="1"/>
  <c r="DW17" i="45"/>
  <c r="EY13" i="45"/>
  <c r="EU17" i="45"/>
  <c r="ES17" i="45"/>
  <c r="FA17" i="45"/>
  <c r="FI13" i="45"/>
  <c r="FI17" i="45"/>
  <c r="FX8" i="45"/>
  <c r="FT17" i="45"/>
  <c r="GB17" i="45"/>
  <c r="GJ8" i="45"/>
  <c r="GJ17" i="45"/>
  <c r="GS17" i="45"/>
  <c r="GY17" i="45"/>
  <c r="GY18" i="45" s="1"/>
  <c r="GY19" i="45" s="1"/>
  <c r="HM13" i="45"/>
  <c r="DL8" i="45"/>
  <c r="DU9" i="45"/>
  <c r="DZ17" i="45"/>
  <c r="EH9" i="45"/>
  <c r="EH13" i="45"/>
  <c r="EM17" i="45"/>
  <c r="EM18" i="45" s="1"/>
  <c r="EM19" i="45" s="1"/>
  <c r="EW17" i="45"/>
  <c r="FO9" i="45"/>
  <c r="FW8" i="45"/>
  <c r="FW17" i="45"/>
  <c r="FW18" i="45" s="1"/>
  <c r="FW19" i="45" s="1"/>
  <c r="GJ13" i="45"/>
  <c r="GJ18" i="45" s="1"/>
  <c r="GJ19" i="45" s="1"/>
  <c r="HB9" i="45"/>
  <c r="HF13" i="45"/>
  <c r="HN13" i="45"/>
  <c r="DH9" i="45"/>
  <c r="DV9" i="45"/>
  <c r="DV13" i="45"/>
  <c r="DU18" i="45" s="1"/>
  <c r="DS17" i="45"/>
  <c r="EA17" i="45"/>
  <c r="EI9" i="45"/>
  <c r="EI13" i="45"/>
  <c r="EF17" i="45"/>
  <c r="EF18" i="45" s="1"/>
  <c r="EF19" i="45" s="1"/>
  <c r="EN17" i="45"/>
  <c r="EN18" i="45" s="1"/>
  <c r="EN19" i="45" s="1"/>
  <c r="EZ13" i="45"/>
  <c r="FS13" i="45"/>
  <c r="GA13" i="45"/>
  <c r="FZ18" i="45" s="1"/>
  <c r="FZ19" i="45" s="1"/>
  <c r="GO9" i="45"/>
  <c r="HL8" i="45"/>
  <c r="HG13" i="45"/>
  <c r="HO13" i="45"/>
  <c r="HL17" i="45"/>
  <c r="DI9" i="45"/>
  <c r="DK13" i="45"/>
  <c r="DW13" i="45"/>
  <c r="EL9" i="45"/>
  <c r="EJ13" i="45"/>
  <c r="EU8" i="45"/>
  <c r="ES13" i="45"/>
  <c r="FA13" i="45"/>
  <c r="FJ8" i="45"/>
  <c r="FY8" i="45"/>
  <c r="FT13" i="45"/>
  <c r="GB13" i="45"/>
  <c r="HG9" i="45"/>
  <c r="HH13" i="45"/>
  <c r="HO9" i="45"/>
  <c r="DJ17" i="45"/>
  <c r="EB9" i="45"/>
  <c r="EW8" i="45"/>
  <c r="ET13" i="45"/>
  <c r="ET18" i="45" s="1"/>
  <c r="ET19" i="45" s="1"/>
  <c r="FB13" i="45"/>
  <c r="FK8" i="45"/>
  <c r="FF13" i="45"/>
  <c r="FN13" i="45"/>
  <c r="FU13" i="45"/>
  <c r="GM13" i="45"/>
  <c r="GL18" i="45" s="1"/>
  <c r="GL19" i="45" s="1"/>
  <c r="GS13" i="45"/>
  <c r="HA13" i="45"/>
  <c r="GZ18" i="45" s="1"/>
  <c r="GZ19" i="45" s="1"/>
  <c r="HI13" i="45"/>
  <c r="EJ8" i="45"/>
  <c r="EX8" i="45"/>
  <c r="DM17" i="45"/>
  <c r="DX17" i="45"/>
  <c r="EB18" i="45"/>
  <c r="EB19" i="45" s="1"/>
  <c r="EK17" i="45"/>
  <c r="EK18" i="45" s="1"/>
  <c r="EK19" i="45" s="1"/>
  <c r="FH9" i="45"/>
  <c r="FF17" i="45"/>
  <c r="FF18" i="45" s="1"/>
  <c r="FF19" i="45" s="1"/>
  <c r="FN17" i="45"/>
  <c r="GB9" i="45"/>
  <c r="GG9" i="45"/>
  <c r="GN13" i="45"/>
  <c r="GF17" i="45"/>
  <c r="GN17" i="45"/>
  <c r="GT9" i="45"/>
  <c r="GV13" i="45"/>
  <c r="GV18" i="45" s="1"/>
  <c r="HA17" i="45"/>
  <c r="DK8" i="45"/>
  <c r="DH13" i="45"/>
  <c r="DF17" i="45"/>
  <c r="DN17" i="45"/>
  <c r="DN18" i="45" s="1"/>
  <c r="DN19" i="45" s="1"/>
  <c r="DY17" i="45"/>
  <c r="EL17" i="45"/>
  <c r="FB9" i="45"/>
  <c r="FI9" i="45"/>
  <c r="FJ13" i="45"/>
  <c r="GH9" i="45"/>
  <c r="GI13" i="45"/>
  <c r="GH18" i="45" s="1"/>
  <c r="GV9" i="45"/>
  <c r="HJ8" i="45"/>
  <c r="HJ17" i="45"/>
  <c r="HM18" i="45"/>
  <c r="HM19" i="45" s="1"/>
  <c r="HN18" i="45"/>
  <c r="HN19" i="45" s="1"/>
  <c r="HM8" i="45"/>
  <c r="HF8" i="45"/>
  <c r="HN8" i="45"/>
  <c r="GW18" i="45"/>
  <c r="GW19" i="45" s="1"/>
  <c r="GX8" i="45"/>
  <c r="GU9" i="45"/>
  <c r="GZ8" i="45"/>
  <c r="GS8" i="45"/>
  <c r="HA8" i="45"/>
  <c r="GL8" i="45"/>
  <c r="GI9" i="45"/>
  <c r="GM8" i="45"/>
  <c r="GF8" i="45"/>
  <c r="GN8" i="45"/>
  <c r="FZ8" i="45"/>
  <c r="FS8" i="45"/>
  <c r="GA8" i="45"/>
  <c r="FM8" i="45"/>
  <c r="FF8" i="45"/>
  <c r="FN8" i="45"/>
  <c r="EV18" i="45"/>
  <c r="EY8" i="45"/>
  <c r="EV9" i="45"/>
  <c r="EZ8" i="45"/>
  <c r="ES8" i="45"/>
  <c r="FA8" i="45"/>
  <c r="EG18" i="45"/>
  <c r="EH18" i="45"/>
  <c r="EM8" i="45"/>
  <c r="EF8" i="45"/>
  <c r="EN8" i="45"/>
  <c r="DZ8" i="45"/>
  <c r="DS8" i="45"/>
  <c r="EA8" i="45"/>
  <c r="DG9" i="45"/>
  <c r="DO9" i="45"/>
  <c r="DM8" i="45"/>
  <c r="DF8" i="45"/>
  <c r="DN8" i="45"/>
  <c r="W59" i="19"/>
  <c r="V63" i="19"/>
  <c r="U63" i="19"/>
  <c r="U64" i="19" s="1"/>
  <c r="U65" i="19" s="1"/>
  <c r="W63" i="19"/>
  <c r="W64" i="19" s="1"/>
  <c r="W65" i="19" s="1"/>
  <c r="S63" i="19"/>
  <c r="S64" i="19" s="1"/>
  <c r="S65" i="19" s="1"/>
  <c r="T63" i="19"/>
  <c r="T64" i="19" s="1"/>
  <c r="T65" i="19" s="1"/>
  <c r="O64" i="19"/>
  <c r="O65" i="19" s="1"/>
  <c r="P64" i="19"/>
  <c r="P65" i="19" s="1"/>
  <c r="X64" i="19"/>
  <c r="X65" i="19" s="1"/>
  <c r="Q64" i="19"/>
  <c r="Q65" i="19" s="1"/>
  <c r="R64" i="19"/>
  <c r="R65" i="19" s="1"/>
  <c r="V64" i="19"/>
  <c r="Q54" i="19"/>
  <c r="R54" i="19"/>
  <c r="S54" i="19"/>
  <c r="T54" i="19"/>
  <c r="U64" i="18"/>
  <c r="U65" i="18" s="1"/>
  <c r="W63" i="18"/>
  <c r="W64" i="18" s="1"/>
  <c r="W65" i="18" s="1"/>
  <c r="S63" i="18"/>
  <c r="S64" i="18" s="1"/>
  <c r="S65" i="18" s="1"/>
  <c r="T63" i="18"/>
  <c r="T64" i="18" s="1"/>
  <c r="T65" i="18" s="1"/>
  <c r="Q64" i="18"/>
  <c r="Q65" i="18" s="1"/>
  <c r="P64" i="18"/>
  <c r="P65" i="18" s="1"/>
  <c r="X64" i="18"/>
  <c r="X65" i="18" s="1"/>
  <c r="R64" i="18"/>
  <c r="R65" i="18" s="1"/>
  <c r="V64" i="18"/>
  <c r="V65" i="18" s="1"/>
  <c r="Q54" i="18"/>
  <c r="R54" i="18"/>
  <c r="T54" i="18"/>
  <c r="U64" i="17"/>
  <c r="U65" i="17" s="1"/>
  <c r="R64" i="17"/>
  <c r="R65" i="17" s="1"/>
  <c r="V63" i="17"/>
  <c r="V64" i="17" s="1"/>
  <c r="V65" i="17" s="1"/>
  <c r="W63" i="17"/>
  <c r="W64" i="17" s="1"/>
  <c r="W65" i="17" s="1"/>
  <c r="T63" i="17"/>
  <c r="T64" i="17" s="1"/>
  <c r="T65" i="17" s="1"/>
  <c r="O65" i="17"/>
  <c r="P64" i="17"/>
  <c r="P65" i="17" s="1"/>
  <c r="X64" i="17"/>
  <c r="X65" i="17" s="1"/>
  <c r="Q64" i="17"/>
  <c r="Q65" i="17" s="1"/>
  <c r="Q54" i="17"/>
  <c r="R54" i="17"/>
  <c r="S54" i="17"/>
  <c r="T54" i="17"/>
  <c r="W63" i="16"/>
  <c r="W64" i="16" s="1"/>
  <c r="W65" i="16" s="1"/>
  <c r="V63" i="16"/>
  <c r="V64" i="16" s="1"/>
  <c r="V65" i="16" s="1"/>
  <c r="U63" i="16"/>
  <c r="P65" i="16"/>
  <c r="X65" i="16"/>
  <c r="Q65" i="16"/>
  <c r="R65" i="16"/>
  <c r="O64" i="15"/>
  <c r="O65" i="15" s="1"/>
  <c r="W64" i="15"/>
  <c r="W65" i="15" s="1"/>
  <c r="P64" i="15"/>
  <c r="P65" i="15" s="1"/>
  <c r="X64" i="15"/>
  <c r="X65" i="15" s="1"/>
  <c r="Q64" i="15"/>
  <c r="Q65" i="15" s="1"/>
  <c r="U64" i="15"/>
  <c r="U65" i="15" s="1"/>
  <c r="R64" i="15"/>
  <c r="R65" i="15" s="1"/>
  <c r="V64" i="15"/>
  <c r="V65" i="15" s="1"/>
  <c r="P54" i="15"/>
  <c r="X54" i="15"/>
  <c r="Q54" i="15"/>
  <c r="R54" i="15"/>
  <c r="P64" i="14"/>
  <c r="P65" i="14" s="1"/>
  <c r="O64" i="14"/>
  <c r="O65" i="14" s="1"/>
  <c r="R64" i="14"/>
  <c r="U64" i="14"/>
  <c r="S64" i="14"/>
  <c r="S65" i="14" s="1"/>
  <c r="W64" i="14"/>
  <c r="W65" i="14" s="1"/>
  <c r="R55" i="14"/>
  <c r="U55" i="14"/>
  <c r="S54" i="14"/>
  <c r="T54" i="14"/>
  <c r="O64" i="13"/>
  <c r="O65" i="13" s="1"/>
  <c r="W64" i="13"/>
  <c r="P64" i="13"/>
  <c r="P65" i="13" s="1"/>
  <c r="X64" i="13"/>
  <c r="X65" i="13" s="1"/>
  <c r="Q64" i="13"/>
  <c r="Q65" i="13" s="1"/>
  <c r="V64" i="13"/>
  <c r="V65" i="13" s="1"/>
  <c r="Q54" i="13"/>
  <c r="R54" i="13"/>
  <c r="S54" i="13"/>
  <c r="T54" i="13"/>
  <c r="O64" i="12"/>
  <c r="O65" i="12" s="1"/>
  <c r="W64" i="12"/>
  <c r="W65" i="12" s="1"/>
  <c r="P64" i="12"/>
  <c r="P65" i="12" s="1"/>
  <c r="X64" i="12"/>
  <c r="X65" i="12" s="1"/>
  <c r="Q64" i="12"/>
  <c r="Q65" i="12" s="1"/>
  <c r="R64" i="12"/>
  <c r="R65" i="12" s="1"/>
  <c r="V64" i="12"/>
  <c r="V65" i="12" s="1"/>
  <c r="Q54" i="12"/>
  <c r="R54" i="12"/>
  <c r="S54" i="12"/>
  <c r="T54" i="12"/>
  <c r="O65" i="11"/>
  <c r="W64" i="11"/>
  <c r="W65" i="11" s="1"/>
  <c r="P64" i="11"/>
  <c r="P65" i="11" s="1"/>
  <c r="X64" i="11"/>
  <c r="X65" i="11" s="1"/>
  <c r="Q64" i="11"/>
  <c r="Q65" i="11" s="1"/>
  <c r="R64" i="11"/>
  <c r="R65" i="11" s="1"/>
  <c r="V64" i="11"/>
  <c r="V65" i="11" s="1"/>
  <c r="Q54" i="11"/>
  <c r="R54" i="11"/>
  <c r="S54" i="11"/>
  <c r="T54" i="11"/>
  <c r="W59" i="10"/>
  <c r="S64" i="10"/>
  <c r="S65" i="10" s="1"/>
  <c r="T63" i="10"/>
  <c r="W63" i="10"/>
  <c r="W64" i="10" s="1"/>
  <c r="W65" i="10" s="1"/>
  <c r="U64" i="10"/>
  <c r="U65" i="10" s="1"/>
  <c r="T64" i="10"/>
  <c r="T65" i="10" s="1"/>
  <c r="O64" i="10"/>
  <c r="O65" i="10" s="1"/>
  <c r="P64" i="10"/>
  <c r="P65" i="10" s="1"/>
  <c r="X64" i="10"/>
  <c r="X65" i="10" s="1"/>
  <c r="R64" i="10"/>
  <c r="R65" i="10" s="1"/>
  <c r="V64" i="10"/>
  <c r="V65" i="10" s="1"/>
  <c r="Q54" i="10"/>
  <c r="R54" i="10"/>
  <c r="S54" i="10"/>
  <c r="T54" i="10"/>
  <c r="V65" i="9"/>
  <c r="O64" i="9"/>
  <c r="O65" i="9" s="1"/>
  <c r="R64" i="9"/>
  <c r="R65" i="9" s="1"/>
  <c r="T64" i="9"/>
  <c r="T65" i="9" s="1"/>
  <c r="U64" i="9"/>
  <c r="W64" i="9"/>
  <c r="U55" i="9"/>
  <c r="P54" i="9"/>
  <c r="X54" i="9"/>
  <c r="R54" i="9"/>
  <c r="S54" i="9"/>
  <c r="Q64" i="8"/>
  <c r="Q65" i="8" s="1"/>
  <c r="O64" i="8"/>
  <c r="O65" i="8" s="1"/>
  <c r="W64" i="8"/>
  <c r="W65" i="8" s="1"/>
  <c r="P64" i="8"/>
  <c r="P65" i="8" s="1"/>
  <c r="X64" i="8"/>
  <c r="X65" i="8" s="1"/>
  <c r="R64" i="8"/>
  <c r="R65" i="8" s="1"/>
  <c r="V64" i="8"/>
  <c r="V65" i="8" s="1"/>
  <c r="Q54" i="8"/>
  <c r="R54" i="8"/>
  <c r="T54" i="8"/>
  <c r="O64" i="7"/>
  <c r="O65" i="7" s="1"/>
  <c r="W64" i="7"/>
  <c r="W65" i="7" s="1"/>
  <c r="P64" i="7"/>
  <c r="P65" i="7" s="1"/>
  <c r="X64" i="7"/>
  <c r="X65" i="7" s="1"/>
  <c r="Q64" i="7"/>
  <c r="Q65" i="7" s="1"/>
  <c r="R64" i="7"/>
  <c r="R65" i="7" s="1"/>
  <c r="V64" i="7"/>
  <c r="V65" i="7" s="1"/>
  <c r="Q54" i="7"/>
  <c r="R54" i="7"/>
  <c r="S54" i="7"/>
  <c r="T54" i="7"/>
  <c r="O64" i="5"/>
  <c r="O65" i="5" s="1"/>
  <c r="W64" i="5"/>
  <c r="W65" i="5" s="1"/>
  <c r="P64" i="5"/>
  <c r="P65" i="5" s="1"/>
  <c r="X64" i="5"/>
  <c r="X65" i="5" s="1"/>
  <c r="Q64" i="5"/>
  <c r="Q65" i="5" s="1"/>
  <c r="R64" i="5"/>
  <c r="R65" i="5" s="1"/>
  <c r="V64" i="5"/>
  <c r="V65" i="5" s="1"/>
  <c r="Q54" i="5"/>
  <c r="R54" i="5"/>
  <c r="S54" i="5"/>
  <c r="T54" i="5"/>
  <c r="O64" i="4"/>
  <c r="O65" i="4" s="1"/>
  <c r="W64" i="4"/>
  <c r="W65" i="4" s="1"/>
  <c r="P64" i="4"/>
  <c r="P65" i="4" s="1"/>
  <c r="X64" i="4"/>
  <c r="X65" i="4" s="1"/>
  <c r="Q64" i="4"/>
  <c r="Q65" i="4" s="1"/>
  <c r="R64" i="4"/>
  <c r="R65" i="4" s="1"/>
  <c r="V64" i="4"/>
  <c r="V65" i="4" s="1"/>
  <c r="Q54" i="4"/>
  <c r="R54" i="4"/>
  <c r="S54" i="4"/>
  <c r="T54" i="4"/>
  <c r="V64" i="3"/>
  <c r="V65" i="3" s="1"/>
  <c r="W64" i="3"/>
  <c r="W65" i="3" s="1"/>
  <c r="X65" i="3"/>
  <c r="O64" i="3"/>
  <c r="O65" i="3" s="1"/>
  <c r="Q64" i="3"/>
  <c r="Q65" i="3" s="1"/>
  <c r="P64" i="3"/>
  <c r="P65" i="3" s="1"/>
  <c r="R64" i="3"/>
  <c r="R65" i="3" s="1"/>
  <c r="U64" i="3"/>
  <c r="U65" i="3" s="1"/>
  <c r="P54" i="3"/>
  <c r="X54" i="3"/>
  <c r="Q54" i="3"/>
  <c r="R54" i="3"/>
  <c r="S54" i="3"/>
  <c r="O64" i="2"/>
  <c r="O65" i="2" s="1"/>
  <c r="W64" i="2"/>
  <c r="W65" i="2" s="1"/>
  <c r="P64" i="2"/>
  <c r="P65" i="2" s="1"/>
  <c r="X64" i="2"/>
  <c r="X65" i="2" s="1"/>
  <c r="Q64" i="2"/>
  <c r="R64" i="2"/>
  <c r="R65" i="2" s="1"/>
  <c r="V64" i="2"/>
  <c r="V65" i="2" s="1"/>
  <c r="R54" i="2"/>
  <c r="S54" i="2"/>
  <c r="Q55" i="2"/>
  <c r="T54" i="2"/>
  <c r="T63" i="1"/>
  <c r="T64" i="1" s="1"/>
  <c r="T65" i="1" s="1"/>
  <c r="U63" i="1"/>
  <c r="V63" i="1"/>
  <c r="W59" i="1"/>
  <c r="V59" i="1"/>
  <c r="R64" i="1"/>
  <c r="R65" i="1" s="1"/>
  <c r="U59" i="1"/>
  <c r="Q64" i="1"/>
  <c r="Q65" i="1" s="1"/>
  <c r="W64" i="1"/>
  <c r="W65" i="1" s="1"/>
  <c r="P64" i="1"/>
  <c r="P65" i="1" s="1"/>
  <c r="X64" i="1"/>
  <c r="X65" i="1" s="1"/>
  <c r="CS4" i="45"/>
  <c r="W54" i="1"/>
  <c r="U55" i="1"/>
  <c r="P54" i="1"/>
  <c r="X54" i="1"/>
  <c r="V55" i="1"/>
  <c r="Q54" i="1"/>
  <c r="S54" i="1"/>
  <c r="O64" i="1" l="1"/>
  <c r="CF4" i="45" s="1"/>
  <c r="FS18" i="45"/>
  <c r="FS19" i="45" s="1"/>
  <c r="DX18" i="45"/>
  <c r="DX19" i="45" s="1"/>
  <c r="HL18" i="45"/>
  <c r="HL19" i="45" s="1"/>
  <c r="GO18" i="45"/>
  <c r="FM18" i="45"/>
  <c r="FM19" i="45" s="1"/>
  <c r="N8" i="45"/>
  <c r="DL18" i="45"/>
  <c r="DL19" i="45" s="1"/>
  <c r="DV18" i="45"/>
  <c r="EZ18" i="45"/>
  <c r="EZ19" i="45" s="1"/>
  <c r="DM18" i="45"/>
  <c r="DM19" i="45" s="1"/>
  <c r="EI18" i="45"/>
  <c r="EI19" i="45" s="1"/>
  <c r="DH18" i="45"/>
  <c r="GU18" i="45"/>
  <c r="FV18" i="45"/>
  <c r="FV19" i="45" s="1"/>
  <c r="HJ18" i="45"/>
  <c r="HJ19" i="45" s="1"/>
  <c r="N17" i="45"/>
  <c r="N10" i="45"/>
  <c r="N20" i="45"/>
  <c r="V65" i="19"/>
  <c r="T65" i="15"/>
  <c r="W65" i="9"/>
  <c r="U65" i="9"/>
  <c r="N6" i="45"/>
  <c r="N4" i="45"/>
  <c r="FG18" i="45"/>
  <c r="FG19" i="45" s="1"/>
  <c r="HH18" i="45"/>
  <c r="FT18" i="45"/>
  <c r="FT19" i="45" s="1"/>
  <c r="EU18" i="45"/>
  <c r="EU19" i="45" s="1"/>
  <c r="FJ18" i="45"/>
  <c r="FJ19" i="45" s="1"/>
  <c r="DG18" i="45"/>
  <c r="DG19" i="45" s="1"/>
  <c r="EW18" i="45"/>
  <c r="EW19" i="45" s="1"/>
  <c r="EA18" i="45"/>
  <c r="EA19" i="45" s="1"/>
  <c r="HK18" i="45"/>
  <c r="HK19" i="45" s="1"/>
  <c r="GX18" i="45"/>
  <c r="GX19" i="45" s="1"/>
  <c r="FK18" i="45"/>
  <c r="FK19" i="45" s="1"/>
  <c r="EL18" i="45"/>
  <c r="N21" i="45"/>
  <c r="U64" i="16"/>
  <c r="U65" i="16" s="1"/>
  <c r="CF17" i="45"/>
  <c r="CF16" i="45"/>
  <c r="Q64" i="14"/>
  <c r="Q65" i="14" s="1"/>
  <c r="N16" i="45"/>
  <c r="W65" i="13"/>
  <c r="N15" i="45"/>
  <c r="N14" i="45"/>
  <c r="CF14" i="45"/>
  <c r="U65" i="12"/>
  <c r="N13" i="45"/>
  <c r="N12" i="45"/>
  <c r="CF12" i="45"/>
  <c r="N11" i="45"/>
  <c r="CF11" i="45"/>
  <c r="Q64" i="9"/>
  <c r="Q65" i="9" s="1"/>
  <c r="CF10" i="45"/>
  <c r="CF9" i="45"/>
  <c r="N9" i="45"/>
  <c r="U65" i="7"/>
  <c r="CF8" i="45"/>
  <c r="N7" i="45"/>
  <c r="CF7" i="45"/>
  <c r="CF6" i="45"/>
  <c r="CF5" i="45"/>
  <c r="Q65" i="2"/>
  <c r="N5" i="45"/>
  <c r="U64" i="1"/>
  <c r="U65" i="1" s="1"/>
  <c r="CT20" i="45"/>
  <c r="CT18" i="45"/>
  <c r="CT16" i="45"/>
  <c r="CT14" i="45"/>
  <c r="CT12" i="45"/>
  <c r="CT10" i="45"/>
  <c r="CT8" i="45"/>
  <c r="CT6" i="45"/>
  <c r="CT4" i="45"/>
  <c r="CT21" i="45"/>
  <c r="CT19" i="45"/>
  <c r="CT17" i="45"/>
  <c r="CT15" i="45"/>
  <c r="CT13" i="45"/>
  <c r="CT11" i="45"/>
  <c r="CT9" i="45"/>
  <c r="CT7" i="45"/>
  <c r="CT5" i="45"/>
  <c r="CU2" i="45"/>
  <c r="CG20" i="45"/>
  <c r="CG18" i="45"/>
  <c r="CG16" i="45"/>
  <c r="CG14" i="45"/>
  <c r="CG12" i="45"/>
  <c r="CG10" i="45"/>
  <c r="CG8" i="45"/>
  <c r="CG6" i="45"/>
  <c r="CG4" i="45"/>
  <c r="CH2" i="45"/>
  <c r="CG21" i="45"/>
  <c r="CG19" i="45"/>
  <c r="CG17" i="45"/>
  <c r="CG15" i="45"/>
  <c r="CG13" i="45"/>
  <c r="CG11" i="45"/>
  <c r="CG9" i="45"/>
  <c r="CG7" i="45"/>
  <c r="CG5" i="45"/>
  <c r="N19" i="45"/>
  <c r="N18" i="45"/>
  <c r="BT20" i="45"/>
  <c r="BT18" i="45"/>
  <c r="BT16" i="45"/>
  <c r="BT14" i="45"/>
  <c r="BT12" i="45"/>
  <c r="BT10" i="45"/>
  <c r="BT8" i="45"/>
  <c r="BT6" i="45"/>
  <c r="BT4" i="45"/>
  <c r="BU2" i="45"/>
  <c r="BT21" i="45"/>
  <c r="BT19" i="45"/>
  <c r="BT17" i="45"/>
  <c r="BT15" i="45"/>
  <c r="BT13" i="45"/>
  <c r="BT11" i="45"/>
  <c r="BT9" i="45"/>
  <c r="BT7" i="45"/>
  <c r="BT5" i="45"/>
  <c r="BG20" i="45"/>
  <c r="BG18" i="45"/>
  <c r="BG16" i="45"/>
  <c r="BG14" i="45"/>
  <c r="BG12" i="45"/>
  <c r="BG10" i="45"/>
  <c r="BG8" i="45"/>
  <c r="BG6" i="45"/>
  <c r="BG4" i="45"/>
  <c r="BH2" i="45"/>
  <c r="BG21" i="45"/>
  <c r="BG19" i="45"/>
  <c r="BG17" i="45"/>
  <c r="BG15" i="45"/>
  <c r="BG13" i="45"/>
  <c r="BG11" i="45"/>
  <c r="BG9" i="45"/>
  <c r="BG7" i="45"/>
  <c r="BG5" i="45"/>
  <c r="AT20" i="45"/>
  <c r="AT18" i="45"/>
  <c r="AT16" i="45"/>
  <c r="AT14" i="45"/>
  <c r="AT12" i="45"/>
  <c r="AT10" i="45"/>
  <c r="AT8" i="45"/>
  <c r="AT6" i="45"/>
  <c r="AT4" i="45"/>
  <c r="AU2" i="45"/>
  <c r="AT21" i="45"/>
  <c r="AT19" i="45"/>
  <c r="AT17" i="45"/>
  <c r="AT15" i="45"/>
  <c r="AT13" i="45"/>
  <c r="AT11" i="45"/>
  <c r="AT9" i="45"/>
  <c r="AT7" i="45"/>
  <c r="AT5" i="45"/>
  <c r="DZ18" i="45"/>
  <c r="DZ19" i="45" s="1"/>
  <c r="FY18" i="45"/>
  <c r="FY19" i="45" s="1"/>
  <c r="EX18" i="45"/>
  <c r="EX19" i="45" s="1"/>
  <c r="GB18" i="45"/>
  <c r="GB19" i="45" s="1"/>
  <c r="ES18" i="45"/>
  <c r="ES19" i="45" s="1"/>
  <c r="FN18" i="45"/>
  <c r="FN19" i="45" s="1"/>
  <c r="HA18" i="45"/>
  <c r="HA19" i="45" s="1"/>
  <c r="FA18" i="45"/>
  <c r="FA19" i="45" s="1"/>
  <c r="FO19" i="45"/>
  <c r="DY18" i="45"/>
  <c r="DY19" i="45" s="1"/>
  <c r="HB19" i="45"/>
  <c r="GO19" i="45"/>
  <c r="EY18" i="45"/>
  <c r="EY19" i="45" s="1"/>
  <c r="FU18" i="45"/>
  <c r="FU19" i="45" s="1"/>
  <c r="DT19" i="45"/>
  <c r="EG19" i="45"/>
  <c r="HH19" i="45"/>
  <c r="EL19" i="45"/>
  <c r="GV19" i="45"/>
  <c r="AG20" i="45"/>
  <c r="AG18" i="45"/>
  <c r="AG16" i="45"/>
  <c r="AG14" i="45"/>
  <c r="AG12" i="45"/>
  <c r="AG10" i="45"/>
  <c r="AG8" i="45"/>
  <c r="AG6" i="45"/>
  <c r="AG4" i="45"/>
  <c r="AH2" i="45"/>
  <c r="AG21" i="45"/>
  <c r="AG19" i="45"/>
  <c r="AG17" i="45"/>
  <c r="AG15" i="45"/>
  <c r="AG13" i="45"/>
  <c r="AG11" i="45"/>
  <c r="AG9" i="45"/>
  <c r="AG7" i="45"/>
  <c r="AG5" i="45"/>
  <c r="GF18" i="45"/>
  <c r="GF19" i="45" s="1"/>
  <c r="DW18" i="45"/>
  <c r="DW19" i="45" s="1"/>
  <c r="DK18" i="45"/>
  <c r="DK19" i="45" s="1"/>
  <c r="GG19" i="45"/>
  <c r="HO18" i="45"/>
  <c r="HO19" i="45" s="1"/>
  <c r="GT19" i="45"/>
  <c r="DO19" i="45"/>
  <c r="DV19" i="45"/>
  <c r="FI18" i="45"/>
  <c r="FI19" i="45" s="1"/>
  <c r="DS18" i="45"/>
  <c r="DS19" i="45" s="1"/>
  <c r="GS18" i="45"/>
  <c r="GS19" i="45" s="1"/>
  <c r="FX18" i="45"/>
  <c r="FX19" i="45" s="1"/>
  <c r="FB18" i="45"/>
  <c r="FB19" i="45" s="1"/>
  <c r="GA18" i="45"/>
  <c r="GA19" i="45" s="1"/>
  <c r="DI19" i="45"/>
  <c r="HG18" i="45"/>
  <c r="HG19" i="45" s="1"/>
  <c r="GH19" i="45"/>
  <c r="GN18" i="45"/>
  <c r="GN19" i="45" s="1"/>
  <c r="DJ18" i="45"/>
  <c r="DJ19" i="45" s="1"/>
  <c r="HF18" i="45"/>
  <c r="HF19" i="45" s="1"/>
  <c r="GM18" i="45"/>
  <c r="GM19" i="45" s="1"/>
  <c r="HI18" i="45"/>
  <c r="HI19" i="45" s="1"/>
  <c r="DU19" i="45"/>
  <c r="GI18" i="45"/>
  <c r="GI19" i="45" s="1"/>
  <c r="GU19" i="45"/>
  <c r="DH19" i="45"/>
  <c r="EH19" i="45"/>
  <c r="EV19" i="45"/>
  <c r="U65" i="14"/>
  <c r="R65" i="14"/>
  <c r="V64" i="1"/>
  <c r="V65" i="1"/>
  <c r="O65" i="1" l="1"/>
  <c r="CV2" i="45"/>
  <c r="CU21" i="45"/>
  <c r="CU19" i="45"/>
  <c r="CU17" i="45"/>
  <c r="CU15" i="45"/>
  <c r="CU13" i="45"/>
  <c r="CU11" i="45"/>
  <c r="CU9" i="45"/>
  <c r="CU7" i="45"/>
  <c r="CU5" i="45"/>
  <c r="CU20" i="45"/>
  <c r="CU18" i="45"/>
  <c r="CU16" i="45"/>
  <c r="CU14" i="45"/>
  <c r="CU12" i="45"/>
  <c r="CU10" i="45"/>
  <c r="CU8" i="45"/>
  <c r="CU6" i="45"/>
  <c r="CU4" i="45"/>
  <c r="CI2" i="45"/>
  <c r="CH21" i="45"/>
  <c r="CH19" i="45"/>
  <c r="CH17" i="45"/>
  <c r="CH15" i="45"/>
  <c r="CH13" i="45"/>
  <c r="CH11" i="45"/>
  <c r="CH9" i="45"/>
  <c r="CH7" i="45"/>
  <c r="CH5" i="45"/>
  <c r="CH20" i="45"/>
  <c r="CH18" i="45"/>
  <c r="CH16" i="45"/>
  <c r="CH14" i="45"/>
  <c r="CH12" i="45"/>
  <c r="CH10" i="45"/>
  <c r="CH8" i="45"/>
  <c r="CH6" i="45"/>
  <c r="CH4" i="45"/>
  <c r="BV2" i="45"/>
  <c r="BU21" i="45"/>
  <c r="BU19" i="45"/>
  <c r="BU17" i="45"/>
  <c r="BU15" i="45"/>
  <c r="BU13" i="45"/>
  <c r="BU11" i="45"/>
  <c r="BU9" i="45"/>
  <c r="BU7" i="45"/>
  <c r="BU5" i="45"/>
  <c r="BU20" i="45"/>
  <c r="BU18" i="45"/>
  <c r="BU16" i="45"/>
  <c r="BU14" i="45"/>
  <c r="BU12" i="45"/>
  <c r="BU10" i="45"/>
  <c r="BU8" i="45"/>
  <c r="BU6" i="45"/>
  <c r="BU4" i="45"/>
  <c r="BI2" i="45"/>
  <c r="BH21" i="45"/>
  <c r="BH19" i="45"/>
  <c r="BH17" i="45"/>
  <c r="BH15" i="45"/>
  <c r="BH13" i="45"/>
  <c r="BH11" i="45"/>
  <c r="BH9" i="45"/>
  <c r="BH7" i="45"/>
  <c r="BH5" i="45"/>
  <c r="BH20" i="45"/>
  <c r="BH18" i="45"/>
  <c r="BH16" i="45"/>
  <c r="BH14" i="45"/>
  <c r="BH12" i="45"/>
  <c r="BH10" i="45"/>
  <c r="BH8" i="45"/>
  <c r="BH6" i="45"/>
  <c r="BH4" i="45"/>
  <c r="AU14" i="45"/>
  <c r="AU8" i="45"/>
  <c r="AV2" i="45"/>
  <c r="AU20" i="45"/>
  <c r="AU6" i="45"/>
  <c r="AU21" i="45"/>
  <c r="AU19" i="45"/>
  <c r="AU17" i="45"/>
  <c r="AU15" i="45"/>
  <c r="AU13" i="45"/>
  <c r="AU11" i="45"/>
  <c r="AU9" i="45"/>
  <c r="AU7" i="45"/>
  <c r="AU5" i="45"/>
  <c r="AU4" i="45"/>
  <c r="AU18" i="45"/>
  <c r="AU16" i="45"/>
  <c r="AU10" i="45"/>
  <c r="AU12" i="45"/>
  <c r="AH14" i="45"/>
  <c r="AH6" i="45"/>
  <c r="AI2" i="45"/>
  <c r="AH10" i="45"/>
  <c r="AH18" i="45"/>
  <c r="AH4" i="45"/>
  <c r="AH21" i="45"/>
  <c r="AH19" i="45"/>
  <c r="AH17" i="45"/>
  <c r="AH15" i="45"/>
  <c r="AH13" i="45"/>
  <c r="AH11" i="45"/>
  <c r="AH9" i="45"/>
  <c r="AH7" i="45"/>
  <c r="AH5" i="45"/>
  <c r="AH12" i="45"/>
  <c r="AH8" i="45"/>
  <c r="AH16" i="45"/>
  <c r="AH20" i="45"/>
  <c r="CW2" i="45" l="1"/>
  <c r="CV13" i="45"/>
  <c r="CV17" i="45"/>
  <c r="CV15" i="45"/>
  <c r="CV9" i="45"/>
  <c r="CV5" i="45"/>
  <c r="CV20" i="45"/>
  <c r="CV18" i="45"/>
  <c r="CV16" i="45"/>
  <c r="CV14" i="45"/>
  <c r="CV12" i="45"/>
  <c r="CV10" i="45"/>
  <c r="CV8" i="45"/>
  <c r="CV6" i="45"/>
  <c r="CV4" i="45"/>
  <c r="CV21" i="45"/>
  <c r="CV11" i="45"/>
  <c r="CV7" i="45"/>
  <c r="CV19" i="45"/>
  <c r="CJ2" i="45"/>
  <c r="CI21" i="45"/>
  <c r="CI19" i="45"/>
  <c r="CI17" i="45"/>
  <c r="CI15" i="45"/>
  <c r="CI13" i="45"/>
  <c r="CI11" i="45"/>
  <c r="CI9" i="45"/>
  <c r="CI7" i="45"/>
  <c r="CI5" i="45"/>
  <c r="CI20" i="45"/>
  <c r="CI18" i="45"/>
  <c r="CI16" i="45"/>
  <c r="CI14" i="45"/>
  <c r="CI12" i="45"/>
  <c r="CI10" i="45"/>
  <c r="CI8" i="45"/>
  <c r="CI6" i="45"/>
  <c r="CI4" i="45"/>
  <c r="BW2" i="45"/>
  <c r="BV19" i="45"/>
  <c r="BV13" i="45"/>
  <c r="BV9" i="45"/>
  <c r="BV21" i="45"/>
  <c r="BV15" i="45"/>
  <c r="BV11" i="45"/>
  <c r="BV20" i="45"/>
  <c r="BV18" i="45"/>
  <c r="BV16" i="45"/>
  <c r="BV14" i="45"/>
  <c r="BV12" i="45"/>
  <c r="BV10" i="45"/>
  <c r="BV8" i="45"/>
  <c r="BV6" i="45"/>
  <c r="BV4" i="45"/>
  <c r="BV17" i="45"/>
  <c r="BV5" i="45"/>
  <c r="BV7" i="45"/>
  <c r="BJ2" i="45"/>
  <c r="BI21" i="45"/>
  <c r="BI19" i="45"/>
  <c r="BI17" i="45"/>
  <c r="BI15" i="45"/>
  <c r="BI13" i="45"/>
  <c r="BI11" i="45"/>
  <c r="BI9" i="45"/>
  <c r="BI7" i="45"/>
  <c r="BI5" i="45"/>
  <c r="BI20" i="45"/>
  <c r="BI18" i="45"/>
  <c r="BI16" i="45"/>
  <c r="BI14" i="45"/>
  <c r="BI12" i="45"/>
  <c r="BI10" i="45"/>
  <c r="BI8" i="45"/>
  <c r="BI6" i="45"/>
  <c r="BI4" i="45"/>
  <c r="AW2" i="45"/>
  <c r="AV21" i="45"/>
  <c r="AV19" i="45"/>
  <c r="AV17" i="45"/>
  <c r="AV15" i="45"/>
  <c r="AV13" i="45"/>
  <c r="AV11" i="45"/>
  <c r="AV9" i="45"/>
  <c r="AV7" i="45"/>
  <c r="AV5" i="45"/>
  <c r="AV20" i="45"/>
  <c r="AV18" i="45"/>
  <c r="AV16" i="45"/>
  <c r="AV14" i="45"/>
  <c r="AV12" i="45"/>
  <c r="AV10" i="45"/>
  <c r="AV8" i="45"/>
  <c r="AV6" i="45"/>
  <c r="AV4" i="45"/>
  <c r="AJ2" i="45"/>
  <c r="AI21" i="45"/>
  <c r="AI19" i="45"/>
  <c r="AI17" i="45"/>
  <c r="AI15" i="45"/>
  <c r="AI13" i="45"/>
  <c r="AI11" i="45"/>
  <c r="AI9" i="45"/>
  <c r="AI7" i="45"/>
  <c r="AI5" i="45"/>
  <c r="AI20" i="45"/>
  <c r="AI18" i="45"/>
  <c r="AI16" i="45"/>
  <c r="AI14" i="45"/>
  <c r="AI12" i="45"/>
  <c r="AI10" i="45"/>
  <c r="AI8" i="45"/>
  <c r="AI6" i="45"/>
  <c r="AI4" i="45"/>
  <c r="CW21" i="45" l="1"/>
  <c r="CW19" i="45"/>
  <c r="CW17" i="45"/>
  <c r="CW15" i="45"/>
  <c r="CW13" i="45"/>
  <c r="CW11" i="45"/>
  <c r="CW9" i="45"/>
  <c r="CW7" i="45"/>
  <c r="CW5" i="45"/>
  <c r="CW20" i="45"/>
  <c r="CW18" i="45"/>
  <c r="CW16" i="45"/>
  <c r="CW14" i="45"/>
  <c r="CW12" i="45"/>
  <c r="CW10" i="45"/>
  <c r="CW8" i="45"/>
  <c r="CW6" i="45"/>
  <c r="CW4" i="45"/>
  <c r="CX2" i="45"/>
  <c r="CJ21" i="45"/>
  <c r="CJ19" i="45"/>
  <c r="CJ17" i="45"/>
  <c r="CJ15" i="45"/>
  <c r="CJ13" i="45"/>
  <c r="CJ11" i="45"/>
  <c r="CJ9" i="45"/>
  <c r="CJ7" i="45"/>
  <c r="CJ5" i="45"/>
  <c r="CJ20" i="45"/>
  <c r="CJ18" i="45"/>
  <c r="CJ16" i="45"/>
  <c r="CJ14" i="45"/>
  <c r="CJ12" i="45"/>
  <c r="CJ10" i="45"/>
  <c r="CJ8" i="45"/>
  <c r="CJ6" i="45"/>
  <c r="CJ4" i="45"/>
  <c r="CK2" i="45"/>
  <c r="BW21" i="45"/>
  <c r="BW19" i="45"/>
  <c r="BW17" i="45"/>
  <c r="BW15" i="45"/>
  <c r="BW13" i="45"/>
  <c r="BW11" i="45"/>
  <c r="BW9" i="45"/>
  <c r="BW7" i="45"/>
  <c r="BW5" i="45"/>
  <c r="BW20" i="45"/>
  <c r="BW18" i="45"/>
  <c r="BW16" i="45"/>
  <c r="BW14" i="45"/>
  <c r="BW12" i="45"/>
  <c r="BW10" i="45"/>
  <c r="BW8" i="45"/>
  <c r="BW6" i="45"/>
  <c r="BW4" i="45"/>
  <c r="BX2" i="45"/>
  <c r="BJ21" i="45"/>
  <c r="BJ19" i="45"/>
  <c r="BJ17" i="45"/>
  <c r="BJ15" i="45"/>
  <c r="BJ13" i="45"/>
  <c r="BJ11" i="45"/>
  <c r="BJ9" i="45"/>
  <c r="BJ7" i="45"/>
  <c r="BJ5" i="45"/>
  <c r="BJ20" i="45"/>
  <c r="BJ18" i="45"/>
  <c r="BJ16" i="45"/>
  <c r="BJ14" i="45"/>
  <c r="BJ12" i="45"/>
  <c r="BJ10" i="45"/>
  <c r="BJ8" i="45"/>
  <c r="BJ6" i="45"/>
  <c r="BJ4" i="45"/>
  <c r="BK2" i="45"/>
  <c r="AW21" i="45"/>
  <c r="AW19" i="45"/>
  <c r="AW17" i="45"/>
  <c r="AW15" i="45"/>
  <c r="AW13" i="45"/>
  <c r="AW11" i="45"/>
  <c r="AW9" i="45"/>
  <c r="AW7" i="45"/>
  <c r="AW5" i="45"/>
  <c r="AW20" i="45"/>
  <c r="AW18" i="45"/>
  <c r="AW16" i="45"/>
  <c r="AW14" i="45"/>
  <c r="AW12" i="45"/>
  <c r="AW10" i="45"/>
  <c r="AW8" i="45"/>
  <c r="AW6" i="45"/>
  <c r="AW4" i="45"/>
  <c r="AX2" i="45"/>
  <c r="AJ21" i="45"/>
  <c r="AJ19" i="45"/>
  <c r="AJ17" i="45"/>
  <c r="AJ15" i="45"/>
  <c r="AJ13" i="45"/>
  <c r="AJ11" i="45"/>
  <c r="AJ9" i="45"/>
  <c r="AJ7" i="45"/>
  <c r="AJ5" i="45"/>
  <c r="AJ20" i="45"/>
  <c r="AJ18" i="45"/>
  <c r="AJ16" i="45"/>
  <c r="AJ14" i="45"/>
  <c r="AJ12" i="45"/>
  <c r="AJ10" i="45"/>
  <c r="AJ8" i="45"/>
  <c r="AJ6" i="45"/>
  <c r="AJ4" i="45"/>
  <c r="AK2" i="45"/>
  <c r="CX21" i="45" l="1"/>
  <c r="CX19" i="45"/>
  <c r="CX17" i="45"/>
  <c r="CX15" i="45"/>
  <c r="CX13" i="45"/>
  <c r="CX11" i="45"/>
  <c r="CX9" i="45"/>
  <c r="CX7" i="45"/>
  <c r="CX5" i="45"/>
  <c r="CX20" i="45"/>
  <c r="CX18" i="45"/>
  <c r="CX16" i="45"/>
  <c r="CX14" i="45"/>
  <c r="CX12" i="45"/>
  <c r="CX10" i="45"/>
  <c r="CX8" i="45"/>
  <c r="CX6" i="45"/>
  <c r="CX4" i="45"/>
  <c r="CY2" i="45"/>
  <c r="CK21" i="45"/>
  <c r="CK19" i="45"/>
  <c r="CK17" i="45"/>
  <c r="CK15" i="45"/>
  <c r="CK13" i="45"/>
  <c r="CK11" i="45"/>
  <c r="CK9" i="45"/>
  <c r="CK7" i="45"/>
  <c r="CK5" i="45"/>
  <c r="CK20" i="45"/>
  <c r="CK18" i="45"/>
  <c r="CK16" i="45"/>
  <c r="CK14" i="45"/>
  <c r="CK12" i="45"/>
  <c r="CK10" i="45"/>
  <c r="CK8" i="45"/>
  <c r="CK6" i="45"/>
  <c r="CK4" i="45"/>
  <c r="CL2" i="45"/>
  <c r="BX21" i="45"/>
  <c r="BX19" i="45"/>
  <c r="BX17" i="45"/>
  <c r="BX15" i="45"/>
  <c r="BX13" i="45"/>
  <c r="BX11" i="45"/>
  <c r="BX9" i="45"/>
  <c r="BX7" i="45"/>
  <c r="BX5" i="45"/>
  <c r="BX20" i="45"/>
  <c r="BX18" i="45"/>
  <c r="BX16" i="45"/>
  <c r="BX14" i="45"/>
  <c r="BX12" i="45"/>
  <c r="BX10" i="45"/>
  <c r="BX8" i="45"/>
  <c r="BX6" i="45"/>
  <c r="BX4" i="45"/>
  <c r="BY2" i="45"/>
  <c r="BK21" i="45"/>
  <c r="BK19" i="45"/>
  <c r="BK17" i="45"/>
  <c r="BK15" i="45"/>
  <c r="BK13" i="45"/>
  <c r="BK11" i="45"/>
  <c r="BK9" i="45"/>
  <c r="BK7" i="45"/>
  <c r="BK5" i="45"/>
  <c r="BK20" i="45"/>
  <c r="BK18" i="45"/>
  <c r="BK16" i="45"/>
  <c r="BK14" i="45"/>
  <c r="BK12" i="45"/>
  <c r="BK10" i="45"/>
  <c r="BK8" i="45"/>
  <c r="BK6" i="45"/>
  <c r="BK4" i="45"/>
  <c r="BL2" i="45"/>
  <c r="AX21" i="45"/>
  <c r="AX19" i="45"/>
  <c r="AX17" i="45"/>
  <c r="AX15" i="45"/>
  <c r="AX13" i="45"/>
  <c r="AX11" i="45"/>
  <c r="AX9" i="45"/>
  <c r="AX7" i="45"/>
  <c r="AX5" i="45"/>
  <c r="AX20" i="45"/>
  <c r="AX18" i="45"/>
  <c r="AX16" i="45"/>
  <c r="AX14" i="45"/>
  <c r="AX12" i="45"/>
  <c r="AX10" i="45"/>
  <c r="AX8" i="45"/>
  <c r="AX6" i="45"/>
  <c r="AX4" i="45"/>
  <c r="AY2" i="45"/>
  <c r="AK21" i="45"/>
  <c r="AK19" i="45"/>
  <c r="AK17" i="45"/>
  <c r="AK15" i="45"/>
  <c r="AK13" i="45"/>
  <c r="AK11" i="45"/>
  <c r="AK9" i="45"/>
  <c r="AK7" i="45"/>
  <c r="AK5" i="45"/>
  <c r="AK20" i="45"/>
  <c r="AK18" i="45"/>
  <c r="AK16" i="45"/>
  <c r="AK14" i="45"/>
  <c r="AK12" i="45"/>
  <c r="AK10" i="45"/>
  <c r="AK8" i="45"/>
  <c r="AK6" i="45"/>
  <c r="AK4" i="45"/>
  <c r="AL2" i="45"/>
  <c r="CY20" i="45" l="1"/>
  <c r="CY18" i="45"/>
  <c r="CY16" i="45"/>
  <c r="CY14" i="45"/>
  <c r="CY12" i="45"/>
  <c r="CY10" i="45"/>
  <c r="CY8" i="45"/>
  <c r="CY6" i="45"/>
  <c r="CY4" i="45"/>
  <c r="CZ2" i="45"/>
  <c r="CY21" i="45"/>
  <c r="CY19" i="45"/>
  <c r="CY17" i="45"/>
  <c r="CY15" i="45"/>
  <c r="CY13" i="45"/>
  <c r="CY11" i="45"/>
  <c r="CY9" i="45"/>
  <c r="CY7" i="45"/>
  <c r="CY5" i="45"/>
  <c r="CL20" i="45"/>
  <c r="CL18" i="45"/>
  <c r="CL16" i="45"/>
  <c r="CL14" i="45"/>
  <c r="CL12" i="45"/>
  <c r="CL10" i="45"/>
  <c r="CL8" i="45"/>
  <c r="CL6" i="45"/>
  <c r="CL4" i="45"/>
  <c r="CM2" i="45"/>
  <c r="CL21" i="45"/>
  <c r="CL19" i="45"/>
  <c r="CL17" i="45"/>
  <c r="CL15" i="45"/>
  <c r="CL13" i="45"/>
  <c r="CL11" i="45"/>
  <c r="CL9" i="45"/>
  <c r="CL7" i="45"/>
  <c r="CL5" i="45"/>
  <c r="BY20" i="45"/>
  <c r="BY18" i="45"/>
  <c r="BY16" i="45"/>
  <c r="BY14" i="45"/>
  <c r="BY12" i="45"/>
  <c r="BY10" i="45"/>
  <c r="BY8" i="45"/>
  <c r="BY6" i="45"/>
  <c r="BY4" i="45"/>
  <c r="BZ2" i="45"/>
  <c r="BY21" i="45"/>
  <c r="BY19" i="45"/>
  <c r="BY17" i="45"/>
  <c r="BY15" i="45"/>
  <c r="BY13" i="45"/>
  <c r="BY11" i="45"/>
  <c r="BY9" i="45"/>
  <c r="BY7" i="45"/>
  <c r="BY5" i="45"/>
  <c r="BL20" i="45"/>
  <c r="BL18" i="45"/>
  <c r="BL16" i="45"/>
  <c r="BL14" i="45"/>
  <c r="BL12" i="45"/>
  <c r="BL10" i="45"/>
  <c r="BL8" i="45"/>
  <c r="BL6" i="45"/>
  <c r="BL4" i="45"/>
  <c r="BM2" i="45"/>
  <c r="BL21" i="45"/>
  <c r="BL19" i="45"/>
  <c r="BL17" i="45"/>
  <c r="BL15" i="45"/>
  <c r="BL13" i="45"/>
  <c r="BL11" i="45"/>
  <c r="BL9" i="45"/>
  <c r="BL7" i="45"/>
  <c r="BL5" i="45"/>
  <c r="AY19" i="45"/>
  <c r="AY13" i="45"/>
  <c r="AY7" i="45"/>
  <c r="AY21" i="45"/>
  <c r="AY15" i="45"/>
  <c r="AY20" i="45"/>
  <c r="AY18" i="45"/>
  <c r="AY16" i="45"/>
  <c r="AY14" i="45"/>
  <c r="AY12" i="45"/>
  <c r="AY10" i="45"/>
  <c r="AY8" i="45"/>
  <c r="AY6" i="45"/>
  <c r="AY4" i="45"/>
  <c r="AY17" i="45"/>
  <c r="AY9" i="45"/>
  <c r="AY11" i="45"/>
  <c r="AZ2" i="45"/>
  <c r="AY5" i="45"/>
  <c r="AL19" i="45"/>
  <c r="AL21" i="45"/>
  <c r="AL15" i="45"/>
  <c r="AL11" i="45"/>
  <c r="AL20" i="45"/>
  <c r="AL18" i="45"/>
  <c r="AL16" i="45"/>
  <c r="AL14" i="45"/>
  <c r="AL12" i="45"/>
  <c r="AL10" i="45"/>
  <c r="AL8" i="45"/>
  <c r="AL6" i="45"/>
  <c r="AL4" i="45"/>
  <c r="AL5" i="45"/>
  <c r="AL17" i="45"/>
  <c r="AM2" i="45"/>
  <c r="AL9" i="45"/>
  <c r="AL13" i="45"/>
  <c r="AL7" i="45"/>
  <c r="CZ18" i="45" l="1"/>
  <c r="CZ8" i="45"/>
  <c r="CZ12" i="45"/>
  <c r="CZ4" i="45"/>
  <c r="DA2" i="45"/>
  <c r="CZ20" i="45"/>
  <c r="CZ16" i="45"/>
  <c r="CZ10" i="45"/>
  <c r="CZ21" i="45"/>
  <c r="CZ19" i="45"/>
  <c r="CZ17" i="45"/>
  <c r="CZ15" i="45"/>
  <c r="CZ13" i="45"/>
  <c r="CZ11" i="45"/>
  <c r="CZ9" i="45"/>
  <c r="CZ7" i="45"/>
  <c r="CZ5" i="45"/>
  <c r="CZ14" i="45"/>
  <c r="CZ6" i="45"/>
  <c r="CM20" i="45"/>
  <c r="CM18" i="45"/>
  <c r="CM16" i="45"/>
  <c r="CM14" i="45"/>
  <c r="CM12" i="45"/>
  <c r="CM10" i="45"/>
  <c r="CM8" i="45"/>
  <c r="CM6" i="45"/>
  <c r="CM4" i="45"/>
  <c r="CN2" i="45"/>
  <c r="CM21" i="45"/>
  <c r="CM19" i="45"/>
  <c r="CM17" i="45"/>
  <c r="CM15" i="45"/>
  <c r="CM13" i="45"/>
  <c r="CM11" i="45"/>
  <c r="CM9" i="45"/>
  <c r="CM7" i="45"/>
  <c r="CM5" i="45"/>
  <c r="BZ14" i="45"/>
  <c r="BZ20" i="45"/>
  <c r="BZ10" i="45"/>
  <c r="BZ4" i="45"/>
  <c r="CA2" i="45"/>
  <c r="BZ16" i="45"/>
  <c r="BZ12" i="45"/>
  <c r="BZ8" i="45"/>
  <c r="BZ6" i="45"/>
  <c r="BZ21" i="45"/>
  <c r="BZ19" i="45"/>
  <c r="BZ17" i="45"/>
  <c r="BZ15" i="45"/>
  <c r="BZ13" i="45"/>
  <c r="BZ11" i="45"/>
  <c r="BZ9" i="45"/>
  <c r="BZ7" i="45"/>
  <c r="BZ5" i="45"/>
  <c r="BZ18" i="45"/>
  <c r="BM20" i="45"/>
  <c r="BM18" i="45"/>
  <c r="BM16" i="45"/>
  <c r="BM14" i="45"/>
  <c r="BM12" i="45"/>
  <c r="BM10" i="45"/>
  <c r="BM8" i="45"/>
  <c r="BM6" i="45"/>
  <c r="BM4" i="45"/>
  <c r="BN2" i="45"/>
  <c r="BM21" i="45"/>
  <c r="BM19" i="45"/>
  <c r="BM17" i="45"/>
  <c r="BM15" i="45"/>
  <c r="BM13" i="45"/>
  <c r="BM11" i="45"/>
  <c r="BM9" i="45"/>
  <c r="BM7" i="45"/>
  <c r="BM5" i="45"/>
  <c r="AZ20" i="45"/>
  <c r="AZ18" i="45"/>
  <c r="AZ16" i="45"/>
  <c r="AZ14" i="45"/>
  <c r="AZ12" i="45"/>
  <c r="AZ10" i="45"/>
  <c r="AZ8" i="45"/>
  <c r="AZ6" i="45"/>
  <c r="AZ4" i="45"/>
  <c r="BA2" i="45"/>
  <c r="AZ21" i="45"/>
  <c r="AZ19" i="45"/>
  <c r="AZ17" i="45"/>
  <c r="AZ15" i="45"/>
  <c r="AZ13" i="45"/>
  <c r="AZ11" i="45"/>
  <c r="AZ9" i="45"/>
  <c r="AZ7" i="45"/>
  <c r="AZ5" i="45"/>
  <c r="AM20" i="45"/>
  <c r="AM18" i="45"/>
  <c r="AM16" i="45"/>
  <c r="AM14" i="45"/>
  <c r="AM12" i="45"/>
  <c r="AM10" i="45"/>
  <c r="AM8" i="45"/>
  <c r="AM6" i="45"/>
  <c r="AM4" i="45"/>
  <c r="AN2" i="45"/>
  <c r="AM21" i="45"/>
  <c r="AM19" i="45"/>
  <c r="AM17" i="45"/>
  <c r="AM15" i="45"/>
  <c r="AM13" i="45"/>
  <c r="AM11" i="45"/>
  <c r="AM9" i="45"/>
  <c r="AM7" i="45"/>
  <c r="AM5" i="45"/>
  <c r="DA20" i="45" l="1"/>
  <c r="DA18" i="45"/>
  <c r="DA16" i="45"/>
  <c r="DA14" i="45"/>
  <c r="DA12" i="45"/>
  <c r="DA10" i="45"/>
  <c r="DA8" i="45"/>
  <c r="DA6" i="45"/>
  <c r="DA4" i="45"/>
  <c r="DB2" i="45"/>
  <c r="DA21" i="45"/>
  <c r="DA19" i="45"/>
  <c r="DA17" i="45"/>
  <c r="DA15" i="45"/>
  <c r="DA13" i="45"/>
  <c r="DA11" i="45"/>
  <c r="DA9" i="45"/>
  <c r="DA7" i="45"/>
  <c r="DA5" i="45"/>
  <c r="CN20" i="45"/>
  <c r="CN18" i="45"/>
  <c r="CN16" i="45"/>
  <c r="CN14" i="45"/>
  <c r="CN12" i="45"/>
  <c r="CN10" i="45"/>
  <c r="CN8" i="45"/>
  <c r="CN6" i="45"/>
  <c r="CN4" i="45"/>
  <c r="CO2" i="45"/>
  <c r="CN21" i="45"/>
  <c r="CN19" i="45"/>
  <c r="CN17" i="45"/>
  <c r="CN15" i="45"/>
  <c r="CN13" i="45"/>
  <c r="CN11" i="45"/>
  <c r="CN9" i="45"/>
  <c r="CN7" i="45"/>
  <c r="CN5" i="45"/>
  <c r="CA20" i="45"/>
  <c r="CA18" i="45"/>
  <c r="CA16" i="45"/>
  <c r="CA14" i="45"/>
  <c r="CA12" i="45"/>
  <c r="CA10" i="45"/>
  <c r="CA8" i="45"/>
  <c r="CA6" i="45"/>
  <c r="CA4" i="45"/>
  <c r="CB2" i="45"/>
  <c r="CA21" i="45"/>
  <c r="CA19" i="45"/>
  <c r="CA17" i="45"/>
  <c r="CA15" i="45"/>
  <c r="CA13" i="45"/>
  <c r="CA11" i="45"/>
  <c r="CA9" i="45"/>
  <c r="CA7" i="45"/>
  <c r="CA5" i="45"/>
  <c r="BN20" i="45"/>
  <c r="BN18" i="45"/>
  <c r="BN16" i="45"/>
  <c r="BN14" i="45"/>
  <c r="BN12" i="45"/>
  <c r="BN10" i="45"/>
  <c r="BN8" i="45"/>
  <c r="BN6" i="45"/>
  <c r="BN4" i="45"/>
  <c r="BO2" i="45"/>
  <c r="BN21" i="45"/>
  <c r="BN19" i="45"/>
  <c r="BN17" i="45"/>
  <c r="BN15" i="45"/>
  <c r="BN13" i="45"/>
  <c r="BN11" i="45"/>
  <c r="BN9" i="45"/>
  <c r="BN7" i="45"/>
  <c r="BN5" i="45"/>
  <c r="BA20" i="45"/>
  <c r="BA18" i="45"/>
  <c r="BA16" i="45"/>
  <c r="BA14" i="45"/>
  <c r="BA12" i="45"/>
  <c r="BA10" i="45"/>
  <c r="BA8" i="45"/>
  <c r="BA6" i="45"/>
  <c r="BA4" i="45"/>
  <c r="BB2" i="45"/>
  <c r="BA21" i="45"/>
  <c r="BA19" i="45"/>
  <c r="BA17" i="45"/>
  <c r="BA15" i="45"/>
  <c r="BA13" i="45"/>
  <c r="BA11" i="45"/>
  <c r="BA9" i="45"/>
  <c r="BA7" i="45"/>
  <c r="BA5" i="45"/>
  <c r="AN20" i="45"/>
  <c r="AN18" i="45"/>
  <c r="AN16" i="45"/>
  <c r="AN14" i="45"/>
  <c r="AN12" i="45"/>
  <c r="AN10" i="45"/>
  <c r="AN8" i="45"/>
  <c r="AN6" i="45"/>
  <c r="AN4" i="45"/>
  <c r="AO2" i="45"/>
  <c r="AN21" i="45"/>
  <c r="AN19" i="45"/>
  <c r="AN17" i="45"/>
  <c r="AN15" i="45"/>
  <c r="AN13" i="45"/>
  <c r="AN11" i="45"/>
  <c r="AN9" i="45"/>
  <c r="AN7" i="45"/>
  <c r="AN5" i="45"/>
  <c r="DB20" i="45" l="1"/>
  <c r="DB18" i="45"/>
  <c r="DB16" i="45"/>
  <c r="DB14" i="45"/>
  <c r="DB12" i="45"/>
  <c r="DB10" i="45"/>
  <c r="DB8" i="45"/>
  <c r="DB6" i="45"/>
  <c r="DB4" i="45"/>
  <c r="DB21" i="45"/>
  <c r="DB19" i="45"/>
  <c r="DB17" i="45"/>
  <c r="DB15" i="45"/>
  <c r="DB13" i="45"/>
  <c r="DB11" i="45"/>
  <c r="DB9" i="45"/>
  <c r="DB7" i="45"/>
  <c r="DB5" i="45"/>
  <c r="CO20" i="45"/>
  <c r="CO18" i="45"/>
  <c r="CO16" i="45"/>
  <c r="CO14" i="45"/>
  <c r="CO12" i="45"/>
  <c r="CO10" i="45"/>
  <c r="CO8" i="45"/>
  <c r="CO6" i="45"/>
  <c r="CO4" i="45"/>
  <c r="CO21" i="45"/>
  <c r="CO19" i="45"/>
  <c r="CO17" i="45"/>
  <c r="CO15" i="45"/>
  <c r="CO13" i="45"/>
  <c r="CO11" i="45"/>
  <c r="CO9" i="45"/>
  <c r="CO7" i="45"/>
  <c r="CO5" i="45"/>
  <c r="CB20" i="45"/>
  <c r="CB18" i="45"/>
  <c r="CB16" i="45"/>
  <c r="CB14" i="45"/>
  <c r="CB12" i="45"/>
  <c r="CB10" i="45"/>
  <c r="CB8" i="45"/>
  <c r="CB6" i="45"/>
  <c r="CB4" i="45"/>
  <c r="CB21" i="45"/>
  <c r="CB19" i="45"/>
  <c r="CB17" i="45"/>
  <c r="CB15" i="45"/>
  <c r="CB13" i="45"/>
  <c r="CB11" i="45"/>
  <c r="CB9" i="45"/>
  <c r="CB7" i="45"/>
  <c r="CB5" i="45"/>
  <c r="BO20" i="45"/>
  <c r="BO18" i="45"/>
  <c r="BO16" i="45"/>
  <c r="BO14" i="45"/>
  <c r="BO12" i="45"/>
  <c r="BO10" i="45"/>
  <c r="BO8" i="45"/>
  <c r="BO6" i="45"/>
  <c r="BO4" i="45"/>
  <c r="BO21" i="45"/>
  <c r="BO19" i="45"/>
  <c r="BO17" i="45"/>
  <c r="BO15" i="45"/>
  <c r="BO13" i="45"/>
  <c r="BO11" i="45"/>
  <c r="BO9" i="45"/>
  <c r="BO7" i="45"/>
  <c r="BO5" i="45"/>
  <c r="BB20" i="45"/>
  <c r="BB18" i="45"/>
  <c r="BB16" i="45"/>
  <c r="BB14" i="45"/>
  <c r="BB12" i="45"/>
  <c r="BB10" i="45"/>
  <c r="BB8" i="45"/>
  <c r="BB6" i="45"/>
  <c r="BB4" i="45"/>
  <c r="BB21" i="45"/>
  <c r="BB19" i="45"/>
  <c r="BB17" i="45"/>
  <c r="BB15" i="45"/>
  <c r="BB13" i="45"/>
  <c r="BB11" i="45"/>
  <c r="BB9" i="45"/>
  <c r="BB7" i="45"/>
  <c r="BB5" i="45"/>
  <c r="AO20" i="45"/>
  <c r="AO18" i="45"/>
  <c r="AO16" i="45"/>
  <c r="AO14" i="45"/>
  <c r="AO12" i="45"/>
  <c r="AO10" i="45"/>
  <c r="AO8" i="45"/>
  <c r="AO6" i="45"/>
  <c r="AO4" i="45"/>
  <c r="AO21" i="45"/>
  <c r="AO19" i="45"/>
  <c r="AO17" i="45"/>
  <c r="AO15" i="45"/>
  <c r="AO13" i="45"/>
  <c r="AO11" i="45"/>
  <c r="AO9" i="45"/>
  <c r="AO7" i="45"/>
  <c r="AO5" i="45"/>
</calcChain>
</file>

<file path=xl/sharedStrings.xml><?xml version="1.0" encoding="utf-8"?>
<sst xmlns="http://schemas.openxmlformats.org/spreadsheetml/2006/main" count="17977" uniqueCount="5575">
  <si>
    <t>STATEMENT OF FINANCIAL POSITION</t>
  </si>
  <si>
    <t>«</t>
  </si>
  <si>
    <t>»</t>
  </si>
  <si>
    <t>Year</t>
  </si>
  <si>
    <t>Months Covered</t>
  </si>
  <si>
    <t>Year End Month</t>
  </si>
  <si>
    <t>Dec</t>
  </si>
  <si>
    <t>Statement of Financial Position Published (000)</t>
  </si>
  <si>
    <t>ZAR</t>
  </si>
  <si>
    <t>Assets</t>
  </si>
  <si>
    <t>Non-Current Assets</t>
  </si>
  <si>
    <t>025 Intangible Assets</t>
  </si>
  <si>
    <t>026 Goodwill</t>
  </si>
  <si>
    <t>027 Patents &amp; Trademarks</t>
  </si>
  <si>
    <t>028 Cost of Control</t>
  </si>
  <si>
    <t>029 Other Intangible Assets</t>
  </si>
  <si>
    <t>031 Investments &amp; Loans</t>
  </si>
  <si>
    <t>032 Investment at Cost/Market Value</t>
  </si>
  <si>
    <t>033 Long Term Loans</t>
  </si>
  <si>
    <t>023 Fixed Assets</t>
  </si>
  <si>
    <t>024 Mining Assets</t>
  </si>
  <si>
    <t>030 Other Non-Current Assets</t>
  </si>
  <si>
    <t>054 Total Non-Current Assets</t>
  </si>
  <si>
    <t>034 Current Assets</t>
  </si>
  <si>
    <t>035 Inventory</t>
  </si>
  <si>
    <t>036 Trade Receivables</t>
  </si>
  <si>
    <t>037 Cash &amp; Near Cash</t>
  </si>
  <si>
    <t>038 Dividends Receivable</t>
  </si>
  <si>
    <t>039 Tax Receivable</t>
  </si>
  <si>
    <t>050 Total Assets (Excluding Intangible Assets)</t>
  </si>
  <si>
    <t>051 Total Assets (Including Intangible Assets)</t>
  </si>
  <si>
    <t>Equity</t>
  </si>
  <si>
    <t>001 Ordinary Shareholders Interest</t>
  </si>
  <si>
    <t>002 Ordinary Share Capital</t>
  </si>
  <si>
    <t>003 Share Premium</t>
  </si>
  <si>
    <t>004 Non-Distributable Reserves</t>
  </si>
  <si>
    <t>005 Distributable Reserves</t>
  </si>
  <si>
    <t>008 Preference Shares</t>
  </si>
  <si>
    <t>009 Irredeemable</t>
  </si>
  <si>
    <t>010 Redeemable</t>
  </si>
  <si>
    <t>011 Convertible</t>
  </si>
  <si>
    <t>012 Outside Shareholders Interest</t>
  </si>
  <si>
    <t>013 Total Equity</t>
  </si>
  <si>
    <t>Liabilities</t>
  </si>
  <si>
    <t>057 Non-Current Liabilities</t>
  </si>
  <si>
    <t>014 Deferred Tax</t>
  </si>
  <si>
    <t>017 Convertible Debentures</t>
  </si>
  <si>
    <t>018 Director's &amp; Shareholders Loans</t>
  </si>
  <si>
    <t>019 Long Term Non Interest Bearing</t>
  </si>
  <si>
    <t>020 Long Term Interest Bearing</t>
  </si>
  <si>
    <t>015 Other Non-Current Liabilities</t>
  </si>
  <si>
    <t>041 Current Liabilities</t>
  </si>
  <si>
    <t>042 Trade Payables</t>
  </si>
  <si>
    <t>043 Dividends Payable</t>
  </si>
  <si>
    <t>044 Tax Payable</t>
  </si>
  <si>
    <t>045 Short-Term Interest Bearing</t>
  </si>
  <si>
    <t>022 Total Liabilities</t>
  </si>
  <si>
    <t>058 Total Equity and Liabilities</t>
  </si>
  <si>
    <t>048 Adjusted Market/Direct Value in Investment</t>
  </si>
  <si>
    <t>047 Net Current Assets</t>
  </si>
  <si>
    <t>049 Employment of Capital</t>
  </si>
  <si>
    <t>General Supplementary</t>
  </si>
  <si>
    <t>201 Shares in Issue Y/E Ordinary</t>
  </si>
  <si>
    <t>202 Shares in Issue Y/E 'N'</t>
  </si>
  <si>
    <t>259 Shares Authorised Ordinary</t>
  </si>
  <si>
    <t>260 Par Value Ordinary Shares (Cents)</t>
  </si>
  <si>
    <t>261 Shares Authorised 'N'</t>
  </si>
  <si>
    <t>262 Par Value 'N' Shares (Cents)</t>
  </si>
  <si>
    <t>206 Shares in Issue Weighted Average</t>
  </si>
  <si>
    <t>207 Shares in Issue Fully Diluted</t>
  </si>
  <si>
    <t>232 Treasury Shares (Number '000)</t>
  </si>
  <si>
    <t>233 Treasury Shares (Value R'000)</t>
  </si>
  <si>
    <t>249 Share Trusts and Other (Number '000)</t>
  </si>
  <si>
    <t>250 Share Trusts and Other (Value R'000)</t>
  </si>
  <si>
    <t>274 Share Buyback (Number '000)</t>
  </si>
  <si>
    <t>275 Share Buyback (Value R'000)</t>
  </si>
  <si>
    <t>208 Revaluation Reserve</t>
  </si>
  <si>
    <t>228 Foreign Currency Translation Reserve - Cumulative</t>
  </si>
  <si>
    <t>211 Commitments: Land &amp; Buildings</t>
  </si>
  <si>
    <t>212 Commitments: Other</t>
  </si>
  <si>
    <t>213 Foreign Borrowings</t>
  </si>
  <si>
    <t>215 Convertible Debentures &amp; Loans</t>
  </si>
  <si>
    <t>219 Medical Aid Liabilities</t>
  </si>
  <si>
    <t>220 Pension Fund Liabilities</t>
  </si>
  <si>
    <t>221 Long Term Loans - Interest Bearing</t>
  </si>
  <si>
    <t>222 Long Term Loans - Interest Free</t>
  </si>
  <si>
    <t>223 Short Term Loans - Interest Bearing</t>
  </si>
  <si>
    <t>224 Short Term Loans - Interest Free</t>
  </si>
  <si>
    <t>225 Property Revaluation Surplus - I/S</t>
  </si>
  <si>
    <t>229 Foreign Assets</t>
  </si>
  <si>
    <t>230 Foreign Liabilities</t>
  </si>
  <si>
    <t>276 Asset Retirement Obligations - Mining Assets</t>
  </si>
  <si>
    <t>236 Provisions - Long Term</t>
  </si>
  <si>
    <t>237 Provisions - Short Term</t>
  </si>
  <si>
    <t>247 Bee Share of Accumulative Profits - B/S</t>
  </si>
  <si>
    <t>277 Property Companies - Value of Property Portfolios</t>
  </si>
  <si>
    <t>278 Property Companies - Debenture Liability</t>
  </si>
  <si>
    <t>279 Property Companies - Linked Unitholders Interest</t>
  </si>
  <si>
    <t>258 Bookvalue Land &amp; Buildings</t>
  </si>
  <si>
    <t>253 Bookvalue Plant &amp; Machinery/Manufacturing Equipment</t>
  </si>
  <si>
    <t>254 Bookvalue Furniture &amp; Office Equipment</t>
  </si>
  <si>
    <t>255 Bookvalue Vehicles</t>
  </si>
  <si>
    <t>256 Bookvalue Computer Hardware &amp; Software</t>
  </si>
  <si>
    <t>257 Bookvalue Other Fixed Assets</t>
  </si>
  <si>
    <t>311 Right of Use Assets</t>
  </si>
  <si>
    <t>312 Lease Liabilities - Non-current</t>
  </si>
  <si>
    <t>313 Lease Liabilities - Current</t>
  </si>
  <si>
    <t>INCOME STATEMENT</t>
  </si>
  <si>
    <t>Income Statement Published (000)</t>
  </si>
  <si>
    <t>060 Turnover</t>
  </si>
  <si>
    <t>061 % Change in Turnover</t>
  </si>
  <si>
    <t>053 Cost of Sales</t>
  </si>
  <si>
    <t>094 Gross Profit</t>
  </si>
  <si>
    <t>095 Total Income</t>
  </si>
  <si>
    <t>322 Intangible Assets Written off</t>
  </si>
  <si>
    <t>323 Amortisation of Goodwill</t>
  </si>
  <si>
    <t>301 Lease Charge: Land Building</t>
  </si>
  <si>
    <t>302 Lease Charge: Other</t>
  </si>
  <si>
    <t>303 Research &amp; Development</t>
  </si>
  <si>
    <t>088 Depreciation</t>
  </si>
  <si>
    <t>089 Audit Fees</t>
  </si>
  <si>
    <t>090 Directors Emoluments</t>
  </si>
  <si>
    <t>079 Extra Ordinary Items</t>
  </si>
  <si>
    <t>096 Other</t>
  </si>
  <si>
    <t>077 Convertible Debenture Interest</t>
  </si>
  <si>
    <t>097 Total Cost Shown</t>
  </si>
  <si>
    <t>098 Earnings Before Interest &amp; Tax (Ebit)</t>
  </si>
  <si>
    <t>062 Investment Income</t>
  </si>
  <si>
    <t>064 Interest Received</t>
  </si>
  <si>
    <t>066 Interest &amp; Finance Charges</t>
  </si>
  <si>
    <t>104 Investment Income, Interest &amp; Finance Charges</t>
  </si>
  <si>
    <t>074 Associate Companies</t>
  </si>
  <si>
    <t>099 Profit Before Tax</t>
  </si>
  <si>
    <t>067 Taxation</t>
  </si>
  <si>
    <t>068 Current</t>
  </si>
  <si>
    <t>069 Deferred</t>
  </si>
  <si>
    <t>070 Other</t>
  </si>
  <si>
    <t>100 Profit After Interest and Tax</t>
  </si>
  <si>
    <t>075 Discontinued Operations</t>
  </si>
  <si>
    <t>072 Preference Share Dividends</t>
  </si>
  <si>
    <t>073 Minority Interest</t>
  </si>
  <si>
    <t>101 Profit Attributable to Ordinary Shareholders</t>
  </si>
  <si>
    <t>093 Total Headline Earnings</t>
  </si>
  <si>
    <t>086 Headline Earnings Per Share</t>
  </si>
  <si>
    <t>103 Dividends Per Share - Gross</t>
  </si>
  <si>
    <t>087 Dividends Per Share - Net</t>
  </si>
  <si>
    <t>091 Interest Distribution Per Linked Unit (Cents)</t>
  </si>
  <si>
    <t>105 Capital Distribution Per Instrument (Cents) - Gross</t>
  </si>
  <si>
    <t>092 Capital Distribution Per Instrument (Cents) - Net</t>
  </si>
  <si>
    <t>102 Earnings Before Interest, Tax, Depreciation and Amortisation (Ebitda)</t>
  </si>
  <si>
    <t>305 Eps-Bottom Line</t>
  </si>
  <si>
    <t>306 Eps-Headline</t>
  </si>
  <si>
    <t>307 Eps-Fully Diluted Headline</t>
  </si>
  <si>
    <t>308 Eps-Fully Diluted Bottomline</t>
  </si>
  <si>
    <t>374 Eps-Continuing Operations</t>
  </si>
  <si>
    <t>359 Earnings Per Linked Unit</t>
  </si>
  <si>
    <t>375 Core Headline Earnings - Total Value</t>
  </si>
  <si>
    <t>376 Core Headline Earnings Per Share</t>
  </si>
  <si>
    <t>311 Deferred Tax: Current</t>
  </si>
  <si>
    <t>312 Deferred Tax: Other</t>
  </si>
  <si>
    <t>309 Effective Tax Rate</t>
  </si>
  <si>
    <t>319 Accumulated Computed Tax Loss</t>
  </si>
  <si>
    <t>320 Prior Year Tax Adjustment</t>
  </si>
  <si>
    <t>338 Foreign Tax</t>
  </si>
  <si>
    <t>364 Foreign Tax - Normal</t>
  </si>
  <si>
    <t>365 Foreign Tax - Previous Year</t>
  </si>
  <si>
    <t>366 Foreign Tax - Deferred</t>
  </si>
  <si>
    <t>313 Interest Capitalised</t>
  </si>
  <si>
    <t>373 Interest Paid - Debentures</t>
  </si>
  <si>
    <t>315 Dilution: Interest Saved</t>
  </si>
  <si>
    <t>316 Dilution: Dividends Saved</t>
  </si>
  <si>
    <t>317 Dilution: Equity Income Converted</t>
  </si>
  <si>
    <t>350 Impairments of Intangible Assets</t>
  </si>
  <si>
    <t>383 Goodwill Written off</t>
  </si>
  <si>
    <t>351 Impairments of Goodwill</t>
  </si>
  <si>
    <t>384 Impairment of Trade Receivables</t>
  </si>
  <si>
    <t>324 Impairment of Investments</t>
  </si>
  <si>
    <t>325 Impairment of Loans</t>
  </si>
  <si>
    <t>326 Capital Profit /Loss on Financial Assets</t>
  </si>
  <si>
    <t>360 Gains/Losses on Mark to Market Value of Financial Assets</t>
  </si>
  <si>
    <t>327 Impairment of Fixed Assets</t>
  </si>
  <si>
    <t>328 Capital Profit /Loss on Fixed Assets</t>
  </si>
  <si>
    <t>329 Profit /Loss Forex Translations - I/S</t>
  </si>
  <si>
    <t>330 Profit /Loss Forex Transactions - I/S</t>
  </si>
  <si>
    <t>331 Profit /Loss Disposal of Subsidiaries/ Businesses</t>
  </si>
  <si>
    <t>377 Expense in Regard to Bee Transaction</t>
  </si>
  <si>
    <t>336 Foreign Turnover</t>
  </si>
  <si>
    <t>337 Foreign Profit</t>
  </si>
  <si>
    <t>357 Ordinary Dividends Declared</t>
  </si>
  <si>
    <t>358 Ordinary Dividends Paid</t>
  </si>
  <si>
    <t>353 Minority Dividends Paid</t>
  </si>
  <si>
    <t>343 Auditors - Audit Fees - Current Year</t>
  </si>
  <si>
    <t>378 Auditors - Audit Fees - Previous Year</t>
  </si>
  <si>
    <t>379 Auditors - Audit Expenses</t>
  </si>
  <si>
    <t>344 Auditors - Other Fees</t>
  </si>
  <si>
    <t>345 Staff Costs(Excluding Directors Remuneration)</t>
  </si>
  <si>
    <t>372 Other Staff Share Based Payments - I/S</t>
  </si>
  <si>
    <t>361 Directors Share Based Payments - I/S</t>
  </si>
  <si>
    <t>387 Legal Fees</t>
  </si>
  <si>
    <t>363 Bee Share of Profits - I/S</t>
  </si>
  <si>
    <t>410 Depreciation: Right of Use Assets</t>
  </si>
  <si>
    <t>411 Interest Expense: Lease Liabilities</t>
  </si>
  <si>
    <t>CHANGES IN EQUITY STATEMENT</t>
  </si>
  <si>
    <t>Changes In Equity Statement Published (000)</t>
  </si>
  <si>
    <t>901 Ordinary Shareholders Equity at Beginning of Year</t>
  </si>
  <si>
    <t>902 Movements in Issued Capital &amp; Share Premium</t>
  </si>
  <si>
    <t>903 Balance at Begin of Year/Issued Capital &amp; Share Premium</t>
  </si>
  <si>
    <t>904 Adj to Prior Year/Issued Capital &amp; Share Premium</t>
  </si>
  <si>
    <t>905 Ordinary Shares Issued/Issued Capital &amp; Share Premium</t>
  </si>
  <si>
    <t>906 Share Based Payments/Issued Capital &amp; Share Premium</t>
  </si>
  <si>
    <t>908 Share Issue Expenses/Issued Capital &amp; Share Premium</t>
  </si>
  <si>
    <t>910 Capital Distributions/Issued Capital &amp; Share Premium</t>
  </si>
  <si>
    <t>911 Treasury Shares/Issued Capital &amp; Share Premium</t>
  </si>
  <si>
    <t>913 Cancelling of Shares/Issued Capital &amp; Share Premium</t>
  </si>
  <si>
    <t>939 Sundry/Issued Capital &amp; Share Premium</t>
  </si>
  <si>
    <t>940 Balance at End of Year/Issued Capital &amp; Share Premium</t>
  </si>
  <si>
    <t>941 Movements in Non-Distributable Reserve</t>
  </si>
  <si>
    <t>942 Balance at Begin of Year/Non-Distrib Reserve</t>
  </si>
  <si>
    <t>943 Adj to Prior Year/Non-Distrib Reserve</t>
  </si>
  <si>
    <t>945 Profit/(Loss) on Sale of Investments/Non-Distrib Reserve</t>
  </si>
  <si>
    <t>949 Capital Distributions/Non-Distrib Reserve</t>
  </si>
  <si>
    <t>952 Treasury Shares/Non-Distrib Reserve</t>
  </si>
  <si>
    <t>954 Profit/(Loss) on Forex Translations/Non-Distrib Reserve</t>
  </si>
  <si>
    <t>955 Profit/(Loss) on Forex Transactions/Non-Distrib Reserve</t>
  </si>
  <si>
    <t>957 Net Transfer (to)/from Distributable Reserve</t>
  </si>
  <si>
    <t>969 Share Based Payments/Non-Distrib Reserve</t>
  </si>
  <si>
    <t>970 Net Unrealised (Losses)/Gains on Hedging Instrum/Non-Distrib Reserve</t>
  </si>
  <si>
    <t>999 Sundry/Non-Distrib Reserve</t>
  </si>
  <si>
    <t>000 Balance at End of Year/Non-Distrib Reserve</t>
  </si>
  <si>
    <t>001 Movements in Distributable Reserve</t>
  </si>
  <si>
    <t>002 Balance at Begin of Year/Distrib Reserve</t>
  </si>
  <si>
    <t>003 Adj to Prior Year/Distrib Reserve</t>
  </si>
  <si>
    <t>004 Net Profit/(Loss) for the Year</t>
  </si>
  <si>
    <t>005 Ordinary Dividends</t>
  </si>
  <si>
    <t>006 Preference Dividends</t>
  </si>
  <si>
    <t>008 Net Transfer (to)/from Non-Distributable Reserves</t>
  </si>
  <si>
    <t>025 Share Based Payments/Distrib Reserve</t>
  </si>
  <si>
    <t>059 Sundry/Distrib Reserve</t>
  </si>
  <si>
    <t>060 Balance at End of Year/Distrib Reserve</t>
  </si>
  <si>
    <t>091 Ordinary Shareholders Equity at End of Year</t>
  </si>
  <si>
    <t>CASH FLOW STATEMENT</t>
  </si>
  <si>
    <t>Cash Flow Statement Published (000)</t>
  </si>
  <si>
    <t>701 Operating Profit/Loss</t>
  </si>
  <si>
    <t>702 Depreciation &amp; Non Cash-Items</t>
  </si>
  <si>
    <t>703 Cash Ex Operations</t>
  </si>
  <si>
    <t>704 Investment Income</t>
  </si>
  <si>
    <t>705 Other Income</t>
  </si>
  <si>
    <t>706 Decrease/Increase Working Capital</t>
  </si>
  <si>
    <t>707 Decrease/Increase Inventory</t>
  </si>
  <si>
    <t>708 Decrease/Increase Accounts Receivable</t>
  </si>
  <si>
    <t>709 Increase/Decrease Accounts Payable</t>
  </si>
  <si>
    <t>710 Increase/Decrease Interest-Free Loans</t>
  </si>
  <si>
    <t>711 Cash Ex Operating Activity</t>
  </si>
  <si>
    <t>712 Net Interest Paid/Received</t>
  </si>
  <si>
    <t>713 Taxation Paid</t>
  </si>
  <si>
    <t>714 Cash Available</t>
  </si>
  <si>
    <t>715 Ordinary Dividend</t>
  </si>
  <si>
    <t>716 Preference Dividend</t>
  </si>
  <si>
    <t>733 Cash from Operating Activities</t>
  </si>
  <si>
    <t>719 Fixed Assets Acquired</t>
  </si>
  <si>
    <t>720 Increase in Investments</t>
  </si>
  <si>
    <t>721 Net Investment in Subsidiaries/ Businesses</t>
  </si>
  <si>
    <t>722 Other Expenses/Losses</t>
  </si>
  <si>
    <t>724 Proceeds Disposal Fixed Assets</t>
  </si>
  <si>
    <t>725 Proceeds Disposal Investment</t>
  </si>
  <si>
    <t>726 Other Proceeds</t>
  </si>
  <si>
    <t>734 Cash from Investment Activities</t>
  </si>
  <si>
    <t>728 Increase/Decrease Long-Term Liabilities</t>
  </si>
  <si>
    <t>730 Change in Share Capital</t>
  </si>
  <si>
    <t>735 Increase/Decrease Short-Term Liabilities</t>
  </si>
  <si>
    <t>731 Other (Cash Generated)</t>
  </si>
  <si>
    <t>736 Cash from Financing Activities</t>
  </si>
  <si>
    <t>737 Increase/(Decrease) in Cash and Near Cash</t>
  </si>
  <si>
    <t>801 Minority Dividends (Ordinary)</t>
  </si>
  <si>
    <t>802 Net Intangible Assets Movements</t>
  </si>
  <si>
    <t>803 Preference Shares Issued by the Company</t>
  </si>
  <si>
    <t>804 Share Incentive Trust Options Exercised</t>
  </si>
  <si>
    <t>805 Minority Dividends (Preference)</t>
  </si>
  <si>
    <t>VALUE ADDED STATEMENT</t>
  </si>
  <si>
    <t>Value Added Statement Published (000)</t>
  </si>
  <si>
    <t>760 Turnover</t>
  </si>
  <si>
    <t>761 Extraordinary Items</t>
  </si>
  <si>
    <t>762 Other Income/Value Added</t>
  </si>
  <si>
    <t>763 Bought Material/Services</t>
  </si>
  <si>
    <t>764 Value Added</t>
  </si>
  <si>
    <t>765 Salaries &amp; Wages</t>
  </si>
  <si>
    <t>766 Interest (Net)</t>
  </si>
  <si>
    <t>767 Dividends: Ordinary</t>
  </si>
  <si>
    <t>768 Dividends: Preference</t>
  </si>
  <si>
    <t>769 Dividends: Minority</t>
  </si>
  <si>
    <t>770 Taxation</t>
  </si>
  <si>
    <t>771 Depreciation</t>
  </si>
  <si>
    <t>772 Retention</t>
  </si>
  <si>
    <t>773 Minority Interest</t>
  </si>
  <si>
    <t>774 Other Expenses/Distrib of Value Added</t>
  </si>
  <si>
    <t>775 Disburse of Value Added</t>
  </si>
  <si>
    <t>776 Leasing : Property</t>
  </si>
  <si>
    <t>777 Leasing : Other</t>
  </si>
  <si>
    <t>778 Dividends Received</t>
  </si>
  <si>
    <t>779 Interest Received</t>
  </si>
  <si>
    <t>780 Deferred Taxation</t>
  </si>
  <si>
    <t>781 Number of Employees</t>
  </si>
  <si>
    <t>SUNDRY ITEMS</t>
  </si>
  <si>
    <t>Sundry Items Published (000)</t>
  </si>
  <si>
    <t>101 Ordinary Shares in Issue @ Year End Split Adjusted</t>
  </si>
  <si>
    <t>102 Nr of Ordinary Shares in Issue @ Year End</t>
  </si>
  <si>
    <t>115 Months Covered by Financial Statements</t>
  </si>
  <si>
    <t>116 Month of Financial Year End</t>
  </si>
  <si>
    <t>118 Inflation Adjusted Other Fixed Asset</t>
  </si>
  <si>
    <t>119 Inflation Adjusted Depreciable Fixed Asset</t>
  </si>
  <si>
    <t>122 No of Quoted Subsidiaries</t>
  </si>
  <si>
    <t>126 Directors Shareholding Beneficial</t>
  </si>
  <si>
    <t>127 Directors Shareholding Non-Beneficial</t>
  </si>
  <si>
    <t>129 Deferred Tax for Year</t>
  </si>
  <si>
    <t>130 Items Not Representing Cashflow</t>
  </si>
  <si>
    <t>131 No Persons Employed</t>
  </si>
  <si>
    <t>175 Foreign Employees</t>
  </si>
  <si>
    <t>132 Inventory: Raw Material</t>
  </si>
  <si>
    <t>133 Inventory: Finished Goods</t>
  </si>
  <si>
    <t>134 Inventory: Merchandise</t>
  </si>
  <si>
    <t>135 Inventory: Consumable Stores</t>
  </si>
  <si>
    <t>136 Inventory: Work in Progress</t>
  </si>
  <si>
    <t>137 Inventory: Uncompleted Contracts</t>
  </si>
  <si>
    <t>144 Headline Earnings Per Share</t>
  </si>
  <si>
    <t>148 Number of Analyst</t>
  </si>
  <si>
    <t>149 Average Price Per Share</t>
  </si>
  <si>
    <t>150 Share Price @ Company Financial Year End</t>
  </si>
  <si>
    <t>158 Currency Adjustment: R1000 to ?</t>
  </si>
  <si>
    <t>162 Trade Creditors</t>
  </si>
  <si>
    <t>140 Capital Commitments</t>
  </si>
  <si>
    <t>166 Leasehold Commitments</t>
  </si>
  <si>
    <t>167 Contingent Liabilities</t>
  </si>
  <si>
    <t>170 No of Shares Traded</t>
  </si>
  <si>
    <t>171 No of Transactions</t>
  </si>
  <si>
    <t>172 Value of Transactions</t>
  </si>
  <si>
    <t>173 Split Factor</t>
  </si>
  <si>
    <t>174 Month of Stock Split</t>
  </si>
  <si>
    <t>Jun</t>
  </si>
  <si>
    <t>USD</t>
  </si>
  <si>
    <t>Mar</t>
  </si>
  <si>
    <t>Sep</t>
  </si>
  <si>
    <t>GBP</t>
  </si>
  <si>
    <t>EUR</t>
  </si>
  <si>
    <t>Company</t>
  </si>
  <si>
    <t>Accounts Rcvb/Tover</t>
  </si>
  <si>
    <t>Assets / Captal Emp</t>
  </si>
  <si>
    <t>Book Val / Share (c)</t>
  </si>
  <si>
    <t>Cash Flw / Share (c)</t>
  </si>
  <si>
    <t>Cash Flow Div Cover</t>
  </si>
  <si>
    <t>Cash Flow Intr Cover</t>
  </si>
  <si>
    <t>Current Ratio</t>
  </si>
  <si>
    <t>Debt / Assets</t>
  </si>
  <si>
    <t>Debt / Equity</t>
  </si>
  <si>
    <t>Dir Rem % Pft BTax</t>
  </si>
  <si>
    <t>Dividend / Share (c)</t>
  </si>
  <si>
    <t>Dividend Cover</t>
  </si>
  <si>
    <t>Dividend Yield %</t>
  </si>
  <si>
    <t>Earnings/ Share (C)</t>
  </si>
  <si>
    <t>Earnings Yield %</t>
  </si>
  <si>
    <t>Inflation Adjusted Profit/ Share (C)</t>
  </si>
  <si>
    <t>Inflation Adjusted Return On Assets %</t>
  </si>
  <si>
    <t>Inflation Adjusted Return On Equity %</t>
  </si>
  <si>
    <t>Interest Cover</t>
  </si>
  <si>
    <t>Leverage Factor</t>
  </si>
  <si>
    <t>Long-Term Loans % Total Debt</t>
  </si>
  <si>
    <t>N A V / Share (C)</t>
  </si>
  <si>
    <t>Net Profit Margin %</t>
  </si>
  <si>
    <t>Operating Profit /Employee</t>
  </si>
  <si>
    <t>Operating Profit Margin %</t>
  </si>
  <si>
    <t>Price / Inflation Adjusted Profit</t>
  </si>
  <si>
    <t>Price / Book Value</t>
  </si>
  <si>
    <t>Price / Cash Flow</t>
  </si>
  <si>
    <t>Price / Earnings</t>
  </si>
  <si>
    <t>Price / N A V</t>
  </si>
  <si>
    <t>Price / Share (C)</t>
  </si>
  <si>
    <t>Quick Ratio</t>
  </si>
  <si>
    <t>Return On External Investments %</t>
  </si>
  <si>
    <t>Retention Rate</t>
  </si>
  <si>
    <t>Return On Assets %</t>
  </si>
  <si>
    <t>Return On Equity %</t>
  </si>
  <si>
    <t>Total Assets / Turnover</t>
  </si>
  <si>
    <t>Total Debt / Cash Flow</t>
  </si>
  <si>
    <t>Turnover / Employee</t>
  </si>
  <si>
    <t>Return on Capital Employed</t>
  </si>
  <si>
    <t>Price / EBITDA</t>
  </si>
  <si>
    <t>Price / EBIT</t>
  </si>
  <si>
    <t>Price / Cash</t>
  </si>
  <si>
    <t>Return on Average External Investments %</t>
  </si>
  <si>
    <t>Return on Average Assets %</t>
  </si>
  <si>
    <t>Return on Average Equity %</t>
  </si>
  <si>
    <t>Inflation Adj. Return on Average Total Assets %</t>
  </si>
  <si>
    <t>Inflation Adjusted Return on Average Equity %</t>
  </si>
  <si>
    <t xml:space="preserve">AECI LTD - Analysis </t>
  </si>
  <si>
    <t>YORK (June)</t>
  </si>
  <si>
    <t>Number of shares</t>
  </si>
  <si>
    <t>Book value</t>
  </si>
  <si>
    <t>Cashflow</t>
  </si>
  <si>
    <t>Growth rate</t>
  </si>
  <si>
    <t>Net operating working capital</t>
  </si>
  <si>
    <t>Operating long-term assets</t>
  </si>
  <si>
    <t>Total net operating capital</t>
  </si>
  <si>
    <t>Depreciation</t>
  </si>
  <si>
    <t>Tax rate</t>
  </si>
  <si>
    <t>EBIT</t>
  </si>
  <si>
    <t>Net Operating Profit After Tax</t>
  </si>
  <si>
    <t>FCF</t>
  </si>
  <si>
    <t>FCF vs Net Cash Flow</t>
  </si>
  <si>
    <t>Goodwill</t>
  </si>
  <si>
    <t>Total assets</t>
  </si>
  <si>
    <t>Goodwill/Total assets</t>
  </si>
  <si>
    <t>No.</t>
  </si>
  <si>
    <t>Total Assets</t>
  </si>
  <si>
    <t>Share Price</t>
  </si>
  <si>
    <t>Component</t>
  </si>
  <si>
    <t>Coding Component</t>
  </si>
  <si>
    <t>Goodwill Impairments</t>
  </si>
  <si>
    <t>Impairment of goodwill/Goodwill</t>
  </si>
  <si>
    <t>Design Component</t>
  </si>
  <si>
    <t>Zero data entry counts</t>
  </si>
  <si>
    <t>Count higher than 5</t>
  </si>
  <si>
    <t>Sample inclusion test</t>
  </si>
  <si>
    <t>178,142,000</t>
  </si>
  <si>
    <t>186,814,000</t>
  </si>
  <si>
    <t>181,101,000</t>
  </si>
  <si>
    <t>94,738,000</t>
  </si>
  <si>
    <t>133,311,000</t>
  </si>
  <si>
    <t>140,940,000</t>
  </si>
  <si>
    <t>136,533,000</t>
  </si>
  <si>
    <t>65,061,000</t>
  </si>
  <si>
    <t>42,101,000</t>
  </si>
  <si>
    <t>43,370,000</t>
  </si>
  <si>
    <t>42,045,000</t>
  </si>
  <si>
    <t>27,394,000</t>
  </si>
  <si>
    <t>2,410,000</t>
  </si>
  <si>
    <t>2,730,000</t>
  </si>
  <si>
    <t>2,504,000</t>
  </si>
  <si>
    <t>2,523,000</t>
  </si>
  <si>
    <t>2,283,000</t>
  </si>
  <si>
    <t>6,244,000</t>
  </si>
  <si>
    <t>5,363,000</t>
  </si>
  <si>
    <t>4,406,000</t>
  </si>
  <si>
    <t>6,220,000</t>
  </si>
  <si>
    <t>27,544,000</t>
  </si>
  <si>
    <t>25,910,000</t>
  </si>
  <si>
    <t>27,184,000</t>
  </si>
  <si>
    <t>27,522,000</t>
  </si>
  <si>
    <t>18,952,000</t>
  </si>
  <si>
    <t>3,753,000</t>
  </si>
  <si>
    <t>3,525,000</t>
  </si>
  <si>
    <t>2,805,000</t>
  </si>
  <si>
    <t>2,291,000</t>
  </si>
  <si>
    <t>2,391,000</t>
  </si>
  <si>
    <t>207,834,000</t>
  </si>
  <si>
    <t>213,821,000</t>
  </si>
  <si>
    <t>222,166,000</t>
  </si>
  <si>
    <t>215,320,000</t>
  </si>
  <si>
    <t>116,341,000</t>
  </si>
  <si>
    <t>28,814,000</t>
  </si>
  <si>
    <t>18,282,000</t>
  </si>
  <si>
    <t>23,960,000</t>
  </si>
  <si>
    <t>43,061,000</t>
  </si>
  <si>
    <t>18,294,000</t>
  </si>
  <si>
    <t>4,427,000</t>
  </si>
  <si>
    <t>4,234,000</t>
  </si>
  <si>
    <t>4,119,000</t>
  </si>
  <si>
    <t>3,913,000</t>
  </si>
  <si>
    <t>2,862,000</t>
  </si>
  <si>
    <t>16,522,000</t>
  </si>
  <si>
    <t>6,517,000</t>
  </si>
  <si>
    <t>8,461,000</t>
  </si>
  <si>
    <t>29,460,000</t>
  </si>
  <si>
    <t>7,822,000</t>
  </si>
  <si>
    <t>7,238,000</t>
  </si>
  <si>
    <t>7,074,000</t>
  </si>
  <si>
    <t>10,472,000</t>
  </si>
  <si>
    <t>8,579,000</t>
  </si>
  <si>
    <t>6,923,000</t>
  </si>
  <si>
    <t>1,109,000</t>
  </si>
  <si>
    <t>66,082,000</t>
  </si>
  <si>
    <t>53,961,000</t>
  </si>
  <si>
    <t>59,312,000</t>
  </si>
  <si>
    <t>77,280,000</t>
  </si>
  <si>
    <t>39,897,000</t>
  </si>
  <si>
    <t>236,648,000</t>
  </si>
  <si>
    <t>232,103,000</t>
  </si>
  <si>
    <t>246,126,000</t>
  </si>
  <si>
    <t>258,381,000</t>
  </si>
  <si>
    <t>134,635,000</t>
  </si>
  <si>
    <t>75,722,000</t>
  </si>
  <si>
    <t>64,486,000</t>
  </si>
  <si>
    <t>72,585,000</t>
  </si>
  <si>
    <t>71,339,000</t>
  </si>
  <si>
    <t>42,137,000</t>
  </si>
  <si>
    <t>1,736,000</t>
  </si>
  <si>
    <t>17,620,000</t>
  </si>
  <si>
    <t>24,882,000</t>
  </si>
  <si>
    <t>19,056,000</t>
  </si>
  <si>
    <t>24,835,000</t>
  </si>
  <si>
    <t>23,769,000</t>
  </si>
  <si>
    <t>-13,168,000</t>
  </si>
  <si>
    <t>31,484,000</t>
  </si>
  <si>
    <t>26,074,000</t>
  </si>
  <si>
    <t>28,394,000</t>
  </si>
  <si>
    <t>28,214,000</t>
  </si>
  <si>
    <t>35,949,000</t>
  </si>
  <si>
    <t>8,831,000</t>
  </si>
  <si>
    <t>7,418,000</t>
  </si>
  <si>
    <t>7,635,000</t>
  </si>
  <si>
    <t>10,086,000</t>
  </si>
  <si>
    <t>3,582,000</t>
  </si>
  <si>
    <t>84,553,000</t>
  </si>
  <si>
    <t>71,904,000</t>
  </si>
  <si>
    <t>80,220,000</t>
  </si>
  <si>
    <t>81,425,000</t>
  </si>
  <si>
    <t>45,719,000</t>
  </si>
  <si>
    <t>117,254,000</t>
  </si>
  <si>
    <t>125,740,000</t>
  </si>
  <si>
    <t>129,695,000</t>
  </si>
  <si>
    <t>136,841,000</t>
  </si>
  <si>
    <t>60,460,000</t>
  </si>
  <si>
    <t>12,824,000</t>
  </si>
  <si>
    <t>13,165,000</t>
  </si>
  <si>
    <t>13,107,000</t>
  </si>
  <si>
    <t>16,678,000</t>
  </si>
  <si>
    <t>11,961,000</t>
  </si>
  <si>
    <t>97,564,000</t>
  </si>
  <si>
    <t>105,584,000</t>
  </si>
  <si>
    <t>108,949,000</t>
  </si>
  <si>
    <t>113,941,000</t>
  </si>
  <si>
    <t>43,541,000</t>
  </si>
  <si>
    <t>6,866,000</t>
  </si>
  <si>
    <t>6,991,000</t>
  </si>
  <si>
    <t>7,639,000</t>
  </si>
  <si>
    <t>6,222,000</t>
  </si>
  <si>
    <t>4,958,000</t>
  </si>
  <si>
    <t>34,841,000</t>
  </si>
  <si>
    <t>34,459,000</t>
  </si>
  <si>
    <t>36,211,000</t>
  </si>
  <si>
    <t>40,115,000</t>
  </si>
  <si>
    <t>28,456,000</t>
  </si>
  <si>
    <t>27,679,000</t>
  </si>
  <si>
    <t>28,909,000</t>
  </si>
  <si>
    <t>27,103,000</t>
  </si>
  <si>
    <t>27,392,000</t>
  </si>
  <si>
    <t>21,862,000</t>
  </si>
  <si>
    <t>1,346,000</t>
  </si>
  <si>
    <t>1,220,000</t>
  </si>
  <si>
    <t>1,558,000</t>
  </si>
  <si>
    <t>3,921,000</t>
  </si>
  <si>
    <t>5,478,000</t>
  </si>
  <si>
    <t>4,330,000</t>
  </si>
  <si>
    <t>7,550,000</t>
  </si>
  <si>
    <t>8,802,000</t>
  </si>
  <si>
    <t>5,925,000</t>
  </si>
  <si>
    <t>152,095,000</t>
  </si>
  <si>
    <t>160,199,000</t>
  </si>
  <si>
    <t>165,906,000</t>
  </si>
  <si>
    <t>176,956,000</t>
  </si>
  <si>
    <t>88,916,000</t>
  </si>
  <si>
    <t>-6,027,000</t>
  </si>
  <si>
    <t>-16,177,000</t>
  </si>
  <si>
    <t>-12,251,000</t>
  </si>
  <si>
    <t>2,946,000</t>
  </si>
  <si>
    <t>-10,162,000</t>
  </si>
  <si>
    <t>201,807,000</t>
  </si>
  <si>
    <t>197,644,000</t>
  </si>
  <si>
    <t>209,915,000</t>
  </si>
  <si>
    <t>218,266,000</t>
  </si>
  <si>
    <t>106,179,000</t>
  </si>
  <si>
    <t>2,019,000</t>
  </si>
  <si>
    <t>1,608,242</t>
  </si>
  <si>
    <t>2,325,647</t>
  </si>
  <si>
    <t>1,984,000</t>
  </si>
  <si>
    <t>1,975,000</t>
  </si>
  <si>
    <t>1,971,000</t>
  </si>
  <si>
    <t>1,717,000</t>
  </si>
  <si>
    <t>1,638,000</t>
  </si>
  <si>
    <t>2,026,000</t>
  </si>
  <si>
    <t>2,011,000</t>
  </si>
  <si>
    <t>2,010,000</t>
  </si>
  <si>
    <t>1,755,000</t>
  </si>
  <si>
    <t>1,668,000</t>
  </si>
  <si>
    <t>6,270,000</t>
  </si>
  <si>
    <t>6,549,000</t>
  </si>
  <si>
    <t>8,980,000</t>
  </si>
  <si>
    <t>1,626,000</t>
  </si>
  <si>
    <t>-1,217,000</t>
  </si>
  <si>
    <t>-19,936,000</t>
  </si>
  <si>
    <t>-21,084,000</t>
  </si>
  <si>
    <t>-13,705,000</t>
  </si>
  <si>
    <t>-14,758,000</t>
  </si>
  <si>
    <t>-11,493,000</t>
  </si>
  <si>
    <t>2,483,000</t>
  </si>
  <si>
    <t>1,190,000</t>
  </si>
  <si>
    <t>1,587,000</t>
  </si>
  <si>
    <t>116,382,000</t>
  </si>
  <si>
    <t>122,559,000</t>
  </si>
  <si>
    <t>49,453,000</t>
  </si>
  <si>
    <t>2,848,000</t>
  </si>
  <si>
    <t>2,681,000</t>
  </si>
  <si>
    <t>2,993,000</t>
  </si>
  <si>
    <t>3,014,000</t>
  </si>
  <si>
    <t>2,725,000</t>
  </si>
  <si>
    <t>176,957,000</t>
  </si>
  <si>
    <t>3,549,000</t>
  </si>
  <si>
    <t>3,833,000</t>
  </si>
  <si>
    <t>4,508,000</t>
  </si>
  <si>
    <t>4,423,000</t>
  </si>
  <si>
    <t>10,335,000</t>
  </si>
  <si>
    <t>8,895,000</t>
  </si>
  <si>
    <t>9,228,000</t>
  </si>
  <si>
    <t>9,418,000</t>
  </si>
  <si>
    <t>6,494,000</t>
  </si>
  <si>
    <t>15,049,000</t>
  </si>
  <si>
    <t>14,741,000</t>
  </si>
  <si>
    <t>15,691,000</t>
  </si>
  <si>
    <t>15,543,000</t>
  </si>
  <si>
    <t>9,362,000</t>
  </si>
  <si>
    <t>1,163,000</t>
  </si>
  <si>
    <t>2,160,000</t>
  </si>
  <si>
    <t>2,274,000</t>
  </si>
  <si>
    <t>2,265,000</t>
  </si>
  <si>
    <t>2,561,000</t>
  </si>
  <si>
    <t>1,933,000</t>
  </si>
  <si>
    <t>2,029,000</t>
  </si>
  <si>
    <t>1,692,000</t>
  </si>
  <si>
    <t>53,723,000</t>
  </si>
  <si>
    <t>54,619,000</t>
  </si>
  <si>
    <t>56,444,000</t>
  </si>
  <si>
    <t>45,517,000</t>
  </si>
  <si>
    <t>43,604,000</t>
  </si>
  <si>
    <t>20,362,000</t>
  </si>
  <si>
    <t>20,359,000</t>
  </si>
  <si>
    <t>21,386,000</t>
  </si>
  <si>
    <t>17,803,000</t>
  </si>
  <si>
    <t>17,137,000</t>
  </si>
  <si>
    <t>20,872,000</t>
  </si>
  <si>
    <t>21,931,000</t>
  </si>
  <si>
    <t>21,805,000</t>
  </si>
  <si>
    <t>16,949,000</t>
  </si>
  <si>
    <t>17,399,000</t>
  </si>
  <si>
    <t>3,859,000</t>
  </si>
  <si>
    <t>3,567,000</t>
  </si>
  <si>
    <t>2,986,000</t>
  </si>
  <si>
    <t>2,670,000</t>
  </si>
  <si>
    <t>4,774,000</t>
  </si>
  <si>
    <t>4,826,000</t>
  </si>
  <si>
    <t>4,653,000</t>
  </si>
  <si>
    <t>3,976,000</t>
  </si>
  <si>
    <t>3,495,000</t>
  </si>
  <si>
    <t>16,098,000</t>
  </si>
  <si>
    <t>17,152,000</t>
  </si>
  <si>
    <t>1,400,000</t>
  </si>
  <si>
    <t>1,178,000</t>
  </si>
  <si>
    <t>4,873,000</t>
  </si>
  <si>
    <t>9,168,000</t>
  </si>
  <si>
    <t>6,885,000</t>
  </si>
  <si>
    <t>9,216,000</t>
  </si>
  <si>
    <t>2,631,000</t>
  </si>
  <si>
    <t>-3,473,000</t>
  </si>
  <si>
    <t>-8,728,000</t>
  </si>
  <si>
    <t>-6,507,000</t>
  </si>
  <si>
    <t>-8,655,000</t>
  </si>
  <si>
    <t>-1,453,000</t>
  </si>
  <si>
    <t>2,786,000</t>
  </si>
  <si>
    <t>2,839,000</t>
  </si>
  <si>
    <t>1,920,000</t>
  </si>
  <si>
    <t>1,613,000</t>
  </si>
  <si>
    <t>2,594,000</t>
  </si>
  <si>
    <t>2,863,000</t>
  </si>
  <si>
    <t>2,819,000</t>
  </si>
  <si>
    <t>1,544,000</t>
  </si>
  <si>
    <t>2,300,000</t>
  </si>
  <si>
    <t>-1,895,000</t>
  </si>
  <si>
    <t>2,721,000</t>
  </si>
  <si>
    <t>1,243,000</t>
  </si>
  <si>
    <t>1,323,000</t>
  </si>
  <si>
    <t>1,187,000</t>
  </si>
  <si>
    <t>1,528,000</t>
  </si>
  <si>
    <t>1,594,000</t>
  </si>
  <si>
    <t>9,171,000</t>
  </si>
  <si>
    <t>4,368,000</t>
  </si>
  <si>
    <t>7,996,000</t>
  </si>
  <si>
    <t>1,241,000</t>
  </si>
  <si>
    <t>8,273,000</t>
  </si>
  <si>
    <t>4,853,000</t>
  </si>
  <si>
    <t>8,513,000</t>
  </si>
  <si>
    <t>462.0</t>
  </si>
  <si>
    <t>221.0</t>
  </si>
  <si>
    <t>406.0</t>
  </si>
  <si>
    <t>283.0</t>
  </si>
  <si>
    <t>520.0</t>
  </si>
  <si>
    <t>159.4</t>
  </si>
  <si>
    <t>208.1</t>
  </si>
  <si>
    <t>422.6</t>
  </si>
  <si>
    <t>339.5</t>
  </si>
  <si>
    <t>360.0</t>
  </si>
  <si>
    <t>127.5</t>
  </si>
  <si>
    <t>166.5</t>
  </si>
  <si>
    <t>338.1</t>
  </si>
  <si>
    <t>279.1</t>
  </si>
  <si>
    <t>20,579,000</t>
  </si>
  <si>
    <t>21,132,000</t>
  </si>
  <si>
    <t>21,223,000</t>
  </si>
  <si>
    <t>16,408,000</t>
  </si>
  <si>
    <t>16,980,000</t>
  </si>
  <si>
    <t>72.0</t>
  </si>
  <si>
    <t>505.0</t>
  </si>
  <si>
    <t>453.0</t>
  </si>
  <si>
    <t>217.0</t>
  </si>
  <si>
    <t>398.0</t>
  </si>
  <si>
    <t>277.0</t>
  </si>
  <si>
    <t>510.0</t>
  </si>
  <si>
    <t>71.0</t>
  </si>
  <si>
    <t>496.0</t>
  </si>
  <si>
    <t>441.0</t>
  </si>
  <si>
    <t>404.0</t>
  </si>
  <si>
    <t>69.0</t>
  </si>
  <si>
    <t>0.0</t>
  </si>
  <si>
    <t>4,734,000</t>
  </si>
  <si>
    <t>5,280,000</t>
  </si>
  <si>
    <t>4,449,000</t>
  </si>
  <si>
    <t>4,499,000</t>
  </si>
  <si>
    <t>2,766,000</t>
  </si>
  <si>
    <t>52,329,000</t>
  </si>
  <si>
    <t>17,106,000</t>
  </si>
  <si>
    <t>12,882,000</t>
  </si>
  <si>
    <t>13,768,000</t>
  </si>
  <si>
    <t>3,194,000</t>
  </si>
  <si>
    <t>4,072,000</t>
  </si>
  <si>
    <t>8,165,000</t>
  </si>
  <si>
    <t>6,602,000</t>
  </si>
  <si>
    <t>5,776,000</t>
  </si>
  <si>
    <t>4,117,000</t>
  </si>
  <si>
    <t>6,258,000</t>
  </si>
  <si>
    <t>7,821,000</t>
  </si>
  <si>
    <t>7,041,000</t>
  </si>
  <si>
    <t>7,191,000</t>
  </si>
  <si>
    <t>1,062,000</t>
  </si>
  <si>
    <t>1,123,000</t>
  </si>
  <si>
    <t>1,316,000</t>
  </si>
  <si>
    <t>1,347,000</t>
  </si>
  <si>
    <t>6,558,000</t>
  </si>
  <si>
    <t>6,794,000</t>
  </si>
  <si>
    <t>7,018,000</t>
  </si>
  <si>
    <t>6,130,000</t>
  </si>
  <si>
    <t>5,514,000</t>
  </si>
  <si>
    <t>72,584,000</t>
  </si>
  <si>
    <t>49,972,000</t>
  </si>
  <si>
    <t>19,356,000</t>
  </si>
  <si>
    <t>19,944,000</t>
  </si>
  <si>
    <t>36,772,000</t>
  </si>
  <si>
    <t>-36,772,000</t>
  </si>
  <si>
    <t>19,034,000</t>
  </si>
  <si>
    <t>19,062,000</t>
  </si>
  <si>
    <t>24,834,000</t>
  </si>
  <si>
    <t>-5,146,000</t>
  </si>
  <si>
    <t>1,368,000</t>
  </si>
  <si>
    <t>-7,354,000</t>
  </si>
  <si>
    <t>1,143,000</t>
  </si>
  <si>
    <t>-7,379,000</t>
  </si>
  <si>
    <t>1,053,000</t>
  </si>
  <si>
    <t>-3,265,000</t>
  </si>
  <si>
    <t>-8,636,000</t>
  </si>
  <si>
    <t>1,738,000</t>
  </si>
  <si>
    <t>4,108,000</t>
  </si>
  <si>
    <t>45,422,000</t>
  </si>
  <si>
    <t>-12,891,000</t>
  </si>
  <si>
    <t>26,068,000</t>
  </si>
  <si>
    <t>35,174,000</t>
  </si>
  <si>
    <t>-4,117,000</t>
  </si>
  <si>
    <t>-6,258,000</t>
  </si>
  <si>
    <t>-7,821,000</t>
  </si>
  <si>
    <t>-7,041,000</t>
  </si>
  <si>
    <t>-7,191,000</t>
  </si>
  <si>
    <t>-1,935,000</t>
  </si>
  <si>
    <t>42,092,000</t>
  </si>
  <si>
    <t>15,914,000</t>
  </si>
  <si>
    <t>17,005,000</t>
  </si>
  <si>
    <t>17,016,000</t>
  </si>
  <si>
    <t>12,516,000</t>
  </si>
  <si>
    <t>12,964,000</t>
  </si>
  <si>
    <t>5,105,000</t>
  </si>
  <si>
    <t>4,557,000</t>
  </si>
  <si>
    <t>4,651,000</t>
  </si>
  <si>
    <t>3,825,000</t>
  </si>
  <si>
    <t>3,762,000</t>
  </si>
  <si>
    <t>21,019,000</t>
  </si>
  <si>
    <t>21,562,000</t>
  </si>
  <si>
    <t>21,667,000</t>
  </si>
  <si>
    <t>16,341,000</t>
  </si>
  <si>
    <t>16,726,000</t>
  </si>
  <si>
    <t>1,337,000</t>
  </si>
  <si>
    <t>1,899,000</t>
  </si>
  <si>
    <t>20,459,000</t>
  </si>
  <si>
    <t>21,727,000</t>
  </si>
  <si>
    <t>21,412,000</t>
  </si>
  <si>
    <t>16,087,000</t>
  </si>
  <si>
    <t>18,085,000</t>
  </si>
  <si>
    <t>3,927,000</t>
  </si>
  <si>
    <t>4,017,000</t>
  </si>
  <si>
    <t>3,841,000</t>
  </si>
  <si>
    <t>1,609,000</t>
  </si>
  <si>
    <t>3,136,000</t>
  </si>
  <si>
    <t>3,047,000</t>
  </si>
  <si>
    <t>2,141,000</t>
  </si>
  <si>
    <t>3,256,000</t>
  </si>
  <si>
    <t>2,355,000</t>
  </si>
  <si>
    <t>13,396,000</t>
  </si>
  <si>
    <t>14,663,000</t>
  </si>
  <si>
    <t>15,430,000</t>
  </si>
  <si>
    <t>10,110,000</t>
  </si>
  <si>
    <t>14,121,000</t>
  </si>
  <si>
    <t>5,015,000</t>
  </si>
  <si>
    <t>7,761,000</t>
  </si>
  <si>
    <t>9,275,000</t>
  </si>
  <si>
    <t>8,450,000</t>
  </si>
  <si>
    <t>7,966,000</t>
  </si>
  <si>
    <t>8,381,000</t>
  </si>
  <si>
    <t>6,902,000</t>
  </si>
  <si>
    <t>6,155,000</t>
  </si>
  <si>
    <t>1,660,000</t>
  </si>
  <si>
    <t>5,199,000</t>
  </si>
  <si>
    <t>5,086,000</t>
  </si>
  <si>
    <t>4,741,000</t>
  </si>
  <si>
    <t>4,979,000</t>
  </si>
  <si>
    <t>4,749,000</t>
  </si>
  <si>
    <t>5,839,000</t>
  </si>
  <si>
    <t>-7,692,000</t>
  </si>
  <si>
    <t>49,616,000</t>
  </si>
  <si>
    <t>1,214,000</t>
  </si>
  <si>
    <t>1,297,000</t>
  </si>
  <si>
    <t>4,550,000</t>
  </si>
  <si>
    <t>-5,073,000</t>
  </si>
  <si>
    <t>-3,965,000</t>
  </si>
  <si>
    <t>7,854,000</t>
  </si>
  <si>
    <t>-60,077,000</t>
  </si>
  <si>
    <t>-5,661,000</t>
  </si>
  <si>
    <t>-2,652,000</t>
  </si>
  <si>
    <t>-5,630,000</t>
  </si>
  <si>
    <t>-10,187,000</t>
  </si>
  <si>
    <t>62,665,000</t>
  </si>
  <si>
    <t>-1,542,000</t>
  </si>
  <si>
    <t>-3,484,000</t>
  </si>
  <si>
    <t>-2,958,000</t>
  </si>
  <si>
    <t>-6,184,000</t>
  </si>
  <si>
    <t>-11,729,000</t>
  </si>
  <si>
    <t>59,181,000</t>
  </si>
  <si>
    <t>-3,247,000</t>
  </si>
  <si>
    <t>2,280,000</t>
  </si>
  <si>
    <t>-1,911,000</t>
  </si>
  <si>
    <t>5,711,367</t>
  </si>
  <si>
    <t>5,993,799</t>
  </si>
  <si>
    <t>6,057,264</t>
  </si>
  <si>
    <t>1,184,476</t>
  </si>
  <si>
    <t>1,247,878</t>
  </si>
  <si>
    <t>1,194,776</t>
  </si>
  <si>
    <t>2,583,000</t>
  </si>
  <si>
    <t>2,510,000</t>
  </si>
  <si>
    <t>2,405,000</t>
  </si>
  <si>
    <t>2,233,000</t>
  </si>
  <si>
    <t>1,642,000</t>
  </si>
  <si>
    <t>1,257,000</t>
  </si>
  <si>
    <t>1,215,000</t>
  </si>
  <si>
    <t>1,216,000</t>
  </si>
  <si>
    <t>1,166,000</t>
  </si>
  <si>
    <t>71.5395</t>
  </si>
  <si>
    <t>69.5155</t>
  </si>
  <si>
    <t>80.6866</t>
  </si>
  <si>
    <t>72.7948</t>
  </si>
  <si>
    <t>64.4502</t>
  </si>
  <si>
    <t>15,512,000</t>
  </si>
  <si>
    <t>15,240,000</t>
  </si>
  <si>
    <t>14,071,000</t>
  </si>
  <si>
    <t>11,616,000</t>
  </si>
  <si>
    <t>2,100,000</t>
  </si>
  <si>
    <t>1,658,000</t>
  </si>
  <si>
    <t>59,792,861</t>
  </si>
  <si>
    <t>37,320,868</t>
  </si>
  <si>
    <t>35,960,538</t>
  </si>
  <si>
    <t>14,034,929</t>
  </si>
  <si>
    <t>2,462,918</t>
  </si>
  <si>
    <t>2,212,205</t>
  </si>
  <si>
    <t>2,036,033</t>
  </si>
  <si>
    <t>2,052,284</t>
  </si>
  <si>
    <t>2,054,677</t>
  </si>
  <si>
    <t>2,059,143</t>
  </si>
  <si>
    <t>1,796,461</t>
  </si>
  <si>
    <t>1,678,976</t>
  </si>
  <si>
    <t>1,711,966</t>
  </si>
  <si>
    <t>1,625,473</t>
  </si>
  <si>
    <t>2,658,236</t>
  </si>
  <si>
    <t>2,409,499</t>
  </si>
  <si>
    <t>2,228,052</t>
  </si>
  <si>
    <t>2,254,602</t>
  </si>
  <si>
    <t>2,233,413</t>
  </si>
  <si>
    <t>2,241,407</t>
  </si>
  <si>
    <t>2,016,064</t>
  </si>
  <si>
    <t>1,891,935</t>
  </si>
  <si>
    <t>1,876,789</t>
  </si>
  <si>
    <t>1,791,122</t>
  </si>
  <si>
    <t>3,580,883</t>
  </si>
  <si>
    <t>3,764,715</t>
  </si>
  <si>
    <t>3,128,210</t>
  </si>
  <si>
    <t>2,724,533</t>
  </si>
  <si>
    <t>2,580,391</t>
  </si>
  <si>
    <t>2,133,628</t>
  </si>
  <si>
    <t>1,938,270</t>
  </si>
  <si>
    <t>1,672,894</t>
  </si>
  <si>
    <t>1,508,605</t>
  </si>
  <si>
    <t>1,337,176</t>
  </si>
  <si>
    <t>2,271,119</t>
  </si>
  <si>
    <t>2,098,879</t>
  </si>
  <si>
    <t>1,879,086</t>
  </si>
  <si>
    <t>1,838,527</t>
  </si>
  <si>
    <t>1,549,850</t>
  </si>
  <si>
    <t>1,537,614</t>
  </si>
  <si>
    <t>1,399,511</t>
  </si>
  <si>
    <t>1,258,375</t>
  </si>
  <si>
    <t>1,005,280</t>
  </si>
  <si>
    <t>6,043,801</t>
  </si>
  <si>
    <t>5,976,920</t>
  </si>
  <si>
    <t>5,164,243</t>
  </si>
  <si>
    <t>4,804,387</t>
  </si>
  <si>
    <t>4,663,280</t>
  </si>
  <si>
    <t>4,220,299</t>
  </si>
  <si>
    <t>3,792,879</t>
  </si>
  <si>
    <t>3,411,525</t>
  </si>
  <si>
    <t>3,233,873</t>
  </si>
  <si>
    <t>2,998,583</t>
  </si>
  <si>
    <t>6,239,119</t>
  </si>
  <si>
    <t>6,174,214</t>
  </si>
  <si>
    <t>5,356,262</t>
  </si>
  <si>
    <t>4,979,135</t>
  </si>
  <si>
    <t>4,813,804</t>
  </si>
  <si>
    <t>4,375,035</t>
  </si>
  <si>
    <t>3,954,334</t>
  </si>
  <si>
    <t>3,564,829</t>
  </si>
  <si>
    <t>3,385,394</t>
  </si>
  <si>
    <t>3,128,298</t>
  </si>
  <si>
    <t>3,784,227</t>
  </si>
  <si>
    <t>3,726,922</t>
  </si>
  <si>
    <t>3,022,466</t>
  </si>
  <si>
    <t>2,362,542</t>
  </si>
  <si>
    <t>2,360,866</t>
  </si>
  <si>
    <t>1,929,672</t>
  </si>
  <si>
    <t>1,713,726</t>
  </si>
  <si>
    <t>1,585,227</t>
  </si>
  <si>
    <t>1,574,194</t>
  </si>
  <si>
    <t>1,424,091</t>
  </si>
  <si>
    <t>3,938,835</t>
  </si>
  <si>
    <t>3,886,057</t>
  </si>
  <si>
    <t>3,173,455</t>
  </si>
  <si>
    <t>2,523,024</t>
  </si>
  <si>
    <t>2,503,399</t>
  </si>
  <si>
    <t>2,039,954</t>
  </si>
  <si>
    <t>1,891,870</t>
  </si>
  <si>
    <t>1,775,742</t>
  </si>
  <si>
    <t>1,766,493</t>
  </si>
  <si>
    <t>1,633,071</t>
  </si>
  <si>
    <t>3,795,635</t>
  </si>
  <si>
    <t>3,737,418</t>
  </si>
  <si>
    <t>3,032,988</t>
  </si>
  <si>
    <t>2,372,534</t>
  </si>
  <si>
    <t>2,371,580</t>
  </si>
  <si>
    <t>1,944,840</t>
  </si>
  <si>
    <t>1,727,680</t>
  </si>
  <si>
    <t>1,595,971</t>
  </si>
  <si>
    <t>1,585,632</t>
  </si>
  <si>
    <t>1,446,197</t>
  </si>
  <si>
    <t>1,737,884</t>
  </si>
  <si>
    <t>1,786,817</t>
  </si>
  <si>
    <t>1,713,575</t>
  </si>
  <si>
    <t>1,961,070</t>
  </si>
  <si>
    <t>1,825,828</t>
  </si>
  <si>
    <t>1,699,377</t>
  </si>
  <si>
    <t>1,570,864</t>
  </si>
  <si>
    <t>1,431,208</t>
  </si>
  <si>
    <t>1,230,662</t>
  </si>
  <si>
    <t>1,148,206</t>
  </si>
  <si>
    <t>1,665,242</t>
  </si>
  <si>
    <t>1,733,664</t>
  </si>
  <si>
    <t>1,554,561</t>
  </si>
  <si>
    <t>1,578,178</t>
  </si>
  <si>
    <t>1,480,309</t>
  </si>
  <si>
    <t>1,527,007</t>
  </si>
  <si>
    <t>1,355,495</t>
  </si>
  <si>
    <t>1,307,776</t>
  </si>
  <si>
    <t>1,099,964</t>
  </si>
  <si>
    <t>2,443,484</t>
  </si>
  <si>
    <t>2,436,796</t>
  </si>
  <si>
    <t>2,323,274</t>
  </si>
  <si>
    <t>2,606,601</t>
  </si>
  <si>
    <t>2,442,224</t>
  </si>
  <si>
    <t>2,430,195</t>
  </si>
  <si>
    <t>2,226,654</t>
  </si>
  <si>
    <t>1,968,858</t>
  </si>
  <si>
    <t>1,799,762</t>
  </si>
  <si>
    <t>1,682,101</t>
  </si>
  <si>
    <t>1,842,999</t>
  </si>
  <si>
    <t>1,977,898</t>
  </si>
  <si>
    <t>1,414,635</t>
  </si>
  <si>
    <t>4,501,235</t>
  </si>
  <si>
    <t>4,387,397</t>
  </si>
  <si>
    <t>3,642,687</t>
  </si>
  <si>
    <t>3,018,065</t>
  </si>
  <si>
    <t>2,987,976</t>
  </si>
  <si>
    <t>2,675,658</t>
  </si>
  <si>
    <t>2,383,470</t>
  </si>
  <si>
    <t>2,133,621</t>
  </si>
  <si>
    <t>2,154,732</t>
  </si>
  <si>
    <t>1,980,092</t>
  </si>
  <si>
    <t>1,074,394</t>
  </si>
  <si>
    <t>1,505,150</t>
  </si>
  <si>
    <t>1,442,335</t>
  </si>
  <si>
    <t>1,423,357</t>
  </si>
  <si>
    <t>1,045,767</t>
  </si>
  <si>
    <t>1,054,637</t>
  </si>
  <si>
    <t>1,165,119</t>
  </si>
  <si>
    <t>1,096,158</t>
  </si>
  <si>
    <t>1,328,652</t>
  </si>
  <si>
    <t>1,258,313</t>
  </si>
  <si>
    <t>1,125,473</t>
  </si>
  <si>
    <t>1,150,611</t>
  </si>
  <si>
    <t>1,133,543</t>
  </si>
  <si>
    <t>1,113,627</t>
  </si>
  <si>
    <t>13,485,475</t>
  </si>
  <si>
    <t>12,978,561</t>
  </si>
  <si>
    <t>12,351,125</t>
  </si>
  <si>
    <t>11,953,870</t>
  </si>
  <si>
    <t>11,265,962</t>
  </si>
  <si>
    <t>9,602,376</t>
  </si>
  <si>
    <t>8,523,976</t>
  </si>
  <si>
    <t>8,160,078</t>
  </si>
  <si>
    <t>8,605,904</t>
  </si>
  <si>
    <t>8,367,874</t>
  </si>
  <si>
    <t>10,856,468</t>
  </si>
  <si>
    <t>9,304,535</t>
  </si>
  <si>
    <t>9,780,667</t>
  </si>
  <si>
    <t>10,085,108</t>
  </si>
  <si>
    <t>8,747,521</t>
  </si>
  <si>
    <t>8,023,982</t>
  </si>
  <si>
    <t>7,306,905</t>
  </si>
  <si>
    <t>6,713,500</t>
  </si>
  <si>
    <t>7,079,662</t>
  </si>
  <si>
    <t>7,029,155</t>
  </si>
  <si>
    <t>1,433,910</t>
  </si>
  <si>
    <t>2,463,213</t>
  </si>
  <si>
    <t>1,595,064</t>
  </si>
  <si>
    <t>1,013,274</t>
  </si>
  <si>
    <t>1,518,388</t>
  </si>
  <si>
    <t>1,941,561</t>
  </si>
  <si>
    <t>1,078,461</t>
  </si>
  <si>
    <t>1,100,484</t>
  </si>
  <si>
    <t>1,994,088</t>
  </si>
  <si>
    <t>1,063,622</t>
  </si>
  <si>
    <t>1,093,594</t>
  </si>
  <si>
    <t>1,434,350</t>
  </si>
  <si>
    <t>1,431,076</t>
  </si>
  <si>
    <t>1,439,236</t>
  </si>
  <si>
    <t>1,674.0</t>
  </si>
  <si>
    <t>3,712.0</t>
  </si>
  <si>
    <t>1,899.0</t>
  </si>
  <si>
    <t>965.0</t>
  </si>
  <si>
    <t>2,016.0</t>
  </si>
  <si>
    <t>864.0</t>
  </si>
  <si>
    <t>443.0</t>
  </si>
  <si>
    <t>787.0</t>
  </si>
  <si>
    <t>1,148.0</t>
  </si>
  <si>
    <t>960.0</t>
  </si>
  <si>
    <t>900.0</t>
  </si>
  <si>
    <t>2,050.0</t>
  </si>
  <si>
    <t>1,055.0</t>
  </si>
  <si>
    <t>490.0</t>
  </si>
  <si>
    <t>1,150.0</t>
  </si>
  <si>
    <t>440.0</t>
  </si>
  <si>
    <t>222.0</t>
  </si>
  <si>
    <t>672.0</t>
  </si>
  <si>
    <t>810.0</t>
  </si>
  <si>
    <t>760.0</t>
  </si>
  <si>
    <t>720.0</t>
  </si>
  <si>
    <t>1,640.0</t>
  </si>
  <si>
    <t>844.0</t>
  </si>
  <si>
    <t>416.5</t>
  </si>
  <si>
    <t>977.5</t>
  </si>
  <si>
    <t>374.0</t>
  </si>
  <si>
    <t>188.7</t>
  </si>
  <si>
    <t>571.2</t>
  </si>
  <si>
    <t>1,058,509</t>
  </si>
  <si>
    <t>2,093,323</t>
  </si>
  <si>
    <t>1,227,194</t>
  </si>
  <si>
    <t>1,253,640</t>
  </si>
  <si>
    <t>1,659.0</t>
  </si>
  <si>
    <t>3,691.0</t>
  </si>
  <si>
    <t>1,948.0</t>
  </si>
  <si>
    <t>964.0</t>
  </si>
  <si>
    <t>2,013.0</t>
  </si>
  <si>
    <t>884.0</t>
  </si>
  <si>
    <t>641.0</t>
  </si>
  <si>
    <t>865.0</t>
  </si>
  <si>
    <t>1,128.0</t>
  </si>
  <si>
    <t>940.0</t>
  </si>
  <si>
    <t>3,708.0</t>
  </si>
  <si>
    <t>1,897.0</t>
  </si>
  <si>
    <t>1,145.0</t>
  </si>
  <si>
    <t>959.0</t>
  </si>
  <si>
    <t>1,658.0</t>
  </si>
  <si>
    <t>3,687.0</t>
  </si>
  <si>
    <t>1,947.0</t>
  </si>
  <si>
    <t>2,009.0</t>
  </si>
  <si>
    <t>1,126.0</t>
  </si>
  <si>
    <t>939.0</t>
  </si>
  <si>
    <t>1,795,957</t>
  </si>
  <si>
    <t>1,709,723</t>
  </si>
  <si>
    <t>1,536,508</t>
  </si>
  <si>
    <t>1,313,852</t>
  </si>
  <si>
    <t>1,383,413</t>
  </si>
  <si>
    <t>1,101,811</t>
  </si>
  <si>
    <t>3,028,310</t>
  </si>
  <si>
    <t>1,680,866</t>
  </si>
  <si>
    <t>1,346,044</t>
  </si>
  <si>
    <t>3,179,299</t>
  </si>
  <si>
    <t>1,859,010</t>
  </si>
  <si>
    <t>1,553,184</t>
  </si>
  <si>
    <t>1,219,891</t>
  </si>
  <si>
    <t>1,098,891</t>
  </si>
  <si>
    <t>2,156,086</t>
  </si>
  <si>
    <t>1,428,219</t>
  </si>
  <si>
    <t>1,436,184</t>
  </si>
  <si>
    <t>1,193,748</t>
  </si>
  <si>
    <t>1,730,885</t>
  </si>
  <si>
    <t>1,364,707</t>
  </si>
  <si>
    <t>1,015,974</t>
  </si>
  <si>
    <t>1,272,439</t>
  </si>
  <si>
    <t>1,043,396</t>
  </si>
  <si>
    <t>13,486,000</t>
  </si>
  <si>
    <t>12,979,000</t>
  </si>
  <si>
    <t>10,551,000</t>
  </si>
  <si>
    <t>9,099,000</t>
  </si>
  <si>
    <t>9,516,407</t>
  </si>
  <si>
    <t>9,901,085</t>
  </si>
  <si>
    <t>8,564,697</t>
  </si>
  <si>
    <t>7,832,517</t>
  </si>
  <si>
    <t>7,052,656</t>
  </si>
  <si>
    <t>6,538,150</t>
  </si>
  <si>
    <t>6,886,121</t>
  </si>
  <si>
    <t>6,852,505</t>
  </si>
  <si>
    <t>2,976,000</t>
  </si>
  <si>
    <t>3,943,000</t>
  </si>
  <si>
    <t>2,839,806</t>
  </si>
  <si>
    <t>2,058,004</t>
  </si>
  <si>
    <t>2,714,075</t>
  </si>
  <si>
    <t>1,770,510</t>
  </si>
  <si>
    <t>1,472,257</t>
  </si>
  <si>
    <t>1,628,324</t>
  </si>
  <si>
    <t>1,732,459</t>
  </si>
  <si>
    <t>1,527,570</t>
  </si>
  <si>
    <t>1,858,000</t>
  </si>
  <si>
    <t>1,775,000</t>
  </si>
  <si>
    <t>1,597,764</t>
  </si>
  <si>
    <t>1,350,330</t>
  </si>
  <si>
    <t>1,436,515</t>
  </si>
  <si>
    <t>1,132,366</t>
  </si>
  <si>
    <t>0.0000</t>
  </si>
  <si>
    <t>1,133,002</t>
  </si>
  <si>
    <t>1,105,959</t>
  </si>
  <si>
    <t>1,192,585</t>
  </si>
  <si>
    <t>1,134,151</t>
  </si>
  <si>
    <t>1,020,252</t>
  </si>
  <si>
    <t>1,913,237</t>
  </si>
  <si>
    <t>1,401,071</t>
  </si>
  <si>
    <t>1,254,312</t>
  </si>
  <si>
    <t>1,804,973</t>
  </si>
  <si>
    <t>1,127,563</t>
  </si>
  <si>
    <t>1,025,170</t>
  </si>
  <si>
    <t>1,206,446</t>
  </si>
  <si>
    <t>1,008,845</t>
  </si>
  <si>
    <t>7,159,165</t>
  </si>
  <si>
    <t>12,586,071</t>
  </si>
  <si>
    <t>4,697,494</t>
  </si>
  <si>
    <t>4,277,460</t>
  </si>
  <si>
    <t>6,405,794</t>
  </si>
  <si>
    <t>2,947,791</t>
  </si>
  <si>
    <t>2,068,567</t>
  </si>
  <si>
    <t>2,914,044</t>
  </si>
  <si>
    <t>2,211,656</t>
  </si>
  <si>
    <t>1,970,336</t>
  </si>
  <si>
    <t>1,145,400</t>
  </si>
  <si>
    <t>1,146,600</t>
  </si>
  <si>
    <t>1,145,600</t>
  </si>
  <si>
    <t>3,747,600</t>
  </si>
  <si>
    <t>3,403,600</t>
  </si>
  <si>
    <t>3,480,800</t>
  </si>
  <si>
    <t>3,352,400</t>
  </si>
  <si>
    <t>2,317,100</t>
  </si>
  <si>
    <t>2,088,200</t>
  </si>
  <si>
    <t>1,756,900</t>
  </si>
  <si>
    <t>1,459,500</t>
  </si>
  <si>
    <t>1,340,400</t>
  </si>
  <si>
    <t>4,988,300</t>
  </si>
  <si>
    <t>4,714,100</t>
  </si>
  <si>
    <t>4,875,800</t>
  </si>
  <si>
    <t>4,936,900</t>
  </si>
  <si>
    <t>4,373,800</t>
  </si>
  <si>
    <t>3,912,300</t>
  </si>
  <si>
    <t>3,654,300</t>
  </si>
  <si>
    <t>2,881,100</t>
  </si>
  <si>
    <t>2,595,000</t>
  </si>
  <si>
    <t>2,627,900</t>
  </si>
  <si>
    <t>4,807,000</t>
  </si>
  <si>
    <t>4,950,500</t>
  </si>
  <si>
    <t>4,390,400</t>
  </si>
  <si>
    <t>4,094,200</t>
  </si>
  <si>
    <t>3,660,200</t>
  </si>
  <si>
    <t>3,190,300</t>
  </si>
  <si>
    <t>2,914,500</t>
  </si>
  <si>
    <t>2,648,800</t>
  </si>
  <si>
    <t>2,788,200</t>
  </si>
  <si>
    <t>2,990,400</t>
  </si>
  <si>
    <t>2,267,200</t>
  </si>
  <si>
    <t>2,000,900</t>
  </si>
  <si>
    <t>1,938,900</t>
  </si>
  <si>
    <t>1,792,000</t>
  </si>
  <si>
    <t>1,495,600</t>
  </si>
  <si>
    <t>1,314,400</t>
  </si>
  <si>
    <t>1,205,900</t>
  </si>
  <si>
    <t>2,299,600</t>
  </si>
  <si>
    <t>2,601,200</t>
  </si>
  <si>
    <t>2,186,600</t>
  </si>
  <si>
    <t>1,973,300</t>
  </si>
  <si>
    <t>1,669,500</t>
  </si>
  <si>
    <t>1,555,000</t>
  </si>
  <si>
    <t>1,461,000</t>
  </si>
  <si>
    <t>1,383,000</t>
  </si>
  <si>
    <t>1,489,700</t>
  </si>
  <si>
    <t>1,486,900</t>
  </si>
  <si>
    <t>8,978,300</t>
  </si>
  <si>
    <t>8,738,400</t>
  </si>
  <si>
    <t>8,272,200</t>
  </si>
  <si>
    <t>7,885,700</t>
  </si>
  <si>
    <t>6,887,400</t>
  </si>
  <si>
    <t>5,956,000</t>
  </si>
  <si>
    <t>5,423,200</t>
  </si>
  <si>
    <t>4,781,300</t>
  </si>
  <si>
    <t>4,623,800</t>
  </si>
  <si>
    <t>4,694,900</t>
  </si>
  <si>
    <t>9,795,300</t>
  </si>
  <si>
    <t>9,664,600</t>
  </si>
  <si>
    <t>9,266,200</t>
  </si>
  <si>
    <t>9,031,100</t>
  </si>
  <si>
    <t>8,034,000</t>
  </si>
  <si>
    <t>7,102,600</t>
  </si>
  <si>
    <t>6,568,800</t>
  </si>
  <si>
    <t>5,529,900</t>
  </si>
  <si>
    <t>5,383,200</t>
  </si>
  <si>
    <t>5,618,300</t>
  </si>
  <si>
    <t>4,539,300</t>
  </si>
  <si>
    <t>5,146,400</t>
  </si>
  <si>
    <t>4,851,700</t>
  </si>
  <si>
    <t>4,489,500</t>
  </si>
  <si>
    <t>3,940,500</t>
  </si>
  <si>
    <t>4,216,200</t>
  </si>
  <si>
    <t>3,677,600</t>
  </si>
  <si>
    <t>3,615,100</t>
  </si>
  <si>
    <t>2,918,900</t>
  </si>
  <si>
    <t>2,954,100</t>
  </si>
  <si>
    <t>4,250,100</t>
  </si>
  <si>
    <t>4,925,100</t>
  </si>
  <si>
    <t>4,666,100</t>
  </si>
  <si>
    <t>4,354,400</t>
  </si>
  <si>
    <t>3,984,500</t>
  </si>
  <si>
    <t>4,287,300</t>
  </si>
  <si>
    <t>3,877,300</t>
  </si>
  <si>
    <t>3,983,600</t>
  </si>
  <si>
    <t>3,466,000</t>
  </si>
  <si>
    <t>3,381,700</t>
  </si>
  <si>
    <t>3,597,300</t>
  </si>
  <si>
    <t>2,899,100</t>
  </si>
  <si>
    <t>2,934,300</t>
  </si>
  <si>
    <t>1,097,600</t>
  </si>
  <si>
    <t>4,158,400</t>
  </si>
  <si>
    <t>3,693,500</t>
  </si>
  <si>
    <t>3,646,400</t>
  </si>
  <si>
    <t>3,833,200</t>
  </si>
  <si>
    <t>3,407,200</t>
  </si>
  <si>
    <t>2,251,900</t>
  </si>
  <si>
    <t>2,286,900</t>
  </si>
  <si>
    <t>1,476,300</t>
  </si>
  <si>
    <t>2,065,400</t>
  </si>
  <si>
    <t>2,212,500</t>
  </si>
  <si>
    <t>1,698,000</t>
  </si>
  <si>
    <t>2,031,800</t>
  </si>
  <si>
    <t>1,925,800</t>
  </si>
  <si>
    <t>2,081,700</t>
  </si>
  <si>
    <t>1,731,300</t>
  </si>
  <si>
    <t>1,570,700</t>
  </si>
  <si>
    <t>1,381,800</t>
  </si>
  <si>
    <t>1,450,800</t>
  </si>
  <si>
    <t>1,317,100</t>
  </si>
  <si>
    <t>2,425,600</t>
  </si>
  <si>
    <t>1,612,600</t>
  </si>
  <si>
    <t>1,690,800</t>
  </si>
  <si>
    <t>1,737,700</t>
  </si>
  <si>
    <t>1,665,100</t>
  </si>
  <si>
    <t>5,256,000</t>
  </si>
  <si>
    <t>4,518,200</t>
  </si>
  <si>
    <t>4,414,500</t>
  </si>
  <si>
    <t>4,541,600</t>
  </si>
  <si>
    <t>4,093,500</t>
  </si>
  <si>
    <t>2,886,400</t>
  </si>
  <si>
    <t>2,891,200</t>
  </si>
  <si>
    <t>1,932,600</t>
  </si>
  <si>
    <t>2,484,100</t>
  </si>
  <si>
    <t>2,684,000</t>
  </si>
  <si>
    <t>1,172,500</t>
  </si>
  <si>
    <t>5,636,900</t>
  </si>
  <si>
    <t>5,971,100</t>
  </si>
  <si>
    <t>5,619,800</t>
  </si>
  <si>
    <t>5,197,900</t>
  </si>
  <si>
    <t>4,626,800</t>
  </si>
  <si>
    <t>4,850,700</t>
  </si>
  <si>
    <t>4,281,900</t>
  </si>
  <si>
    <t>4,053,600</t>
  </si>
  <si>
    <t>3,317,800</t>
  </si>
  <si>
    <t>3,405,800</t>
  </si>
  <si>
    <t>1,631,100</t>
  </si>
  <si>
    <t>1,557,800</t>
  </si>
  <si>
    <t>1,536,200</t>
  </si>
  <si>
    <t>1,470,100</t>
  </si>
  <si>
    <t>1,291,400</t>
  </si>
  <si>
    <t>1,036,900</t>
  </si>
  <si>
    <t>13,150,900</t>
  </si>
  <si>
    <t>13,437,500</t>
  </si>
  <si>
    <t>13,184,600</t>
  </si>
  <si>
    <t>12,188,900</t>
  </si>
  <si>
    <t>11,243,700</t>
  </si>
  <si>
    <t>10,267,400</t>
  </si>
  <si>
    <t>9,251,900</t>
  </si>
  <si>
    <t>8,433,300</t>
  </si>
  <si>
    <t>8,369,900</t>
  </si>
  <si>
    <t>8,289,700</t>
  </si>
  <si>
    <t>7,740,200</t>
  </si>
  <si>
    <t>7,498,000</t>
  </si>
  <si>
    <t>7,422,400</t>
  </si>
  <si>
    <t>6,842,300</t>
  </si>
  <si>
    <t>6,320,300</t>
  </si>
  <si>
    <t>5,839,600</t>
  </si>
  <si>
    <t>5,110,500</t>
  </si>
  <si>
    <t>4,524,300</t>
  </si>
  <si>
    <t>4,234,100</t>
  </si>
  <si>
    <t>4,473,500</t>
  </si>
  <si>
    <t>3,286,831</t>
  </si>
  <si>
    <t>3,392,730</t>
  </si>
  <si>
    <t>3,190,289</t>
  </si>
  <si>
    <t>2,844,549</t>
  </si>
  <si>
    <t>2,557,416</t>
  </si>
  <si>
    <t>2,448,738</t>
  </si>
  <si>
    <t>2,099,378</t>
  </si>
  <si>
    <t>1,823,899</t>
  </si>
  <si>
    <t>1,506,314</t>
  </si>
  <si>
    <t>1,328,390</t>
  </si>
  <si>
    <t>2,394,700</t>
  </si>
  <si>
    <t>2,415,900</t>
  </si>
  <si>
    <t>2,257,800</t>
  </si>
  <si>
    <t>2,140,300</t>
  </si>
  <si>
    <t>1,908,200</t>
  </si>
  <si>
    <t>1,850,500</t>
  </si>
  <si>
    <t>1,521,600</t>
  </si>
  <si>
    <t>1,358,700</t>
  </si>
  <si>
    <t>1,101,700</t>
  </si>
  <si>
    <t>2,242,100</t>
  </si>
  <si>
    <t>2,345,500</t>
  </si>
  <si>
    <t>2,168,600</t>
  </si>
  <si>
    <t>2,069,000</t>
  </si>
  <si>
    <t>1,859,500</t>
  </si>
  <si>
    <t>1,830,600</t>
  </si>
  <si>
    <t>1,492,800</t>
  </si>
  <si>
    <t>1,390,900</t>
  </si>
  <si>
    <t>1,091,700</t>
  </si>
  <si>
    <t>1,604,500</t>
  </si>
  <si>
    <t>1,675,800</t>
  </si>
  <si>
    <t>1,553,200</t>
  </si>
  <si>
    <t>1,481,200</t>
  </si>
  <si>
    <t>1,332,300</t>
  </si>
  <si>
    <t>1,315,700</t>
  </si>
  <si>
    <t>1,044,200</t>
  </si>
  <si>
    <t>1,085,700</t>
  </si>
  <si>
    <t>1,696,200</t>
  </si>
  <si>
    <t>1,773,900</t>
  </si>
  <si>
    <t>1,646,000</t>
  </si>
  <si>
    <t>1,492,200</t>
  </si>
  <si>
    <t>1,338,700</t>
  </si>
  <si>
    <t>1,203,800</t>
  </si>
  <si>
    <t>1,048,000</t>
  </si>
  <si>
    <t>516.6</t>
  </si>
  <si>
    <t>543.1</t>
  </si>
  <si>
    <t>507.7</t>
  </si>
  <si>
    <t>464.1</t>
  </si>
  <si>
    <t>419.7</t>
  </si>
  <si>
    <t>383.6</t>
  </si>
  <si>
    <t>341.4</t>
  </si>
  <si>
    <t>322.0</t>
  </si>
  <si>
    <t>249.4</t>
  </si>
  <si>
    <t>183.6</t>
  </si>
  <si>
    <t>415.0</t>
  </si>
  <si>
    <t>435.0</t>
  </si>
  <si>
    <t>405.0</t>
  </si>
  <si>
    <t>370.0</t>
  </si>
  <si>
    <t>532.0</t>
  </si>
  <si>
    <t>300.0</t>
  </si>
  <si>
    <t>260.0</t>
  </si>
  <si>
    <t>383.0</t>
  </si>
  <si>
    <t>125.0</t>
  </si>
  <si>
    <t>100.0</t>
  </si>
  <si>
    <t>332.0</t>
  </si>
  <si>
    <t>348.0</t>
  </si>
  <si>
    <t>324.0</t>
  </si>
  <si>
    <t>314.5</t>
  </si>
  <si>
    <t>452.2</t>
  </si>
  <si>
    <t>255.0</t>
  </si>
  <si>
    <t>338.0</t>
  </si>
  <si>
    <t>3,088,500</t>
  </si>
  <si>
    <t>2,978,800</t>
  </si>
  <si>
    <t>2,805,200</t>
  </si>
  <si>
    <t>2,490,500</t>
  </si>
  <si>
    <t>2,219,200</t>
  </si>
  <si>
    <t>2,136,600</t>
  </si>
  <si>
    <t>1,780,600</t>
  </si>
  <si>
    <t>1,586,100</t>
  </si>
  <si>
    <t>1,308,400</t>
  </si>
  <si>
    <t>1,124,500</t>
  </si>
  <si>
    <t>488.7</t>
  </si>
  <si>
    <t>513.1</t>
  </si>
  <si>
    <t>479.0</t>
  </si>
  <si>
    <t>460.7</t>
  </si>
  <si>
    <t>417.7</t>
  </si>
  <si>
    <t>419.3</t>
  </si>
  <si>
    <t>353.6</t>
  </si>
  <si>
    <t>324.3</t>
  </si>
  <si>
    <t>230.6</t>
  </si>
  <si>
    <t>156.3</t>
  </si>
  <si>
    <t>514.6</t>
  </si>
  <si>
    <t>540.0</t>
  </si>
  <si>
    <t>503.6</t>
  </si>
  <si>
    <t>458.8</t>
  </si>
  <si>
    <t>412.9</t>
  </si>
  <si>
    <t>374.5</t>
  </si>
  <si>
    <t>326.7</t>
  </si>
  <si>
    <t>307.1</t>
  </si>
  <si>
    <t>240.9</t>
  </si>
  <si>
    <t>177.1</t>
  </si>
  <si>
    <t>486.7</t>
  </si>
  <si>
    <t>510.1</t>
  </si>
  <si>
    <t>475.2</t>
  </si>
  <si>
    <t>455.4</t>
  </si>
  <si>
    <t>410.9</t>
  </si>
  <si>
    <t>409.3</t>
  </si>
  <si>
    <t>338.4</t>
  </si>
  <si>
    <t>309.3</t>
  </si>
  <si>
    <t>222.8</t>
  </si>
  <si>
    <t>150.8</t>
  </si>
  <si>
    <t>340.1</t>
  </si>
  <si>
    <t>316.7</t>
  </si>
  <si>
    <t>242.9</t>
  </si>
  <si>
    <t>197.0</t>
  </si>
  <si>
    <t>2,705,900</t>
  </si>
  <si>
    <t>2,496,500</t>
  </si>
  <si>
    <t>2,490,600</t>
  </si>
  <si>
    <t>2,236,800</t>
  </si>
  <si>
    <t>2,027,100</t>
  </si>
  <si>
    <t>1,865,200</t>
  </si>
  <si>
    <t>1,534,000</t>
  </si>
  <si>
    <t>1,365,700</t>
  </si>
  <si>
    <t>1,367,000</t>
  </si>
  <si>
    <t>1,672,300</t>
  </si>
  <si>
    <t>1,318,900</t>
  </si>
  <si>
    <t>1,197,400</t>
  </si>
  <si>
    <t>1,700,700</t>
  </si>
  <si>
    <t>1,163,600</t>
  </si>
  <si>
    <t>2,222,300</t>
  </si>
  <si>
    <t>1,421,300</t>
  </si>
  <si>
    <t>1,244,500</t>
  </si>
  <si>
    <t>1,126,900</t>
  </si>
  <si>
    <t>1,634,700</t>
  </si>
  <si>
    <t>1,195,400</t>
  </si>
  <si>
    <t>2,664,800</t>
  </si>
  <si>
    <t>2,597,100</t>
  </si>
  <si>
    <t>2,516,900</t>
  </si>
  <si>
    <t>2,409,200</t>
  </si>
  <si>
    <t>2,154,800</t>
  </si>
  <si>
    <t>1,927,700</t>
  </si>
  <si>
    <t>1,771,800</t>
  </si>
  <si>
    <t>1,557,600</t>
  </si>
  <si>
    <t>1,826,500</t>
  </si>
  <si>
    <t>1,707,800</t>
  </si>
  <si>
    <t>3,680,300</t>
  </si>
  <si>
    <t>2,866,700</t>
  </si>
  <si>
    <t>2,675,900</t>
  </si>
  <si>
    <t>3,475,300</t>
  </si>
  <si>
    <t>3,180,300</t>
  </si>
  <si>
    <t>-2,222,300</t>
  </si>
  <si>
    <t>-1,421,300</t>
  </si>
  <si>
    <t>-1,244,500</t>
  </si>
  <si>
    <t>-1,126,900</t>
  </si>
  <si>
    <t>-1,634,700</t>
  </si>
  <si>
    <t>-1,195,400</t>
  </si>
  <si>
    <t>4,218,900</t>
  </si>
  <si>
    <t>2,522,500</t>
  </si>
  <si>
    <t>2,552,500</t>
  </si>
  <si>
    <t>2,385,300</t>
  </si>
  <si>
    <t>2,154,600</t>
  </si>
  <si>
    <t>1,909,100</t>
  </si>
  <si>
    <t>1,712,500</t>
  </si>
  <si>
    <t>1,369,100</t>
  </si>
  <si>
    <t>1,144,500</t>
  </si>
  <si>
    <t>3,116,700</t>
  </si>
  <si>
    <t>3,031,200</t>
  </si>
  <si>
    <t>2,993,600</t>
  </si>
  <si>
    <t>2,761,800</t>
  </si>
  <si>
    <t>2,395,300</t>
  </si>
  <si>
    <t>2,102,800</t>
  </si>
  <si>
    <t>1,731,900</t>
  </si>
  <si>
    <t>1,675,500</t>
  </si>
  <si>
    <t>1,393,700</t>
  </si>
  <si>
    <t>1,185,900</t>
  </si>
  <si>
    <t>2,849,900</t>
  </si>
  <si>
    <t>2,691,900</t>
  </si>
  <si>
    <t>2,318,600</t>
  </si>
  <si>
    <t>2,292,500</t>
  </si>
  <si>
    <t>2,093,600</t>
  </si>
  <si>
    <t>2,001,700</t>
  </si>
  <si>
    <t>1,537,800</t>
  </si>
  <si>
    <t>1,449,200</t>
  </si>
  <si>
    <t>1,415,200</t>
  </si>
  <si>
    <t>1,180,100</t>
  </si>
  <si>
    <t>2,051,100</t>
  </si>
  <si>
    <t>1,944,300</t>
  </si>
  <si>
    <t>1,619,500</t>
  </si>
  <si>
    <t>1,654,500</t>
  </si>
  <si>
    <t>1,547,900</t>
  </si>
  <si>
    <t>1,488,200</t>
  </si>
  <si>
    <t>1,078,500</t>
  </si>
  <si>
    <t>1,039,800</t>
  </si>
  <si>
    <t>1,049,200</t>
  </si>
  <si>
    <t>1,017,700</t>
  </si>
  <si>
    <t>1,062,500</t>
  </si>
  <si>
    <t>7,960,300</t>
  </si>
  <si>
    <t>7,134,200</t>
  </si>
  <si>
    <t>7,526,400</t>
  </si>
  <si>
    <t>7,453,400</t>
  </si>
  <si>
    <t>6,857,900</t>
  </si>
  <si>
    <t>6,495,400</t>
  </si>
  <si>
    <t>6,020,300</t>
  </si>
  <si>
    <t>5,374,200</t>
  </si>
  <si>
    <t>5,021,100</t>
  </si>
  <si>
    <t>4,988,200</t>
  </si>
  <si>
    <t>4,929,500</t>
  </si>
  <si>
    <t>5,937,100</t>
  </si>
  <si>
    <t>5,836,500</t>
  </si>
  <si>
    <t>5,672,000</t>
  </si>
  <si>
    <t>5,381,300</t>
  </si>
  <si>
    <t>4,756,200</t>
  </si>
  <si>
    <t>4,421,200</t>
  </si>
  <si>
    <t>3,949,000</t>
  </si>
  <si>
    <t>3,488,600</t>
  </si>
  <si>
    <t>3,359,800</t>
  </si>
  <si>
    <t>3,002,200</t>
  </si>
  <si>
    <t>1,368,200</t>
  </si>
  <si>
    <t>1,240,900</t>
  </si>
  <si>
    <t>1,183,869</t>
  </si>
  <si>
    <t>1,083,063</t>
  </si>
  <si>
    <t>1,090,700</t>
  </si>
  <si>
    <t>1,096,400</t>
  </si>
  <si>
    <t>1,123,400</t>
  </si>
  <si>
    <t>26,044,849</t>
  </si>
  <si>
    <t>22,135,811</t>
  </si>
  <si>
    <t>22,727,564</t>
  </si>
  <si>
    <t>24,558,213</t>
  </si>
  <si>
    <t>15,093,168</t>
  </si>
  <si>
    <t>11,390,386</t>
  </si>
  <si>
    <t>15,126,096</t>
  </si>
  <si>
    <t>12,074,318</t>
  </si>
  <si>
    <t>4,823,674</t>
  </si>
  <si>
    <t>4,148,317</t>
  </si>
  <si>
    <t>118,787,000</t>
  </si>
  <si>
    <t>124,013,000</t>
  </si>
  <si>
    <t>117,785,000</t>
  </si>
  <si>
    <t>12,117,000</t>
  </si>
  <si>
    <t>10,436,000</t>
  </si>
  <si>
    <t>10,804,000</t>
  </si>
  <si>
    <t>11,205,000</t>
  </si>
  <si>
    <t>11,710,000</t>
  </si>
  <si>
    <t>11,992,000</t>
  </si>
  <si>
    <t>12,458,000</t>
  </si>
  <si>
    <t>44,316,000</t>
  </si>
  <si>
    <t>46,163,000</t>
  </si>
  <si>
    <t>44,147,000</t>
  </si>
  <si>
    <t>11,023,000</t>
  </si>
  <si>
    <t>9,842,000</t>
  </si>
  <si>
    <t>10,249,000</t>
  </si>
  <si>
    <t>10,793,000</t>
  </si>
  <si>
    <t>11,120,000</t>
  </si>
  <si>
    <t>11,656,000</t>
  </si>
  <si>
    <t>73,929,000</t>
  </si>
  <si>
    <t>77,322,000</t>
  </si>
  <si>
    <t>73,120,000</t>
  </si>
  <si>
    <t>1,860,000</t>
  </si>
  <si>
    <t>1,737,000</t>
  </si>
  <si>
    <t>1,577,000</t>
  </si>
  <si>
    <t>9,550,000</t>
  </si>
  <si>
    <t>6,975,000</t>
  </si>
  <si>
    <t>2,436,000</t>
  </si>
  <si>
    <t>2,335,000</t>
  </si>
  <si>
    <t>2,367,000</t>
  </si>
  <si>
    <t>2,653,000</t>
  </si>
  <si>
    <t>2,967,000</t>
  </si>
  <si>
    <t>2,682,000</t>
  </si>
  <si>
    <t>5,518,000</t>
  </si>
  <si>
    <t>5,166,000</t>
  </si>
  <si>
    <t>4,882,000</t>
  </si>
  <si>
    <t>3,661,000</t>
  </si>
  <si>
    <t>3,021,000</t>
  </si>
  <si>
    <t>3,004,000</t>
  </si>
  <si>
    <t>3,156,000</t>
  </si>
  <si>
    <t>3,201,000</t>
  </si>
  <si>
    <t>3,117,000</t>
  </si>
  <si>
    <t>1,569,000</t>
  </si>
  <si>
    <t>2,776,000</t>
  </si>
  <si>
    <t>2,833,000</t>
  </si>
  <si>
    <t>2,105,000</t>
  </si>
  <si>
    <t>1,289,000</t>
  </si>
  <si>
    <t>127,734,000</t>
  </si>
  <si>
    <t>133,692,000</t>
  </si>
  <si>
    <t>127,077,000</t>
  </si>
  <si>
    <t>27,433,000</t>
  </si>
  <si>
    <t>21,721,000</t>
  </si>
  <si>
    <t>17,035,000</t>
  </si>
  <si>
    <t>17,363,000</t>
  </si>
  <si>
    <t>18,141,000</t>
  </si>
  <si>
    <t>18,661,000</t>
  </si>
  <si>
    <t>19,238,000</t>
  </si>
  <si>
    <t>13,271,000</t>
  </si>
  <si>
    <t>12,650,000</t>
  </si>
  <si>
    <t>13,961,000</t>
  </si>
  <si>
    <t>12,340,000</t>
  </si>
  <si>
    <t>9,794,000</t>
  </si>
  <si>
    <t>9,132,000</t>
  </si>
  <si>
    <t>9,518,000</t>
  </si>
  <si>
    <t>9,186,000</t>
  </si>
  <si>
    <t>8,458,000</t>
  </si>
  <si>
    <t>8,622,000</t>
  </si>
  <si>
    <t>6,094,000</t>
  </si>
  <si>
    <t>6,029,000</t>
  </si>
  <si>
    <t>5,864,000</t>
  </si>
  <si>
    <t>5,793,000</t>
  </si>
  <si>
    <t>4,247,000</t>
  </si>
  <si>
    <t>4,133,000</t>
  </si>
  <si>
    <t>4,042,000</t>
  </si>
  <si>
    <t>4,026,000</t>
  </si>
  <si>
    <t>3,498,000</t>
  </si>
  <si>
    <t>3,608,000</t>
  </si>
  <si>
    <t>4,529,000</t>
  </si>
  <si>
    <t>3,945,000</t>
  </si>
  <si>
    <t>4,346,000</t>
  </si>
  <si>
    <t>4,274,000</t>
  </si>
  <si>
    <t>3,510,000</t>
  </si>
  <si>
    <t>3,124,000</t>
  </si>
  <si>
    <t>3,275,000</t>
  </si>
  <si>
    <t>2,996,000</t>
  </si>
  <si>
    <t>2,639,000</t>
  </si>
  <si>
    <t>2,612,000</t>
  </si>
  <si>
    <t>2,526,000</t>
  </si>
  <si>
    <t>2,602,000</t>
  </si>
  <si>
    <t>3,291,000</t>
  </si>
  <si>
    <t>2,204,000</t>
  </si>
  <si>
    <t>1,963,000</t>
  </si>
  <si>
    <t>1,818,000</t>
  </si>
  <si>
    <t>2,106,000</t>
  </si>
  <si>
    <t>2,081,000</t>
  </si>
  <si>
    <t>2,194,000</t>
  </si>
  <si>
    <t>2,329,000</t>
  </si>
  <si>
    <t>22,218,000</t>
  </si>
  <si>
    <t>22,329,000</t>
  </si>
  <si>
    <t>23,253,000</t>
  </si>
  <si>
    <t>27,656,000</t>
  </si>
  <si>
    <t>21,079,000</t>
  </si>
  <si>
    <t>15,363,000</t>
  </si>
  <si>
    <t>15,676,000</t>
  </si>
  <si>
    <t>15,617,000</t>
  </si>
  <si>
    <t>15,127,000</t>
  </si>
  <si>
    <t>15,402,000</t>
  </si>
  <si>
    <t>141,005,000</t>
  </si>
  <si>
    <t>146,342,000</t>
  </si>
  <si>
    <t>141,038,000</t>
  </si>
  <si>
    <t>39,773,000</t>
  </si>
  <si>
    <t>31,515,000</t>
  </si>
  <si>
    <t>26,167,000</t>
  </si>
  <si>
    <t>26,881,000</t>
  </si>
  <si>
    <t>27,327,000</t>
  </si>
  <si>
    <t>27,119,000</t>
  </si>
  <si>
    <t>27,860,000</t>
  </si>
  <si>
    <t>63,902,000</t>
  </si>
  <si>
    <t>65,444,000</t>
  </si>
  <si>
    <t>60,804,000</t>
  </si>
  <si>
    <t>8,182,000</t>
  </si>
  <si>
    <t>4,894,000</t>
  </si>
  <si>
    <t>5,510,000</t>
  </si>
  <si>
    <t>6,634,000</t>
  </si>
  <si>
    <t>7,472,000</t>
  </si>
  <si>
    <t>8,167,000</t>
  </si>
  <si>
    <t>9,206,000</t>
  </si>
  <si>
    <t>3,919,000</t>
  </si>
  <si>
    <t>3,916,000</t>
  </si>
  <si>
    <t>3,910,000</t>
  </si>
  <si>
    <t>22,960,000</t>
  </si>
  <si>
    <t>26,182,000</t>
  </si>
  <si>
    <t>23,120,000</t>
  </si>
  <si>
    <t>4,262,000</t>
  </si>
  <si>
    <t>2,555,000</t>
  </si>
  <si>
    <t>3,351,000</t>
  </si>
  <si>
    <t>1,112,000</t>
  </si>
  <si>
    <t>1,600,000</t>
  </si>
  <si>
    <t>40,234,000</t>
  </si>
  <si>
    <t>38,557,000</t>
  </si>
  <si>
    <t>36,983,000</t>
  </si>
  <si>
    <t>3,331,000</t>
  </si>
  <si>
    <t>1,754,000</t>
  </si>
  <si>
    <t>1,578,000</t>
  </si>
  <si>
    <t>2,398,000</t>
  </si>
  <si>
    <t>2,253,000</t>
  </si>
  <si>
    <t>2,636,000</t>
  </si>
  <si>
    <t>3,190,000</t>
  </si>
  <si>
    <t>64,160,000</t>
  </si>
  <si>
    <t>65,688,000</t>
  </si>
  <si>
    <t>61,026,000</t>
  </si>
  <si>
    <t>8,406,000</t>
  </si>
  <si>
    <t>5,032,000</t>
  </si>
  <si>
    <t>5,814,000</t>
  </si>
  <si>
    <t>6,935,000</t>
  </si>
  <si>
    <t>7,779,000</t>
  </si>
  <si>
    <t>8,474,000</t>
  </si>
  <si>
    <t>9,548,000</t>
  </si>
  <si>
    <t>58,022,000</t>
  </si>
  <si>
    <t>64,325,000</t>
  </si>
  <si>
    <t>64,468,000</t>
  </si>
  <si>
    <t>19,511,000</t>
  </si>
  <si>
    <t>17,477,000</t>
  </si>
  <si>
    <t>11,584,000</t>
  </si>
  <si>
    <t>11,510,000</t>
  </si>
  <si>
    <t>11,406,000</t>
  </si>
  <si>
    <t>10,798,000</t>
  </si>
  <si>
    <t>10,667,000</t>
  </si>
  <si>
    <t>17,050,000</t>
  </si>
  <si>
    <t>17,776,000</t>
  </si>
  <si>
    <t>17,129,000</t>
  </si>
  <si>
    <t>37,804,000</t>
  </si>
  <si>
    <t>43,284,000</t>
  </si>
  <si>
    <t>44,027,000</t>
  </si>
  <si>
    <t>16,488,000</t>
  </si>
  <si>
    <t>14,806,000</t>
  </si>
  <si>
    <t>9,779,000</t>
  </si>
  <si>
    <t>9,716,000</t>
  </si>
  <si>
    <t>9,083,000</t>
  </si>
  <si>
    <t>8,510,000</t>
  </si>
  <si>
    <t>8,916,000</t>
  </si>
  <si>
    <t>3,168,000</t>
  </si>
  <si>
    <t>3,265,000</t>
  </si>
  <si>
    <t>3,312,000</t>
  </si>
  <si>
    <t>2,371,000</t>
  </si>
  <si>
    <t>2,108,000</t>
  </si>
  <si>
    <t>1,310,000</t>
  </si>
  <si>
    <t>1,280,000</t>
  </si>
  <si>
    <t>1,823,000</t>
  </si>
  <si>
    <t>1,732,000</t>
  </si>
  <si>
    <t>1,242,000</t>
  </si>
  <si>
    <t>18,823,000</t>
  </si>
  <si>
    <t>16,329,000</t>
  </si>
  <si>
    <t>15,544,000</t>
  </si>
  <si>
    <t>11,856,000</t>
  </si>
  <si>
    <t>9,006,000</t>
  </si>
  <si>
    <t>8,769,000</t>
  </si>
  <si>
    <t>8,436,000</t>
  </si>
  <si>
    <t>8,142,000</t>
  </si>
  <si>
    <t>7,847,000</t>
  </si>
  <si>
    <t>7,645,000</t>
  </si>
  <si>
    <t>10,578,000</t>
  </si>
  <si>
    <t>11,251,000</t>
  </si>
  <si>
    <t>9,401,000</t>
  </si>
  <si>
    <t>8,291,000</t>
  </si>
  <si>
    <t>6,397,000</t>
  </si>
  <si>
    <t>5,860,000</t>
  </si>
  <si>
    <t>5,969,000</t>
  </si>
  <si>
    <t>6,037,000</t>
  </si>
  <si>
    <t>5,587,000</t>
  </si>
  <si>
    <t>5,617,000</t>
  </si>
  <si>
    <t>7,562,000</t>
  </si>
  <si>
    <t>4,225,000</t>
  </si>
  <si>
    <t>5,423,000</t>
  </si>
  <si>
    <t>3,007,000</t>
  </si>
  <si>
    <t>2,195,000</t>
  </si>
  <si>
    <t>2,479,000</t>
  </si>
  <si>
    <t>1,980,000</t>
  </si>
  <si>
    <t>1,701,000</t>
  </si>
  <si>
    <t>1,766,000</t>
  </si>
  <si>
    <t>1,561,000</t>
  </si>
  <si>
    <t>76,845,000</t>
  </si>
  <si>
    <t>80,654,000</t>
  </si>
  <si>
    <t>80,012,000</t>
  </si>
  <si>
    <t>31,367,000</t>
  </si>
  <si>
    <t>26,483,000</t>
  </si>
  <si>
    <t>20,353,000</t>
  </si>
  <si>
    <t>19,946,000</t>
  </si>
  <si>
    <t>19,548,000</t>
  </si>
  <si>
    <t>18,645,000</t>
  </si>
  <si>
    <t>18,312,000</t>
  </si>
  <si>
    <t>7,504,000</t>
  </si>
  <si>
    <t>9,946,000</t>
  </si>
  <si>
    <t>9,675,000</t>
  </si>
  <si>
    <t>28,385,000</t>
  </si>
  <si>
    <t>20,149,000</t>
  </si>
  <si>
    <t>15,939,000</t>
  </si>
  <si>
    <t>12,232,000</t>
  </si>
  <si>
    <t>11,503,000</t>
  </si>
  <si>
    <t>9,829,000</t>
  </si>
  <si>
    <t>8,537,000</t>
  </si>
  <si>
    <t>-5,552,000</t>
  </si>
  <si>
    <t>-3,679,000</t>
  </si>
  <si>
    <t>-1,583,000</t>
  </si>
  <si>
    <t>1,082,000</t>
  </si>
  <si>
    <t>1,044,000</t>
  </si>
  <si>
    <t>122,182,000</t>
  </si>
  <si>
    <t>130,013,000</t>
  </si>
  <si>
    <t>125,494,000</t>
  </si>
  <si>
    <t>27,917,000</t>
  </si>
  <si>
    <t>22,509,000</t>
  </si>
  <si>
    <t>17,398,000</t>
  </si>
  <si>
    <t>18,445,000</t>
  </si>
  <si>
    <t>19,185,000</t>
  </si>
  <si>
    <t>19,272,000</t>
  </si>
  <si>
    <t>20,215,000</t>
  </si>
  <si>
    <t>2,456,521</t>
  </si>
  <si>
    <t>2,456,416</t>
  </si>
  <si>
    <t>2,456,278</t>
  </si>
  <si>
    <t>2,027,020</t>
  </si>
  <si>
    <t>2,026,867</t>
  </si>
  <si>
    <t>2,026,693</t>
  </si>
  <si>
    <t>2,026,456</t>
  </si>
  <si>
    <t>1,930,497</t>
  </si>
  <si>
    <t>2,025,986</t>
  </si>
  <si>
    <t>2,025,756</t>
  </si>
  <si>
    <t>2,858,265</t>
  </si>
  <si>
    <t>2,284,000</t>
  </si>
  <si>
    <t>2,285,000</t>
  </si>
  <si>
    <t>2,044,000</t>
  </si>
  <si>
    <t>1,864,000</t>
  </si>
  <si>
    <t>1,901,000</t>
  </si>
  <si>
    <t>1,939,000</t>
  </si>
  <si>
    <t>1,970,000</t>
  </si>
  <si>
    <t>1,983,000</t>
  </si>
  <si>
    <t>2,292,000</t>
  </si>
  <si>
    <t>2,051,000</t>
  </si>
  <si>
    <t>1,865,000</t>
  </si>
  <si>
    <t>1,863,000</t>
  </si>
  <si>
    <t>1,870,000</t>
  </si>
  <si>
    <t>1,908,000</t>
  </si>
  <si>
    <t>1,949,000</t>
  </si>
  <si>
    <t>1,982,000</t>
  </si>
  <si>
    <t>1,994,000</t>
  </si>
  <si>
    <t>5,261,000</t>
  </si>
  <si>
    <t>5,242,000</t>
  </si>
  <si>
    <t>5,195,000</t>
  </si>
  <si>
    <t>5,053,000</t>
  </si>
  <si>
    <t>5,049,000</t>
  </si>
  <si>
    <t>5,073,000</t>
  </si>
  <si>
    <t>4,325,000</t>
  </si>
  <si>
    <t>2,824,000</t>
  </si>
  <si>
    <t>1,539,000</t>
  </si>
  <si>
    <t>1,583,000</t>
  </si>
  <si>
    <t>1,379,000</t>
  </si>
  <si>
    <t>-3,974,000</t>
  </si>
  <si>
    <t>-4,032,000</t>
  </si>
  <si>
    <t>-2,062,000</t>
  </si>
  <si>
    <t>-1,369,000</t>
  </si>
  <si>
    <t>-1,015,000</t>
  </si>
  <si>
    <t>45,366,000</t>
  </si>
  <si>
    <t>47,509,000</t>
  </si>
  <si>
    <t>49,450,000</t>
  </si>
  <si>
    <t>19,495,000</t>
  </si>
  <si>
    <t>17,001,000</t>
  </si>
  <si>
    <t>12,258,000</t>
  </si>
  <si>
    <t>11,696,000</t>
  </si>
  <si>
    <t>10,719,000</t>
  </si>
  <si>
    <t>10,276,000</t>
  </si>
  <si>
    <t>10,250,000</t>
  </si>
  <si>
    <t>1,065,000</t>
  </si>
  <si>
    <t>8,597,000</t>
  </si>
  <si>
    <t>9,008,000</t>
  </si>
  <si>
    <t>1,645,000</t>
  </si>
  <si>
    <t>1,150,000</t>
  </si>
  <si>
    <t>1,943,000</t>
  </si>
  <si>
    <t>15,575,000</t>
  </si>
  <si>
    <t>1,847,000</t>
  </si>
  <si>
    <t>1,996,000</t>
  </si>
  <si>
    <t>2,175,000</t>
  </si>
  <si>
    <t>1,212,000</t>
  </si>
  <si>
    <t>1,059,000</t>
  </si>
  <si>
    <t>1,019,000</t>
  </si>
  <si>
    <t>1,571,000</t>
  </si>
  <si>
    <t>1,632,000</t>
  </si>
  <si>
    <t>1,229,000</t>
  </si>
  <si>
    <t>1,222,000</t>
  </si>
  <si>
    <t>2,965,000</t>
  </si>
  <si>
    <t>2,815,000</t>
  </si>
  <si>
    <t>2,736,000</t>
  </si>
  <si>
    <t>2,031,000</t>
  </si>
  <si>
    <t>2,235,000</t>
  </si>
  <si>
    <t>2,221,000</t>
  </si>
  <si>
    <t>2,312,000</t>
  </si>
  <si>
    <t>2,287,000</t>
  </si>
  <si>
    <t>2,271,000</t>
  </si>
  <si>
    <t>1,930,000</t>
  </si>
  <si>
    <t>1,108,000</t>
  </si>
  <si>
    <t>25,877,000</t>
  </si>
  <si>
    <t>24,492,000</t>
  </si>
  <si>
    <t>20,292,000</t>
  </si>
  <si>
    <t>14,751,000</t>
  </si>
  <si>
    <t>13,104,000</t>
  </si>
  <si>
    <t>13,971,000</t>
  </si>
  <si>
    <t>15,260,000</t>
  </si>
  <si>
    <t>15,190,000</t>
  </si>
  <si>
    <t>15,399,000</t>
  </si>
  <si>
    <t>14,883,000</t>
  </si>
  <si>
    <t>10,336,319</t>
  </si>
  <si>
    <t>10,516,531</t>
  </si>
  <si>
    <t>7,662,176</t>
  </si>
  <si>
    <t>5,346,718</t>
  </si>
  <si>
    <t>5,707,000</t>
  </si>
  <si>
    <t>5,174,723</t>
  </si>
  <si>
    <t>6,209,454</t>
  </si>
  <si>
    <t>6,109,000</t>
  </si>
  <si>
    <t>5,474,000</t>
  </si>
  <si>
    <t>5,128,318</t>
  </si>
  <si>
    <t>1,320,319</t>
  </si>
  <si>
    <t>1,168,531</t>
  </si>
  <si>
    <t>1,167,176</t>
  </si>
  <si>
    <t>9,016,000</t>
  </si>
  <si>
    <t>9,348,000</t>
  </si>
  <si>
    <t>6,495,000</t>
  </si>
  <si>
    <t>4,631,000</t>
  </si>
  <si>
    <t>5,134,000</t>
  </si>
  <si>
    <t>4,546,000</t>
  </si>
  <si>
    <t>5,526,000</t>
  </si>
  <si>
    <t>5,412,000</t>
  </si>
  <si>
    <t>4,721,000</t>
  </si>
  <si>
    <t>4,361,000</t>
  </si>
  <si>
    <t>1,812,000</t>
  </si>
  <si>
    <t>1,484,000</t>
  </si>
  <si>
    <t>1,197,000</t>
  </si>
  <si>
    <t>-1,602,000</t>
  </si>
  <si>
    <t>-1,416,000</t>
  </si>
  <si>
    <t>-1,113,000</t>
  </si>
  <si>
    <t>24,209,000</t>
  </si>
  <si>
    <t>2,227,000</t>
  </si>
  <si>
    <t>1,236,000</t>
  </si>
  <si>
    <t>7,912,000</t>
  </si>
  <si>
    <t>8,351,000</t>
  </si>
  <si>
    <t>29,591,000</t>
  </si>
  <si>
    <t>6,245,000</t>
  </si>
  <si>
    <t>5,855,000</t>
  </si>
  <si>
    <t>4,848,000</t>
  </si>
  <si>
    <t>5,799,000</t>
  </si>
  <si>
    <t>5,648,000</t>
  </si>
  <si>
    <t>4,931,000</t>
  </si>
  <si>
    <t>4,388,000</t>
  </si>
  <si>
    <t>2,063,000</t>
  </si>
  <si>
    <t>-8,113,000</t>
  </si>
  <si>
    <t>1,406,000</t>
  </si>
  <si>
    <t>1,333,000</t>
  </si>
  <si>
    <t>1,455,000</t>
  </si>
  <si>
    <t>1,526,000</t>
  </si>
  <si>
    <t>1,556,000</t>
  </si>
  <si>
    <t>1,248,000</t>
  </si>
  <si>
    <t>2,115,000</t>
  </si>
  <si>
    <t>1,641,000</t>
  </si>
  <si>
    <t>1,389,000</t>
  </si>
  <si>
    <t>1,322,000</t>
  </si>
  <si>
    <t>1,439,000</t>
  </si>
  <si>
    <t>1,581,000</t>
  </si>
  <si>
    <t>1,463,000</t>
  </si>
  <si>
    <t>1,286,000</t>
  </si>
  <si>
    <t>-9,618,000</t>
  </si>
  <si>
    <t>5,849,000</t>
  </si>
  <si>
    <t>6,210,000</t>
  </si>
  <si>
    <t>37,704,000</t>
  </si>
  <si>
    <t>4,839,000</t>
  </si>
  <si>
    <t>4,522,000</t>
  </si>
  <si>
    <t>3,393,000</t>
  </si>
  <si>
    <t>4,199,000</t>
  </si>
  <si>
    <t>4,122,000</t>
  </si>
  <si>
    <t>3,375,000</t>
  </si>
  <si>
    <t>3,140,000</t>
  </si>
  <si>
    <t>5,704,000</t>
  </si>
  <si>
    <t>6,032,000</t>
  </si>
  <si>
    <t>37,533,000</t>
  </si>
  <si>
    <t>4,648,000</t>
  </si>
  <si>
    <t>4,290,000</t>
  </si>
  <si>
    <t>3,115,000</t>
  </si>
  <si>
    <t>3,904,000</t>
  </si>
  <si>
    <t>3,095,000</t>
  </si>
  <si>
    <t>2,879,000</t>
  </si>
  <si>
    <t>6,124,000</t>
  </si>
  <si>
    <t>6,168,000</t>
  </si>
  <si>
    <t>14,352,000</t>
  </si>
  <si>
    <t>3,819,000</t>
  </si>
  <si>
    <t>3,909,000</t>
  </si>
  <si>
    <t>3,163,000</t>
  </si>
  <si>
    <t>3,823,000</t>
  </si>
  <si>
    <t>3,828,000</t>
  </si>
  <si>
    <t>3,323,000</t>
  </si>
  <si>
    <t>3,191,000</t>
  </si>
  <si>
    <t>268.1</t>
  </si>
  <si>
    <t>269.9</t>
  </si>
  <si>
    <t>702.2</t>
  </si>
  <si>
    <t>205.6</t>
  </si>
  <si>
    <t>210.4</t>
  </si>
  <si>
    <t>169.7</t>
  </si>
  <si>
    <t>201.1</t>
  </si>
  <si>
    <t>197.4</t>
  </si>
  <si>
    <t>168.7</t>
  </si>
  <si>
    <t>160.9</t>
  </si>
  <si>
    <t>203.0</t>
  </si>
  <si>
    <t>195.2</t>
  </si>
  <si>
    <t>169.4</t>
  </si>
  <si>
    <t>154.0</t>
  </si>
  <si>
    <t>148.1</t>
  </si>
  <si>
    <t>142.4</t>
  </si>
  <si>
    <t>134.9</t>
  </si>
  <si>
    <t>126.5</t>
  </si>
  <si>
    <t>114.2</t>
  </si>
  <si>
    <t>168.3</t>
  </si>
  <si>
    <t>162.4</t>
  </si>
  <si>
    <t>156.2</t>
  </si>
  <si>
    <t>138.1</t>
  </si>
  <si>
    <t>10,347,000</t>
  </si>
  <si>
    <t>10,199,000</t>
  </si>
  <si>
    <t>7,406,000</t>
  </si>
  <si>
    <t>5,206,000</t>
  </si>
  <si>
    <t>5,553,000</t>
  </si>
  <si>
    <t>4,980,000</t>
  </si>
  <si>
    <t>5,875,000</t>
  </si>
  <si>
    <t>5,165,000</t>
  </si>
  <si>
    <t>249.7</t>
  </si>
  <si>
    <t>264.0</t>
  </si>
  <si>
    <t>1,836.3</t>
  </si>
  <si>
    <t>250.2</t>
  </si>
  <si>
    <t>230.9</t>
  </si>
  <si>
    <t>167.1</t>
  </si>
  <si>
    <t>205.4</t>
  </si>
  <si>
    <t>198.1</t>
  </si>
  <si>
    <t>157.1</t>
  </si>
  <si>
    <t>145.2</t>
  </si>
  <si>
    <t>267.3</t>
  </si>
  <si>
    <t>269.1</t>
  </si>
  <si>
    <t>699.7</t>
  </si>
  <si>
    <t>204.8</t>
  </si>
  <si>
    <t>209.8</t>
  </si>
  <si>
    <t>169.3</t>
  </si>
  <si>
    <t>200.4</t>
  </si>
  <si>
    <t>196.4</t>
  </si>
  <si>
    <t>167.7</t>
  </si>
  <si>
    <t>160.0</t>
  </si>
  <si>
    <t>249.0</t>
  </si>
  <si>
    <t>263.2</t>
  </si>
  <si>
    <t>1,830.0</t>
  </si>
  <si>
    <t>249.2</t>
  </si>
  <si>
    <t>230.3</t>
  </si>
  <si>
    <t>166.6</t>
  </si>
  <si>
    <t>204.6</t>
  </si>
  <si>
    <t>197.1</t>
  </si>
  <si>
    <t>144.4</t>
  </si>
  <si>
    <t>7,418,000.0</t>
  </si>
  <si>
    <t>6,801,000.0</t>
  </si>
  <si>
    <t>5,834,000.0</t>
  </si>
  <si>
    <t>4,615,000.0</t>
  </si>
  <si>
    <t>3,882,000.0</t>
  </si>
  <si>
    <t>3,891,000.0</t>
  </si>
  <si>
    <t>4,133,000.0</t>
  </si>
  <si>
    <t>4,044,000.0</t>
  </si>
  <si>
    <t>3,857,000.0</t>
  </si>
  <si>
    <t>3,504,000.0</t>
  </si>
  <si>
    <t>324.8</t>
  </si>
  <si>
    <t>297.6</t>
  </si>
  <si>
    <t>284.4</t>
  </si>
  <si>
    <t>248.4</t>
  </si>
  <si>
    <t>208.9</t>
  </si>
  <si>
    <t>208.7</t>
  </si>
  <si>
    <t>217.4</t>
  </si>
  <si>
    <t>207.5</t>
  </si>
  <si>
    <t>195.8</t>
  </si>
  <si>
    <t>176.7</t>
  </si>
  <si>
    <t>1,005,000</t>
  </si>
  <si>
    <t>2,185,000</t>
  </si>
  <si>
    <t>1,264,000</t>
  </si>
  <si>
    <t>1,449,000</t>
  </si>
  <si>
    <t>1,270,000</t>
  </si>
  <si>
    <t>-9,756,000</t>
  </si>
  <si>
    <t>11,001,000</t>
  </si>
  <si>
    <t>9,696,000</t>
  </si>
  <si>
    <t>10,222,000</t>
  </si>
  <si>
    <t>11,116,000</t>
  </si>
  <si>
    <t>11,409,000</t>
  </si>
  <si>
    <t>12,362,000</t>
  </si>
  <si>
    <t>9,313,000</t>
  </si>
  <si>
    <t>6,476,000</t>
  </si>
  <si>
    <t>3,473,000</t>
  </si>
  <si>
    <t>3,430,000</t>
  </si>
  <si>
    <t>3,228,000</t>
  </si>
  <si>
    <t>4,024,000</t>
  </si>
  <si>
    <t>3,708,000</t>
  </si>
  <si>
    <t>3,798,000</t>
  </si>
  <si>
    <t>4,463,000</t>
  </si>
  <si>
    <t>3,990,000</t>
  </si>
  <si>
    <t>3,155,000</t>
  </si>
  <si>
    <t>2,851,000</t>
  </si>
  <si>
    <t>2,747,000</t>
  </si>
  <si>
    <t>2,604,000</t>
  </si>
  <si>
    <t>2,269,000</t>
  </si>
  <si>
    <t>3,476,000</t>
  </si>
  <si>
    <t>4,465,000</t>
  </si>
  <si>
    <t>2,910,000</t>
  </si>
  <si>
    <t>2,770,000</t>
  </si>
  <si>
    <t>2,712,000</t>
  </si>
  <si>
    <t>2,611,000</t>
  </si>
  <si>
    <t>2,538,000</t>
  </si>
  <si>
    <t>2,358,000</t>
  </si>
  <si>
    <t>2,093,000</t>
  </si>
  <si>
    <t>3,221,000</t>
  </si>
  <si>
    <t>3,005,000</t>
  </si>
  <si>
    <t>2,679,000</t>
  </si>
  <si>
    <t>2,039,000</t>
  </si>
  <si>
    <t>2,384,000</t>
  </si>
  <si>
    <t>2,386,000</t>
  </si>
  <si>
    <t>2,501,000</t>
  </si>
  <si>
    <t>2,550,000</t>
  </si>
  <si>
    <t>60,759,000</t>
  </si>
  <si>
    <t>7,613,000</t>
  </si>
  <si>
    <t>4,419,000</t>
  </si>
  <si>
    <t>4,416,000</t>
  </si>
  <si>
    <t>4,413,000</t>
  </si>
  <si>
    <t>4,426,000</t>
  </si>
  <si>
    <t>23,123,000</t>
  </si>
  <si>
    <t>3,659,000</t>
  </si>
  <si>
    <t>1,032,000</t>
  </si>
  <si>
    <t>-4,008,000</t>
  </si>
  <si>
    <t>-1,006,000</t>
  </si>
  <si>
    <t>-3,190,000</t>
  </si>
  <si>
    <t>3,090,000</t>
  </si>
  <si>
    <t>22,508,000</t>
  </si>
  <si>
    <t>1,707,000</t>
  </si>
  <si>
    <t>36,935,000</t>
  </si>
  <si>
    <t>2,168,000</t>
  </si>
  <si>
    <t>-3,476,000</t>
  </si>
  <si>
    <t>-4,463,000</t>
  </si>
  <si>
    <t>-4,465,000</t>
  </si>
  <si>
    <t>-2,910,000</t>
  </si>
  <si>
    <t>-2,770,000</t>
  </si>
  <si>
    <t>-2,712,000</t>
  </si>
  <si>
    <t>-2,611,000</t>
  </si>
  <si>
    <t>-2,538,000</t>
  </si>
  <si>
    <t>-2,358,000</t>
  </si>
  <si>
    <t>-2,093,000</t>
  </si>
  <si>
    <t>-1,348,000</t>
  </si>
  <si>
    <t>-1,290,000</t>
  </si>
  <si>
    <t>-1,210,000</t>
  </si>
  <si>
    <t>-1,760,000</t>
  </si>
  <si>
    <t>4,655,000</t>
  </si>
  <si>
    <t>4,503,000</t>
  </si>
  <si>
    <t>5,451,000</t>
  </si>
  <si>
    <t>4,313,000</t>
  </si>
  <si>
    <t>1,876,000</t>
  </si>
  <si>
    <t>1,069,000</t>
  </si>
  <si>
    <t>1,391,000</t>
  </si>
  <si>
    <t>10,892,000</t>
  </si>
  <si>
    <t>10,382,000</t>
  </si>
  <si>
    <t>7,464,000</t>
  </si>
  <si>
    <t>5,262,000</t>
  </si>
  <si>
    <t>5,894,000</t>
  </si>
  <si>
    <t>5,118,000</t>
  </si>
  <si>
    <t>5,928,000</t>
  </si>
  <si>
    <t>5,926,000</t>
  </si>
  <si>
    <t>5,601,000</t>
  </si>
  <si>
    <t>5,253,000</t>
  </si>
  <si>
    <t>1,590,000</t>
  </si>
  <si>
    <t>-1,345,000</t>
  </si>
  <si>
    <t>1,409,000</t>
  </si>
  <si>
    <t>-1,892,000</t>
  </si>
  <si>
    <t>11,200,000</t>
  </si>
  <si>
    <t>12,186,000</t>
  </si>
  <si>
    <t>7,022,000</t>
  </si>
  <si>
    <t>5,993,000</t>
  </si>
  <si>
    <t>5,151,000</t>
  </si>
  <si>
    <t>5,878,000</t>
  </si>
  <si>
    <t>6,015,000</t>
  </si>
  <si>
    <t>5,670,000</t>
  </si>
  <si>
    <t>1,553,000</t>
  </si>
  <si>
    <t>1,507,000</t>
  </si>
  <si>
    <t>1,031,000</t>
  </si>
  <si>
    <t>1,891,000</t>
  </si>
  <si>
    <t>1,675,000</t>
  </si>
  <si>
    <t>1,245,000</t>
  </si>
  <si>
    <t>1,273,000</t>
  </si>
  <si>
    <t>1,433,000</t>
  </si>
  <si>
    <t>1,440,000</t>
  </si>
  <si>
    <t>1,496,000</t>
  </si>
  <si>
    <t>1,447,000</t>
  </si>
  <si>
    <t>7,443,000</t>
  </si>
  <si>
    <t>8,788,000</t>
  </si>
  <si>
    <t>4,316,000</t>
  </si>
  <si>
    <t>4,031,000</t>
  </si>
  <si>
    <t>4,187,000</t>
  </si>
  <si>
    <t>3,208,000</t>
  </si>
  <si>
    <t>3,937,000</t>
  </si>
  <si>
    <t>3,936,000</t>
  </si>
  <si>
    <t>4,067,000</t>
  </si>
  <si>
    <t>3,971,000</t>
  </si>
  <si>
    <t>4,755,000</t>
  </si>
  <si>
    <t>4,489,000</t>
  </si>
  <si>
    <t>3,632,000</t>
  </si>
  <si>
    <t>3,057,000</t>
  </si>
  <si>
    <t>2,961,000</t>
  </si>
  <si>
    <t>2,876,000</t>
  </si>
  <si>
    <t>2,797,000</t>
  </si>
  <si>
    <t>2,633,000</t>
  </si>
  <si>
    <t>2,327,000</t>
  </si>
  <si>
    <t>2,688,000</t>
  </si>
  <si>
    <t>4,299,000</t>
  </si>
  <si>
    <t>1,182,000</t>
  </si>
  <si>
    <t>1,061,000</t>
  </si>
  <si>
    <t>1,139,000</t>
  </si>
  <si>
    <t>1,434,000</t>
  </si>
  <si>
    <t>1,644,000</t>
  </si>
  <si>
    <t>3,114,000</t>
  </si>
  <si>
    <t>17,734,000</t>
  </si>
  <si>
    <t>2,170,000</t>
  </si>
  <si>
    <t>-1,073,000</t>
  </si>
  <si>
    <t>-18,627,000</t>
  </si>
  <si>
    <t>-5,732,000</t>
  </si>
  <si>
    <t>-2,091,000</t>
  </si>
  <si>
    <t>-3,447,000</t>
  </si>
  <si>
    <t>19,704,000</t>
  </si>
  <si>
    <t>5,106,000</t>
  </si>
  <si>
    <t>-1,579,000</t>
  </si>
  <si>
    <t>-1,374,000</t>
  </si>
  <si>
    <t>-2,205,000</t>
  </si>
  <si>
    <t>-3,582,000</t>
  </si>
  <si>
    <t>19,505,000</t>
  </si>
  <si>
    <t>4,788,000</t>
  </si>
  <si>
    <t>1,562,000</t>
  </si>
  <si>
    <t>1,555,277</t>
  </si>
  <si>
    <t>1,328,890</t>
  </si>
  <si>
    <t>1,091,489</t>
  </si>
  <si>
    <t>1,014,000</t>
  </si>
  <si>
    <t>2,750,000</t>
  </si>
  <si>
    <t>3,049,000</t>
  </si>
  <si>
    <t>3,027,000</t>
  </si>
  <si>
    <t>2,230,000</t>
  </si>
  <si>
    <t>1,635,000</t>
  </si>
  <si>
    <t>1,700,000</t>
  </si>
  <si>
    <t>1,725,000</t>
  </si>
  <si>
    <t>1,797,000</t>
  </si>
  <si>
    <t>1,893,000</t>
  </si>
  <si>
    <t>3,258,000</t>
  </si>
  <si>
    <t>2,877,000</t>
  </si>
  <si>
    <t>2,692,000</t>
  </si>
  <si>
    <t>2,359,000</t>
  </si>
  <si>
    <t>2,211,000</t>
  </si>
  <si>
    <t>2,144,000</t>
  </si>
  <si>
    <t>2,079,000</t>
  </si>
  <si>
    <t>1,477,000</t>
  </si>
  <si>
    <t>1,531,000</t>
  </si>
  <si>
    <t>53.9209</t>
  </si>
  <si>
    <t>54.4783</t>
  </si>
  <si>
    <t>59.7550</t>
  </si>
  <si>
    <t>59.0287</t>
  </si>
  <si>
    <t>43.6554</t>
  </si>
  <si>
    <t>55.5610</t>
  </si>
  <si>
    <t>57.4910</t>
  </si>
  <si>
    <t>72.4689</t>
  </si>
  <si>
    <t>79.7243</t>
  </si>
  <si>
    <t>96.5437</t>
  </si>
  <si>
    <t>3,453,000</t>
  </si>
  <si>
    <t>3,577,000</t>
  </si>
  <si>
    <t>2,298,000</t>
  </si>
  <si>
    <t>1,281,000</t>
  </si>
  <si>
    <t>1,056,000</t>
  </si>
  <si>
    <t>1,265,964</t>
  </si>
  <si>
    <t>1,384,024</t>
  </si>
  <si>
    <t>115,925,150</t>
  </si>
  <si>
    <t>152,175,456</t>
  </si>
  <si>
    <t>167,526,169</t>
  </si>
  <si>
    <t>167,360,259</t>
  </si>
  <si>
    <t>105,455,348</t>
  </si>
  <si>
    <t>88,133,518</t>
  </si>
  <si>
    <t>119,807,195</t>
  </si>
  <si>
    <t>107,161,134</t>
  </si>
  <si>
    <t>56,819,702</t>
  </si>
  <si>
    <t>35,015,126</t>
  </si>
  <si>
    <t>6,111,000</t>
  </si>
  <si>
    <t>3,354,000</t>
  </si>
  <si>
    <t>2,757,000</t>
  </si>
  <si>
    <t>1,762,000</t>
  </si>
  <si>
    <t>1,299,000</t>
  </si>
  <si>
    <t>1,314,000</t>
  </si>
  <si>
    <t>1,290,000</t>
  </si>
  <si>
    <t>3,010,000</t>
  </si>
  <si>
    <t>2,547,000</t>
  </si>
  <si>
    <t>2,570,000</t>
  </si>
  <si>
    <t>2,667,000</t>
  </si>
  <si>
    <t>2,516,000</t>
  </si>
  <si>
    <t>2,311,000</t>
  </si>
  <si>
    <t>2,154,000</t>
  </si>
  <si>
    <t>1,593,000</t>
  </si>
  <si>
    <t>1,267,000</t>
  </si>
  <si>
    <t>1,138,000</t>
  </si>
  <si>
    <t>1,064,000</t>
  </si>
  <si>
    <t>1,145,000</t>
  </si>
  <si>
    <t>1,089,000</t>
  </si>
  <si>
    <t>1,099,000</t>
  </si>
  <si>
    <t>10,761,000</t>
  </si>
  <si>
    <t>5,974,000</t>
  </si>
  <si>
    <t>5,727,000</t>
  </si>
  <si>
    <t>5,767,000</t>
  </si>
  <si>
    <t>4,092,000</t>
  </si>
  <si>
    <t>3,944,000</t>
  </si>
  <si>
    <t>3,158,000</t>
  </si>
  <si>
    <t>2,659,000</t>
  </si>
  <si>
    <t>2,149,000</t>
  </si>
  <si>
    <t>17,278,000</t>
  </si>
  <si>
    <t>19,584,000</t>
  </si>
  <si>
    <t>14,433,000</t>
  </si>
  <si>
    <t>14,358,000</t>
  </si>
  <si>
    <t>15,928,000</t>
  </si>
  <si>
    <t>11,826,000</t>
  </si>
  <si>
    <t>10,553,000</t>
  </si>
  <si>
    <t>8,595,000</t>
  </si>
  <si>
    <t>7,034,000</t>
  </si>
  <si>
    <t>5,580,000</t>
  </si>
  <si>
    <t>6,186,000</t>
  </si>
  <si>
    <t>4,943,000</t>
  </si>
  <si>
    <t>5,302,000</t>
  </si>
  <si>
    <t>5,345,000</t>
  </si>
  <si>
    <t>5,438,000</t>
  </si>
  <si>
    <t>4,455,000</t>
  </si>
  <si>
    <t>4,326,000</t>
  </si>
  <si>
    <t>3,666,000</t>
  </si>
  <si>
    <t>2,789,000</t>
  </si>
  <si>
    <t>2,260,000</t>
  </si>
  <si>
    <t>6,240,000</t>
  </si>
  <si>
    <t>4,681,000</t>
  </si>
  <si>
    <t>4,444,000</t>
  </si>
  <si>
    <t>4,836,000</t>
  </si>
  <si>
    <t>3,982,000</t>
  </si>
  <si>
    <t>3,784,000</t>
  </si>
  <si>
    <t>3,293,000</t>
  </si>
  <si>
    <t>3,018,000</t>
  </si>
  <si>
    <t>2,062,000</t>
  </si>
  <si>
    <t>5,060,000</t>
  </si>
  <si>
    <t>8,401,000</t>
  </si>
  <si>
    <t>4,450,000</t>
  </si>
  <si>
    <t>4,569,000</t>
  </si>
  <si>
    <t>5,654,000</t>
  </si>
  <si>
    <t>3,389,000</t>
  </si>
  <si>
    <t>2,443,000</t>
  </si>
  <si>
    <t>1,636,000</t>
  </si>
  <si>
    <t>1,227,000</t>
  </si>
  <si>
    <t>1,258,000</t>
  </si>
  <si>
    <t>21,928,000</t>
  </si>
  <si>
    <t>24,891,000</t>
  </si>
  <si>
    <t>19,471,000</t>
  </si>
  <si>
    <t>19,413,000</t>
  </si>
  <si>
    <t>19,669,000</t>
  </si>
  <si>
    <t>14,953,000</t>
  </si>
  <si>
    <t>13,545,000</t>
  </si>
  <si>
    <t>10,958,000</t>
  </si>
  <si>
    <t>8,938,000</t>
  </si>
  <si>
    <t>7,340,000</t>
  </si>
  <si>
    <t>28,039,000</t>
  </si>
  <si>
    <t>25,558,000</t>
  </si>
  <si>
    <t>20,160,000</t>
  </si>
  <si>
    <t>20,125,000</t>
  </si>
  <si>
    <t>20,450,000</t>
  </si>
  <si>
    <t>15,918,000</t>
  </si>
  <si>
    <t>14,497,000</t>
  </si>
  <si>
    <t>11,753,000</t>
  </si>
  <si>
    <t>9,693,000</t>
  </si>
  <si>
    <t>7,729,000</t>
  </si>
  <si>
    <t>16,951,000</t>
  </si>
  <si>
    <t>14,631,000</t>
  </si>
  <si>
    <t>15,529,000</t>
  </si>
  <si>
    <t>15,047,000</t>
  </si>
  <si>
    <t>14,421,000</t>
  </si>
  <si>
    <t>11,964,000</t>
  </si>
  <si>
    <t>10,216,000</t>
  </si>
  <si>
    <t>8,609,000</t>
  </si>
  <si>
    <t>6,980,000</t>
  </si>
  <si>
    <t>5,658,000</t>
  </si>
  <si>
    <t>2,328,000</t>
  </si>
  <si>
    <t>1,674,000</t>
  </si>
  <si>
    <t>2,899,000</t>
  </si>
  <si>
    <t>3,233,000</t>
  </si>
  <si>
    <t>1,321,000</t>
  </si>
  <si>
    <t>1,152,000</t>
  </si>
  <si>
    <t>14,289,000</t>
  </si>
  <si>
    <t>12,623,000</t>
  </si>
  <si>
    <t>12,296,000</t>
  </si>
  <si>
    <t>12,111,000</t>
  </si>
  <si>
    <t>10,854,000</t>
  </si>
  <si>
    <t>10,309,000</t>
  </si>
  <si>
    <t>8,826,000</t>
  </si>
  <si>
    <t>7,123,000</t>
  </si>
  <si>
    <t>5,774,000</t>
  </si>
  <si>
    <t>4,955,000</t>
  </si>
  <si>
    <t>17,039,000</t>
  </si>
  <si>
    <t>14,638,000</t>
  </si>
  <si>
    <t>14,420,000</t>
  </si>
  <si>
    <t>11,958,000</t>
  </si>
  <si>
    <t>10,215,000</t>
  </si>
  <si>
    <t>8,618,000</t>
  </si>
  <si>
    <t>6,992,000</t>
  </si>
  <si>
    <t>5,660,000</t>
  </si>
  <si>
    <t>4,697,000</t>
  </si>
  <si>
    <t>4,605,000</t>
  </si>
  <si>
    <t>3,984,000</t>
  </si>
  <si>
    <t>4,288,000</t>
  </si>
  <si>
    <t>6,303,000</t>
  </si>
  <si>
    <t>6,315,000</t>
  </si>
  <si>
    <t>3,900,000</t>
  </si>
  <si>
    <t>4,196,000</t>
  </si>
  <si>
    <t>5,088,000</t>
  </si>
  <si>
    <t>3,113,000</t>
  </si>
  <si>
    <t>3,456,000</t>
  </si>
  <si>
    <t>2,722,000</t>
  </si>
  <si>
    <t>2,213,000</t>
  </si>
  <si>
    <t>1,605,000</t>
  </si>
  <si>
    <t>2,055,000</t>
  </si>
  <si>
    <t>1,830,000</t>
  </si>
  <si>
    <t>2,164,000</t>
  </si>
  <si>
    <t>1,498,000</t>
  </si>
  <si>
    <t>1,579,000</t>
  </si>
  <si>
    <t>1,469,000</t>
  </si>
  <si>
    <t>3,076,000</t>
  </si>
  <si>
    <t>3,901,000</t>
  </si>
  <si>
    <t>2,098,000</t>
  </si>
  <si>
    <t>1,251,000</t>
  </si>
  <si>
    <t>1,595,000</t>
  </si>
  <si>
    <t>11,000,000</t>
  </si>
  <si>
    <t>10,920,000</t>
  </si>
  <si>
    <t>5,078,000</t>
  </si>
  <si>
    <t>6,030,000</t>
  </si>
  <si>
    <t>3,960,000</t>
  </si>
  <si>
    <t>4,282,000</t>
  </si>
  <si>
    <t>3,135,000</t>
  </si>
  <si>
    <t>2,701,000</t>
  </si>
  <si>
    <t>1,377,000</t>
  </si>
  <si>
    <t>10,975,000</t>
  </si>
  <si>
    <t>13,269,000</t>
  </si>
  <si>
    <t>10,533,000</t>
  </si>
  <si>
    <t>10,162,000</t>
  </si>
  <si>
    <t>10,840,000</t>
  </si>
  <si>
    <t>8,713,000</t>
  </si>
  <si>
    <t>7,097,000</t>
  </si>
  <si>
    <t>5,873,000</t>
  </si>
  <si>
    <t>4,821,000</t>
  </si>
  <si>
    <t>3,975,000</t>
  </si>
  <si>
    <t>21,736,000</t>
  </si>
  <si>
    <t>19,243,000</t>
  </si>
  <si>
    <t>16,260,000</t>
  </si>
  <si>
    <t>15,929,000</t>
  </si>
  <si>
    <t>15,362,000</t>
  </si>
  <si>
    <t>12,805,000</t>
  </si>
  <si>
    <t>11,041,000</t>
  </si>
  <si>
    <t>9,031,000</t>
  </si>
  <si>
    <t>7,480,000</t>
  </si>
  <si>
    <t>5,643,000</t>
  </si>
  <si>
    <t>5,762,000</t>
  </si>
  <si>
    <t>5,220,000</t>
  </si>
  <si>
    <t>5,650,000</t>
  </si>
  <si>
    <t>5,642,000</t>
  </si>
  <si>
    <t>5,636,000</t>
  </si>
  <si>
    <t>5,651,000</t>
  </si>
  <si>
    <t>5,743,700</t>
  </si>
  <si>
    <t>5,663,000</t>
  </si>
  <si>
    <t>2,564,000</t>
  </si>
  <si>
    <t>1,892,000</t>
  </si>
  <si>
    <t>3,306,000</t>
  </si>
  <si>
    <t>1,338,000</t>
  </si>
  <si>
    <t>1,324,000</t>
  </si>
  <si>
    <t>1,412,000</t>
  </si>
  <si>
    <t>3,653,000</t>
  </si>
  <si>
    <t>3,366,000</t>
  </si>
  <si>
    <t>3,110,000</t>
  </si>
  <si>
    <t>2,938,000</t>
  </si>
  <si>
    <t>2,379,000</t>
  </si>
  <si>
    <t>1,928,000</t>
  </si>
  <si>
    <t>1,415,000</t>
  </si>
  <si>
    <t>1,027,000</t>
  </si>
  <si>
    <t>1,002,000</t>
  </si>
  <si>
    <t>4,347,000</t>
  </si>
  <si>
    <t>4,292,000</t>
  </si>
  <si>
    <t>1,098,000</t>
  </si>
  <si>
    <t>1,121,000</t>
  </si>
  <si>
    <t>1,051,000</t>
  </si>
  <si>
    <t>1,160,000</t>
  </si>
  <si>
    <t>1,045,000</t>
  </si>
  <si>
    <t>1,066,000</t>
  </si>
  <si>
    <t>13,989,000</t>
  </si>
  <si>
    <t>10,979,000</t>
  </si>
  <si>
    <t>10,647,000</t>
  </si>
  <si>
    <t>11,560,000</t>
  </si>
  <si>
    <t>10,410,000</t>
  </si>
  <si>
    <t>10,649,000</t>
  </si>
  <si>
    <t>10,150,000</t>
  </si>
  <si>
    <t>8,867,000</t>
  </si>
  <si>
    <t>6,892,000</t>
  </si>
  <si>
    <t>5,177,000</t>
  </si>
  <si>
    <t>5,344,000</t>
  </si>
  <si>
    <t>3,829,000</t>
  </si>
  <si>
    <t>3,848,000</t>
  </si>
  <si>
    <t>4,533,000</t>
  </si>
  <si>
    <t>3,534,000</t>
  </si>
  <si>
    <t>3,898,000</t>
  </si>
  <si>
    <t>3,631,000</t>
  </si>
  <si>
    <t>3,216,000</t>
  </si>
  <si>
    <t>2,498,000</t>
  </si>
  <si>
    <t>1,988,000</t>
  </si>
  <si>
    <t>3,905,000</t>
  </si>
  <si>
    <t>3,575,000</t>
  </si>
  <si>
    <t>3,426,000</t>
  </si>
  <si>
    <t>3,785,972</t>
  </si>
  <si>
    <t>4,039,000</t>
  </si>
  <si>
    <t>3,916,765</t>
  </si>
  <si>
    <t>3,743,000</t>
  </si>
  <si>
    <t>3,088,000</t>
  </si>
  <si>
    <t>2,274,700</t>
  </si>
  <si>
    <t>1,534,400</t>
  </si>
  <si>
    <t>1,060,000</t>
  </si>
  <si>
    <t>1,016,000</t>
  </si>
  <si>
    <t>1,962,000</t>
  </si>
  <si>
    <t>1,615,000</t>
  </si>
  <si>
    <t>1,662,000</t>
  </si>
  <si>
    <t>1,609,972</t>
  </si>
  <si>
    <t>1,369,000</t>
  </si>
  <si>
    <t>1,270,765</t>
  </si>
  <si>
    <t>1,225,000</t>
  </si>
  <si>
    <t>1,003,000</t>
  </si>
  <si>
    <t>1,960,000</t>
  </si>
  <si>
    <t>1,764,000</t>
  </si>
  <si>
    <t>2,176,000</t>
  </si>
  <si>
    <t>2,646,000</t>
  </si>
  <si>
    <t>2,518,000</t>
  </si>
  <si>
    <t>2,085,000</t>
  </si>
  <si>
    <t>1,445,000</t>
  </si>
  <si>
    <t>1,408,000</t>
  </si>
  <si>
    <t>1,653,000</t>
  </si>
  <si>
    <t>1,570,000</t>
  </si>
  <si>
    <t>2,058,000</t>
  </si>
  <si>
    <t>1,705,000</t>
  </si>
  <si>
    <t>2,478,000</t>
  </si>
  <si>
    <t>2,375,000</t>
  </si>
  <si>
    <t>1,804,000</t>
  </si>
  <si>
    <t>1,275,000</t>
  </si>
  <si>
    <t>2,787,000</t>
  </si>
  <si>
    <t>1,221,000</t>
  </si>
  <si>
    <t>1,210,000</t>
  </si>
  <si>
    <t>1,688,000</t>
  </si>
  <si>
    <t>1,336,000</t>
  </si>
  <si>
    <t>2,067,000</t>
  </si>
  <si>
    <t>2,005,000</t>
  </si>
  <si>
    <t>1,540,000</t>
  </si>
  <si>
    <t>1,079,000</t>
  </si>
  <si>
    <t>2,784,000</t>
  </si>
  <si>
    <t>1,334,000</t>
  </si>
  <si>
    <t>2,072,000</t>
  </si>
  <si>
    <t>2,013,000</t>
  </si>
  <si>
    <t>1,090,000</t>
  </si>
  <si>
    <t>1,467,000</t>
  </si>
  <si>
    <t>1,339,000</t>
  </si>
  <si>
    <t>1,208,000</t>
  </si>
  <si>
    <t>2,078,000</t>
  </si>
  <si>
    <t>2,020,000</t>
  </si>
  <si>
    <t>26.0</t>
  </si>
  <si>
    <t>23.7</t>
  </si>
  <si>
    <t>19.1</t>
  </si>
  <si>
    <t>28.8</t>
  </si>
  <si>
    <t>21.4</t>
  </si>
  <si>
    <t>39.8</t>
  </si>
  <si>
    <t>38.7</t>
  </si>
  <si>
    <t>29.8</t>
  </si>
  <si>
    <t>19.2</t>
  </si>
  <si>
    <t>11.5</t>
  </si>
  <si>
    <t>223.0</t>
  </si>
  <si>
    <t>193.0</t>
  </si>
  <si>
    <t>185.0</t>
  </si>
  <si>
    <t>153.3</t>
  </si>
  <si>
    <t>127.4</t>
  </si>
  <si>
    <t>33.6</t>
  </si>
  <si>
    <t>34.6</t>
  </si>
  <si>
    <t>21.1</t>
  </si>
  <si>
    <t>178.4</t>
  </si>
  <si>
    <t>154.4</t>
  </si>
  <si>
    <t>157.3</t>
  </si>
  <si>
    <t>2,755,000</t>
  </si>
  <si>
    <t>2,499,000</t>
  </si>
  <si>
    <t>2,325,000</t>
  </si>
  <si>
    <t>2,732,000</t>
  </si>
  <si>
    <t>3,133,000</t>
  </si>
  <si>
    <t>3,077,000</t>
  </si>
  <si>
    <t>2,944,000</t>
  </si>
  <si>
    <t>2,458,000</t>
  </si>
  <si>
    <t>1,734,000</t>
  </si>
  <si>
    <t>1,080,000</t>
  </si>
  <si>
    <t>49.3</t>
  </si>
  <si>
    <t>21.6</t>
  </si>
  <si>
    <t>21.5</t>
  </si>
  <si>
    <t>39.4</t>
  </si>
  <si>
    <t>23.6</t>
  </si>
  <si>
    <t>39.7</t>
  </si>
  <si>
    <t>38.6</t>
  </si>
  <si>
    <t>29.6</t>
  </si>
  <si>
    <t>20.9</t>
  </si>
  <si>
    <t>25.9</t>
  </si>
  <si>
    <t>28.7</t>
  </si>
  <si>
    <t>21.3</t>
  </si>
  <si>
    <t>39.3</t>
  </si>
  <si>
    <t>23.5</t>
  </si>
  <si>
    <t>29.9</t>
  </si>
  <si>
    <t>10,123,000</t>
  </si>
  <si>
    <t>9,762,000</t>
  </si>
  <si>
    <t>2,419,000</t>
  </si>
  <si>
    <t>2,426,000</t>
  </si>
  <si>
    <t>2,040,000</t>
  </si>
  <si>
    <t>1,355,000</t>
  </si>
  <si>
    <t>1,091,000</t>
  </si>
  <si>
    <t>1,954,000</t>
  </si>
  <si>
    <t>1,378,000</t>
  </si>
  <si>
    <t>2,625,000</t>
  </si>
  <si>
    <t>2,317,000</t>
  </si>
  <si>
    <t>2,025,000</t>
  </si>
  <si>
    <t>1,925,000</t>
  </si>
  <si>
    <t>1,712,000</t>
  </si>
  <si>
    <t>1,494,000</t>
  </si>
  <si>
    <t>8,555,000</t>
  </si>
  <si>
    <t>5,659,000</t>
  </si>
  <si>
    <t>4,832,000</t>
  </si>
  <si>
    <t>1,647,000</t>
  </si>
  <si>
    <t>1,612,000</t>
  </si>
  <si>
    <t>1,665,000</t>
  </si>
  <si>
    <t>-1,112,000</t>
  </si>
  <si>
    <t>1,968,000</t>
  </si>
  <si>
    <t>2,620,000</t>
  </si>
  <si>
    <t>3,597,000</t>
  </si>
  <si>
    <t>1,667,000</t>
  </si>
  <si>
    <t>7,071,000</t>
  </si>
  <si>
    <t>4,956,000</t>
  </si>
  <si>
    <t>4,479,000</t>
  </si>
  <si>
    <t>15,250,000</t>
  </si>
  <si>
    <t>1,844,000</t>
  </si>
  <si>
    <t>1,277,000</t>
  </si>
  <si>
    <t>2,408,000</t>
  </si>
  <si>
    <t>2,421,000</t>
  </si>
  <si>
    <t>1,952,000</t>
  </si>
  <si>
    <t>1,353,000</t>
  </si>
  <si>
    <t>2,861,000</t>
  </si>
  <si>
    <t>2,489,000</t>
  </si>
  <si>
    <t>2,590,000</t>
  </si>
  <si>
    <t>2,909,000</t>
  </si>
  <si>
    <t>2,882,000</t>
  </si>
  <si>
    <t>1,760,000</t>
  </si>
  <si>
    <t>1,141,000</t>
  </si>
  <si>
    <t>2,381,000</t>
  </si>
  <si>
    <t>2,726,000</t>
  </si>
  <si>
    <t>1,898,000</t>
  </si>
  <si>
    <t>2,420,000</t>
  </si>
  <si>
    <t>2,855,000</t>
  </si>
  <si>
    <t>1,697,000</t>
  </si>
  <si>
    <t>1,472,000</t>
  </si>
  <si>
    <t>1,619,000</t>
  </si>
  <si>
    <t>1,964,000</t>
  </si>
  <si>
    <t>1,696,000</t>
  </si>
  <si>
    <t>2,472,000</t>
  </si>
  <si>
    <t>1,564,000</t>
  </si>
  <si>
    <t>1,482,000</t>
  </si>
  <si>
    <t>1,490,000</t>
  </si>
  <si>
    <t>1,100,000</t>
  </si>
  <si>
    <t>1,466,000</t>
  </si>
  <si>
    <t>1,110,000</t>
  </si>
  <si>
    <t>1,046,000</t>
  </si>
  <si>
    <t>1,278,000</t>
  </si>
  <si>
    <t>1,349,000</t>
  </si>
  <si>
    <t>1,269,000</t>
  </si>
  <si>
    <t>6,221,000</t>
  </si>
  <si>
    <t>6,896,000</t>
  </si>
  <si>
    <t>4,238,000</t>
  </si>
  <si>
    <t>6,497,000</t>
  </si>
  <si>
    <t>1,465,000</t>
  </si>
  <si>
    <t>1,296,000</t>
  </si>
  <si>
    <t>2,694,000</t>
  </si>
  <si>
    <t>6,938,000</t>
  </si>
  <si>
    <t>5,018,000</t>
  </si>
  <si>
    <t>3,988,000</t>
  </si>
  <si>
    <t>6,038,000</t>
  </si>
  <si>
    <t>1,134,000</t>
  </si>
  <si>
    <t>-2,838,000</t>
  </si>
  <si>
    <t>-3,299,000</t>
  </si>
  <si>
    <t>-1,287,000</t>
  </si>
  <si>
    <t>-1,408,000</t>
  </si>
  <si>
    <t>3,771,000</t>
  </si>
  <si>
    <t>-1,057,000</t>
  </si>
  <si>
    <t>-2,268,000</t>
  </si>
  <si>
    <t>1,938,000</t>
  </si>
  <si>
    <t>1,837,000</t>
  </si>
  <si>
    <t>1,959,000</t>
  </si>
  <si>
    <t>2,014,000</t>
  </si>
  <si>
    <t>2,057,000</t>
  </si>
  <si>
    <t>1,728,000</t>
  </si>
  <si>
    <t>1,637,000</t>
  </si>
  <si>
    <t>1,395,000</t>
  </si>
  <si>
    <t>1,067,000</t>
  </si>
  <si>
    <t>4,256,000</t>
  </si>
  <si>
    <t>3,106,000</t>
  </si>
  <si>
    <t>3,343,000</t>
  </si>
  <si>
    <t>3,381,000</t>
  </si>
  <si>
    <t>2,727,000</t>
  </si>
  <si>
    <t>2,689,000</t>
  </si>
  <si>
    <t>1,722,000</t>
  </si>
  <si>
    <t>1,520,000</t>
  </si>
  <si>
    <t>61.4827</t>
  </si>
  <si>
    <t>68.4518</t>
  </si>
  <si>
    <t>69.6195</t>
  </si>
  <si>
    <t>59.6806</t>
  </si>
  <si>
    <t>76.6792</t>
  </si>
  <si>
    <t>68.9405</t>
  </si>
  <si>
    <t>84.4359</t>
  </si>
  <si>
    <t>97.7181</t>
  </si>
  <si>
    <t>104.1225</t>
  </si>
  <si>
    <t>101.0000</t>
  </si>
  <si>
    <t>3,667,000</t>
  </si>
  <si>
    <t>3,380,000</t>
  </si>
  <si>
    <t>3,126,000</t>
  </si>
  <si>
    <t>2,975,000</t>
  </si>
  <si>
    <t>3,341,000</t>
  </si>
  <si>
    <t>2,402,000</t>
  </si>
  <si>
    <t>1,430,000</t>
  </si>
  <si>
    <t>1,047,000</t>
  </si>
  <si>
    <t>1,088,338</t>
  </si>
  <si>
    <t>1,040,436</t>
  </si>
  <si>
    <t>1,430,190</t>
  </si>
  <si>
    <t>1,291,653</t>
  </si>
  <si>
    <t>1,242,822</t>
  </si>
  <si>
    <t>1,442,996</t>
  </si>
  <si>
    <t>2,221,311</t>
  </si>
  <si>
    <t>2,541,398</t>
  </si>
  <si>
    <t>2,435,310</t>
  </si>
  <si>
    <t>2,986,111</t>
  </si>
  <si>
    <t>118,669,394</t>
  </si>
  <si>
    <t>118,041,459</t>
  </si>
  <si>
    <t>131,415,754</t>
  </si>
  <si>
    <t>136,184,935</t>
  </si>
  <si>
    <t>125,656,284</t>
  </si>
  <si>
    <t>134,853,044</t>
  </si>
  <si>
    <t>121,750,963</t>
  </si>
  <si>
    <t>107,757,685</t>
  </si>
  <si>
    <t>81,879,700</t>
  </si>
  <si>
    <t>64,457,478</t>
  </si>
  <si>
    <t>1,076,056</t>
  </si>
  <si>
    <t>1,052,815</t>
  </si>
  <si>
    <t>1,681,932</t>
  </si>
  <si>
    <t>1,568,430</t>
  </si>
  <si>
    <t>1,467,821</t>
  </si>
  <si>
    <t>1,331,058</t>
  </si>
  <si>
    <t>1,111,985</t>
  </si>
  <si>
    <t>1,025,870</t>
  </si>
  <si>
    <t>1,031,652</t>
  </si>
  <si>
    <t>1,007,164</t>
  </si>
  <si>
    <t>1,042,578</t>
  </si>
  <si>
    <t>1,011,774</t>
  </si>
  <si>
    <t>1,059,620</t>
  </si>
  <si>
    <t>1,032,156</t>
  </si>
  <si>
    <t>1,066,978</t>
  </si>
  <si>
    <t>1,015,827</t>
  </si>
  <si>
    <t>1,327,294</t>
  </si>
  <si>
    <t>1,239,358</t>
  </si>
  <si>
    <t>1,285,896</t>
  </si>
  <si>
    <t>1,248,018</t>
  </si>
  <si>
    <t>145.0</t>
  </si>
  <si>
    <t>-50.6</t>
  </si>
  <si>
    <t>424.1</t>
  </si>
  <si>
    <t>452.9</t>
  </si>
  <si>
    <t>330.6</t>
  </si>
  <si>
    <t>676.8</t>
  </si>
  <si>
    <t>749.9</t>
  </si>
  <si>
    <t>588.3</t>
  </si>
  <si>
    <t>203.9</t>
  </si>
  <si>
    <t>89.9</t>
  </si>
  <si>
    <t>35.0</t>
  </si>
  <si>
    <t>165.0</t>
  </si>
  <si>
    <t>150.0</t>
  </si>
  <si>
    <t>200.0</t>
  </si>
  <si>
    <t>240.0</t>
  </si>
  <si>
    <t>70.0</t>
  </si>
  <si>
    <t>28.0</t>
  </si>
  <si>
    <t>132.0</t>
  </si>
  <si>
    <t>170.2</t>
  </si>
  <si>
    <t>204.0</t>
  </si>
  <si>
    <t>179.8</t>
  </si>
  <si>
    <t>167.6</t>
  </si>
  <si>
    <t>-49.7</t>
  </si>
  <si>
    <t>424.7</t>
  </si>
  <si>
    <t>453.7</t>
  </si>
  <si>
    <t>323.9</t>
  </si>
  <si>
    <t>1,609.0</t>
  </si>
  <si>
    <t>757.1</t>
  </si>
  <si>
    <t>631.9</t>
  </si>
  <si>
    <t>911.0</t>
  </si>
  <si>
    <t>166.7</t>
  </si>
  <si>
    <t>424.0</t>
  </si>
  <si>
    <t>451.1</t>
  </si>
  <si>
    <t>324.5</t>
  </si>
  <si>
    <t>664.7</t>
  </si>
  <si>
    <t>738.7</t>
  </si>
  <si>
    <t>583.8</t>
  </si>
  <si>
    <t>202.6</t>
  </si>
  <si>
    <t>89.8</t>
  </si>
  <si>
    <t>424.6</t>
  </si>
  <si>
    <t>452.0</t>
  </si>
  <si>
    <t>317.9</t>
  </si>
  <si>
    <t>1,580.4</t>
  </si>
  <si>
    <t>745.8</t>
  </si>
  <si>
    <t>627.1</t>
  </si>
  <si>
    <t>905.5</t>
  </si>
  <si>
    <t>176.6</t>
  </si>
  <si>
    <t>633.1</t>
  </si>
  <si>
    <t>704.1</t>
  </si>
  <si>
    <t>302.4</t>
  </si>
  <si>
    <t>1,000,202</t>
  </si>
  <si>
    <t>1,951,987</t>
  </si>
  <si>
    <t>2,008,475</t>
  </si>
  <si>
    <t>1,023,386</t>
  </si>
  <si>
    <t>1,032,090</t>
  </si>
  <si>
    <t>1,084,405</t>
  </si>
  <si>
    <t>1,064,014</t>
  </si>
  <si>
    <t>7,040,250</t>
  </si>
  <si>
    <t>6,290,094</t>
  </si>
  <si>
    <t>10,315,487</t>
  </si>
  <si>
    <t>10,006,013</t>
  </si>
  <si>
    <t>13,227,271</t>
  </si>
  <si>
    <t>12,120,023</t>
  </si>
  <si>
    <t>8,315,109</t>
  </si>
  <si>
    <t>7,587,016</t>
  </si>
  <si>
    <t>3,722,548</t>
  </si>
  <si>
    <t>3,413,036</t>
  </si>
  <si>
    <t>1,153,104</t>
  </si>
  <si>
    <t>1,084,215</t>
  </si>
  <si>
    <t>21,590,771</t>
  </si>
  <si>
    <t>20,117,561</t>
  </si>
  <si>
    <t>23,542,758</t>
  </si>
  <si>
    <t>22,126,036</t>
  </si>
  <si>
    <t>11,614,083</t>
  </si>
  <si>
    <t>11,640,693</t>
  </si>
  <si>
    <t>27,844,558</t>
  </si>
  <si>
    <t>27,846,656</t>
  </si>
  <si>
    <t>-25,510,560</t>
  </si>
  <si>
    <t>-25,493,510</t>
  </si>
  <si>
    <t>9,280,085</t>
  </si>
  <si>
    <t>9,287,547</t>
  </si>
  <si>
    <t>11,971,547</t>
  </si>
  <si>
    <t>11,955,637</t>
  </si>
  <si>
    <t>5,681,308</t>
  </si>
  <si>
    <t>5,592,775</t>
  </si>
  <si>
    <t>1,130,088</t>
  </si>
  <si>
    <t>1,132,135</t>
  </si>
  <si>
    <t>4,523,673</t>
  </si>
  <si>
    <t>4,432,840</t>
  </si>
  <si>
    <t>5,889,903</t>
  </si>
  <si>
    <t>4,577,624</t>
  </si>
  <si>
    <t>5,325,319</t>
  </si>
  <si>
    <t>4,425,066</t>
  </si>
  <si>
    <t>11,571,211</t>
  </si>
  <si>
    <t>10,170,399</t>
  </si>
  <si>
    <t>7,337,368</t>
  </si>
  <si>
    <t>7,542,399</t>
  </si>
  <si>
    <t>17,652,855</t>
  </si>
  <si>
    <t>17,548,412</t>
  </si>
  <si>
    <t>20,000,000</t>
  </si>
  <si>
    <t>1,023,673</t>
  </si>
  <si>
    <t>3,505,610</t>
  </si>
  <si>
    <t>3,869,759</t>
  </si>
  <si>
    <t>2,265,876</t>
  </si>
  <si>
    <t>2,099,649</t>
  </si>
  <si>
    <t>3,614,724</t>
  </si>
  <si>
    <t>3,407,542</t>
  </si>
  <si>
    <t>26,179,580</t>
  </si>
  <si>
    <t>24,448,771</t>
  </si>
  <si>
    <t>18,042,490</t>
  </si>
  <si>
    <t>16,442,193</t>
  </si>
  <si>
    <t>2,777,235</t>
  </si>
  <si>
    <t>3,328,894</t>
  </si>
  <si>
    <t>1,017,753</t>
  </si>
  <si>
    <t>1,759,482</t>
  </si>
  <si>
    <t>2,388,173</t>
  </si>
  <si>
    <t>1,554,294</t>
  </si>
  <si>
    <t>2,130,621</t>
  </si>
  <si>
    <t>1,498,520</t>
  </si>
  <si>
    <t>1,646,384</t>
  </si>
  <si>
    <t>1,441,108</t>
  </si>
  <si>
    <t>1,466,228</t>
  </si>
  <si>
    <t>656.4</t>
  </si>
  <si>
    <t>668.2</t>
  </si>
  <si>
    <t>423.0</t>
  </si>
  <si>
    <t>395.0</t>
  </si>
  <si>
    <t>316.0</t>
  </si>
  <si>
    <t>2,326,990</t>
  </si>
  <si>
    <t>2,916,589</t>
  </si>
  <si>
    <t>408.4</t>
  </si>
  <si>
    <t>750.3</t>
  </si>
  <si>
    <t>656.0</t>
  </si>
  <si>
    <t>669.3</t>
  </si>
  <si>
    <t>408.1</t>
  </si>
  <si>
    <t>749.5</t>
  </si>
  <si>
    <t>673.0</t>
  </si>
  <si>
    <t>1,585,377.0</t>
  </si>
  <si>
    <t>722.5</t>
  </si>
  <si>
    <t>6,843,163</t>
  </si>
  <si>
    <t>6,141,376</t>
  </si>
  <si>
    <t>3,006,129</t>
  </si>
  <si>
    <t>2,709,702</t>
  </si>
  <si>
    <t>10,542,126</t>
  </si>
  <si>
    <t>27,846,659</t>
  </si>
  <si>
    <t>27,891,725</t>
  </si>
  <si>
    <t>27,844,560</t>
  </si>
  <si>
    <t>-25,493,513</t>
  </si>
  <si>
    <t>1,329,402</t>
  </si>
  <si>
    <t>-26,977,722</t>
  </si>
  <si>
    <t>-25,510,562</t>
  </si>
  <si>
    <t>8,460,110</t>
  </si>
  <si>
    <t>2,500,591</t>
  </si>
  <si>
    <t>1,655,795</t>
  </si>
  <si>
    <t>3,415,277</t>
  </si>
  <si>
    <t>3,252,485</t>
  </si>
  <si>
    <t>2,925,967</t>
  </si>
  <si>
    <t>3,085,821</t>
  </si>
  <si>
    <t>2,009,483</t>
  </si>
  <si>
    <t>2,266,654</t>
  </si>
  <si>
    <t>1,117,778</t>
  </si>
  <si>
    <t>1,429,410</t>
  </si>
  <si>
    <t>1,295,174</t>
  </si>
  <si>
    <t>1,241,395</t>
  </si>
  <si>
    <t>-1,599,354</t>
  </si>
  <si>
    <t>-1,144,635</t>
  </si>
  <si>
    <t>25,870,068</t>
  </si>
  <si>
    <t>24,018,205</t>
  </si>
  <si>
    <t>13,077,925</t>
  </si>
  <si>
    <t>11,929,664</t>
  </si>
  <si>
    <t>12,796,354</t>
  </si>
  <si>
    <t>12,095,198</t>
  </si>
  <si>
    <t>2,720,491</t>
  </si>
  <si>
    <t>7,498,193</t>
  </si>
  <si>
    <t>6,869,461</t>
  </si>
  <si>
    <t>2,082,021</t>
  </si>
  <si>
    <t>1,650,890</t>
  </si>
  <si>
    <t>7,784,161</t>
  </si>
  <si>
    <t>7,084,263</t>
  </si>
  <si>
    <t>2,855,504</t>
  </si>
  <si>
    <t>2,515,952</t>
  </si>
  <si>
    <t>2,428,502</t>
  </si>
  <si>
    <t>2,458,525</t>
  </si>
  <si>
    <t>3,423,263</t>
  </si>
  <si>
    <t>4,626,716</t>
  </si>
  <si>
    <t>4,790,257</t>
  </si>
  <si>
    <t>2,534,656</t>
  </si>
  <si>
    <t>2,521,058</t>
  </si>
  <si>
    <t>2,092,060</t>
  </si>
  <si>
    <t>2,269,199</t>
  </si>
  <si>
    <t>2,048,274</t>
  </si>
  <si>
    <t>1,205,921</t>
  </si>
  <si>
    <t>6,685,881</t>
  </si>
  <si>
    <t>6,009,716</t>
  </si>
  <si>
    <t>4,141,076</t>
  </si>
  <si>
    <t>3,784,159</t>
  </si>
  <si>
    <t>1,199,619</t>
  </si>
  <si>
    <t>1,121,330</t>
  </si>
  <si>
    <t>1,824,463</t>
  </si>
  <si>
    <t>1,672,621</t>
  </si>
  <si>
    <t>1,100,252</t>
  </si>
  <si>
    <t>6,200,241</t>
  </si>
  <si>
    <t>5,003,618</t>
  </si>
  <si>
    <t>10,826,957</t>
  </si>
  <si>
    <t>9,793,875</t>
  </si>
  <si>
    <t>5,424,601</t>
  </si>
  <si>
    <t>5,410,079</t>
  </si>
  <si>
    <t>4,727,314</t>
  </si>
  <si>
    <t>4,818,884</t>
  </si>
  <si>
    <t>5,434,494</t>
  </si>
  <si>
    <t>5,418,740</t>
  </si>
  <si>
    <t>3,490,774</t>
  </si>
  <si>
    <t>2,734,401</t>
  </si>
  <si>
    <t>2,761,291</t>
  </si>
  <si>
    <t>1,911,573</t>
  </si>
  <si>
    <t>1,901,689</t>
  </si>
  <si>
    <t>1,640,734</t>
  </si>
  <si>
    <t>1,466,658</t>
  </si>
  <si>
    <t>1,401,337</t>
  </si>
  <si>
    <t>5,392,463</t>
  </si>
  <si>
    <t>4,375,135</t>
  </si>
  <si>
    <t>2,239,387</t>
  </si>
  <si>
    <t>2,143,425</t>
  </si>
  <si>
    <t>8,925,268</t>
  </si>
  <si>
    <t>8,153,141</t>
  </si>
  <si>
    <t>10,000,000</t>
  </si>
  <si>
    <t>1,863,053</t>
  </si>
  <si>
    <t>1,037,053</t>
  </si>
  <si>
    <t>10,104,636</t>
  </si>
  <si>
    <t>9,918,294</t>
  </si>
  <si>
    <t>7,714,753</t>
  </si>
  <si>
    <t>7,714,619</t>
  </si>
  <si>
    <t>1,210,736</t>
  </si>
  <si>
    <t>1,089,367</t>
  </si>
  <si>
    <t>55.7</t>
  </si>
  <si>
    <t>46.0</t>
  </si>
  <si>
    <t>25.0</t>
  </si>
  <si>
    <t>22.0</t>
  </si>
  <si>
    <t>20.0</t>
  </si>
  <si>
    <t>17.6</t>
  </si>
  <si>
    <t>1,182,635</t>
  </si>
  <si>
    <t>46.6</t>
  </si>
  <si>
    <t>39.0</t>
  </si>
  <si>
    <t>55.6</t>
  </si>
  <si>
    <t>46.5</t>
  </si>
  <si>
    <t>59.5</t>
  </si>
  <si>
    <t>41.0</t>
  </si>
  <si>
    <t>494,142.0</t>
  </si>
  <si>
    <t>414,697.0</t>
  </si>
  <si>
    <t>82.7</t>
  </si>
  <si>
    <t>73.0</t>
  </si>
  <si>
    <t>1,309,757</t>
  </si>
  <si>
    <t>1,139,027</t>
  </si>
  <si>
    <t>4,559,273</t>
  </si>
  <si>
    <t>4,187,177</t>
  </si>
  <si>
    <t>1,500,730</t>
  </si>
  <si>
    <t>1,103,016</t>
  </si>
  <si>
    <t>1,088,308</t>
  </si>
  <si>
    <t>1,068,802</t>
  </si>
  <si>
    <t>1,128,650</t>
  </si>
  <si>
    <t>2,567,667</t>
  </si>
  <si>
    <t>1,001,461</t>
  </si>
  <si>
    <t>1,357,091</t>
  </si>
  <si>
    <t>1,269,895</t>
  </si>
  <si>
    <t>1,243,531</t>
  </si>
  <si>
    <t>2,707,381</t>
  </si>
  <si>
    <t>2,538,145</t>
  </si>
  <si>
    <t>2,605,737</t>
  </si>
  <si>
    <t>2,857,131</t>
  </si>
  <si>
    <t>3,327,427</t>
  </si>
  <si>
    <t>2,855,286</t>
  </si>
  <si>
    <t>2,844,929</t>
  </si>
  <si>
    <t>1,237,007</t>
  </si>
  <si>
    <t>4,061,014</t>
  </si>
  <si>
    <t>3,928,747</t>
  </si>
  <si>
    <t>4,033,618</t>
  </si>
  <si>
    <t>4,250,789</t>
  </si>
  <si>
    <t>4,925,761</t>
  </si>
  <si>
    <t>4,393,669</t>
  </si>
  <si>
    <t>4,299,084</t>
  </si>
  <si>
    <t>1,379,105</t>
  </si>
  <si>
    <t>4,906,321</t>
  </si>
  <si>
    <t>4,493,253</t>
  </si>
  <si>
    <t>4,071,600</t>
  </si>
  <si>
    <t>3,780,361</t>
  </si>
  <si>
    <t>4,114,699</t>
  </si>
  <si>
    <t>3,540,982</t>
  </si>
  <si>
    <t>3,150,242</t>
  </si>
  <si>
    <t>2,024,613</t>
  </si>
  <si>
    <t>1,640,808</t>
  </si>
  <si>
    <t>1,321,899</t>
  </si>
  <si>
    <t>1,735,629</t>
  </si>
  <si>
    <t>1,849,091</t>
  </si>
  <si>
    <t>1,697,663</t>
  </si>
  <si>
    <t>1,608,961</t>
  </si>
  <si>
    <t>1,734,860</t>
  </si>
  <si>
    <t>1,508,012</t>
  </si>
  <si>
    <t>1,264,241</t>
  </si>
  <si>
    <t>2,004,161</t>
  </si>
  <si>
    <t>1,963,255</t>
  </si>
  <si>
    <t>1,670,299</t>
  </si>
  <si>
    <t>1,396,025</t>
  </si>
  <si>
    <t>1,586,684</t>
  </si>
  <si>
    <t>1,406,293</t>
  </si>
  <si>
    <t>1,290,257</t>
  </si>
  <si>
    <t>1,140,071</t>
  </si>
  <si>
    <t>8,362,276</t>
  </si>
  <si>
    <t>7,714,519</t>
  </si>
  <si>
    <t>7,270,646</t>
  </si>
  <si>
    <t>7,029,689</t>
  </si>
  <si>
    <t>7,683,369</t>
  </si>
  <si>
    <t>6,664,756</t>
  </si>
  <si>
    <t>6,205,795</t>
  </si>
  <si>
    <t>3,318,668</t>
  </si>
  <si>
    <t>2,459,408</t>
  </si>
  <si>
    <t>2,061,829</t>
  </si>
  <si>
    <t>8,967,335</t>
  </si>
  <si>
    <t>8,422,000</t>
  </si>
  <si>
    <t>8,105,218</t>
  </si>
  <si>
    <t>8,031,150</t>
  </si>
  <si>
    <t>9,040,460</t>
  </si>
  <si>
    <t>7,934,651</t>
  </si>
  <si>
    <t>7,449,326</t>
  </si>
  <si>
    <t>3,403,718</t>
  </si>
  <si>
    <t>2,482,126</t>
  </si>
  <si>
    <t>2,088,196</t>
  </si>
  <si>
    <t>4,188,053</t>
  </si>
  <si>
    <t>4,166,372</t>
  </si>
  <si>
    <t>4,076,144</t>
  </si>
  <si>
    <t>4,076,520</t>
  </si>
  <si>
    <t>4,877,435</t>
  </si>
  <si>
    <t>4,139,098</t>
  </si>
  <si>
    <t>3,687,365</t>
  </si>
  <si>
    <t>1,972,581</t>
  </si>
  <si>
    <t>1,582,596</t>
  </si>
  <si>
    <t>1,256,009</t>
  </si>
  <si>
    <t>1,497,931</t>
  </si>
  <si>
    <t>-1,335,442</t>
  </si>
  <si>
    <t>-1,030,756</t>
  </si>
  <si>
    <t>4,025,564</t>
  </si>
  <si>
    <t>3,699,197</t>
  </si>
  <si>
    <t>3,275,935</t>
  </si>
  <si>
    <t>2,904,386</t>
  </si>
  <si>
    <t>2,630,982</t>
  </si>
  <si>
    <t>2,266,646</t>
  </si>
  <si>
    <t>1,897,909</t>
  </si>
  <si>
    <t>1,883,541</t>
  </si>
  <si>
    <t>1,599,664</t>
  </si>
  <si>
    <t>1,297,256</t>
  </si>
  <si>
    <t>5,150,786</t>
  </si>
  <si>
    <t>5,127,721</t>
  </si>
  <si>
    <t>4,475,537</t>
  </si>
  <si>
    <t>4,739,573</t>
  </si>
  <si>
    <t>6,374,544</t>
  </si>
  <si>
    <t>5,638,631</t>
  </si>
  <si>
    <t>3,788,752</t>
  </si>
  <si>
    <t>2,099,282</t>
  </si>
  <si>
    <t>1,701,408</t>
  </si>
  <si>
    <t>1,369,919</t>
  </si>
  <si>
    <t>1,003,251</t>
  </si>
  <si>
    <t>1,474,247</t>
  </si>
  <si>
    <t>1,047,953</t>
  </si>
  <si>
    <t>1,178,734</t>
  </si>
  <si>
    <t>1,655,008</t>
  </si>
  <si>
    <t>1,021,976</t>
  </si>
  <si>
    <t>2,813,298</t>
  </si>
  <si>
    <t>2,546,826</t>
  </si>
  <si>
    <t>2,155,434</t>
  </si>
  <si>
    <t>2,243,624</t>
  </si>
  <si>
    <t>1,487,182</t>
  </si>
  <si>
    <t>1,372,990</t>
  </si>
  <si>
    <t>2,005,566</t>
  </si>
  <si>
    <t>1,025,504</t>
  </si>
  <si>
    <t>1,625,358</t>
  </si>
  <si>
    <t>1,554,238</t>
  </si>
  <si>
    <t>1,400,137</t>
  </si>
  <si>
    <t>1,189,241</t>
  </si>
  <si>
    <t>1,121,102</t>
  </si>
  <si>
    <t>1,148,893</t>
  </si>
  <si>
    <t>1,615,847</t>
  </si>
  <si>
    <t>1,158,440</t>
  </si>
  <si>
    <t>1,038,033</t>
  </si>
  <si>
    <t>3,816,549</t>
  </si>
  <si>
    <t>3,294,279</t>
  </si>
  <si>
    <t>3,629,681</t>
  </si>
  <si>
    <t>3,291,577</t>
  </si>
  <si>
    <t>2,665,916</t>
  </si>
  <si>
    <t>2,296,020</t>
  </si>
  <si>
    <t>3,660,574</t>
  </si>
  <si>
    <t>1,304,436</t>
  </si>
  <si>
    <t>2,093,023</t>
  </si>
  <si>
    <t>1,946,427</t>
  </si>
  <si>
    <t>1,916,166</t>
  </si>
  <si>
    <t>1,536,737</t>
  </si>
  <si>
    <t>2,627,517</t>
  </si>
  <si>
    <t>2,167,992</t>
  </si>
  <si>
    <t>1,144,676</t>
  </si>
  <si>
    <t>6,154,037</t>
  </si>
  <si>
    <t>5,875,174</t>
  </si>
  <si>
    <t>5,949,784</t>
  </si>
  <si>
    <t>5,787,526</t>
  </si>
  <si>
    <t>7,553,278</t>
  </si>
  <si>
    <t>6,561,661</t>
  </si>
  <si>
    <t>5,443,760</t>
  </si>
  <si>
    <t>2,378,214</t>
  </si>
  <si>
    <t>1,818,058</t>
  </si>
  <si>
    <t>1,476,119</t>
  </si>
  <si>
    <t>-1,791,227</t>
  </si>
  <si>
    <t>-1,418,319</t>
  </si>
  <si>
    <t>-1,104,558</t>
  </si>
  <si>
    <t>2,377,000</t>
  </si>
  <si>
    <t>2,452,000</t>
  </si>
  <si>
    <t>2,621,000</t>
  </si>
  <si>
    <t>2,897,000</t>
  </si>
  <si>
    <t>3,665,500</t>
  </si>
  <si>
    <t>1,009,769</t>
  </si>
  <si>
    <t>1,137,024</t>
  </si>
  <si>
    <t>1,338,719</t>
  </si>
  <si>
    <t>1,250,127</t>
  </si>
  <si>
    <t>1,255,516</t>
  </si>
  <si>
    <t>1,662,615</t>
  </si>
  <si>
    <t>1,556,394</t>
  </si>
  <si>
    <t>1,538,605</t>
  </si>
  <si>
    <t>1,660,764</t>
  </si>
  <si>
    <t>1,929,526</t>
  </si>
  <si>
    <t>1,590,149</t>
  </si>
  <si>
    <t>1,588,767</t>
  </si>
  <si>
    <t>11,237,995</t>
  </si>
  <si>
    <t>10,276,966</t>
  </si>
  <si>
    <t>9,516,657</t>
  </si>
  <si>
    <t>8,953,710</t>
  </si>
  <si>
    <t>7,732,479</t>
  </si>
  <si>
    <t>7,278,815</t>
  </si>
  <si>
    <t>5,227,426</t>
  </si>
  <si>
    <t>5,273,370</t>
  </si>
  <si>
    <t>4,294,152</t>
  </si>
  <si>
    <t>3,753,236</t>
  </si>
  <si>
    <t>9,234,430</t>
  </si>
  <si>
    <t>8,377,612</t>
  </si>
  <si>
    <t>7,760,976</t>
  </si>
  <si>
    <t>7,352,251</t>
  </si>
  <si>
    <t>6,184,034</t>
  </si>
  <si>
    <t>5,695,917</t>
  </si>
  <si>
    <t>4,177,984</t>
  </si>
  <si>
    <t>4,037,654</t>
  </si>
  <si>
    <t>3,376,719</t>
  </si>
  <si>
    <t>2,958,998</t>
  </si>
  <si>
    <t>1,365,799</t>
  </si>
  <si>
    <t>1,337,927</t>
  </si>
  <si>
    <t>1,183,652</t>
  </si>
  <si>
    <t>1,083,319</t>
  </si>
  <si>
    <t>1,107,433</t>
  </si>
  <si>
    <t>1,178,520</t>
  </si>
  <si>
    <t>1,018,153</t>
  </si>
  <si>
    <t>1,008,670</t>
  </si>
  <si>
    <t>335.8</t>
  </si>
  <si>
    <t>327.3</t>
  </si>
  <si>
    <t>280.6</t>
  </si>
  <si>
    <t>229.0</t>
  </si>
  <si>
    <t>247.7</t>
  </si>
  <si>
    <t>303.0</t>
  </si>
  <si>
    <t>219.0</t>
  </si>
  <si>
    <t>310.0</t>
  </si>
  <si>
    <t>189.0</t>
  </si>
  <si>
    <t>120.0</t>
  </si>
  <si>
    <t>80.0</t>
  </si>
  <si>
    <t>95.0</t>
  </si>
  <si>
    <t>96.0</t>
  </si>
  <si>
    <t>64.0</t>
  </si>
  <si>
    <t>56.0</t>
  </si>
  <si>
    <t>68.0</t>
  </si>
  <si>
    <t>80.8</t>
  </si>
  <si>
    <t>1,313,615</t>
  </si>
  <si>
    <t>1,253,170</t>
  </si>
  <si>
    <t>1,113,292</t>
  </si>
  <si>
    <t>1,004,361</t>
  </si>
  <si>
    <t>1,034,299</t>
  </si>
  <si>
    <t>1,088,206</t>
  </si>
  <si>
    <t>325.0</t>
  </si>
  <si>
    <t>338.3</t>
  </si>
  <si>
    <t>280.9</t>
  </si>
  <si>
    <t>227.0</t>
  </si>
  <si>
    <t>267.4</t>
  </si>
  <si>
    <t>308.0</t>
  </si>
  <si>
    <t>289.0</t>
  </si>
  <si>
    <t>198.0</t>
  </si>
  <si>
    <t>334.9</t>
  </si>
  <si>
    <t>325.2</t>
  </si>
  <si>
    <t>228.0</t>
  </si>
  <si>
    <t>246.5</t>
  </si>
  <si>
    <t>301.0</t>
  </si>
  <si>
    <t>214.0</t>
  </si>
  <si>
    <t>304.0</t>
  </si>
  <si>
    <t>187.0</t>
  </si>
  <si>
    <t>324.2</t>
  </si>
  <si>
    <t>336.2</t>
  </si>
  <si>
    <t>279.4</t>
  </si>
  <si>
    <t>225.0</t>
  </si>
  <si>
    <t>266.2</t>
  </si>
  <si>
    <t>305.0</t>
  </si>
  <si>
    <t>195.0</t>
  </si>
  <si>
    <t>4,351,000</t>
  </si>
  <si>
    <t>4,356,000</t>
  </si>
  <si>
    <t>4,045,000</t>
  </si>
  <si>
    <t>3,182,000</t>
  </si>
  <si>
    <t>1,514,388</t>
  </si>
  <si>
    <t>1,965,655</t>
  </si>
  <si>
    <t>1,806,013</t>
  </si>
  <si>
    <t>1,719,324</t>
  </si>
  <si>
    <t>1,676,133</t>
  </si>
  <si>
    <t>1,452,240</t>
  </si>
  <si>
    <t>1,369,926</t>
  </si>
  <si>
    <t>1,031,896</t>
  </si>
  <si>
    <t>1,967,654</t>
  </si>
  <si>
    <t>1,087,249</t>
  </si>
  <si>
    <t>1,476,456</t>
  </si>
  <si>
    <t>1,452,690</t>
  </si>
  <si>
    <t>1,500,000</t>
  </si>
  <si>
    <t>1,483,991</t>
  </si>
  <si>
    <t>-1,126,886</t>
  </si>
  <si>
    <t>1,755,168</t>
  </si>
  <si>
    <t>1,148,964</t>
  </si>
  <si>
    <t>1,330,769</t>
  </si>
  <si>
    <t>1,218,162</t>
  </si>
  <si>
    <t>1,227,959</t>
  </si>
  <si>
    <t>1,061,857</t>
  </si>
  <si>
    <t>1,095,644</t>
  </si>
  <si>
    <t>1,261,096</t>
  </si>
  <si>
    <t>1,033,467</t>
  </si>
  <si>
    <t>2,204,246</t>
  </si>
  <si>
    <t>-2,362,991</t>
  </si>
  <si>
    <t>1,485,386</t>
  </si>
  <si>
    <t>2,144,571</t>
  </si>
  <si>
    <t>7,913,741</t>
  </si>
  <si>
    <t>7,217,783</t>
  </si>
  <si>
    <t>6,684,041</t>
  </si>
  <si>
    <t>6,273,216</t>
  </si>
  <si>
    <t>5,245,941</t>
  </si>
  <si>
    <t>4,820,683</t>
  </si>
  <si>
    <t>3,648,523</t>
  </si>
  <si>
    <t>3,445,833</t>
  </si>
  <si>
    <t>2,694,518</t>
  </si>
  <si>
    <t>2,428,537</t>
  </si>
  <si>
    <t>3,437,345</t>
  </si>
  <si>
    <t>3,159,898</t>
  </si>
  <si>
    <t>2,961,784</t>
  </si>
  <si>
    <t>2,743,455</t>
  </si>
  <si>
    <t>2,577,935</t>
  </si>
  <si>
    <t>2,550,836</t>
  </si>
  <si>
    <t>1,656,248</t>
  </si>
  <si>
    <t>1,876,419</t>
  </si>
  <si>
    <t>1,633,269</t>
  </si>
  <si>
    <t>1,360,371</t>
  </si>
  <si>
    <t>1,005,329</t>
  </si>
  <si>
    <t>1,867,382</t>
  </si>
  <si>
    <t>1,940,988</t>
  </si>
  <si>
    <t>1,500,704</t>
  </si>
  <si>
    <t>1,752,022</t>
  </si>
  <si>
    <t>3,499,090</t>
  </si>
  <si>
    <t>3,217,285</t>
  </si>
  <si>
    <t>1,373,760</t>
  </si>
  <si>
    <t>1,115,742</t>
  </si>
  <si>
    <t>Aug</t>
  </si>
  <si>
    <t>1,604,719</t>
  </si>
  <si>
    <t>1,467,317</t>
  </si>
  <si>
    <t>1,251,880</t>
  </si>
  <si>
    <t>1,140,807</t>
  </si>
  <si>
    <t>1,109,391</t>
  </si>
  <si>
    <t>1,665,941</t>
  </si>
  <si>
    <t>1,525,976</t>
  </si>
  <si>
    <t>1,307,160</t>
  </si>
  <si>
    <t>1,218,640</t>
  </si>
  <si>
    <t>1,174,142</t>
  </si>
  <si>
    <t>1,729,079</t>
  </si>
  <si>
    <t>1,589,742</t>
  </si>
  <si>
    <t>1,370,388</t>
  </si>
  <si>
    <t>1,283,104</t>
  </si>
  <si>
    <t>1,235,826</t>
  </si>
  <si>
    <t>1,058,058</t>
  </si>
  <si>
    <t>1,225,385</t>
  </si>
  <si>
    <t>1,131,599</t>
  </si>
  <si>
    <t>1,189,153</t>
  </si>
  <si>
    <t>1,100,048</t>
  </si>
  <si>
    <t>1,237,320</t>
  </si>
  <si>
    <t>1,146,035</t>
  </si>
  <si>
    <t>1,014,246</t>
  </si>
  <si>
    <t>1,127,824</t>
  </si>
  <si>
    <t>1,038,738</t>
  </si>
  <si>
    <t>1,252,184</t>
  </si>
  <si>
    <t>1,161,163</t>
  </si>
  <si>
    <t>1,027,702</t>
  </si>
  <si>
    <t>3,031,951</t>
  </si>
  <si>
    <t>3,004,227</t>
  </si>
  <si>
    <t>2,948,025</t>
  </si>
  <si>
    <t>2,590,416</t>
  </si>
  <si>
    <t>2,159,240</t>
  </si>
  <si>
    <t>2,108,072</t>
  </si>
  <si>
    <t>1,942,957</t>
  </si>
  <si>
    <t>2,123,359</t>
  </si>
  <si>
    <t>1,665,585</t>
  </si>
  <si>
    <t>1,821,931</t>
  </si>
  <si>
    <t>2,398,400</t>
  </si>
  <si>
    <t>2,327,165</t>
  </si>
  <si>
    <t>2,274,398</t>
  </si>
  <si>
    <t>2,055,577</t>
  </si>
  <si>
    <t>1,749,818</t>
  </si>
  <si>
    <t>1,698,112</t>
  </si>
  <si>
    <t>1,459,613</t>
  </si>
  <si>
    <t>1,566,823</t>
  </si>
  <si>
    <t>1,318,652</t>
  </si>
  <si>
    <t>1,411,431</t>
  </si>
  <si>
    <t>756.1</t>
  </si>
  <si>
    <t>869.5</t>
  </si>
  <si>
    <t>780.0</t>
  </si>
  <si>
    <t>451.9</t>
  </si>
  <si>
    <t>428.6</t>
  </si>
  <si>
    <t>351.1</t>
  </si>
  <si>
    <t>192.8</t>
  </si>
  <si>
    <t>179.2</t>
  </si>
  <si>
    <t>93.7</t>
  </si>
  <si>
    <t>324.4</t>
  </si>
  <si>
    <t>288.4</t>
  </si>
  <si>
    <t>327.5</t>
  </si>
  <si>
    <t>292.7</t>
  </si>
  <si>
    <t>180.4</t>
  </si>
  <si>
    <t>163.5</t>
  </si>
  <si>
    <t>110.6</t>
  </si>
  <si>
    <t>59.4</t>
  </si>
  <si>
    <t>56.5</t>
  </si>
  <si>
    <t>230.7</t>
  </si>
  <si>
    <t>262.0</t>
  </si>
  <si>
    <t>234.2</t>
  </si>
  <si>
    <t>139.0</t>
  </si>
  <si>
    <t>94.0</t>
  </si>
  <si>
    <t>50.5</t>
  </si>
  <si>
    <t>48.0</t>
  </si>
  <si>
    <t>756.7</t>
  </si>
  <si>
    <t>869.0</t>
  </si>
  <si>
    <t>779.2</t>
  </si>
  <si>
    <t>488.4</t>
  </si>
  <si>
    <t>430.1</t>
  </si>
  <si>
    <t>351.6</t>
  </si>
  <si>
    <t>758.4</t>
  </si>
  <si>
    <t>858.3</t>
  </si>
  <si>
    <t>756.6</t>
  </si>
  <si>
    <t>421.3</t>
  </si>
  <si>
    <t>407.3</t>
  </si>
  <si>
    <t>336.8</t>
  </si>
  <si>
    <t>184.7</t>
  </si>
  <si>
    <t>171.8</t>
  </si>
  <si>
    <t>758.9</t>
  </si>
  <si>
    <t>857.8</t>
  </si>
  <si>
    <t>755.9</t>
  </si>
  <si>
    <t>455.3</t>
  </si>
  <si>
    <t>408.7</t>
  </si>
  <si>
    <t>337.3</t>
  </si>
  <si>
    <t>163.1</t>
  </si>
  <si>
    <t>268.4</t>
  </si>
  <si>
    <t>274.0</t>
  </si>
  <si>
    <t>1,749,817</t>
  </si>
  <si>
    <t>1,566,825</t>
  </si>
  <si>
    <t>1,575,500</t>
  </si>
  <si>
    <t>1,572,900</t>
  </si>
  <si>
    <t>1,087,900</t>
  </si>
  <si>
    <t>4,886,609</t>
  </si>
  <si>
    <t>4,617,278</t>
  </si>
  <si>
    <t>4,434,878</t>
  </si>
  <si>
    <t>4,605,275</t>
  </si>
  <si>
    <t>4,469,232</t>
  </si>
  <si>
    <t>3,549,998</t>
  </si>
  <si>
    <t>3,341,782</t>
  </si>
  <si>
    <t>3,185,425</t>
  </si>
  <si>
    <t>3,296,706</t>
  </si>
  <si>
    <t>3,745,825</t>
  </si>
  <si>
    <t>1,125,350</t>
  </si>
  <si>
    <t>1,076,974</t>
  </si>
  <si>
    <t>1,060,006</t>
  </si>
  <si>
    <t>1,112,664</t>
  </si>
  <si>
    <t>1,697,221</t>
  </si>
  <si>
    <t>1,586,626</t>
  </si>
  <si>
    <t>1,604,099</t>
  </si>
  <si>
    <t>1,669,373</t>
  </si>
  <si>
    <t>1,537,293</t>
  </si>
  <si>
    <t>7,042,312</t>
  </si>
  <si>
    <t>6,685,126</t>
  </si>
  <si>
    <t>6,493,594</t>
  </si>
  <si>
    <t>6,735,686</t>
  </si>
  <si>
    <t>6,542,364</t>
  </si>
  <si>
    <t>3,757,887</t>
  </si>
  <si>
    <t>4,014,355</t>
  </si>
  <si>
    <t>3,549,631</t>
  </si>
  <si>
    <t>4,371,115</t>
  </si>
  <si>
    <t>3,970,700</t>
  </si>
  <si>
    <t>2,115,657</t>
  </si>
  <si>
    <t>2,169,999</t>
  </si>
  <si>
    <t>1,878,113</t>
  </si>
  <si>
    <t>1,422,623</t>
  </si>
  <si>
    <t>1,302,083</t>
  </si>
  <si>
    <t>1,852,707</t>
  </si>
  <si>
    <t>1,467,239</t>
  </si>
  <si>
    <t>1,201,049</t>
  </si>
  <si>
    <t>1,393,337</t>
  </si>
  <si>
    <t>1,316,266</t>
  </si>
  <si>
    <t>1,277,781</t>
  </si>
  <si>
    <t>1,243,324</t>
  </si>
  <si>
    <t>1,502,331</t>
  </si>
  <si>
    <t>1,071,444</t>
  </si>
  <si>
    <t>1,551,170</t>
  </si>
  <si>
    <t>1,445,221</t>
  </si>
  <si>
    <t>1,015,060</t>
  </si>
  <si>
    <t>1,222,040</t>
  </si>
  <si>
    <t>1,312,942</t>
  </si>
  <si>
    <t>1,181,273</t>
  </si>
  <si>
    <t>5,913,590</t>
  </si>
  <si>
    <t>6,082,203</t>
  </si>
  <si>
    <t>5,608,347</t>
  </si>
  <si>
    <t>6,501,526</t>
  </si>
  <si>
    <t>6,043,832</t>
  </si>
  <si>
    <t>2,877,672</t>
  </si>
  <si>
    <t>2,792,604</t>
  </si>
  <si>
    <t>2,480,090</t>
  </si>
  <si>
    <t>2,004,895</t>
  </si>
  <si>
    <t>1,827,046</t>
  </si>
  <si>
    <t>10,800,199</t>
  </si>
  <si>
    <t>10,699,481</t>
  </si>
  <si>
    <t>10,043,225</t>
  </si>
  <si>
    <t>11,106,801</t>
  </si>
  <si>
    <t>10,513,064</t>
  </si>
  <si>
    <t>2,975,297</t>
  </si>
  <si>
    <t>2,895,406</t>
  </si>
  <si>
    <t>2,568,728</t>
  </si>
  <si>
    <t>2,022,996</t>
  </si>
  <si>
    <t>1,843,229</t>
  </si>
  <si>
    <t>5,011,292</t>
  </si>
  <si>
    <t>4,625,348</t>
  </si>
  <si>
    <t>3,664,692</t>
  </si>
  <si>
    <t>3,905,065</t>
  </si>
  <si>
    <t>3,483,914</t>
  </si>
  <si>
    <t>1,677,370</t>
  </si>
  <si>
    <t>1,728,614</t>
  </si>
  <si>
    <t>1,584,540</t>
  </si>
  <si>
    <t>1,358,428</t>
  </si>
  <si>
    <t>1,212,130</t>
  </si>
  <si>
    <t>1,193,473</t>
  </si>
  <si>
    <t>1,189,482</t>
  </si>
  <si>
    <t>1,184,194</t>
  </si>
  <si>
    <t>1,188,680</t>
  </si>
  <si>
    <t>1,187,399</t>
  </si>
  <si>
    <t>2,943,871</t>
  </si>
  <si>
    <t>2,851,418</t>
  </si>
  <si>
    <t>2,134,148</t>
  </si>
  <si>
    <t>2,215,919</t>
  </si>
  <si>
    <t>1,755,638</t>
  </si>
  <si>
    <t>1,563,243</t>
  </si>
  <si>
    <t>1,620,682</t>
  </si>
  <si>
    <t>1,496,895</t>
  </si>
  <si>
    <t>1,283,031</t>
  </si>
  <si>
    <t>1,162,803</t>
  </si>
  <si>
    <t>5,121,727</t>
  </si>
  <si>
    <t>4,721,969</t>
  </si>
  <si>
    <t>3,756,629</t>
  </si>
  <si>
    <t>4,007,699</t>
  </si>
  <si>
    <t>3,564,286</t>
  </si>
  <si>
    <t>1,746,906</t>
  </si>
  <si>
    <t>1,789,375</t>
  </si>
  <si>
    <t>1,633,242</t>
  </si>
  <si>
    <t>1,399,351</t>
  </si>
  <si>
    <t>1,246,470</t>
  </si>
  <si>
    <t>3,840,143</t>
  </si>
  <si>
    <t>3,818,656</t>
  </si>
  <si>
    <t>3,924,245</t>
  </si>
  <si>
    <t>5,121,783</t>
  </si>
  <si>
    <t>5,000,698</t>
  </si>
  <si>
    <t>3,298,904</t>
  </si>
  <si>
    <t>3,339,750</t>
  </si>
  <si>
    <t>3,209,875</t>
  </si>
  <si>
    <t>4,145,142</t>
  </si>
  <si>
    <t>4,374,483</t>
  </si>
  <si>
    <t>1,838,329</t>
  </si>
  <si>
    <t>2,158,856</t>
  </si>
  <si>
    <t>2,362,351</t>
  </si>
  <si>
    <t>1,977,319</t>
  </si>
  <si>
    <t>1,948,080</t>
  </si>
  <si>
    <t>1,480,502</t>
  </si>
  <si>
    <t>1,711,483</t>
  </si>
  <si>
    <t>1,386,122</t>
  </si>
  <si>
    <t>1,341,938</t>
  </si>
  <si>
    <t>1,323,664</t>
  </si>
  <si>
    <t>5,678,472</t>
  </si>
  <si>
    <t>5,977,512</t>
  </si>
  <si>
    <t>6,286,596</t>
  </si>
  <si>
    <t>7,099,102</t>
  </si>
  <si>
    <t>6,948,778</t>
  </si>
  <si>
    <t>1,228,391</t>
  </si>
  <si>
    <t>1,106,031</t>
  </si>
  <si>
    <t>1,919,558</t>
  </si>
  <si>
    <t>1,855,499</t>
  </si>
  <si>
    <t>1,187,280</t>
  </si>
  <si>
    <t>2,393,796</t>
  </si>
  <si>
    <t>2,022,620</t>
  </si>
  <si>
    <t>1,326,669</t>
  </si>
  <si>
    <t>1,247,656</t>
  </si>
  <si>
    <t>1,081,897</t>
  </si>
  <si>
    <t>8,961,870</t>
  </si>
  <si>
    <t>8,540,625</t>
  </si>
  <si>
    <t>7,680,874</t>
  </si>
  <si>
    <t>9,129,482</t>
  </si>
  <si>
    <t>8,564,984</t>
  </si>
  <si>
    <t>2,186,309</t>
  </si>
  <si>
    <t>1,973,063</t>
  </si>
  <si>
    <t>1,772,512</t>
  </si>
  <si>
    <t>1,494,714</t>
  </si>
  <si>
    <t>1,336,311</t>
  </si>
  <si>
    <t>1,775,400</t>
  </si>
  <si>
    <t>1,470,700</t>
  </si>
  <si>
    <t>1,563,500</t>
  </si>
  <si>
    <t>1,837,900</t>
  </si>
  <si>
    <t>5,703,713</t>
  </si>
  <si>
    <t>8,690,658</t>
  </si>
  <si>
    <t>7,853,156</t>
  </si>
  <si>
    <t>8,801,454</t>
  </si>
  <si>
    <t>5,143,240</t>
  </si>
  <si>
    <t>1,323,067</t>
  </si>
  <si>
    <t>1,083,567</t>
  </si>
  <si>
    <t>1,243,720</t>
  </si>
  <si>
    <t>7,647,415</t>
  </si>
  <si>
    <t>7,732,692</t>
  </si>
  <si>
    <t>6,807,927</t>
  </si>
  <si>
    <t>8,243,988</t>
  </si>
  <si>
    <t>6,168,777</t>
  </si>
  <si>
    <t>5,039,134</t>
  </si>
  <si>
    <t>4,997,354</t>
  </si>
  <si>
    <t>4,647,951</t>
  </si>
  <si>
    <t>3,657,196</t>
  </si>
  <si>
    <t>3,423,219</t>
  </si>
  <si>
    <t>5,026,779</t>
  </si>
  <si>
    <t>4,823,816</t>
  </si>
  <si>
    <t>4,360,013</t>
  </si>
  <si>
    <t>5,051,014</t>
  </si>
  <si>
    <t>3,832,997</t>
  </si>
  <si>
    <t>3,062,606</t>
  </si>
  <si>
    <t>3,049,222</t>
  </si>
  <si>
    <t>2,875,765</t>
  </si>
  <si>
    <t>2,299,778</t>
  </si>
  <si>
    <t>2,160,639</t>
  </si>
  <si>
    <t>1,513,879</t>
  </si>
  <si>
    <t>1,596,220</t>
  </si>
  <si>
    <t>1,420,863</t>
  </si>
  <si>
    <t>2,104,085</t>
  </si>
  <si>
    <t>1,295,959</t>
  </si>
  <si>
    <t>1,070,950</t>
  </si>
  <si>
    <t>1,163,730</t>
  </si>
  <si>
    <t>1,180,263</t>
  </si>
  <si>
    <t>1,003,765</t>
  </si>
  <si>
    <t>1,682,117</t>
  </si>
  <si>
    <t>1,366,565</t>
  </si>
  <si>
    <t>544.3</t>
  </si>
  <si>
    <t>727.1</t>
  </si>
  <si>
    <t>391.9</t>
  </si>
  <si>
    <t>703.4</t>
  </si>
  <si>
    <t>588.2</t>
  </si>
  <si>
    <t>565.0</t>
  </si>
  <si>
    <t>487.9</t>
  </si>
  <si>
    <t>455.7</t>
  </si>
  <si>
    <t>333.7</t>
  </si>
  <si>
    <t>315.2</t>
  </si>
  <si>
    <t>363.0</t>
  </si>
  <si>
    <t>416.0</t>
  </si>
  <si>
    <t>90.0</t>
  </si>
  <si>
    <t>469.0</t>
  </si>
  <si>
    <t>365.0</t>
  </si>
  <si>
    <t>377.0</t>
  </si>
  <si>
    <t>220.0</t>
  </si>
  <si>
    <t>208.0</t>
  </si>
  <si>
    <t>290.4</t>
  </si>
  <si>
    <t>332.8</t>
  </si>
  <si>
    <t>398.7</t>
  </si>
  <si>
    <t>310.3</t>
  </si>
  <si>
    <t>320.5</t>
  </si>
  <si>
    <t>273.7</t>
  </si>
  <si>
    <t>255.9</t>
  </si>
  <si>
    <t>1,375,399</t>
  </si>
  <si>
    <t>1,448,969</t>
  </si>
  <si>
    <t>1,239,603</t>
  </si>
  <si>
    <t>1,942,502</t>
  </si>
  <si>
    <t>1,176,675</t>
  </si>
  <si>
    <t>528.3</t>
  </si>
  <si>
    <t>734.6</t>
  </si>
  <si>
    <t>401.3</t>
  </si>
  <si>
    <t>785.8</t>
  </si>
  <si>
    <t>587.7</t>
  </si>
  <si>
    <t>571.6</t>
  </si>
  <si>
    <t>489.5</t>
  </si>
  <si>
    <t>443.3</t>
  </si>
  <si>
    <t>333.6</t>
  </si>
  <si>
    <t>295.7</t>
  </si>
  <si>
    <t>500.9</t>
  </si>
  <si>
    <t>667.7</t>
  </si>
  <si>
    <t>357.9</t>
  </si>
  <si>
    <t>640.5</t>
  </si>
  <si>
    <t>532.2</t>
  </si>
  <si>
    <t>511.0</t>
  </si>
  <si>
    <t>443.2</t>
  </si>
  <si>
    <t>419.8</t>
  </si>
  <si>
    <t>312.7</t>
  </si>
  <si>
    <t>299.2</t>
  </si>
  <si>
    <t>486.1</t>
  </si>
  <si>
    <t>674.6</t>
  </si>
  <si>
    <t>366.5</t>
  </si>
  <si>
    <t>715.5</t>
  </si>
  <si>
    <t>531.7</t>
  </si>
  <si>
    <t>517.0</t>
  </si>
  <si>
    <t>444.8</t>
  </si>
  <si>
    <t>3,454,797</t>
  </si>
  <si>
    <t>5,843,719</t>
  </si>
  <si>
    <t>3,166,679</t>
  </si>
  <si>
    <t>6,206,499</t>
  </si>
  <si>
    <t>2,230,899</t>
  </si>
  <si>
    <t>1,273,923</t>
  </si>
  <si>
    <t>1,556,871</t>
  </si>
  <si>
    <t>1,550,663</t>
  </si>
  <si>
    <t>1,203,901</t>
  </si>
  <si>
    <t>1,176,870</t>
  </si>
  <si>
    <t>1,196,616</t>
  </si>
  <si>
    <t>1,111,943</t>
  </si>
  <si>
    <t>1,127,675</t>
  </si>
  <si>
    <t>1,148,907</t>
  </si>
  <si>
    <t>1,728,610</t>
  </si>
  <si>
    <t>1,091,702</t>
  </si>
  <si>
    <t>1,150,997</t>
  </si>
  <si>
    <t>1,053,395</t>
  </si>
  <si>
    <t>1,181,177</t>
  </si>
  <si>
    <t>1,163,861</t>
  </si>
  <si>
    <t>1,566,461</t>
  </si>
  <si>
    <t>1,384,817</t>
  </si>
  <si>
    <t>1,492,259</t>
  </si>
  <si>
    <t>1,146,669</t>
  </si>
  <si>
    <t>1,711,108</t>
  </si>
  <si>
    <t>1,187,874</t>
  </si>
  <si>
    <t>1,042,526</t>
  </si>
  <si>
    <t>1,302,893</t>
  </si>
  <si>
    <t>1,707,248</t>
  </si>
  <si>
    <t>1,615,625</t>
  </si>
  <si>
    <t>1,073,360</t>
  </si>
  <si>
    <t>1,238,377</t>
  </si>
  <si>
    <t>1,251,863</t>
  </si>
  <si>
    <t>4,545,702</t>
  </si>
  <si>
    <t>-4,755,166</t>
  </si>
  <si>
    <t>4,033,251</t>
  </si>
  <si>
    <t>1,154,615</t>
  </si>
  <si>
    <t>5,175,877</t>
  </si>
  <si>
    <t>8,200,000</t>
  </si>
  <si>
    <t>4,900,000</t>
  </si>
  <si>
    <t>3,960,510</t>
  </si>
  <si>
    <t>3,295,336</t>
  </si>
  <si>
    <t>3,320,349</t>
  </si>
  <si>
    <t>2,555,553</t>
  </si>
  <si>
    <t>2,409,187</t>
  </si>
  <si>
    <t>3,300,000</t>
  </si>
  <si>
    <t>2,285,294</t>
  </si>
  <si>
    <t>2,048,595</t>
  </si>
  <si>
    <t>1,693,335</t>
  </si>
  <si>
    <t>1,127,469</t>
  </si>
  <si>
    <t>1,033,782</t>
  </si>
  <si>
    <t>1,300,000</t>
  </si>
  <si>
    <t>1,018,234</t>
  </si>
  <si>
    <t>1,370,439</t>
  </si>
  <si>
    <t>1,217,459</t>
  </si>
  <si>
    <t>1,063,805</t>
  </si>
  <si>
    <t>1,157,001</t>
  </si>
  <si>
    <t>1,069,634</t>
  </si>
  <si>
    <t>1,174,692</t>
  </si>
  <si>
    <t>1,548,800</t>
  </si>
  <si>
    <t>1,869,100</t>
  </si>
  <si>
    <t>1,646,500</t>
  </si>
  <si>
    <t>2,891,900</t>
  </si>
  <si>
    <t>4,374,000</t>
  </si>
  <si>
    <t>3,741,458</t>
  </si>
  <si>
    <t>1,305,569</t>
  </si>
  <si>
    <t>1,530,363</t>
  </si>
  <si>
    <t>1,982,342</t>
  </si>
  <si>
    <t>2,674,006</t>
  </si>
  <si>
    <t>1,358,663</t>
  </si>
  <si>
    <t>1,735,524</t>
  </si>
  <si>
    <t>1,027,809</t>
  </si>
  <si>
    <t>1,109,085</t>
  </si>
  <si>
    <t>2,000,000</t>
  </si>
  <si>
    <t>16.7</t>
  </si>
  <si>
    <t>31.6</t>
  </si>
  <si>
    <t>15.0</t>
  </si>
  <si>
    <t>12.0</t>
  </si>
  <si>
    <t>18.6</t>
  </si>
  <si>
    <t>31.5</t>
  </si>
  <si>
    <t>33.8</t>
  </si>
  <si>
    <t>1,160,768</t>
  </si>
  <si>
    <t>1,071,869</t>
  </si>
  <si>
    <t>1,051,259</t>
  </si>
  <si>
    <t>1,048,280</t>
  </si>
  <si>
    <t>1,045,078</t>
  </si>
  <si>
    <t>1,181,521</t>
  </si>
  <si>
    <t>1,091,867</t>
  </si>
  <si>
    <t>1,076,838</t>
  </si>
  <si>
    <t>1,071,729</t>
  </si>
  <si>
    <t>1,029,024</t>
  </si>
  <si>
    <t>1,061,357</t>
  </si>
  <si>
    <t>1,332,808</t>
  </si>
  <si>
    <t>1,422,816</t>
  </si>
  <si>
    <t>1,177,817</t>
  </si>
  <si>
    <t>1,194,300</t>
  </si>
  <si>
    <t>1,053,062</t>
  </si>
  <si>
    <t>2,506,607</t>
  </si>
  <si>
    <t>2,504,046</t>
  </si>
  <si>
    <t>2,241,351</t>
  </si>
  <si>
    <t>2,250,470</t>
  </si>
  <si>
    <t>2,069,302</t>
  </si>
  <si>
    <t>2,039,532</t>
  </si>
  <si>
    <t>2,514,329</t>
  </si>
  <si>
    <t>2,514,683</t>
  </si>
  <si>
    <t>2,254,655</t>
  </si>
  <si>
    <t>2,266,029</t>
  </si>
  <si>
    <t>2,082,086</t>
  </si>
  <si>
    <t>2,046,648</t>
  </si>
  <si>
    <t>1,837,412</t>
  </si>
  <si>
    <t>1,854,391</t>
  </si>
  <si>
    <t>1,691,645</t>
  </si>
  <si>
    <t>1,596,148</t>
  </si>
  <si>
    <t>1,514,567</t>
  </si>
  <si>
    <t>1,461,224</t>
  </si>
  <si>
    <t>1,465,069</t>
  </si>
  <si>
    <t>1,500,248</t>
  </si>
  <si>
    <t>1,552,670</t>
  </si>
  <si>
    <t>1,581,402</t>
  </si>
  <si>
    <t>1,585,386</t>
  </si>
  <si>
    <t>2,094,202</t>
  </si>
  <si>
    <t>2,088,796</t>
  </si>
  <si>
    <t>1,928,679</t>
  </si>
  <si>
    <t>1,838,520</t>
  </si>
  <si>
    <t>1,735,314</t>
  </si>
  <si>
    <t>1,657,146</t>
  </si>
  <si>
    <t>4,417,674</t>
  </si>
  <si>
    <t>4,121,901</t>
  </si>
  <si>
    <t>4,051,890</t>
  </si>
  <si>
    <t>3,913,078</t>
  </si>
  <si>
    <t>3,468,312</t>
  </si>
  <si>
    <t>3,560,943</t>
  </si>
  <si>
    <t>3,395,377</t>
  </si>
  <si>
    <t>3,187,855</t>
  </si>
  <si>
    <t>3,257,803</t>
  </si>
  <si>
    <t>3,224,202</t>
  </si>
  <si>
    <t>2,864,073</t>
  </si>
  <si>
    <t>2,982,629</t>
  </si>
  <si>
    <t>92.0</t>
  </si>
  <si>
    <t>164.0</t>
  </si>
  <si>
    <t>49.0</t>
  </si>
  <si>
    <t>54.0</t>
  </si>
  <si>
    <t>11.0</t>
  </si>
  <si>
    <t>33.0</t>
  </si>
  <si>
    <t>34.0</t>
  </si>
  <si>
    <t>6.0</t>
  </si>
  <si>
    <t>10.0</t>
  </si>
  <si>
    <t>26.4</t>
  </si>
  <si>
    <t>27.2</t>
  </si>
  <si>
    <t>5.1</t>
  </si>
  <si>
    <t>8.5</t>
  </si>
  <si>
    <t>93.0</t>
  </si>
  <si>
    <t>-4.0</t>
  </si>
  <si>
    <t>91.0</t>
  </si>
  <si>
    <t>162.0</t>
  </si>
  <si>
    <t>163.0</t>
  </si>
  <si>
    <t>3,463,995</t>
  </si>
  <si>
    <t>3,420,978</t>
  </si>
  <si>
    <t>2,928,503</t>
  </si>
  <si>
    <t>4,639,232</t>
  </si>
  <si>
    <t>4,695,990</t>
  </si>
  <si>
    <t>4,881,405</t>
  </si>
  <si>
    <t>4,942,492</t>
  </si>
  <si>
    <t>5,675,862</t>
  </si>
  <si>
    <t>5,776,041</t>
  </si>
  <si>
    <t>5,777,108</t>
  </si>
  <si>
    <t>2,537,076</t>
  </si>
  <si>
    <t>2,533,162</t>
  </si>
  <si>
    <t>2,658,493</t>
  </si>
  <si>
    <t>2,658,494</t>
  </si>
  <si>
    <t>3,035,823</t>
  </si>
  <si>
    <t>2,905,304</t>
  </si>
  <si>
    <t>1,526,831</t>
  </si>
  <si>
    <t>1,521,405</t>
  </si>
  <si>
    <t>1,521,455</t>
  </si>
  <si>
    <t>1,521,505</t>
  </si>
  <si>
    <t>1,786,989</t>
  </si>
  <si>
    <t>1,787,040</t>
  </si>
  <si>
    <t>1,864,389</t>
  </si>
  <si>
    <t>1,007,415</t>
  </si>
  <si>
    <t>5,566,523</t>
  </si>
  <si>
    <t>5,922,829</t>
  </si>
  <si>
    <t>5,502,331</t>
  </si>
  <si>
    <t>5,696,096</t>
  </si>
  <si>
    <t>5,193,089</t>
  </si>
  <si>
    <t>5,132,889</t>
  </si>
  <si>
    <t>3,647,206</t>
  </si>
  <si>
    <t>1,824,072</t>
  </si>
  <si>
    <t>1,600,008</t>
  </si>
  <si>
    <t>1,464,929</t>
  </si>
  <si>
    <t>11,399,485</t>
  </si>
  <si>
    <t>11,672,784</t>
  </si>
  <si>
    <t>11,452,283</t>
  </si>
  <si>
    <t>11,988,096</t>
  </si>
  <si>
    <t>12,251,310</t>
  </si>
  <si>
    <t>12,121,798</t>
  </si>
  <si>
    <t>9,557,596</t>
  </si>
  <si>
    <t>2,141,390</t>
  </si>
  <si>
    <t>1,887,452</t>
  </si>
  <si>
    <t>1,752,373</t>
  </si>
  <si>
    <t>9,007,383</t>
  </si>
  <si>
    <t>9,318,513</t>
  </si>
  <si>
    <t>8,056,031</t>
  </si>
  <si>
    <t>8,302,728</t>
  </si>
  <si>
    <t>7,441,885</t>
  </si>
  <si>
    <t>7,788,962</t>
  </si>
  <si>
    <t>7,794,864</t>
  </si>
  <si>
    <t>3,054,901</t>
  </si>
  <si>
    <t>2,880,851</t>
  </si>
  <si>
    <t>2,663,483</t>
  </si>
  <si>
    <t>3,108,568</t>
  </si>
  <si>
    <t>2,926,748</t>
  </si>
  <si>
    <t>2,666,622</t>
  </si>
  <si>
    <t>2,940,337</t>
  </si>
  <si>
    <t>2,761,151</t>
  </si>
  <si>
    <t>2,157,236</t>
  </si>
  <si>
    <t>1,322,055</t>
  </si>
  <si>
    <t>5,475,759</t>
  </si>
  <si>
    <t>5,095,448</t>
  </si>
  <si>
    <t>4,262,339</t>
  </si>
  <si>
    <t>4,587,542</t>
  </si>
  <si>
    <t>3,797,414</t>
  </si>
  <si>
    <t>4,570,109</t>
  </si>
  <si>
    <t>4,127,293</t>
  </si>
  <si>
    <t>1,844,909</t>
  </si>
  <si>
    <t>1,704,778</t>
  </si>
  <si>
    <t>1,577,445</t>
  </si>
  <si>
    <t>1,263,364</t>
  </si>
  <si>
    <t>1,056,660</t>
  </si>
  <si>
    <t>1,047,710</t>
  </si>
  <si>
    <t>2,313,191</t>
  </si>
  <si>
    <t>15,767,636</t>
  </si>
  <si>
    <t>16,295,307</t>
  </si>
  <si>
    <t>14,626,909</t>
  </si>
  <si>
    <t>15,348,332</t>
  </si>
  <si>
    <t>14,017,333</t>
  </si>
  <si>
    <t>14,134,719</t>
  </si>
  <si>
    <t>11,575,352</t>
  </si>
  <si>
    <t>4,878,973</t>
  </si>
  <si>
    <t>4,480,859</t>
  </si>
  <si>
    <t>4,128,412</t>
  </si>
  <si>
    <t>20,406,868</t>
  </si>
  <si>
    <t>20,991,297</t>
  </si>
  <si>
    <t>19,508,314</t>
  </si>
  <si>
    <t>20,290,824</t>
  </si>
  <si>
    <t>19,693,195</t>
  </si>
  <si>
    <t>19,910,760</t>
  </si>
  <si>
    <t>17,352,460</t>
  </si>
  <si>
    <t>5,196,291</t>
  </si>
  <si>
    <t>4,768,303</t>
  </si>
  <si>
    <t>4,415,856</t>
  </si>
  <si>
    <t>10,830,627</t>
  </si>
  <si>
    <t>11,130,974</t>
  </si>
  <si>
    <t>10,348,769</t>
  </si>
  <si>
    <t>9,996,681</t>
  </si>
  <si>
    <t>10,034,717</t>
  </si>
  <si>
    <t>9,374,589</t>
  </si>
  <si>
    <t>6,744,903</t>
  </si>
  <si>
    <t>2,906,359</t>
  </si>
  <si>
    <t>2,856,333</t>
  </si>
  <si>
    <t>2,660,182</t>
  </si>
  <si>
    <t>10,134,574</t>
  </si>
  <si>
    <t>10,087,241</t>
  </si>
  <si>
    <t>10,041,690</t>
  </si>
  <si>
    <t>10,023,804</t>
  </si>
  <si>
    <t>9,992,815</t>
  </si>
  <si>
    <t>9,955,700</t>
  </si>
  <si>
    <t>5,079,194</t>
  </si>
  <si>
    <t>1,198,253</t>
  </si>
  <si>
    <t>1,189,684</t>
  </si>
  <si>
    <t>1,177,057</t>
  </si>
  <si>
    <t>-1,190,728</t>
  </si>
  <si>
    <t>-1,292,718</t>
  </si>
  <si>
    <t>-1,401,624</t>
  </si>
  <si>
    <t>-1,459,452</t>
  </si>
  <si>
    <t>-1,503,669</t>
  </si>
  <si>
    <t>-1,587,032</t>
  </si>
  <si>
    <t>1,886,781</t>
  </si>
  <si>
    <t>2,336,451</t>
  </si>
  <si>
    <t>1,708,703</t>
  </si>
  <si>
    <t>1,432,329</t>
  </si>
  <si>
    <t>1,545,571</t>
  </si>
  <si>
    <t>1,005,921</t>
  </si>
  <si>
    <t>1,479,480</t>
  </si>
  <si>
    <t>1,547,382</t>
  </si>
  <si>
    <t>1,527,861</t>
  </si>
  <si>
    <t>1,366,551</t>
  </si>
  <si>
    <t>10,834,026</t>
  </si>
  <si>
    <t>11,179,703</t>
  </si>
  <si>
    <t>10,386,753</t>
  </si>
  <si>
    <t>10,090,210</t>
  </si>
  <si>
    <t>10,113,499</t>
  </si>
  <si>
    <t>9,436,286</t>
  </si>
  <si>
    <t>7,129,168</t>
  </si>
  <si>
    <t>3,983,886</t>
  </si>
  <si>
    <t>3,361,071</t>
  </si>
  <si>
    <t>4,468,239</t>
  </si>
  <si>
    <t>5,140,659</t>
  </si>
  <si>
    <t>5,168,276</t>
  </si>
  <si>
    <t>1,996,415</t>
  </si>
  <si>
    <t>7,104,310</t>
  </si>
  <si>
    <t>1,211,607</t>
  </si>
  <si>
    <t>1,253,584</t>
  </si>
  <si>
    <t>1,248,056</t>
  </si>
  <si>
    <t>1,370,009</t>
  </si>
  <si>
    <t>1,458,933</t>
  </si>
  <si>
    <t>1,362,670</t>
  </si>
  <si>
    <t>1,409,273</t>
  </si>
  <si>
    <t>2,639,363</t>
  </si>
  <si>
    <t>1,965,983</t>
  </si>
  <si>
    <t>3,078,822</t>
  </si>
  <si>
    <t>3,598,846</t>
  </si>
  <si>
    <t>3,511,271</t>
  </si>
  <si>
    <t>5,515,289</t>
  </si>
  <si>
    <t>5,588,956</t>
  </si>
  <si>
    <t>6,450,523</t>
  </si>
  <si>
    <t>4,653,322</t>
  </si>
  <si>
    <t>5,059,955</t>
  </si>
  <si>
    <t>4,411,420</t>
  </si>
  <si>
    <t>8,478,059</t>
  </si>
  <si>
    <t>3,118,982</t>
  </si>
  <si>
    <t>1,683,048</t>
  </si>
  <si>
    <t>1,437,610</t>
  </si>
  <si>
    <t>1,340,682</t>
  </si>
  <si>
    <t>4,920,101</t>
  </si>
  <si>
    <t>5,155,506</t>
  </si>
  <si>
    <t>4,419,871</t>
  </si>
  <si>
    <t>4,557,148</t>
  </si>
  <si>
    <t>4,224,290</t>
  </si>
  <si>
    <t>3,803,962</t>
  </si>
  <si>
    <t>2,814,644</t>
  </si>
  <si>
    <t>1,648,147</t>
  </si>
  <si>
    <t>1,433,243</t>
  </si>
  <si>
    <t>1,337,810</t>
  </si>
  <si>
    <t>1,282,673</t>
  </si>
  <si>
    <t>4,648,709</t>
  </si>
  <si>
    <t>9,572,842</t>
  </si>
  <si>
    <t>9,811,594</t>
  </si>
  <si>
    <t>9,121,561</t>
  </si>
  <si>
    <t>10,200,614</t>
  </si>
  <si>
    <t>9,579,696</t>
  </si>
  <si>
    <t>10,474,474</t>
  </si>
  <si>
    <t>10,223,292</t>
  </si>
  <si>
    <t>2,289,932</t>
  </si>
  <si>
    <t>1,911,970</t>
  </si>
  <si>
    <t>1,755,674</t>
  </si>
  <si>
    <t>3,418,427</t>
  </si>
  <si>
    <t>2,867,990</t>
  </si>
  <si>
    <t>3,402,709</t>
  </si>
  <si>
    <t>3,242,773</t>
  </si>
  <si>
    <t>3,030,465</t>
  </si>
  <si>
    <t>4,675,882</t>
  </si>
  <si>
    <t>1,371,853</t>
  </si>
  <si>
    <t>1,443,241</t>
  </si>
  <si>
    <t>1,322,801</t>
  </si>
  <si>
    <t>14,817,912</t>
  </si>
  <si>
    <t>14,540,774</t>
  </si>
  <si>
    <t>14,854,992</t>
  </si>
  <si>
    <t>15,230,869</t>
  </si>
  <si>
    <t>15,281,775</t>
  </si>
  <si>
    <t>11,432,701</t>
  </si>
  <si>
    <t>14,233,478</t>
  </si>
  <si>
    <t>3,513,243</t>
  </si>
  <si>
    <t>3,330,693</t>
  </si>
  <si>
    <t>3,075,174</t>
  </si>
  <si>
    <t>1,000,000</t>
  </si>
  <si>
    <t>5,468,349</t>
  </si>
  <si>
    <t>4,638,105</t>
  </si>
  <si>
    <t>1,816,706</t>
  </si>
  <si>
    <t>1,872,258</t>
  </si>
  <si>
    <t>1,931,505</t>
  </si>
  <si>
    <t>1,924,460</t>
  </si>
  <si>
    <t>2,297,721</t>
  </si>
  <si>
    <t>2,132,347</t>
  </si>
  <si>
    <t>1,333,179</t>
  </si>
  <si>
    <t>2,654,621</t>
  </si>
  <si>
    <t>3,030,801</t>
  </si>
  <si>
    <t>2,868,821</t>
  </si>
  <si>
    <t>3,005,032</t>
  </si>
  <si>
    <t>2,667,065</t>
  </si>
  <si>
    <t>2,594,500</t>
  </si>
  <si>
    <t>1,756,816</t>
  </si>
  <si>
    <t>25,887,506</t>
  </si>
  <si>
    <t>24,425,996</t>
  </si>
  <si>
    <t>24,950,655</t>
  </si>
  <si>
    <t>25,025,159</t>
  </si>
  <si>
    <t>23,726,524</t>
  </si>
  <si>
    <t>20,204,431</t>
  </si>
  <si>
    <t>10,108,812</t>
  </si>
  <si>
    <t>7,855,142</t>
  </si>
  <si>
    <t>8,621,389</t>
  </si>
  <si>
    <t>6,952,789</t>
  </si>
  <si>
    <t>19,918,727</t>
  </si>
  <si>
    <t>18,207,915</t>
  </si>
  <si>
    <t>19,328,356</t>
  </si>
  <si>
    <t>19,303,628</t>
  </si>
  <si>
    <t>17,910,818</t>
  </si>
  <si>
    <t>14,908,631</t>
  </si>
  <si>
    <t>7,824,101</t>
  </si>
  <si>
    <t>5,913,470</t>
  </si>
  <si>
    <t>5,408,703</t>
  </si>
  <si>
    <t>4,601,202</t>
  </si>
  <si>
    <t>1,271,091</t>
  </si>
  <si>
    <t>2,459,067</t>
  </si>
  <si>
    <t>1,971,995</t>
  </si>
  <si>
    <t>1,890,509</t>
  </si>
  <si>
    <t>2,553,630</t>
  </si>
  <si>
    <t>1,750,217</t>
  </si>
  <si>
    <t>1,224,493</t>
  </si>
  <si>
    <t>1,300,418</t>
  </si>
  <si>
    <t>1,188,723</t>
  </si>
  <si>
    <t>1,195,487</t>
  </si>
  <si>
    <t>1,512,296</t>
  </si>
  <si>
    <t>1,101,239</t>
  </si>
  <si>
    <t>1,702,339</t>
  </si>
  <si>
    <t>1,058,466</t>
  </si>
  <si>
    <t>1,270,344</t>
  </si>
  <si>
    <t>1,452,391</t>
  </si>
  <si>
    <t>1,097,966</t>
  </si>
  <si>
    <t>1,253,022</t>
  </si>
  <si>
    <t>37.9</t>
  </si>
  <si>
    <t>96.8</t>
  </si>
  <si>
    <t>63.5</t>
  </si>
  <si>
    <t>98.5</t>
  </si>
  <si>
    <t>113.1</t>
  </si>
  <si>
    <t>-43.4</t>
  </si>
  <si>
    <t>7.1</t>
  </si>
  <si>
    <t>90.7</t>
  </si>
  <si>
    <t>132.7</t>
  </si>
  <si>
    <t>120.4</t>
  </si>
  <si>
    <t>40.0</t>
  </si>
  <si>
    <t>30.0</t>
  </si>
  <si>
    <t>37.0</t>
  </si>
  <si>
    <t>60.0</t>
  </si>
  <si>
    <t>84.0</t>
  </si>
  <si>
    <t>76.0</t>
  </si>
  <si>
    <t>32.0</t>
  </si>
  <si>
    <t>24.0</t>
  </si>
  <si>
    <t>25.5</t>
  </si>
  <si>
    <t>17.0</t>
  </si>
  <si>
    <t>55.2</t>
  </si>
  <si>
    <t>2,037,502</t>
  </si>
  <si>
    <t>1,515,854</t>
  </si>
  <si>
    <t>1,746,743</t>
  </si>
  <si>
    <t>2,132,729</t>
  </si>
  <si>
    <t>-12.7</t>
  </si>
  <si>
    <t>106.6</t>
  </si>
  <si>
    <t>59.7</t>
  </si>
  <si>
    <t>24.4</t>
  </si>
  <si>
    <t>98.7</t>
  </si>
  <si>
    <t>-41.4</t>
  </si>
  <si>
    <t>6.8</t>
  </si>
  <si>
    <t>90.6</t>
  </si>
  <si>
    <t>131.0</t>
  </si>
  <si>
    <t>121.8</t>
  </si>
  <si>
    <t>37.3</t>
  </si>
  <si>
    <t>94.5</t>
  </si>
  <si>
    <t>63.0</t>
  </si>
  <si>
    <t>98.2</t>
  </si>
  <si>
    <t>112.4</t>
  </si>
  <si>
    <t>90.5</t>
  </si>
  <si>
    <t>131.8</t>
  </si>
  <si>
    <t>119.7</t>
  </si>
  <si>
    <t>-12.5</t>
  </si>
  <si>
    <t>104.1</t>
  </si>
  <si>
    <t>59.2</t>
  </si>
  <si>
    <t>98.0</t>
  </si>
  <si>
    <t>90.4</t>
  </si>
  <si>
    <t>130.1</t>
  </si>
  <si>
    <t>121.0</t>
  </si>
  <si>
    <t>102.4</t>
  </si>
  <si>
    <t>-45.7</t>
  </si>
  <si>
    <t>4.3</t>
  </si>
  <si>
    <t>593,122.0</t>
  </si>
  <si>
    <t>388,770.0</t>
  </si>
  <si>
    <t>351,455.0</t>
  </si>
  <si>
    <t>68.6</t>
  </si>
  <si>
    <t>4,677,156</t>
  </si>
  <si>
    <t>4,402,224</t>
  </si>
  <si>
    <t>4,184,550</t>
  </si>
  <si>
    <t>3,816,695</t>
  </si>
  <si>
    <t>3,661,783</t>
  </si>
  <si>
    <t>2,738,733</t>
  </si>
  <si>
    <t>1,572,952</t>
  </si>
  <si>
    <t>1,269,554</t>
  </si>
  <si>
    <t>1,520,554</t>
  </si>
  <si>
    <t>1,084,281</t>
  </si>
  <si>
    <t>9,967,854</t>
  </si>
  <si>
    <t>6,734,114</t>
  </si>
  <si>
    <t>2,485,910</t>
  </si>
  <si>
    <t>1,166,762</t>
  </si>
  <si>
    <t>3,857,469</t>
  </si>
  <si>
    <t>4,000,000</t>
  </si>
  <si>
    <t>-1,807,346</t>
  </si>
  <si>
    <t>1,403,502</t>
  </si>
  <si>
    <t>1,468,691</t>
  </si>
  <si>
    <t>1,221,216</t>
  </si>
  <si>
    <t>1,186,151</t>
  </si>
  <si>
    <t>1,092,487</t>
  </si>
  <si>
    <t>1,367,214</t>
  </si>
  <si>
    <t>1,177,772</t>
  </si>
  <si>
    <t>1,783,030</t>
  </si>
  <si>
    <t>1,466,177</t>
  </si>
  <si>
    <t>1,321,804</t>
  </si>
  <si>
    <t>1,969,114</t>
  </si>
  <si>
    <t>1,144,700</t>
  </si>
  <si>
    <t>1,847,011</t>
  </si>
  <si>
    <t>2,387,205</t>
  </si>
  <si>
    <t>1,508,990</t>
  </si>
  <si>
    <t>2,167,345</t>
  </si>
  <si>
    <t>1,245,594</t>
  </si>
  <si>
    <t>1,408,759</t>
  </si>
  <si>
    <t>1,800,094</t>
  </si>
  <si>
    <t>1,563,891</t>
  </si>
  <si>
    <t>1,104,149</t>
  </si>
  <si>
    <t>1,582,947</t>
  </si>
  <si>
    <t>1,262,114</t>
  </si>
  <si>
    <t>1,151,370</t>
  </si>
  <si>
    <t>1,027,334</t>
  </si>
  <si>
    <t>-1,083,425</t>
  </si>
  <si>
    <t>-1,359,998</t>
  </si>
  <si>
    <t>-1,359,195</t>
  </si>
  <si>
    <t>-2,335,042</t>
  </si>
  <si>
    <t>3,880,941</t>
  </si>
  <si>
    <t>-1,322,080</t>
  </si>
  <si>
    <t>-1,458,536</t>
  </si>
  <si>
    <t>2,756,791</t>
  </si>
  <si>
    <t>-1,373,742</t>
  </si>
  <si>
    <t>-1,286,474</t>
  </si>
  <si>
    <t>2,007,399</t>
  </si>
  <si>
    <t>8,055,069</t>
  </si>
  <si>
    <t>5,971,078</t>
  </si>
  <si>
    <t>6,338,218</t>
  </si>
  <si>
    <t>4,812,043</t>
  </si>
  <si>
    <t>2,107,617</t>
  </si>
  <si>
    <t>1,891,434</t>
  </si>
  <si>
    <t>2,304,691</t>
  </si>
  <si>
    <t>2,155,623</t>
  </si>
  <si>
    <t>1,084,031</t>
  </si>
  <si>
    <t>1,625,658</t>
  </si>
  <si>
    <t>1,493,447</t>
  </si>
  <si>
    <t>1,161,691</t>
  </si>
  <si>
    <t>2,195,778</t>
  </si>
  <si>
    <t>2,136,809</t>
  </si>
  <si>
    <t>1,770,160</t>
  </si>
  <si>
    <t>1,889,624</t>
  </si>
  <si>
    <t>1,916,167</t>
  </si>
  <si>
    <t>1,389,842</t>
  </si>
  <si>
    <t>3,099,401</t>
  </si>
  <si>
    <t>3,269,507</t>
  </si>
  <si>
    <t>2,313,836</t>
  </si>
  <si>
    <t>2,609,100</t>
  </si>
  <si>
    <t>2,171,408</t>
  </si>
  <si>
    <t>2,267,018</t>
  </si>
  <si>
    <t>1,622,902</t>
  </si>
  <si>
    <t>1,435,348</t>
  </si>
  <si>
    <t>1,248,255</t>
  </si>
  <si>
    <t>1,124,367</t>
  </si>
  <si>
    <t>2,350,000</t>
  </si>
  <si>
    <t>2,850,000</t>
  </si>
  <si>
    <t>3,350,000</t>
  </si>
  <si>
    <t>1,189,296</t>
  </si>
  <si>
    <t>13,922,000</t>
  </si>
  <si>
    <t>13,688,000</t>
  </si>
  <si>
    <t>13,318,000</t>
  </si>
  <si>
    <t>12,059,000</t>
  </si>
  <si>
    <t>11,279,000</t>
  </si>
  <si>
    <t>10,287,000</t>
  </si>
  <si>
    <t>9,026,000</t>
  </si>
  <si>
    <t>7,665,000</t>
  </si>
  <si>
    <t>7,710,000</t>
  </si>
  <si>
    <t>6,712,000</t>
  </si>
  <si>
    <t>5,991,000</t>
  </si>
  <si>
    <t>5,490,000</t>
  </si>
  <si>
    <t>5,038,000</t>
  </si>
  <si>
    <t>3,037,000</t>
  </si>
  <si>
    <t>2,041,000</t>
  </si>
  <si>
    <t>7,234,000</t>
  </si>
  <si>
    <t>15,421,000</t>
  </si>
  <si>
    <t>15,083,000</t>
  </si>
  <si>
    <t>20,706,000</t>
  </si>
  <si>
    <t>18,517,000</t>
  </si>
  <si>
    <t>17,195,000</t>
  </si>
  <si>
    <t>15,717,000</t>
  </si>
  <si>
    <t>13,347,000</t>
  </si>
  <si>
    <t>10,971,000</t>
  </si>
  <si>
    <t>10,010,000</t>
  </si>
  <si>
    <t>7,799,000</t>
  </si>
  <si>
    <t>13,694,000</t>
  </si>
  <si>
    <t>12,871,000</t>
  </si>
  <si>
    <t>8,026,000</t>
  </si>
  <si>
    <t>6,781,000</t>
  </si>
  <si>
    <t>5,584,000</t>
  </si>
  <si>
    <t>4,435,000</t>
  </si>
  <si>
    <t>3,520,000</t>
  </si>
  <si>
    <t>3,358,000</t>
  </si>
  <si>
    <t>3,673,000</t>
  </si>
  <si>
    <t>3,072,000</t>
  </si>
  <si>
    <t>2,949,000</t>
  </si>
  <si>
    <t>2,866,000</t>
  </si>
  <si>
    <t>2,416,000</t>
  </si>
  <si>
    <t>1,483,000</t>
  </si>
  <si>
    <t>1,365,000</t>
  </si>
  <si>
    <t>1,373,000</t>
  </si>
  <si>
    <t>3,092,000</t>
  </si>
  <si>
    <t>7,938,000</t>
  </si>
  <si>
    <t>7,181,000</t>
  </si>
  <si>
    <t>5,380,000</t>
  </si>
  <si>
    <t>3,886,000</t>
  </si>
  <si>
    <t>3,298,000</t>
  </si>
  <si>
    <t>2,809,000</t>
  </si>
  <si>
    <t>2,360,000</t>
  </si>
  <si>
    <t>1,799,000</t>
  </si>
  <si>
    <t>1,845,000</t>
  </si>
  <si>
    <t>2,662,000</t>
  </si>
  <si>
    <t>2,741,000</t>
  </si>
  <si>
    <t>1,877,000</t>
  </si>
  <si>
    <t>14,597,000</t>
  </si>
  <si>
    <t>28,322,000</t>
  </si>
  <si>
    <t>27,206,000</t>
  </si>
  <si>
    <t>30,179,000</t>
  </si>
  <si>
    <t>26,103,000</t>
  </si>
  <si>
    <t>23,568,000</t>
  </si>
  <si>
    <t>20,923,000</t>
  </si>
  <si>
    <t>17,457,000</t>
  </si>
  <si>
    <t>14,229,000</t>
  </si>
  <si>
    <t>13,119,000</t>
  </si>
  <si>
    <t>15,033,000</t>
  </si>
  <si>
    <t>29,115,000</t>
  </si>
  <si>
    <t>27,954,000</t>
  </si>
  <si>
    <t>30,829,000</t>
  </si>
  <si>
    <t>26,543,000</t>
  </si>
  <si>
    <t>23,976,000</t>
  </si>
  <si>
    <t>21,301,000</t>
  </si>
  <si>
    <t>17,782,000</t>
  </si>
  <si>
    <t>14,491,000</t>
  </si>
  <si>
    <t>13,368,000</t>
  </si>
  <si>
    <t>-3,573,000</t>
  </si>
  <si>
    <t>10,171,000</t>
  </si>
  <si>
    <t>10,781,000</t>
  </si>
  <si>
    <t>13,375,000</t>
  </si>
  <si>
    <t>11,889,000</t>
  </si>
  <si>
    <t>10,562,000</t>
  </si>
  <si>
    <t>6,709,000</t>
  </si>
  <si>
    <t>4,800,000</t>
  </si>
  <si>
    <t>4,573,000</t>
  </si>
  <si>
    <t>1,543,000</t>
  </si>
  <si>
    <t>1,524,000</t>
  </si>
  <si>
    <t>1,519,000</t>
  </si>
  <si>
    <t>-1,704,000</t>
  </si>
  <si>
    <t>3,401,000</t>
  </si>
  <si>
    <t>2,251,000</t>
  </si>
  <si>
    <t>-2,169,000</t>
  </si>
  <si>
    <t>-1,776,000</t>
  </si>
  <si>
    <t>-3,548,000</t>
  </si>
  <si>
    <t>9,044,000</t>
  </si>
  <si>
    <t>8,295,000</t>
  </si>
  <si>
    <t>7,959,000</t>
  </si>
  <si>
    <t>7,412,000</t>
  </si>
  <si>
    <t>6,596,000</t>
  </si>
  <si>
    <t>5,888,000</t>
  </si>
  <si>
    <t>5,305,000</t>
  </si>
  <si>
    <t>4,691,000</t>
  </si>
  <si>
    <t>1,838,000</t>
  </si>
  <si>
    <t>1,957,000</t>
  </si>
  <si>
    <t>2,155,000</t>
  </si>
  <si>
    <t>1,887,000</t>
  </si>
  <si>
    <t>1,628,000</t>
  </si>
  <si>
    <t>1,371,000</t>
  </si>
  <si>
    <t>1,087,000</t>
  </si>
  <si>
    <t>-2,972,000</t>
  </si>
  <si>
    <t>12,009,000</t>
  </si>
  <si>
    <t>12,738,000</t>
  </si>
  <si>
    <t>15,530,000</t>
  </si>
  <si>
    <t>13,776,000</t>
  </si>
  <si>
    <t>12,190,000</t>
  </si>
  <si>
    <t>9,752,000</t>
  </si>
  <si>
    <t>7,796,000</t>
  </si>
  <si>
    <t>5,640,000</t>
  </si>
  <si>
    <t>5,443,000</t>
  </si>
  <si>
    <t>8,215,000</t>
  </si>
  <si>
    <t>8,296,000</t>
  </si>
  <si>
    <t>8,118,000</t>
  </si>
  <si>
    <t>7,944,000</t>
  </si>
  <si>
    <t>7,612,000</t>
  </si>
  <si>
    <t>6,808,000</t>
  </si>
  <si>
    <t>4,706,000</t>
  </si>
  <si>
    <t>3,981,000</t>
  </si>
  <si>
    <t>2,376,000</t>
  </si>
  <si>
    <t>2,537,000</t>
  </si>
  <si>
    <t>2,896,000</t>
  </si>
  <si>
    <t>2,491,000</t>
  </si>
  <si>
    <t>2,131,000</t>
  </si>
  <si>
    <t>1,951,000</t>
  </si>
  <si>
    <t>1,663,000</t>
  </si>
  <si>
    <t>1,272,000</t>
  </si>
  <si>
    <t>5,048,000</t>
  </si>
  <si>
    <t>4,975,000</t>
  </si>
  <si>
    <t>4,393,000</t>
  </si>
  <si>
    <t>4,781,000</t>
  </si>
  <si>
    <t>4,198,000</t>
  </si>
  <si>
    <t>2,464,000</t>
  </si>
  <si>
    <t>1,885,000</t>
  </si>
  <si>
    <t>1,819,000</t>
  </si>
  <si>
    <t>15,526,000</t>
  </si>
  <si>
    <t>8,891,000</t>
  </si>
  <si>
    <t>6,920,000</t>
  </si>
  <si>
    <t>4,823,000</t>
  </si>
  <si>
    <t>4,174,000</t>
  </si>
  <si>
    <t>4,870,000</t>
  </si>
  <si>
    <t>4,217,000</t>
  </si>
  <si>
    <t>4,165,000</t>
  </si>
  <si>
    <t>3,712,000</t>
  </si>
  <si>
    <t>3,521,000</t>
  </si>
  <si>
    <t>3,173,000</t>
  </si>
  <si>
    <t>2,742,000</t>
  </si>
  <si>
    <t>2,372,000</t>
  </si>
  <si>
    <t>1,836,000</t>
  </si>
  <si>
    <t>1,765,000</t>
  </si>
  <si>
    <t>1,750,000</t>
  </si>
  <si>
    <t>11,438,000</t>
  </si>
  <si>
    <t>4,680,000</t>
  </si>
  <si>
    <t>3,055,000</t>
  </si>
  <si>
    <t>3,563,000</t>
  </si>
  <si>
    <t>1,604,000</t>
  </si>
  <si>
    <t>1,293,000</t>
  </si>
  <si>
    <t>2,294,000</t>
  </si>
  <si>
    <t>3,105,000</t>
  </si>
  <si>
    <t>2,461,000</t>
  </si>
  <si>
    <t>18,005,000</t>
  </si>
  <si>
    <t>15,216,000</t>
  </si>
  <si>
    <t>15,299,000</t>
  </si>
  <si>
    <t>12,767,000</t>
  </si>
  <si>
    <t>11,786,000</t>
  </si>
  <si>
    <t>11,549,000</t>
  </si>
  <si>
    <t>9,986,000</t>
  </si>
  <si>
    <t>8,851,000</t>
  </si>
  <si>
    <t>7,925,000</t>
  </si>
  <si>
    <t>-7,727,000</t>
  </si>
  <si>
    <t>4,803,000</t>
  </si>
  <si>
    <t>5,951,000</t>
  </si>
  <si>
    <t>2,942,000</t>
  </si>
  <si>
    <t>3,203,000</t>
  </si>
  <si>
    <t>2,607,000</t>
  </si>
  <si>
    <t>-1,350,000</t>
  </si>
  <si>
    <t>20,224,000</t>
  </si>
  <si>
    <t>21,034,000</t>
  </si>
  <si>
    <t>23,648,000</t>
  </si>
  <si>
    <t>21,720,000</t>
  </si>
  <si>
    <t>19,802,000</t>
  </si>
  <si>
    <t>16,560,000</t>
  </si>
  <si>
    <t>12,502,000</t>
  </si>
  <si>
    <t>9,621,000</t>
  </si>
  <si>
    <t>9,151,000</t>
  </si>
  <si>
    <t>-1,981,000</t>
  </si>
  <si>
    <t>2,575,000</t>
  </si>
  <si>
    <t>1,731,000</t>
  </si>
  <si>
    <t>-1,710,000</t>
  </si>
  <si>
    <t>-1,235,000</t>
  </si>
  <si>
    <t>1,493,000</t>
  </si>
  <si>
    <t>1,279,000</t>
  </si>
  <si>
    <t>6,164,000</t>
  </si>
  <si>
    <t>9,086,000</t>
  </si>
  <si>
    <t>9,276,000</t>
  </si>
  <si>
    <t>14,906,000</t>
  </si>
  <si>
    <t>4,971,000</t>
  </si>
  <si>
    <t>12,368,000</t>
  </si>
  <si>
    <t>11,714,000</t>
  </si>
  <si>
    <t>9,226,000</t>
  </si>
  <si>
    <t>8,316,000</t>
  </si>
  <si>
    <t>3,252,000</t>
  </si>
  <si>
    <t>3,569,000</t>
  </si>
  <si>
    <t>4,114,000</t>
  </si>
  <si>
    <t>9,757,000</t>
  </si>
  <si>
    <t>8,756,000</t>
  </si>
  <si>
    <t>7,874,000</t>
  </si>
  <si>
    <t>6,436,000</t>
  </si>
  <si>
    <t>5,137,000</t>
  </si>
  <si>
    <t>4,590,000</t>
  </si>
  <si>
    <t>4,759,000</t>
  </si>
  <si>
    <t>4,703,000</t>
  </si>
  <si>
    <t>5,576,000</t>
  </si>
  <si>
    <t>5,247,000</t>
  </si>
  <si>
    <t>4,344,000</t>
  </si>
  <si>
    <t>3,845,000</t>
  </si>
  <si>
    <t>1,919,000</t>
  </si>
  <si>
    <t>2,810,000</t>
  </si>
  <si>
    <t>2,651,000</t>
  </si>
  <si>
    <t>2,305,000</t>
  </si>
  <si>
    <t>1,816,000</t>
  </si>
  <si>
    <t>1,505,000</t>
  </si>
  <si>
    <t>3,992,000</t>
  </si>
  <si>
    <t>3,376,000</t>
  </si>
  <si>
    <t>17,069,000</t>
  </si>
  <si>
    <t>16,982,000</t>
  </si>
  <si>
    <t>17,915,000</t>
  </si>
  <si>
    <t>16,676,000</t>
  </si>
  <si>
    <t>16,155,000</t>
  </si>
  <si>
    <t>15,716,000</t>
  </si>
  <si>
    <t>14,373,000</t>
  </si>
  <si>
    <t>12,081,000</t>
  </si>
  <si>
    <t>9,681,000</t>
  </si>
  <si>
    <t>11,136,000</t>
  </si>
  <si>
    <t>12,447,000</t>
  </si>
  <si>
    <t>13,485,000</t>
  </si>
  <si>
    <t>13,814,000</t>
  </si>
  <si>
    <t>13,311,000</t>
  </si>
  <si>
    <t>12,532,000</t>
  </si>
  <si>
    <t>11,508,000</t>
  </si>
  <si>
    <t>11,223,000</t>
  </si>
  <si>
    <t>7,791,000</t>
  </si>
  <si>
    <t>9,629,000</t>
  </si>
  <si>
    <t>2,084,069</t>
  </si>
  <si>
    <t>3,169,787</t>
  </si>
  <si>
    <t>3,506,119</t>
  </si>
  <si>
    <t>2,537,950</t>
  </si>
  <si>
    <t>3,086,000</t>
  </si>
  <si>
    <t>2,702,000</t>
  </si>
  <si>
    <t>2,339,000</t>
  </si>
  <si>
    <t>4,278,000</t>
  </si>
  <si>
    <t>1,001,000</t>
  </si>
  <si>
    <t>1,211,787</t>
  </si>
  <si>
    <t>1,173,119</t>
  </si>
  <si>
    <t>1,207,000</t>
  </si>
  <si>
    <t>1,958,000</t>
  </si>
  <si>
    <t>2,333,000</t>
  </si>
  <si>
    <t>1,808,000</t>
  </si>
  <si>
    <t>2,089,000</t>
  </si>
  <si>
    <t>2,374,000</t>
  </si>
  <si>
    <t>2,119,000</t>
  </si>
  <si>
    <t>1,878,000</t>
  </si>
  <si>
    <t>1,606,000</t>
  </si>
  <si>
    <t>3,687,000</t>
  </si>
  <si>
    <t>1,509,000</t>
  </si>
  <si>
    <t>1,004,000</t>
  </si>
  <si>
    <t>-1,361,000</t>
  </si>
  <si>
    <t>1,523,000</t>
  </si>
  <si>
    <t>1,128,000</t>
  </si>
  <si>
    <t>1,559,000</t>
  </si>
  <si>
    <t>1,372,000</t>
  </si>
  <si>
    <t>1,132,000</t>
  </si>
  <si>
    <t>3,236,000</t>
  </si>
  <si>
    <t>1,095,000</t>
  </si>
  <si>
    <t>1,170,000</t>
  </si>
  <si>
    <t>1,021,000</t>
  </si>
  <si>
    <t>3,028,000</t>
  </si>
  <si>
    <t>-1,063,000</t>
  </si>
  <si>
    <t>1,155,000</t>
  </si>
  <si>
    <t>1,070,000</t>
  </si>
  <si>
    <t>2,898,000</t>
  </si>
  <si>
    <t>1,106,000</t>
  </si>
  <si>
    <t>1,058,000</t>
  </si>
  <si>
    <t>-823.0</t>
  </si>
  <si>
    <t>534.8</t>
  </si>
  <si>
    <t>852.7</t>
  </si>
  <si>
    <t>678.1</t>
  </si>
  <si>
    <t>826.1</t>
  </si>
  <si>
    <t>990.5</t>
  </si>
  <si>
    <t>959.9</t>
  </si>
  <si>
    <t>838.9</t>
  </si>
  <si>
    <t>760.5</t>
  </si>
  <si>
    <t>826.5</t>
  </si>
  <si>
    <t>230.0</t>
  </si>
  <si>
    <t>380.0</t>
  </si>
  <si>
    <t>340.0</t>
  </si>
  <si>
    <t>290.0</t>
  </si>
  <si>
    <t>250.0</t>
  </si>
  <si>
    <t>275.0</t>
  </si>
  <si>
    <t>128.0</t>
  </si>
  <si>
    <t>195.5</t>
  </si>
  <si>
    <t>323.0</t>
  </si>
  <si>
    <t>306.0</t>
  </si>
  <si>
    <t>264.5</t>
  </si>
  <si>
    <t>2,982,000</t>
  </si>
  <si>
    <t>3,368,000</t>
  </si>
  <si>
    <t>2,403,000</t>
  </si>
  <si>
    <t>2,663,000</t>
  </si>
  <si>
    <t>2,960,000</t>
  </si>
  <si>
    <t>2,600,000</t>
  </si>
  <si>
    <t>2,249,000</t>
  </si>
  <si>
    <t>4,211,000</t>
  </si>
  <si>
    <t>-948.0</t>
  </si>
  <si>
    <t>618.0</t>
  </si>
  <si>
    <t>853.6</t>
  </si>
  <si>
    <t>710.1</t>
  </si>
  <si>
    <t>864.6</t>
  </si>
  <si>
    <t>1,034.4</t>
  </si>
  <si>
    <t>970.7</t>
  </si>
  <si>
    <t>837.0</t>
  </si>
  <si>
    <t>786.0</t>
  </si>
  <si>
    <t>2,791.6</t>
  </si>
  <si>
    <t>978.9</t>
  </si>
  <si>
    <t>942.3</t>
  </si>
  <si>
    <t>819.4</t>
  </si>
  <si>
    <t>739.6</t>
  </si>
  <si>
    <t>1,022.3</t>
  </si>
  <si>
    <t>953.0</t>
  </si>
  <si>
    <t>817.6</t>
  </si>
  <si>
    <t>764.3</t>
  </si>
  <si>
    <t>2,736.0</t>
  </si>
  <si>
    <t>8,698,000</t>
  </si>
  <si>
    <t>5,712,000</t>
  </si>
  <si>
    <t>2,198,000</t>
  </si>
  <si>
    <t>4,811,000</t>
  </si>
  <si>
    <t>3,304,000</t>
  </si>
  <si>
    <t>1,127,000</t>
  </si>
  <si>
    <t>3,266,000</t>
  </si>
  <si>
    <t>2,748,000</t>
  </si>
  <si>
    <t>1,753,000</t>
  </si>
  <si>
    <t>1,648,000</t>
  </si>
  <si>
    <t>13,273,000</t>
  </si>
  <si>
    <t>8,332,000</t>
  </si>
  <si>
    <t>3,059,000</t>
  </si>
  <si>
    <t>1,679,000</t>
  </si>
  <si>
    <t>3,403,000</t>
  </si>
  <si>
    <t>2,172,000</t>
  </si>
  <si>
    <t>-1,301,000</t>
  </si>
  <si>
    <t>-2,236,000</t>
  </si>
  <si>
    <t>-3,331,000</t>
  </si>
  <si>
    <t>1,057,000</t>
  </si>
  <si>
    <t>1,362,000</t>
  </si>
  <si>
    <t>-1,226,000</t>
  </si>
  <si>
    <t>2,925,000</t>
  </si>
  <si>
    <t>-2,435,000</t>
  </si>
  <si>
    <t>8,191,000</t>
  </si>
  <si>
    <t>6,541,000</t>
  </si>
  <si>
    <t>2,087,000</t>
  </si>
  <si>
    <t>-1,083,000</t>
  </si>
  <si>
    <t>1,142,000</t>
  </si>
  <si>
    <t>1,186,000</t>
  </si>
  <si>
    <t>1,852,000</t>
  </si>
  <si>
    <t>2,012,000</t>
  </si>
  <si>
    <t>2,299,000</t>
  </si>
  <si>
    <t>1,710,000</t>
  </si>
  <si>
    <t>1,516,000</t>
  </si>
  <si>
    <t>1,265,000</t>
  </si>
  <si>
    <t>2,582,000</t>
  </si>
  <si>
    <t>3,280,000</t>
  </si>
  <si>
    <t>2,577,000</t>
  </si>
  <si>
    <t>2,934,000</t>
  </si>
  <si>
    <t>2,182,000</t>
  </si>
  <si>
    <t>1,882,000</t>
  </si>
  <si>
    <t>1,423,000</t>
  </si>
  <si>
    <t>1,720,000</t>
  </si>
  <si>
    <t>2,275,000</t>
  </si>
  <si>
    <t>3,176,000</t>
  </si>
  <si>
    <t>1,262,000</t>
  </si>
  <si>
    <t>2,533,000</t>
  </si>
  <si>
    <t>2,173,000</t>
  </si>
  <si>
    <t>2,126,000</t>
  </si>
  <si>
    <t>1,363,000</t>
  </si>
  <si>
    <t>2,212,000</t>
  </si>
  <si>
    <t>1,017,000</t>
  </si>
  <si>
    <t>1,043,000</t>
  </si>
  <si>
    <t>1,884,000</t>
  </si>
  <si>
    <t>1,563,000</t>
  </si>
  <si>
    <t>1,327,000</t>
  </si>
  <si>
    <t>1,503,000</t>
  </si>
  <si>
    <t>1,694,000</t>
  </si>
  <si>
    <t>1,126,000</t>
  </si>
  <si>
    <t>1,235,000</t>
  </si>
  <si>
    <t>1,312,000</t>
  </si>
  <si>
    <t>1,189,000</t>
  </si>
  <si>
    <t>2,070,000</t>
  </si>
  <si>
    <t>-1,121,000</t>
  </si>
  <si>
    <t>-2,013,000</t>
  </si>
  <si>
    <t>-1,150,000</t>
  </si>
  <si>
    <t>-1,203,000</t>
  </si>
  <si>
    <t>-1,952,000</t>
  </si>
  <si>
    <t>1,592,000</t>
  </si>
  <si>
    <t>1,077,000</t>
  </si>
  <si>
    <t>1,527,000</t>
  </si>
  <si>
    <t>1,185,000</t>
  </si>
  <si>
    <t>1,177,000</t>
  </si>
  <si>
    <t>9,327,000</t>
  </si>
  <si>
    <t>7,893,000</t>
  </si>
  <si>
    <t>6,519,000</t>
  </si>
  <si>
    <t>7,453,000</t>
  </si>
  <si>
    <t>5,419,000</t>
  </si>
  <si>
    <t>4,394,000</t>
  </si>
  <si>
    <t>3,759,000</t>
  </si>
  <si>
    <t>2,237,856</t>
  </si>
  <si>
    <t>3,779,290</t>
  </si>
  <si>
    <t>1,580,798</t>
  </si>
  <si>
    <t>1,399,060</t>
  </si>
  <si>
    <t>1,241,129</t>
  </si>
  <si>
    <t>1,179,667</t>
  </si>
  <si>
    <t>1,118,000</t>
  </si>
  <si>
    <t>1,204,000</t>
  </si>
  <si>
    <t>3,671,000</t>
  </si>
  <si>
    <t>3,080,000</t>
  </si>
  <si>
    <t>2,407,000</t>
  </si>
  <si>
    <t>2,356,000</t>
  </si>
  <si>
    <t>5,476,068</t>
  </si>
  <si>
    <t>6,655,356</t>
  </si>
  <si>
    <t>6,985,229</t>
  </si>
  <si>
    <t>4,752,132</t>
  </si>
  <si>
    <t>7,287,476</t>
  </si>
  <si>
    <t>6,037,865</t>
  </si>
  <si>
    <t>7,345,899</t>
  </si>
  <si>
    <t>2,781,996</t>
  </si>
  <si>
    <t>3,537,644</t>
  </si>
  <si>
    <t>1,930,582</t>
  </si>
  <si>
    <t>3,221,800</t>
  </si>
  <si>
    <t>3,447,200</t>
  </si>
  <si>
    <t>4,233,000</t>
  </si>
  <si>
    <t>4,526,700</t>
  </si>
  <si>
    <t>5,424,600</t>
  </si>
  <si>
    <t>4,012,100</t>
  </si>
  <si>
    <t>3,825,700</t>
  </si>
  <si>
    <t>1,985,800</t>
  </si>
  <si>
    <t>1,477,400</t>
  </si>
  <si>
    <t>1,695,400</t>
  </si>
  <si>
    <t>1,774,200</t>
  </si>
  <si>
    <t>2,098,600</t>
  </si>
  <si>
    <t>2,239,100</t>
  </si>
  <si>
    <t>2,411,200</t>
  </si>
  <si>
    <t>3,173,200</t>
  </si>
  <si>
    <t>2,361,100</t>
  </si>
  <si>
    <t>2,361,800</t>
  </si>
  <si>
    <t>1,156,100</t>
  </si>
  <si>
    <t>1,274,800</t>
  </si>
  <si>
    <t>1,281,600</t>
  </si>
  <si>
    <t>1,352,000</t>
  </si>
  <si>
    <t>1,370,500</t>
  </si>
  <si>
    <t>1,506,000</t>
  </si>
  <si>
    <t>1,573,600</t>
  </si>
  <si>
    <t>1,704,600</t>
  </si>
  <si>
    <t>1,114,500</t>
  </si>
  <si>
    <t>2,653,500</t>
  </si>
  <si>
    <t>5,102,200</t>
  </si>
  <si>
    <t>4,720,100</t>
  </si>
  <si>
    <t>4,851,400</t>
  </si>
  <si>
    <t>4,312,300</t>
  </si>
  <si>
    <t>3,375,600</t>
  </si>
  <si>
    <t>3,413,300</t>
  </si>
  <si>
    <t>2,654,700</t>
  </si>
  <si>
    <t>2,168,800</t>
  </si>
  <si>
    <t>1,717,200</t>
  </si>
  <si>
    <t>2,624,900</t>
  </si>
  <si>
    <t>5,099,400</t>
  </si>
  <si>
    <t>4,717,300</t>
  </si>
  <si>
    <t>4,848,200</t>
  </si>
  <si>
    <t>4,308,900</t>
  </si>
  <si>
    <t>3,370,000</t>
  </si>
  <si>
    <t>3,406,100</t>
  </si>
  <si>
    <t>2,647,100</t>
  </si>
  <si>
    <t>2,158,100</t>
  </si>
  <si>
    <t>1,703,300</t>
  </si>
  <si>
    <t>4,976,400</t>
  </si>
  <si>
    <t>4,599,200</t>
  </si>
  <si>
    <t>4,588,400</t>
  </si>
  <si>
    <t>4,541,900</t>
  </si>
  <si>
    <t>4,641,200</t>
  </si>
  <si>
    <t>5,867,600</t>
  </si>
  <si>
    <t>5,498,700</t>
  </si>
  <si>
    <t>3,359,200</t>
  </si>
  <si>
    <t>3,316,700</t>
  </si>
  <si>
    <t>2,585,600</t>
  </si>
  <si>
    <t>1,418,900</t>
  </si>
  <si>
    <t>10,967,100</t>
  </si>
  <si>
    <t>13,165,400</t>
  </si>
  <si>
    <t>13,314,200</t>
  </si>
  <si>
    <t>13,429,800</t>
  </si>
  <si>
    <t>13,237,000</t>
  </si>
  <si>
    <t>14,123,700</t>
  </si>
  <si>
    <t>15,755,500</t>
  </si>
  <si>
    <t>10,069,900</t>
  </si>
  <si>
    <t>9,502,800</t>
  </si>
  <si>
    <t>6,288,600</t>
  </si>
  <si>
    <t>11,213,400</t>
  </si>
  <si>
    <t>10,763,000</t>
  </si>
  <si>
    <t>10,665,000</t>
  </si>
  <si>
    <t>11,099,100</t>
  </si>
  <si>
    <t>11,617,300</t>
  </si>
  <si>
    <t>10,728,300</t>
  </si>
  <si>
    <t>9,464,000</t>
  </si>
  <si>
    <t>7,783,500</t>
  </si>
  <si>
    <t>6,693,300</t>
  </si>
  <si>
    <t>6,695,300</t>
  </si>
  <si>
    <t>5,501,700</t>
  </si>
  <si>
    <t>5,064,000</t>
  </si>
  <si>
    <t>4,812,000</t>
  </si>
  <si>
    <t>5,769,800</t>
  </si>
  <si>
    <t>4,700,600</t>
  </si>
  <si>
    <t>4,652,700</t>
  </si>
  <si>
    <t>3,657,300</t>
  </si>
  <si>
    <t>3,037,300</t>
  </si>
  <si>
    <t>2,898,700</t>
  </si>
  <si>
    <t>3,987,800</t>
  </si>
  <si>
    <t>4,117,900</t>
  </si>
  <si>
    <t>4,631,600</t>
  </si>
  <si>
    <t>4,537,700</t>
  </si>
  <si>
    <t>4,861,200</t>
  </si>
  <si>
    <t>4,817,300</t>
  </si>
  <si>
    <t>4,154,900</t>
  </si>
  <si>
    <t>3,745,800</t>
  </si>
  <si>
    <t>3,149,500</t>
  </si>
  <si>
    <t>2,875,300</t>
  </si>
  <si>
    <t>1,723,900</t>
  </si>
  <si>
    <t>1,581,100</t>
  </si>
  <si>
    <t>1,221,400</t>
  </si>
  <si>
    <t>1,051,600</t>
  </si>
  <si>
    <t>1,160,300</t>
  </si>
  <si>
    <t>18,958,700</t>
  </si>
  <si>
    <t>20,481,200</t>
  </si>
  <si>
    <t>20,382,200</t>
  </si>
  <si>
    <t>20,588,400</t>
  </si>
  <si>
    <t>20,621,300</t>
  </si>
  <si>
    <t>20,325,300</t>
  </si>
  <si>
    <t>19,794,900</t>
  </si>
  <si>
    <t>13,841,300</t>
  </si>
  <si>
    <t>12,370,400</t>
  </si>
  <si>
    <t>10,998,100</t>
  </si>
  <si>
    <t>22,180,500</t>
  </si>
  <si>
    <t>23,928,400</t>
  </si>
  <si>
    <t>23,979,200</t>
  </si>
  <si>
    <t>24,528,900</t>
  </si>
  <si>
    <t>24,854,300</t>
  </si>
  <si>
    <t>24,852,000</t>
  </si>
  <si>
    <t>25,219,500</t>
  </si>
  <si>
    <t>17,853,400</t>
  </si>
  <si>
    <t>16,196,100</t>
  </si>
  <si>
    <t>12,983,900</t>
  </si>
  <si>
    <t>15,244,400</t>
  </si>
  <si>
    <t>17,302,000</t>
  </si>
  <si>
    <t>16,803,800</t>
  </si>
  <si>
    <t>15,547,600</t>
  </si>
  <si>
    <t>13,830,100</t>
  </si>
  <si>
    <t>13,177,400</t>
  </si>
  <si>
    <t>12,878,100</t>
  </si>
  <si>
    <t>11,302,800</t>
  </si>
  <si>
    <t>9,859,800</t>
  </si>
  <si>
    <t>8,315,900</t>
  </si>
  <si>
    <t>1,317,500</t>
  </si>
  <si>
    <t>1,578,900</t>
  </si>
  <si>
    <t>1,110,800</t>
  </si>
  <si>
    <t>1,025,700</t>
  </si>
  <si>
    <t>-1,188,500</t>
  </si>
  <si>
    <t>-1,532,000</t>
  </si>
  <si>
    <t>13,784,900</t>
  </si>
  <si>
    <t>15,581,100</t>
  </si>
  <si>
    <t>15,544,500</t>
  </si>
  <si>
    <t>14,373,400</t>
  </si>
  <si>
    <t>13,152,900</t>
  </si>
  <si>
    <t>13,198,800</t>
  </si>
  <si>
    <t>13,081,200</t>
  </si>
  <si>
    <t>12,142,500</t>
  </si>
  <si>
    <t>10,978,600</t>
  </si>
  <si>
    <t>9,366,500</t>
  </si>
  <si>
    <t>1,028,400</t>
  </si>
  <si>
    <t>15,407,500</t>
  </si>
  <si>
    <t>17,465,200</t>
  </si>
  <si>
    <t>17,061,200</t>
  </si>
  <si>
    <t>16,033,900</t>
  </si>
  <si>
    <t>13,777,600</t>
  </si>
  <si>
    <t>13,947,200</t>
  </si>
  <si>
    <t>13,906,500</t>
  </si>
  <si>
    <t>11,695,500</t>
  </si>
  <si>
    <t>10,245,500</t>
  </si>
  <si>
    <t>8,601,400</t>
  </si>
  <si>
    <t>1,147,800</t>
  </si>
  <si>
    <t>1,062,200</t>
  </si>
  <si>
    <t>1,141,900</t>
  </si>
  <si>
    <t>1,988,800</t>
  </si>
  <si>
    <t>2,059,200</t>
  </si>
  <si>
    <t>1,532,900</t>
  </si>
  <si>
    <t>2,982,700</t>
  </si>
  <si>
    <t>1,213,600</t>
  </si>
  <si>
    <t>1,069,300</t>
  </si>
  <si>
    <t>1,215,800</t>
  </si>
  <si>
    <t>1,452,700</t>
  </si>
  <si>
    <t>1,131,200</t>
  </si>
  <si>
    <t>5,625,200</t>
  </si>
  <si>
    <t>5,401,000</t>
  </si>
  <si>
    <t>5,776,100</t>
  </si>
  <si>
    <t>6,506,200</t>
  </si>
  <si>
    <t>9,017,500</t>
  </si>
  <si>
    <t>9,371,900</t>
  </si>
  <si>
    <t>8,330,300</t>
  </si>
  <si>
    <t>5,222,100</t>
  </si>
  <si>
    <t>4,737,000</t>
  </si>
  <si>
    <t>3,504,500</t>
  </si>
  <si>
    <t>5,052,800</t>
  </si>
  <si>
    <t>4,364,700</t>
  </si>
  <si>
    <t>4,893,100</t>
  </si>
  <si>
    <t>4,682,400</t>
  </si>
  <si>
    <t>5,320,100</t>
  </si>
  <si>
    <t>5,106,200</t>
  </si>
  <si>
    <t>4,548,600</t>
  </si>
  <si>
    <t>3,772,000</t>
  </si>
  <si>
    <t>2,994,800</t>
  </si>
  <si>
    <t>2,966,200</t>
  </si>
  <si>
    <t>1,695,700</t>
  </si>
  <si>
    <t>3,624,000</t>
  </si>
  <si>
    <t>4,022,100</t>
  </si>
  <si>
    <t>3,650,200</t>
  </si>
  <si>
    <t>1,317,800</t>
  </si>
  <si>
    <t>1,640,200</t>
  </si>
  <si>
    <t>6,773,000</t>
  </si>
  <si>
    <t>6,463,200</t>
  </si>
  <si>
    <t>6,918,000</t>
  </si>
  <si>
    <t>8,495,000</t>
  </si>
  <si>
    <t>11,076,700</t>
  </si>
  <si>
    <t>10,904,800</t>
  </si>
  <si>
    <t>11,313,000</t>
  </si>
  <si>
    <t>6,157,900</t>
  </si>
  <si>
    <t>5,950,600</t>
  </si>
  <si>
    <t>4,382,500</t>
  </si>
  <si>
    <t>5,289,000</t>
  </si>
  <si>
    <t>5,126,300</t>
  </si>
  <si>
    <t>3,425,700</t>
  </si>
  <si>
    <t>2,545,200</t>
  </si>
  <si>
    <t>2,943,300</t>
  </si>
  <si>
    <t>2,077,100</t>
  </si>
  <si>
    <t>5,588,200</t>
  </si>
  <si>
    <t>5,362,000</t>
  </si>
  <si>
    <t>4,888,900</t>
  </si>
  <si>
    <t>4,592,900</t>
  </si>
  <si>
    <t>2,599,800</t>
  </si>
  <si>
    <t>1,356,400</t>
  </si>
  <si>
    <t>1,133,700</t>
  </si>
  <si>
    <t>2,561,400</t>
  </si>
  <si>
    <t>1,956,300</t>
  </si>
  <si>
    <t>3,190,800</t>
  </si>
  <si>
    <t>16,555,300</t>
  </si>
  <si>
    <t>18,527,400</t>
  </si>
  <si>
    <t>18,203,100</t>
  </si>
  <si>
    <t>18,022,700</t>
  </si>
  <si>
    <t>15,836,800</t>
  </si>
  <si>
    <t>15,480,100</t>
  </si>
  <si>
    <t>16,889,200</t>
  </si>
  <si>
    <t>12,631,300</t>
  </si>
  <si>
    <t>11,459,100</t>
  </si>
  <si>
    <t>9,479,400</t>
  </si>
  <si>
    <t>2,201,600</t>
  </si>
  <si>
    <t>2,465,100</t>
  </si>
  <si>
    <t>2,489,200</t>
  </si>
  <si>
    <t>2,508,900</t>
  </si>
  <si>
    <t>2,538,900</t>
  </si>
  <si>
    <t>2,671,900</t>
  </si>
  <si>
    <t>2,674,000</t>
  </si>
  <si>
    <t>1,957,600</t>
  </si>
  <si>
    <t>1,998,500</t>
  </si>
  <si>
    <t>1,207,500</t>
  </si>
  <si>
    <t>3,783,300</t>
  </si>
  <si>
    <t>4,033,300</t>
  </si>
  <si>
    <t>4,377,100</t>
  </si>
  <si>
    <t>5,429,400</t>
  </si>
  <si>
    <t>3,144,200</t>
  </si>
  <si>
    <t>4,432,300</t>
  </si>
  <si>
    <t>5,601,300</t>
  </si>
  <si>
    <t>4,282,700</t>
  </si>
  <si>
    <t>4,016,200</t>
  </si>
  <si>
    <t>1,185,100</t>
  </si>
  <si>
    <t>1,253,800</t>
  </si>
  <si>
    <t>1,656,500</t>
  </si>
  <si>
    <t>1,401,800</t>
  </si>
  <si>
    <t>1,353,100</t>
  </si>
  <si>
    <t>1,334,100</t>
  </si>
  <si>
    <t>1,363,200</t>
  </si>
  <si>
    <t>1,771,300</t>
  </si>
  <si>
    <t>1,686,100</t>
  </si>
  <si>
    <t>2,120,300</t>
  </si>
  <si>
    <t>1,148,400</t>
  </si>
  <si>
    <t>1,085,200</t>
  </si>
  <si>
    <t>3,574,600</t>
  </si>
  <si>
    <t>3,246,100</t>
  </si>
  <si>
    <t>3,254,300</t>
  </si>
  <si>
    <t>3,178,700</t>
  </si>
  <si>
    <t>2,863,700</t>
  </si>
  <si>
    <t>4,170,500</t>
  </si>
  <si>
    <t>3,931,500</t>
  </si>
  <si>
    <t>2,201,900</t>
  </si>
  <si>
    <t>2,230,200</t>
  </si>
  <si>
    <t>1,766,300</t>
  </si>
  <si>
    <t>29,383,700</t>
  </si>
  <si>
    <t>28,516,800</t>
  </si>
  <si>
    <t>31,859,100</t>
  </si>
  <si>
    <t>33,296,000</t>
  </si>
  <si>
    <t>31,557,600</t>
  </si>
  <si>
    <t>30,258,900</t>
  </si>
  <si>
    <t>28,091,300</t>
  </si>
  <si>
    <t>22,677,000</t>
  </si>
  <si>
    <t>20,430,200</t>
  </si>
  <si>
    <t>19,316,000</t>
  </si>
  <si>
    <t>20,382,400</t>
  </si>
  <si>
    <t>19,229,500</t>
  </si>
  <si>
    <t>20,856,400</t>
  </si>
  <si>
    <t>21,498,600</t>
  </si>
  <si>
    <t>21,611,400</t>
  </si>
  <si>
    <t>20,540,200</t>
  </si>
  <si>
    <t>18,565,700</t>
  </si>
  <si>
    <t>14,465,900</t>
  </si>
  <si>
    <t>12,794,100</t>
  </si>
  <si>
    <t>12,037,000</t>
  </si>
  <si>
    <t>5,315,000</t>
  </si>
  <si>
    <t>3,530,300</t>
  </si>
  <si>
    <t>4,983,900</t>
  </si>
  <si>
    <t>4,875,200</t>
  </si>
  <si>
    <t>2,990,900</t>
  </si>
  <si>
    <t>3,599,400</t>
  </si>
  <si>
    <t>4,011,300</t>
  </si>
  <si>
    <t>4,128,900</t>
  </si>
  <si>
    <t>3,959,500</t>
  </si>
  <si>
    <t>3,325,000</t>
  </si>
  <si>
    <t>1,043,200</t>
  </si>
  <si>
    <t>1,044,900</t>
  </si>
  <si>
    <t>1,046,800</t>
  </si>
  <si>
    <t>1,098,900</t>
  </si>
  <si>
    <t>4,358,200</t>
  </si>
  <si>
    <t>2,555,100</t>
  </si>
  <si>
    <t>3,940,700</t>
  </si>
  <si>
    <t>3,830,300</t>
  </si>
  <si>
    <t>1,944,100</t>
  </si>
  <si>
    <t>2,500,500</t>
  </si>
  <si>
    <t>3,070,000</t>
  </si>
  <si>
    <t>3,479,100</t>
  </si>
  <si>
    <t>3,371,300</t>
  </si>
  <si>
    <t>2,827,500</t>
  </si>
  <si>
    <t>4,741,100</t>
  </si>
  <si>
    <t>3,254,100</t>
  </si>
  <si>
    <t>4,267,400</t>
  </si>
  <si>
    <t>4,514,700</t>
  </si>
  <si>
    <t>2,150,200</t>
  </si>
  <si>
    <t>2,696,200</t>
  </si>
  <si>
    <t>3,223,300</t>
  </si>
  <si>
    <t>3,776,500</t>
  </si>
  <si>
    <t>3,592,000</t>
  </si>
  <si>
    <t>3,015,600</t>
  </si>
  <si>
    <t>1,234,400</t>
  </si>
  <si>
    <t>1,220,600</t>
  </si>
  <si>
    <t>1,208,200</t>
  </si>
  <si>
    <t>1,028,700</t>
  </si>
  <si>
    <t>1,013,700</t>
  </si>
  <si>
    <t>1,124,700</t>
  </si>
  <si>
    <t>1,039,100</t>
  </si>
  <si>
    <t>1,057,400</t>
  </si>
  <si>
    <t>3,943,300</t>
  </si>
  <si>
    <t>2,417,100</t>
  </si>
  <si>
    <t>3,033,000</t>
  </si>
  <si>
    <t>3,294,100</t>
  </si>
  <si>
    <t>1,863,800</t>
  </si>
  <si>
    <t>2,389,600</t>
  </si>
  <si>
    <t>2,747,800</t>
  </si>
  <si>
    <t>2,578,300</t>
  </si>
  <si>
    <t>2,175,500</t>
  </si>
  <si>
    <t>3,863,300</t>
  </si>
  <si>
    <t>2,401,100</t>
  </si>
  <si>
    <t>3,119,300</t>
  </si>
  <si>
    <t>3,305,600</t>
  </si>
  <si>
    <t>1,727,100</t>
  </si>
  <si>
    <t>2,020,200</t>
  </si>
  <si>
    <t>2,569,200</t>
  </si>
  <si>
    <t>2,718,200</t>
  </si>
  <si>
    <t>2,583,900</t>
  </si>
  <si>
    <t>2,192,300</t>
  </si>
  <si>
    <t>2,190,000</t>
  </si>
  <si>
    <t>2,616,900</t>
  </si>
  <si>
    <t>3,520,100</t>
  </si>
  <si>
    <t>3,456,100</t>
  </si>
  <si>
    <t>2,887,000</t>
  </si>
  <si>
    <t>2,907,400</t>
  </si>
  <si>
    <t>2,594,200</t>
  </si>
  <si>
    <t>2,690,000</t>
  </si>
  <si>
    <t>2,498,300</t>
  </si>
  <si>
    <t>2,203,500</t>
  </si>
  <si>
    <t>1,322.3</t>
  </si>
  <si>
    <t>1,588.8</t>
  </si>
  <si>
    <t>2,161.0</t>
  </si>
  <si>
    <t>2,127.1</t>
  </si>
  <si>
    <t>1,785.5</t>
  </si>
  <si>
    <t>1,815.7</t>
  </si>
  <si>
    <t>1,623.9</t>
  </si>
  <si>
    <t>1,689.0</t>
  </si>
  <si>
    <t>1,575.0</t>
  </si>
  <si>
    <t>1,393.0</t>
  </si>
  <si>
    <t>1,061.0</t>
  </si>
  <si>
    <t>1,080.0</t>
  </si>
  <si>
    <t>1,065.0</t>
  </si>
  <si>
    <t>950.0</t>
  </si>
  <si>
    <t>850.0</t>
  </si>
  <si>
    <t>791.0</t>
  </si>
  <si>
    <t>241.0</t>
  </si>
  <si>
    <t>848.8</t>
  </si>
  <si>
    <t>905.3</t>
  </si>
  <si>
    <t>807.5</t>
  </si>
  <si>
    <t>799.0</t>
  </si>
  <si>
    <t>735.2</t>
  </si>
  <si>
    <t>5,207,000</t>
  </si>
  <si>
    <t>3,302,300</t>
  </si>
  <si>
    <t>4,824,400</t>
  </si>
  <si>
    <t>4,701,000</t>
  </si>
  <si>
    <t>4,134,100</t>
  </si>
  <si>
    <t>3,760,400</t>
  </si>
  <si>
    <t>3,924,200</t>
  </si>
  <si>
    <t>3,762,800</t>
  </si>
  <si>
    <t>3,142,900</t>
  </si>
  <si>
    <t>2,332.6</t>
  </si>
  <si>
    <t>1,457.7</t>
  </si>
  <si>
    <t>1,914.9</t>
  </si>
  <si>
    <t>2,034.4</t>
  </si>
  <si>
    <t>1,068.1</t>
  </si>
  <si>
    <t>1,261.6</t>
  </si>
  <si>
    <t>1,608.2</t>
  </si>
  <si>
    <t>1,706.7</t>
  </si>
  <si>
    <t>1,629.0</t>
  </si>
  <si>
    <t>1,386.0</t>
  </si>
  <si>
    <t>1,318.1</t>
  </si>
  <si>
    <t>1,581.7</t>
  </si>
  <si>
    <t>2,118.4</t>
  </si>
  <si>
    <t>2,082.2</t>
  </si>
  <si>
    <t>1,756.7</t>
  </si>
  <si>
    <t>1,771.2</t>
  </si>
  <si>
    <t>1,583.5</t>
  </si>
  <si>
    <t>1,654.2</t>
  </si>
  <si>
    <t>1,545.0</t>
  </si>
  <si>
    <t>1,371.0</t>
  </si>
  <si>
    <t>2,325.3</t>
  </si>
  <si>
    <t>1,451.2</t>
  </si>
  <si>
    <t>1,877.3</t>
  </si>
  <si>
    <t>1,991.5</t>
  </si>
  <si>
    <t>1,050.9</t>
  </si>
  <si>
    <t>1,230.7</t>
  </si>
  <si>
    <t>1,568.3</t>
  </si>
  <si>
    <t>1,671.5</t>
  </si>
  <si>
    <t>1,598.0</t>
  </si>
  <si>
    <t>1,364.0</t>
  </si>
  <si>
    <t>2,364.3</t>
  </si>
  <si>
    <t>1,451.1</t>
  </si>
  <si>
    <t>1,848.4</t>
  </si>
  <si>
    <t>2,007.1</t>
  </si>
  <si>
    <t>1,242.9</t>
  </si>
  <si>
    <t>1,570.2</t>
  </si>
  <si>
    <t>2,845,300.0</t>
  </si>
  <si>
    <t>1,781.0</t>
  </si>
  <si>
    <t>1,630,400</t>
  </si>
  <si>
    <t>-1,410,900</t>
  </si>
  <si>
    <t>3,395,800</t>
  </si>
  <si>
    <t>3,810,300</t>
  </si>
  <si>
    <t>4,750,100</t>
  </si>
  <si>
    <t>5,386,400</t>
  </si>
  <si>
    <t>7,817,600</t>
  </si>
  <si>
    <t>7,589,000</t>
  </si>
  <si>
    <t>6,608,800</t>
  </si>
  <si>
    <t>3,634,000</t>
  </si>
  <si>
    <t>2,381,200</t>
  </si>
  <si>
    <t>1,822,400</t>
  </si>
  <si>
    <t>1,862,400</t>
  </si>
  <si>
    <t>1,788,400</t>
  </si>
  <si>
    <t>1,760,600</t>
  </si>
  <si>
    <t>1,732,300</t>
  </si>
  <si>
    <t>1,541,509</t>
  </si>
  <si>
    <t>1,637,100</t>
  </si>
  <si>
    <t>1,382,500</t>
  </si>
  <si>
    <t>1,354,800</t>
  </si>
  <si>
    <t>1,256,700</t>
  </si>
  <si>
    <t>5,624,100</t>
  </si>
  <si>
    <t>1,829,300</t>
  </si>
  <si>
    <t>1,808,600</t>
  </si>
  <si>
    <t>1,629,900</t>
  </si>
  <si>
    <t>1,574,600</t>
  </si>
  <si>
    <t>1,446,500</t>
  </si>
  <si>
    <t>1,416,200</t>
  </si>
  <si>
    <t>1,314,100</t>
  </si>
  <si>
    <t>3,907,400</t>
  </si>
  <si>
    <t>3,853,600</t>
  </si>
  <si>
    <t>3,754,500</t>
  </si>
  <si>
    <t>3,741,200</t>
  </si>
  <si>
    <t>3,504,700</t>
  </si>
  <si>
    <t>3,265,300</t>
  </si>
  <si>
    <t>2,877,300</t>
  </si>
  <si>
    <t>2,588,700</t>
  </si>
  <si>
    <t>2,283,900</t>
  </si>
  <si>
    <t>2,051,900</t>
  </si>
  <si>
    <t>12,787,100</t>
  </si>
  <si>
    <t>6,983,700</t>
  </si>
  <si>
    <t>-2,532,500</t>
  </si>
  <si>
    <t>-2,556,700</t>
  </si>
  <si>
    <t>-2,581,100</t>
  </si>
  <si>
    <t>-2,606,000</t>
  </si>
  <si>
    <t>-2,259,500</t>
  </si>
  <si>
    <t>-1,249,100</t>
  </si>
  <si>
    <t>1,765,600</t>
  </si>
  <si>
    <t>-1,155,400</t>
  </si>
  <si>
    <t>-1,620,600</t>
  </si>
  <si>
    <t>-2,390,400</t>
  </si>
  <si>
    <t>2,511,100</t>
  </si>
  <si>
    <t>2,353,600</t>
  </si>
  <si>
    <t>1,741,400</t>
  </si>
  <si>
    <t>1,487,200</t>
  </si>
  <si>
    <t>1,208,900</t>
  </si>
  <si>
    <t>3,067,600</t>
  </si>
  <si>
    <t>12,990,200</t>
  </si>
  <si>
    <t>7,309,800</t>
  </si>
  <si>
    <t>-5,624,100</t>
  </si>
  <si>
    <t>-1,829,300</t>
  </si>
  <si>
    <t>-1,808,600</t>
  </si>
  <si>
    <t>-1,629,900</t>
  </si>
  <si>
    <t>-1,574,600</t>
  </si>
  <si>
    <t>-1,446,500</t>
  </si>
  <si>
    <t>-1,416,200</t>
  </si>
  <si>
    <t>-1,314,100</t>
  </si>
  <si>
    <t>2,706,100</t>
  </si>
  <si>
    <t>3,150,200</t>
  </si>
  <si>
    <t>4,652,100</t>
  </si>
  <si>
    <t>4,154,100</t>
  </si>
  <si>
    <t>3,653,700</t>
  </si>
  <si>
    <t>3,586,800</t>
  </si>
  <si>
    <t>3,269,300</t>
  </si>
  <si>
    <t>3,470,600</t>
  </si>
  <si>
    <t>3,242,300</t>
  </si>
  <si>
    <t>3,015,100</t>
  </si>
  <si>
    <t>1,042,000</t>
  </si>
  <si>
    <t>3,401,500</t>
  </si>
  <si>
    <t>3,857,400</t>
  </si>
  <si>
    <t>5,388,100</t>
  </si>
  <si>
    <t>4,836,800</t>
  </si>
  <si>
    <t>4,416,900</t>
  </si>
  <si>
    <t>4,541,200</t>
  </si>
  <si>
    <t>4,311,300</t>
  </si>
  <si>
    <t>4,224,500</t>
  </si>
  <si>
    <t>3,776,900</t>
  </si>
  <si>
    <t>3,492,600</t>
  </si>
  <si>
    <t>3,774,600</t>
  </si>
  <si>
    <t>3,462,700</t>
  </si>
  <si>
    <t>6,405,900</t>
  </si>
  <si>
    <t>4,639,200</t>
  </si>
  <si>
    <t>3,931,300</t>
  </si>
  <si>
    <t>4,481,900</t>
  </si>
  <si>
    <t>4,291,900</t>
  </si>
  <si>
    <t>3,808,100</t>
  </si>
  <si>
    <t>3,756,300</t>
  </si>
  <si>
    <t>3,510,600</t>
  </si>
  <si>
    <t>1,195,900</t>
  </si>
  <si>
    <t>1,107,400</t>
  </si>
  <si>
    <t>1,158,800</t>
  </si>
  <si>
    <t>1,057,600</t>
  </si>
  <si>
    <t>1,046,300</t>
  </si>
  <si>
    <t>2,901,400</t>
  </si>
  <si>
    <t>2,603,100</t>
  </si>
  <si>
    <t>5,041,400</t>
  </si>
  <si>
    <t>3,234,500</t>
  </si>
  <si>
    <t>2,375,800</t>
  </si>
  <si>
    <t>3,106,900</t>
  </si>
  <si>
    <t>2,879,300</t>
  </si>
  <si>
    <t>2,632,200</t>
  </si>
  <si>
    <t>2,665,300</t>
  </si>
  <si>
    <t>2,625,500</t>
  </si>
  <si>
    <t>2,284,500</t>
  </si>
  <si>
    <t>1,854,500</t>
  </si>
  <si>
    <t>1,834,100</t>
  </si>
  <si>
    <t>1,661,100</t>
  </si>
  <si>
    <t>1,643,000</t>
  </si>
  <si>
    <t>1,467,200</t>
  </si>
  <si>
    <t>1,426,100</t>
  </si>
  <si>
    <t>1,318,200</t>
  </si>
  <si>
    <t>3,207,300</t>
  </si>
  <si>
    <t>1,573,400</t>
  </si>
  <si>
    <t>1,639,700</t>
  </si>
  <si>
    <t>1,453,200</t>
  </si>
  <si>
    <t>1,807,800</t>
  </si>
  <si>
    <t>2,601,400</t>
  </si>
  <si>
    <t>1,103,500</t>
  </si>
  <si>
    <t>1,212,600</t>
  </si>
  <si>
    <t>1,517,400</t>
  </si>
  <si>
    <t>1,690,500</t>
  </si>
  <si>
    <t>-1,055,900</t>
  </si>
  <si>
    <t>-3,255,300</t>
  </si>
  <si>
    <t>-2,917,700</t>
  </si>
  <si>
    <t>-1,098,300</t>
  </si>
  <si>
    <t>-1,056,200</t>
  </si>
  <si>
    <t>-1,054,000</t>
  </si>
  <si>
    <t>-1,011,100</t>
  </si>
  <si>
    <t>-1,085,800</t>
  </si>
  <si>
    <t>-1,031,900</t>
  </si>
  <si>
    <t>-1,156,300</t>
  </si>
  <si>
    <t>1,342,500</t>
  </si>
  <si>
    <t>1,126,100</t>
  </si>
  <si>
    <t>-1,403,100</t>
  </si>
  <si>
    <t>-1,575,500</t>
  </si>
  <si>
    <t>29,232,700</t>
  </si>
  <si>
    <t>28,473,900</t>
  </si>
  <si>
    <t>31,297,900</t>
  </si>
  <si>
    <t>31,697,500</t>
  </si>
  <si>
    <t>30,072,000</t>
  </si>
  <si>
    <t>27,003,500</t>
  </si>
  <si>
    <t>21,524,500</t>
  </si>
  <si>
    <t>20,652,400</t>
  </si>
  <si>
    <t>22,363,700</t>
  </si>
  <si>
    <t>23,098,700</t>
  </si>
  <si>
    <t>23,414,300</t>
  </si>
  <si>
    <t>22,068,000</t>
  </si>
  <si>
    <t>19,985,100</t>
  </si>
  <si>
    <t>16,114,300</t>
  </si>
  <si>
    <t>14,493,600</t>
  </si>
  <si>
    <t>13,798,700</t>
  </si>
  <si>
    <t>8,122,500</t>
  </si>
  <si>
    <t>8,611,800</t>
  </si>
  <si>
    <t>9,502,300</t>
  </si>
  <si>
    <t>9,486,200</t>
  </si>
  <si>
    <t>8,763,200</t>
  </si>
  <si>
    <t>8,628,700</t>
  </si>
  <si>
    <t>7,571,100</t>
  </si>
  <si>
    <t>7,051,100</t>
  </si>
  <si>
    <t>6,240,900</t>
  </si>
  <si>
    <t>6,007,700</t>
  </si>
  <si>
    <t>4,219,100</t>
  </si>
  <si>
    <t>3,857,500</t>
  </si>
  <si>
    <t>3,733,700</t>
  </si>
  <si>
    <t>3,736,300</t>
  </si>
  <si>
    <t>3,582,400</t>
  </si>
  <si>
    <t>3,307,200</t>
  </si>
  <si>
    <t>2,860,200</t>
  </si>
  <si>
    <t>2,530,100</t>
  </si>
  <si>
    <t>2,241,100</t>
  </si>
  <si>
    <t>2,151,900</t>
  </si>
  <si>
    <t>1,229,500</t>
  </si>
  <si>
    <t>1,168,600</t>
  </si>
  <si>
    <t>1,033,900</t>
  </si>
  <si>
    <t>1,257,800</t>
  </si>
  <si>
    <t>1,298,200</t>
  </si>
  <si>
    <t>1,219,600</t>
  </si>
  <si>
    <t>1,472,800</t>
  </si>
  <si>
    <t>1,346,100</t>
  </si>
  <si>
    <t>1,189,100</t>
  </si>
  <si>
    <t>1,082,600</t>
  </si>
  <si>
    <t>-2,778,000</t>
  </si>
  <si>
    <t>1,181,500</t>
  </si>
  <si>
    <t>1,881,800</t>
  </si>
  <si>
    <t>2,040,300</t>
  </si>
  <si>
    <t>1,267,500</t>
  </si>
  <si>
    <t>1,235,300</t>
  </si>
  <si>
    <t>1,377,600</t>
  </si>
  <si>
    <t>1,211,900</t>
  </si>
  <si>
    <t>1,858,602</t>
  </si>
  <si>
    <t>1,323,410</t>
  </si>
  <si>
    <t>1,220,363</t>
  </si>
  <si>
    <t>2,030,200</t>
  </si>
  <si>
    <t>2,183,700</t>
  </si>
  <si>
    <t>2,182,500</t>
  </si>
  <si>
    <t>2,617,400</t>
  </si>
  <si>
    <t>2,480,600</t>
  </si>
  <si>
    <t>2,014,200</t>
  </si>
  <si>
    <t>2,187,300</t>
  </si>
  <si>
    <t>1,354,300</t>
  </si>
  <si>
    <t>1,082,800</t>
  </si>
  <si>
    <t>1,034,200</t>
  </si>
  <si>
    <t>3,161,900</t>
  </si>
  <si>
    <t>2,650,200</t>
  </si>
  <si>
    <t>2,382,700</t>
  </si>
  <si>
    <t>2,825,300</t>
  </si>
  <si>
    <t>2,717,600</t>
  </si>
  <si>
    <t>2,244,000</t>
  </si>
  <si>
    <t>2,146,400</t>
  </si>
  <si>
    <t>1,953,900</t>
  </si>
  <si>
    <t>1,648,700</t>
  </si>
  <si>
    <t>1,616,500</t>
  </si>
  <si>
    <t>2,604,900</t>
  </si>
  <si>
    <t>2,224,300</t>
  </si>
  <si>
    <t>2,358,100</t>
  </si>
  <si>
    <t>2,291,300</t>
  </si>
  <si>
    <t>2,176,300</t>
  </si>
  <si>
    <t>1,759,300</t>
  </si>
  <si>
    <t>2,119,500</t>
  </si>
  <si>
    <t>1,489,400</t>
  </si>
  <si>
    <t>1,216,100</t>
  </si>
  <si>
    <t>1,344,700</t>
  </si>
  <si>
    <t>1,876,400</t>
  </si>
  <si>
    <t>2,609,300</t>
  </si>
  <si>
    <t>2,433,700</t>
  </si>
  <si>
    <t>1,018,172</t>
  </si>
  <si>
    <t>44,280,177</t>
  </si>
  <si>
    <t>73,071,336</t>
  </si>
  <si>
    <t>67,133,079</t>
  </si>
  <si>
    <t>61,809,612</t>
  </si>
  <si>
    <t>57,858,758</t>
  </si>
  <si>
    <t>39,467,963</t>
  </si>
  <si>
    <t>41,559,890</t>
  </si>
  <si>
    <t>38,661,500</t>
  </si>
  <si>
    <t>29,943,197</t>
  </si>
  <si>
    <t>30,244,074</t>
  </si>
  <si>
    <t>1,489,410</t>
  </si>
  <si>
    <t>1,237,712</t>
  </si>
  <si>
    <t>2,018,429</t>
  </si>
  <si>
    <t>1,604,800</t>
  </si>
  <si>
    <t>3,787,453</t>
  </si>
  <si>
    <t>3,151,654</t>
  </si>
  <si>
    <t>1,506,997</t>
  </si>
  <si>
    <t>1,728,800</t>
  </si>
  <si>
    <t>1,696,630</t>
  </si>
  <si>
    <t>1,061,522</t>
  </si>
  <si>
    <t>4,026,843</t>
  </si>
  <si>
    <t>3,610,572</t>
  </si>
  <si>
    <t>1,994,494</t>
  </si>
  <si>
    <t>5,516,253</t>
  </si>
  <si>
    <t>4,848,284</t>
  </si>
  <si>
    <t>2,568,519</t>
  </si>
  <si>
    <t>2,437,274</t>
  </si>
  <si>
    <t>1,814,665</t>
  </si>
  <si>
    <t>1,397,666</t>
  </si>
  <si>
    <t>1,810,506</t>
  </si>
  <si>
    <t>1,538,762</t>
  </si>
  <si>
    <t>1,294,875</t>
  </si>
  <si>
    <t>2,513,774</t>
  </si>
  <si>
    <t>2,069,327</t>
  </si>
  <si>
    <t>1,565,979</t>
  </si>
  <si>
    <t>2,086,705</t>
  </si>
  <si>
    <t>2,128,831</t>
  </si>
  <si>
    <t>1,414,521</t>
  </si>
  <si>
    <t>1,517,683</t>
  </si>
  <si>
    <t>3,002,479</t>
  </si>
  <si>
    <t>2,778,957</t>
  </si>
  <si>
    <t>1,002,540</t>
  </si>
  <si>
    <t>1,046,504</t>
  </si>
  <si>
    <t>4,600,479</t>
  </si>
  <si>
    <t>4,198,158</t>
  </si>
  <si>
    <t>2,203,670</t>
  </si>
  <si>
    <t>1,510,231</t>
  </si>
  <si>
    <t>3,966,452</t>
  </si>
  <si>
    <t>2,583,341</t>
  </si>
  <si>
    <t>2,131,054</t>
  </si>
  <si>
    <t>2,695,637</t>
  </si>
  <si>
    <t>1,675,097</t>
  </si>
  <si>
    <t>1,414,264</t>
  </si>
  <si>
    <t>148.5</t>
  </si>
  <si>
    <t>111.5</t>
  </si>
  <si>
    <t>108.0</t>
  </si>
  <si>
    <t>50.0</t>
  </si>
  <si>
    <t>31.0</t>
  </si>
  <si>
    <t>24.8</t>
  </si>
  <si>
    <t>149.3</t>
  </si>
  <si>
    <t>112.8</t>
  </si>
  <si>
    <t>119.0</t>
  </si>
  <si>
    <t>142.6</t>
  </si>
  <si>
    <t>107.3</t>
  </si>
  <si>
    <t>104.0</t>
  </si>
  <si>
    <t>143.3</t>
  </si>
  <si>
    <t>108.6</t>
  </si>
  <si>
    <t>114.7</t>
  </si>
  <si>
    <t>1,294,047</t>
  </si>
  <si>
    <t>1,020,254</t>
  </si>
  <si>
    <t>1,831,270</t>
  </si>
  <si>
    <t>1,776,614</t>
  </si>
  <si>
    <t>1,460,493</t>
  </si>
  <si>
    <t>2,519,880</t>
  </si>
  <si>
    <t>2,444,595</t>
  </si>
  <si>
    <t>2,145,186</t>
  </si>
  <si>
    <t>1,375,909</t>
  </si>
  <si>
    <t>1,167,896</t>
  </si>
  <si>
    <t>2,193,757</t>
  </si>
  <si>
    <t>2,138,950</t>
  </si>
  <si>
    <t>1,964,903</t>
  </si>
  <si>
    <t>1,728,820</t>
  </si>
  <si>
    <t>1,310,067</t>
  </si>
  <si>
    <t>1,203,670</t>
  </si>
  <si>
    <t>1,227,748</t>
  </si>
  <si>
    <t>1,144,080</t>
  </si>
  <si>
    <t>4,051,625</t>
  </si>
  <si>
    <t>3,940,997</t>
  </si>
  <si>
    <t>3,445,624</t>
  </si>
  <si>
    <t>2,735,535</t>
  </si>
  <si>
    <t>2,126,280</t>
  </si>
  <si>
    <t>1,503,565</t>
  </si>
  <si>
    <t>4,713,637</t>
  </si>
  <si>
    <t>4,583,545</t>
  </si>
  <si>
    <t>4,110,089</t>
  </si>
  <si>
    <t>3,104,729</t>
  </si>
  <si>
    <t>2,477,963</t>
  </si>
  <si>
    <t>1,680,941</t>
  </si>
  <si>
    <t>2,469,225</t>
  </si>
  <si>
    <t>2,301,190</t>
  </si>
  <si>
    <t>2,219,113</t>
  </si>
  <si>
    <t>1,237,074</t>
  </si>
  <si>
    <t>1,004,286</t>
  </si>
  <si>
    <t>1,562,509</t>
  </si>
  <si>
    <t>1,558,008</t>
  </si>
  <si>
    <t>2,477,583</t>
  </si>
  <si>
    <t>2,317,840</t>
  </si>
  <si>
    <t>2,235,865</t>
  </si>
  <si>
    <t>1,253,382</t>
  </si>
  <si>
    <t>1,018,157</t>
  </si>
  <si>
    <t>1,016,541</t>
  </si>
  <si>
    <t>1,198,836</t>
  </si>
  <si>
    <t>1,219,513</t>
  </si>
  <si>
    <t>1,066,869</t>
  </si>
  <si>
    <t>1,066,137</t>
  </si>
  <si>
    <t>2,236,054</t>
  </si>
  <si>
    <t>2,265,705</t>
  </si>
  <si>
    <t>1,874,224</t>
  </si>
  <si>
    <t>1,851,347</t>
  </si>
  <si>
    <t>1,459,806</t>
  </si>
  <si>
    <t>1,183,820</t>
  </si>
  <si>
    <t>1,072,081</t>
  </si>
  <si>
    <t>3,494,124</t>
  </si>
  <si>
    <t>3,516,676</t>
  </si>
  <si>
    <t>3,113,748</t>
  </si>
  <si>
    <t>2,038,592</t>
  </si>
  <si>
    <t>1,710,690</t>
  </si>
  <si>
    <t>1,015,289</t>
  </si>
  <si>
    <t>1,800,000</t>
  </si>
  <si>
    <t>1,027,088</t>
  </si>
  <si>
    <t>5,413,625</t>
  </si>
  <si>
    <t>5,109,342</t>
  </si>
  <si>
    <t>4,593,317</t>
  </si>
  <si>
    <t>4,145,902</t>
  </si>
  <si>
    <t>3,022,604</t>
  </si>
  <si>
    <t>2,444,225</t>
  </si>
  <si>
    <t>4,192,108</t>
  </si>
  <si>
    <t>3,839,637</t>
  </si>
  <si>
    <t>3,355,146</t>
  </si>
  <si>
    <t>2,932,530</t>
  </si>
  <si>
    <t>2,179,655</t>
  </si>
  <si>
    <t>1,790,090</t>
  </si>
  <si>
    <t>96.9</t>
  </si>
  <si>
    <t>77.4</t>
  </si>
  <si>
    <t>47.5</t>
  </si>
  <si>
    <t>27.9</t>
  </si>
  <si>
    <t>20.3</t>
  </si>
  <si>
    <t>31.1</t>
  </si>
  <si>
    <t>67.0</t>
  </si>
  <si>
    <t>22.3</t>
  </si>
  <si>
    <t>16.2</t>
  </si>
  <si>
    <t>24.9</t>
  </si>
  <si>
    <t>57.0</t>
  </si>
  <si>
    <t>61.1</t>
  </si>
  <si>
    <t>95.9</t>
  </si>
  <si>
    <t>130.6</t>
  </si>
  <si>
    <t>77.1</t>
  </si>
  <si>
    <t>47.9</t>
  </si>
  <si>
    <t>83.8</t>
  </si>
  <si>
    <t>60.8</t>
  </si>
  <si>
    <t>93.4</t>
  </si>
  <si>
    <t>74.4</t>
  </si>
  <si>
    <t>45.2</t>
  </si>
  <si>
    <t>82.5</t>
  </si>
  <si>
    <t>59.0</t>
  </si>
  <si>
    <t>92.4</t>
  </si>
  <si>
    <t>125.5</t>
  </si>
  <si>
    <t>74.1</t>
  </si>
  <si>
    <t>45.5</t>
  </si>
  <si>
    <t>2,308,691</t>
  </si>
  <si>
    <t>2,226,614</t>
  </si>
  <si>
    <t>1,247,926</t>
  </si>
  <si>
    <t>1,011,787</t>
  </si>
  <si>
    <t>1,565,509</t>
  </si>
  <si>
    <t>1,244,575</t>
  </si>
  <si>
    <t>1,166,025</t>
  </si>
  <si>
    <t>2,189,395</t>
  </si>
  <si>
    <t>1,110,835</t>
  </si>
  <si>
    <t>1,789,988</t>
  </si>
  <si>
    <t>ABInBev (December)</t>
  </si>
  <si>
    <t>ASTRAL (September)</t>
  </si>
  <si>
    <t>A V I (June)</t>
  </si>
  <si>
    <t>BATS (December)</t>
  </si>
  <si>
    <t>RICHEMONT (March)</t>
  </si>
  <si>
    <t>CROOKES (March)</t>
  </si>
  <si>
    <t>DISTELL GROU (June)</t>
  </si>
  <si>
    <t>LIBSTAR (December)</t>
  </si>
  <si>
    <t>METAIR (December)</t>
  </si>
  <si>
    <t>NUWORLD (August)</t>
  </si>
  <si>
    <t>OCEANA (September)</t>
  </si>
  <si>
    <t>PFB (August)</t>
  </si>
  <si>
    <t>QUANTUMFOODS (September)</t>
  </si>
  <si>
    <t>RCL (June)</t>
  </si>
  <si>
    <t>RHODES (September)</t>
  </si>
  <si>
    <t>Sea Harvest (December)</t>
  </si>
  <si>
    <t>TIGBRANDS (September)</t>
  </si>
  <si>
    <t>TONGAAT (March)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</si>
</sst>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7"/>
      <color rgb="FFE33630"/>
      <name val="Verdana"/>
      <family val="2"/>
    </font>
    <font>
      <sz val="7"/>
      <color theme="1"/>
      <name val="Verdana"/>
      <family val="2"/>
    </font>
    <font>
      <b/>
      <sz val="7"/>
      <color rgb="FF000000"/>
      <name val="Verdana"/>
      <family val="2"/>
    </font>
    <font>
      <b/>
      <sz val="7"/>
      <color rgb="FFB4202E"/>
      <name val="Verdana"/>
      <family val="2"/>
    </font>
    <font>
      <b/>
      <sz val="7"/>
      <color theme="1"/>
      <name val="Verdana"/>
      <family val="2"/>
    </font>
    <font>
      <sz val="7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7"/>
      <color rgb="FFFF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E33630"/>
      <name val="Verdana"/>
      <family val="2"/>
    </font>
    <font>
      <b/>
      <sz val="8"/>
      <color rgb="FF000000"/>
      <name val="Verdana"/>
      <family val="2"/>
    </font>
    <font>
      <b/>
      <sz val="8"/>
      <color rgb="FFB4202E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DF1FC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E336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75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7" fillId="2" borderId="0" xfId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7" fillId="4" borderId="0" xfId="1" applyFill="1" applyAlignment="1">
      <alignment vertical="center" wrapText="1"/>
    </xf>
    <xf numFmtId="3" fontId="6" fillId="4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2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8" fillId="5" borderId="0" xfId="0" applyNumberFormat="1" applyFont="1" applyFill="1" applyAlignment="1">
      <alignment horizontal="right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5" borderId="2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6" xfId="2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9" fontId="6" fillId="0" borderId="6" xfId="2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9" fontId="3" fillId="0" borderId="9" xfId="2" applyFont="1" applyBorder="1" applyAlignment="1">
      <alignment horizontal="right" vertical="center" wrapText="1"/>
    </xf>
    <xf numFmtId="9" fontId="3" fillId="6" borderId="10" xfId="2" applyFont="1" applyFill="1" applyBorder="1" applyAlignment="1">
      <alignment horizontal="right" vertical="center" wrapText="1"/>
    </xf>
    <xf numFmtId="9" fontId="3" fillId="0" borderId="10" xfId="2" applyFont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/>
    <xf numFmtId="3" fontId="0" fillId="0" borderId="2" xfId="0" applyNumberFormat="1" applyBorder="1"/>
    <xf numFmtId="4" fontId="6" fillId="2" borderId="2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9" fontId="6" fillId="0" borderId="2" xfId="2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10" fontId="0" fillId="0" borderId="2" xfId="2" applyNumberFormat="1" applyFont="1" applyBorder="1"/>
    <xf numFmtId="9" fontId="3" fillId="0" borderId="5" xfId="2" applyFont="1" applyFill="1" applyBorder="1" applyAlignment="1">
      <alignment horizontal="left" vertical="center" wrapText="1"/>
    </xf>
    <xf numFmtId="9" fontId="3" fillId="0" borderId="7" xfId="2" applyFont="1" applyFill="1" applyBorder="1" applyAlignment="1">
      <alignment horizontal="left" vertical="center" wrapText="1"/>
    </xf>
    <xf numFmtId="4" fontId="0" fillId="0" borderId="6" xfId="2" applyNumberFormat="1" applyFont="1" applyBorder="1"/>
    <xf numFmtId="10" fontId="0" fillId="0" borderId="8" xfId="2" applyNumberFormat="1" applyFont="1" applyBorder="1"/>
    <xf numFmtId="0" fontId="5" fillId="2" borderId="2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9" fontId="2" fillId="0" borderId="19" xfId="2" applyFont="1" applyFill="1" applyBorder="1" applyAlignment="1">
      <alignment horizontal="right" vertical="center" wrapText="1"/>
    </xf>
    <xf numFmtId="9" fontId="2" fillId="0" borderId="6" xfId="2" applyFont="1" applyFill="1" applyBorder="1" applyAlignment="1">
      <alignment horizontal="right" vertical="center" wrapText="1"/>
    </xf>
    <xf numFmtId="4" fontId="2" fillId="0" borderId="19" xfId="2" applyNumberFormat="1" applyFont="1" applyFill="1" applyBorder="1" applyAlignment="1">
      <alignment horizontal="right" vertical="center" wrapText="1"/>
    </xf>
    <xf numFmtId="4" fontId="2" fillId="0" borderId="6" xfId="2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6" xfId="0" applyFill="1" applyBorder="1"/>
    <xf numFmtId="0" fontId="2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9" fontId="6" fillId="0" borderId="2" xfId="2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0" fillId="0" borderId="2" xfId="0" applyFont="1" applyFill="1" applyBorder="1"/>
    <xf numFmtId="3" fontId="0" fillId="0" borderId="2" xfId="0" applyNumberFormat="1" applyFont="1" applyFill="1" applyBorder="1"/>
    <xf numFmtId="0" fontId="2" fillId="0" borderId="7" xfId="0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9" fontId="3" fillId="0" borderId="2" xfId="2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3" fillId="6" borderId="2" xfId="0" applyNumberFormat="1" applyFont="1" applyFill="1" applyBorder="1" applyAlignment="1">
      <alignment horizontal="right" vertical="center" wrapText="1"/>
    </xf>
    <xf numFmtId="9" fontId="3" fillId="6" borderId="2" xfId="2" applyFont="1" applyFill="1" applyBorder="1" applyAlignment="1">
      <alignment horizontal="right" vertical="center" wrapText="1"/>
    </xf>
    <xf numFmtId="4" fontId="0" fillId="0" borderId="2" xfId="2" applyNumberFormat="1" applyFont="1" applyBorder="1"/>
    <xf numFmtId="0" fontId="4" fillId="2" borderId="3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9" fontId="3" fillId="0" borderId="15" xfId="2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3" fillId="5" borderId="15" xfId="0" applyFont="1" applyFill="1" applyBorder="1" applyAlignment="1">
      <alignment horizontal="right" vertical="center" wrapText="1"/>
    </xf>
    <xf numFmtId="9" fontId="6" fillId="0" borderId="15" xfId="2" applyFont="1" applyBorder="1" applyAlignment="1">
      <alignment horizontal="right" vertical="center" wrapText="1"/>
    </xf>
    <xf numFmtId="3" fontId="3" fillId="6" borderId="15" xfId="0" applyNumberFormat="1" applyFont="1" applyFill="1" applyBorder="1" applyAlignment="1">
      <alignment horizontal="right" vertical="center" wrapText="1"/>
    </xf>
    <xf numFmtId="9" fontId="3" fillId="6" borderId="15" xfId="2" applyFont="1" applyFill="1" applyBorder="1" applyAlignment="1">
      <alignment horizontal="right" vertical="center" wrapText="1"/>
    </xf>
    <xf numFmtId="9" fontId="3" fillId="0" borderId="30" xfId="2" applyFont="1" applyFill="1" applyBorder="1" applyAlignment="1">
      <alignment horizontal="left" vertical="center" wrapText="1"/>
    </xf>
    <xf numFmtId="4" fontId="0" fillId="0" borderId="15" xfId="2" applyNumberFormat="1" applyFont="1" applyBorder="1"/>
    <xf numFmtId="10" fontId="0" fillId="0" borderId="15" xfId="2" applyNumberFormat="1" applyFont="1" applyBorder="1"/>
    <xf numFmtId="9" fontId="3" fillId="0" borderId="31" xfId="2" applyFont="1" applyFill="1" applyBorder="1" applyAlignment="1">
      <alignment horizontal="left" vertical="center" wrapText="1"/>
    </xf>
    <xf numFmtId="10" fontId="0" fillId="0" borderId="32" xfId="2" applyNumberFormat="1" applyFont="1" applyBorder="1"/>
    <xf numFmtId="10" fontId="0" fillId="0" borderId="16" xfId="2" applyNumberFormat="1" applyFont="1" applyBorder="1"/>
    <xf numFmtId="2" fontId="2" fillId="0" borderId="19" xfId="2" applyNumberFormat="1" applyFont="1" applyFill="1" applyBorder="1" applyAlignment="1">
      <alignment horizontal="right" vertical="center" wrapText="1"/>
    </xf>
    <xf numFmtId="2" fontId="2" fillId="0" borderId="6" xfId="2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" fontId="12" fillId="2" borderId="0" xfId="0" applyNumberFormat="1" applyFont="1" applyFill="1" applyAlignment="1">
      <alignment horizontal="righ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55D0B"/>
      </font>
      <fill>
        <patternFill>
          <bgColor rgb="FFB0FF97"/>
        </patternFill>
      </fill>
    </dxf>
    <dxf>
      <font>
        <color rgb="FFC00000"/>
      </font>
      <fill>
        <patternFill patternType="solid">
          <fgColor auto="1"/>
          <bgColor rgb="FFFFBDB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0FF97"/>
      <color rgb="FF155D0B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7649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31745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91440</xdr:colOff>
      <xdr:row>0</xdr:row>
      <xdr:rowOff>91440</xdr:rowOff>
    </xdr:to>
    <xdr:sp macro="" textlink="">
      <xdr:nvSpPr>
        <xdr:cNvPr id="11265" name="AutoShape 1">
          <a:extLs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8193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12289" name="AutoShape 1">
          <a:extLst>
            <a:ext uri="{FF2B5EF4-FFF2-40B4-BE49-F238E27FC236}">
              <a16:creationId xmlns:a16="http://schemas.microsoft.com/office/drawing/2014/main" id="{00000000-0008-0000-0C00-0000013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9217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13313" name="AutoShape 1">
          <a:extLst>
            <a:ext uri="{FF2B5EF4-FFF2-40B4-BE49-F238E27FC236}">
              <a16:creationId xmlns:a16="http://schemas.microsoft.com/office/drawing/2014/main" id="{00000000-0008-0000-0D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10241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32769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34817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61184</xdr:colOff>
      <xdr:row>147</xdr:row>
      <xdr:rowOff>96937</xdr:rowOff>
    </xdr:from>
    <xdr:to>
      <xdr:col>0</xdr:col>
      <xdr:colOff>212949</xdr:colOff>
      <xdr:row>148</xdr:row>
      <xdr:rowOff>16114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1184" y="21166237"/>
          <a:ext cx="155575" cy="94437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0">
              <a:latin typeface="Verdana"/>
              <a:cs typeface="Verdana"/>
            </a:rPr>
            <a:t>Net</a:t>
          </a:r>
        </a:p>
      </xdr:txBody>
    </xdr:sp>
    <xdr:clientData/>
  </xdr:twoCellAnchor>
  <xdr:twoCellAnchor editAs="oneCell">
    <xdr:from>
      <xdr:col>0</xdr:col>
      <xdr:colOff>61184</xdr:colOff>
      <xdr:row>146</xdr:row>
      <xdr:rowOff>48780</xdr:rowOff>
    </xdr:from>
    <xdr:to>
      <xdr:col>0</xdr:col>
      <xdr:colOff>324074</xdr:colOff>
      <xdr:row>146</xdr:row>
      <xdr:rowOff>132319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61184" y="20973300"/>
          <a:ext cx="255270" cy="96874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0">
              <a:latin typeface="Verdana"/>
              <a:cs typeface="Verdana"/>
            </a:rPr>
            <a:t>Gross</a:t>
          </a:r>
        </a:p>
      </xdr:txBody>
    </xdr:sp>
    <xdr:clientData/>
  </xdr:twoCellAnchor>
  <xdr:twoCellAnchor editAs="oneCell">
    <xdr:from>
      <xdr:col>0</xdr:col>
      <xdr:colOff>0</xdr:colOff>
      <xdr:row>144</xdr:row>
      <xdr:rowOff>489570</xdr:rowOff>
    </xdr:from>
    <xdr:to>
      <xdr:col>0</xdr:col>
      <xdr:colOff>1102995</xdr:colOff>
      <xdr:row>145</xdr:row>
      <xdr:rowOff>167640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0" y="20758770"/>
          <a:ext cx="965835" cy="165750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0">
              <a:latin typeface="Verdana"/>
              <a:cs typeface="Verdana"/>
            </a:rPr>
            <a:t>Amortisation</a:t>
          </a:r>
          <a:r>
            <a:rPr sz="650" b="0" spc="-5">
              <a:latin typeface="Verdana"/>
              <a:cs typeface="Verdana"/>
            </a:rPr>
            <a:t> </a:t>
          </a:r>
          <a:r>
            <a:rPr sz="650" b="0" spc="0">
              <a:latin typeface="Verdana"/>
              <a:cs typeface="Verdana"/>
            </a:rPr>
            <a:t>(Ebitda)</a:t>
          </a:r>
        </a:p>
      </xdr:txBody>
    </xdr:sp>
    <xdr:clientData/>
  </xdr:twoCellAnchor>
  <xdr:twoCellAnchor editAs="oneCell">
    <xdr:from>
      <xdr:col>0</xdr:col>
      <xdr:colOff>61184</xdr:colOff>
      <xdr:row>223</xdr:row>
      <xdr:rowOff>72546</xdr:rowOff>
    </xdr:from>
    <xdr:to>
      <xdr:col>0</xdr:col>
      <xdr:colOff>476474</xdr:colOff>
      <xdr:row>223</xdr:row>
      <xdr:rowOff>170044</xdr:rowOff>
    </xdr:to>
    <xdr:sp macro="" textlink="">
      <xdr:nvSpPr>
        <xdr:cNvPr id="5" name="Textbox 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61184" y="34149186"/>
          <a:ext cx="403860" cy="97498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1">
              <a:latin typeface="Verdana"/>
              <a:cs typeface="Verdana"/>
            </a:rPr>
            <a:t>Reserve</a:t>
          </a:r>
        </a:p>
      </xdr:txBody>
    </xdr:sp>
    <xdr:clientData/>
  </xdr:twoCellAnchor>
  <xdr:twoCellAnchor editAs="oneCell">
    <xdr:from>
      <xdr:col>0</xdr:col>
      <xdr:colOff>61184</xdr:colOff>
      <xdr:row>225</xdr:row>
      <xdr:rowOff>72548</xdr:rowOff>
    </xdr:from>
    <xdr:to>
      <xdr:col>0</xdr:col>
      <xdr:colOff>399004</xdr:colOff>
      <xdr:row>225</xdr:row>
      <xdr:rowOff>170045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61184" y="34438748"/>
          <a:ext cx="356870" cy="97497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0" spc="-20">
              <a:latin typeface="Verdana"/>
              <a:cs typeface="Verdana"/>
            </a:rPr>
            <a:t>R</a:t>
          </a:r>
          <a:r>
            <a:rPr sz="650" b="0" spc="0">
              <a:latin typeface="Verdana"/>
              <a:cs typeface="Verdana"/>
            </a:rPr>
            <a:t>eser</a:t>
          </a:r>
          <a:r>
            <a:rPr sz="650" b="0" spc="-10">
              <a:latin typeface="Verdana"/>
              <a:cs typeface="Verdana"/>
            </a:rPr>
            <a:t>v</a:t>
          </a:r>
          <a:r>
            <a:rPr sz="650" b="0" spc="0">
              <a:latin typeface="Verdana"/>
              <a:cs typeface="Verdana"/>
            </a:rPr>
            <a:t>e</a:t>
          </a:r>
        </a:p>
      </xdr:txBody>
    </xdr:sp>
    <xdr:clientData/>
  </xdr:twoCellAnchor>
  <xdr:twoCellAnchor editAs="oneCell">
    <xdr:from>
      <xdr:col>0</xdr:col>
      <xdr:colOff>0</xdr:colOff>
      <xdr:row>248</xdr:row>
      <xdr:rowOff>1278192</xdr:rowOff>
    </xdr:from>
    <xdr:to>
      <xdr:col>0</xdr:col>
      <xdr:colOff>229870</xdr:colOff>
      <xdr:row>250</xdr:row>
      <xdr:rowOff>20954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0" y="40315452"/>
          <a:ext cx="229870" cy="192467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1">
              <a:latin typeface="Verdana"/>
              <a:cs typeface="Verdana"/>
            </a:rPr>
            <a:t>Year</a:t>
          </a:r>
        </a:p>
      </xdr:txBody>
    </xdr:sp>
    <xdr:clientData/>
  </xdr:twoCellAnchor>
  <xdr:twoCellAnchor editAs="oneCell">
    <xdr:from>
      <xdr:col>0</xdr:col>
      <xdr:colOff>61184</xdr:colOff>
      <xdr:row>243</xdr:row>
      <xdr:rowOff>72548</xdr:rowOff>
    </xdr:from>
    <xdr:to>
      <xdr:col>0</xdr:col>
      <xdr:colOff>476474</xdr:colOff>
      <xdr:row>243</xdr:row>
      <xdr:rowOff>170045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61184" y="38385908"/>
          <a:ext cx="403860" cy="97497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0" spc="-20">
              <a:latin typeface="Verdana"/>
              <a:cs typeface="Verdana"/>
            </a:rPr>
            <a:t>R</a:t>
          </a:r>
          <a:r>
            <a:rPr sz="650" b="0" spc="0">
              <a:latin typeface="Verdana"/>
              <a:cs typeface="Verdana"/>
            </a:rPr>
            <a:t>eser</a:t>
          </a:r>
          <a:r>
            <a:rPr sz="650" b="0" spc="-10">
              <a:latin typeface="Verdana"/>
              <a:cs typeface="Verdana"/>
            </a:rPr>
            <a:t>v</a:t>
          </a:r>
          <a:r>
            <a:rPr sz="650" b="0" spc="0">
              <a:latin typeface="Verdana"/>
              <a:cs typeface="Verdana"/>
            </a:rPr>
            <a:t>es</a:t>
          </a:r>
        </a:p>
      </xdr:txBody>
    </xdr:sp>
    <xdr:clientData/>
  </xdr:twoCellAnchor>
  <xdr:twoCellAnchor editAs="oneCell">
    <xdr:from>
      <xdr:col>0</xdr:col>
      <xdr:colOff>0</xdr:colOff>
      <xdr:row>357</xdr:row>
      <xdr:rowOff>98444</xdr:rowOff>
    </xdr:from>
    <xdr:to>
      <xdr:col>0</xdr:col>
      <xdr:colOff>1885104</xdr:colOff>
      <xdr:row>359</xdr:row>
      <xdr:rowOff>16835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169964"/>
          <a:ext cx="1626024" cy="28415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91440</xdr:colOff>
      <xdr:row>0</xdr:row>
      <xdr:rowOff>91440</xdr:rowOff>
    </xdr:to>
    <xdr:sp macro="" textlink="">
      <xdr:nvSpPr>
        <xdr:cNvPr id="17409" name="AutoShape 1">
          <a:extLst>
            <a:ext uri="{FF2B5EF4-FFF2-40B4-BE49-F238E27FC236}">
              <a16:creationId xmlns:a16="http://schemas.microsoft.com/office/drawing/2014/main" id="{00000000-0008-0000-1100-000001440000}"/>
            </a:ext>
          </a:extLst>
        </xdr:cNvPr>
        <xdr:cNvSpPr>
          <a:spLocks noChangeAspect="1" noChangeArrowheads="1"/>
        </xdr:cNvSpPr>
      </xdr:nvSpPr>
      <xdr:spPr bwMode="auto">
        <a:xfrm>
          <a:off x="1275588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12289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33793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15361" name="AutoShape 1">
          <a:extLst>
            <a:ext uri="{FF2B5EF4-FFF2-40B4-BE49-F238E27FC236}">
              <a16:creationId xmlns:a16="http://schemas.microsoft.com/office/drawing/2014/main" id="{00000000-0008-0000-0F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11265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542925</xdr:colOff>
          <xdr:row>3</xdr:row>
          <xdr:rowOff>28575</xdr:rowOff>
        </xdr:from>
        <xdr:to>
          <xdr:col>27</xdr:col>
          <xdr:colOff>85725</xdr:colOff>
          <xdr:row>4</xdr:row>
          <xdr:rowOff>47625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</xdr:row>
          <xdr:rowOff>0</xdr:rowOff>
        </xdr:from>
        <xdr:to>
          <xdr:col>28</xdr:col>
          <xdr:colOff>200025</xdr:colOff>
          <xdr:row>6</xdr:row>
          <xdr:rowOff>171450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27</xdr:col>
      <xdr:colOff>0</xdr:colOff>
      <xdr:row>0</xdr:row>
      <xdr:rowOff>0</xdr:rowOff>
    </xdr:from>
    <xdr:to>
      <xdr:col>27</xdr:col>
      <xdr:colOff>95250</xdr:colOff>
      <xdr:row>0</xdr:row>
      <xdr:rowOff>95250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2162556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</xdr:row>
      <xdr:rowOff>0</xdr:rowOff>
    </xdr:from>
    <xdr:to>
      <xdr:col>25</xdr:col>
      <xdr:colOff>91440</xdr:colOff>
      <xdr:row>1</xdr:row>
      <xdr:rowOff>91440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22364700" y="25146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3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91440</xdr:colOff>
      <xdr:row>0</xdr:row>
      <xdr:rowOff>91440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29697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6145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0</xdr:row>
      <xdr:rowOff>95250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990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7169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95250</xdr:colOff>
      <xdr:row>0</xdr:row>
      <xdr:rowOff>95250</xdr:rowOff>
    </xdr:to>
    <xdr:sp macro="" textlink="">
      <xdr:nvSpPr>
        <xdr:cNvPr id="30721" name="AutoShape 1" descr="http://researchdomain.iress.co.za.uplib.idm.oclc.org/images/ci/ci_1x1trans.gif"/>
        <xdr:cNvSpPr>
          <a:spLocks noChangeAspect="1" noChangeArrowheads="1"/>
        </xdr:cNvSpPr>
      </xdr:nvSpPr>
      <xdr:spPr bwMode="auto">
        <a:xfrm>
          <a:off x="123539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9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0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1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2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3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7')" TargetMode="External"/><Relationship Id="rId299" Type="http://schemas.openxmlformats.org/officeDocument/2006/relationships/hyperlink" Target="javascript:Fin_g('01050135')" TargetMode="External"/><Relationship Id="rId303" Type="http://schemas.openxmlformats.org/officeDocument/2006/relationships/hyperlink" Target="javascript:Fin_g('01050148')" TargetMode="External"/><Relationship Id="rId21" Type="http://schemas.openxmlformats.org/officeDocument/2006/relationships/hyperlink" Target="javascript:Fin_g('02010050')" TargetMode="External"/><Relationship Id="rId42" Type="http://schemas.openxmlformats.org/officeDocument/2006/relationships/hyperlink" Target="javascript:Fin_g('02010042')" TargetMode="External"/><Relationship Id="rId63" Type="http://schemas.openxmlformats.org/officeDocument/2006/relationships/hyperlink" Target="javascript:Fin_g('01060274')" TargetMode="External"/><Relationship Id="rId84" Type="http://schemas.openxmlformats.org/officeDocument/2006/relationships/hyperlink" Target="javascript:Fin_g('01060277')" TargetMode="External"/><Relationship Id="rId138" Type="http://schemas.openxmlformats.org/officeDocument/2006/relationships/hyperlink" Target="javascript:Fin_g('01090306')" TargetMode="External"/><Relationship Id="rId159" Type="http://schemas.openxmlformats.org/officeDocument/2006/relationships/hyperlink" Target="javascript:Fin_g('01090322')" TargetMode="External"/><Relationship Id="rId170" Type="http://schemas.openxmlformats.org/officeDocument/2006/relationships/hyperlink" Target="javascript:Fin_g('01090328')" TargetMode="External"/><Relationship Id="rId191" Type="http://schemas.openxmlformats.org/officeDocument/2006/relationships/hyperlink" Target="javascript:Fin_g('01240903')" TargetMode="External"/><Relationship Id="rId205" Type="http://schemas.openxmlformats.org/officeDocument/2006/relationships/hyperlink" Target="javascript:Fin_g('01240949')" TargetMode="External"/><Relationship Id="rId226" Type="http://schemas.openxmlformats.org/officeDocument/2006/relationships/hyperlink" Target="javascript:Fin_g('01030702')" TargetMode="External"/><Relationship Id="rId247" Type="http://schemas.openxmlformats.org/officeDocument/2006/relationships/hyperlink" Target="javascript:Fin_g('01030725')" TargetMode="External"/><Relationship Id="rId107" Type="http://schemas.openxmlformats.org/officeDocument/2006/relationships/hyperlink" Target="javascript:Fin_g('02020096')" TargetMode="External"/><Relationship Id="rId268" Type="http://schemas.openxmlformats.org/officeDocument/2006/relationships/hyperlink" Target="javascript:Fin_g('01040767')" TargetMode="External"/><Relationship Id="rId289" Type="http://schemas.openxmlformats.org/officeDocument/2006/relationships/hyperlink" Target="javascript:Fin_g('01050122')" TargetMode="External"/><Relationship Id="rId11" Type="http://schemas.openxmlformats.org/officeDocument/2006/relationships/hyperlink" Target="javascript:Fin_g('02010023')" TargetMode="External"/><Relationship Id="rId32" Type="http://schemas.openxmlformats.org/officeDocument/2006/relationships/hyperlink" Target="javascript:Fin_g('02010012')" TargetMode="External"/><Relationship Id="rId53" Type="http://schemas.openxmlformats.org/officeDocument/2006/relationships/hyperlink" Target="javascript:Fin_g('01060259')" TargetMode="External"/><Relationship Id="rId74" Type="http://schemas.openxmlformats.org/officeDocument/2006/relationships/hyperlink" Target="javascript:Fin_g('01060222')" TargetMode="External"/><Relationship Id="rId128" Type="http://schemas.openxmlformats.org/officeDocument/2006/relationships/hyperlink" Target="javascript:Fin_g('02020103')" TargetMode="External"/><Relationship Id="rId149" Type="http://schemas.openxmlformats.org/officeDocument/2006/relationships/hyperlink" Target="javascript:Fin_g('01090320')" TargetMode="External"/><Relationship Id="rId314" Type="http://schemas.openxmlformats.org/officeDocument/2006/relationships/hyperlink" Target="javascript:Fin_g('01050173')" TargetMode="External"/><Relationship Id="rId5" Type="http://schemas.openxmlformats.org/officeDocument/2006/relationships/hyperlink" Target="javascript:Fin_g('02010027')" TargetMode="External"/><Relationship Id="rId95" Type="http://schemas.openxmlformats.org/officeDocument/2006/relationships/hyperlink" Target="javascript:Fin_g('01020053')" TargetMode="External"/><Relationship Id="rId160" Type="http://schemas.openxmlformats.org/officeDocument/2006/relationships/hyperlink" Target="javascript:Fin_g('01090350')" TargetMode="External"/><Relationship Id="rId181" Type="http://schemas.openxmlformats.org/officeDocument/2006/relationships/hyperlink" Target="javascript:Fin_g('01090378')" TargetMode="External"/><Relationship Id="rId216" Type="http://schemas.openxmlformats.org/officeDocument/2006/relationships/hyperlink" Target="javascript:Fin_g('01241003')" TargetMode="External"/><Relationship Id="rId237" Type="http://schemas.openxmlformats.org/officeDocument/2006/relationships/hyperlink" Target="javascript:Fin_g('01030713')" TargetMode="External"/><Relationship Id="rId258" Type="http://schemas.openxmlformats.org/officeDocument/2006/relationships/hyperlink" Target="javascript:Fin_g('01120803')" TargetMode="External"/><Relationship Id="rId279" Type="http://schemas.openxmlformats.org/officeDocument/2006/relationships/hyperlink" Target="javascript:Fin_g('01040778')" TargetMode="External"/><Relationship Id="rId22" Type="http://schemas.openxmlformats.org/officeDocument/2006/relationships/hyperlink" Target="javascript:Fin_g('02010051')" TargetMode="External"/><Relationship Id="rId43" Type="http://schemas.openxmlformats.org/officeDocument/2006/relationships/hyperlink" Target="javascript:Fin_g('02010043')" TargetMode="External"/><Relationship Id="rId64" Type="http://schemas.openxmlformats.org/officeDocument/2006/relationships/hyperlink" Target="javascript:Fin_g('01060275')" TargetMode="External"/><Relationship Id="rId118" Type="http://schemas.openxmlformats.org/officeDocument/2006/relationships/hyperlink" Target="javascript:Fin_g('02020068')" TargetMode="External"/><Relationship Id="rId139" Type="http://schemas.openxmlformats.org/officeDocument/2006/relationships/hyperlink" Target="javascript:Fin_g('01090307')" TargetMode="External"/><Relationship Id="rId290" Type="http://schemas.openxmlformats.org/officeDocument/2006/relationships/hyperlink" Target="javascript:Fin_g('01050126')" TargetMode="External"/><Relationship Id="rId304" Type="http://schemas.openxmlformats.org/officeDocument/2006/relationships/hyperlink" Target="javascript:Fin_g('01050149')" TargetMode="External"/><Relationship Id="rId85" Type="http://schemas.openxmlformats.org/officeDocument/2006/relationships/hyperlink" Target="javascript:Fin_g('01060278')" TargetMode="External"/><Relationship Id="rId150" Type="http://schemas.openxmlformats.org/officeDocument/2006/relationships/hyperlink" Target="javascript:Fin_g('01090338')" TargetMode="External"/><Relationship Id="rId171" Type="http://schemas.openxmlformats.org/officeDocument/2006/relationships/hyperlink" Target="javascript:Fin_g('01090329')" TargetMode="External"/><Relationship Id="rId192" Type="http://schemas.openxmlformats.org/officeDocument/2006/relationships/hyperlink" Target="javascript:Fin_g('01240904')" TargetMode="External"/><Relationship Id="rId206" Type="http://schemas.openxmlformats.org/officeDocument/2006/relationships/hyperlink" Target="javascript:Fin_g('01240952')" TargetMode="External"/><Relationship Id="rId227" Type="http://schemas.openxmlformats.org/officeDocument/2006/relationships/hyperlink" Target="javascript:Fin_g('01030703')" TargetMode="External"/><Relationship Id="rId248" Type="http://schemas.openxmlformats.org/officeDocument/2006/relationships/hyperlink" Target="javascript:Fin_g('01030726')" TargetMode="External"/><Relationship Id="rId269" Type="http://schemas.openxmlformats.org/officeDocument/2006/relationships/hyperlink" Target="javascript:Fin_g('01040768')" TargetMode="External"/><Relationship Id="rId12" Type="http://schemas.openxmlformats.org/officeDocument/2006/relationships/hyperlink" Target="javascript:Fin_g('02010024')" TargetMode="External"/><Relationship Id="rId33" Type="http://schemas.openxmlformats.org/officeDocument/2006/relationships/hyperlink" Target="javascript:Fin_g('02010013')" TargetMode="External"/><Relationship Id="rId108" Type="http://schemas.openxmlformats.org/officeDocument/2006/relationships/hyperlink" Target="javascript:Fin_g('02020077')" TargetMode="External"/><Relationship Id="rId129" Type="http://schemas.openxmlformats.org/officeDocument/2006/relationships/hyperlink" Target="javascript:Fin_g('02020087')" TargetMode="External"/><Relationship Id="rId280" Type="http://schemas.openxmlformats.org/officeDocument/2006/relationships/hyperlink" Target="javascript:Fin_g('01040779')" TargetMode="External"/><Relationship Id="rId315" Type="http://schemas.openxmlformats.org/officeDocument/2006/relationships/hyperlink" Target="javascript:Fin_g('01050174')" TargetMode="External"/><Relationship Id="rId54" Type="http://schemas.openxmlformats.org/officeDocument/2006/relationships/hyperlink" Target="javascript:Fin_g('01060260')" TargetMode="External"/><Relationship Id="rId75" Type="http://schemas.openxmlformats.org/officeDocument/2006/relationships/hyperlink" Target="javascript:Fin_g('01060223')" TargetMode="External"/><Relationship Id="rId96" Type="http://schemas.openxmlformats.org/officeDocument/2006/relationships/hyperlink" Target="javascript:Fin_g('02020094')" TargetMode="External"/><Relationship Id="rId140" Type="http://schemas.openxmlformats.org/officeDocument/2006/relationships/hyperlink" Target="javascript:Fin_g('01090308')" TargetMode="External"/><Relationship Id="rId161" Type="http://schemas.openxmlformats.org/officeDocument/2006/relationships/hyperlink" Target="javascript:Fin_g('01090383')" TargetMode="External"/><Relationship Id="rId182" Type="http://schemas.openxmlformats.org/officeDocument/2006/relationships/hyperlink" Target="javascript:Fin_g('01090379')" TargetMode="External"/><Relationship Id="rId217" Type="http://schemas.openxmlformats.org/officeDocument/2006/relationships/hyperlink" Target="javascript:Fin_g('01241004')" TargetMode="External"/><Relationship Id="rId6" Type="http://schemas.openxmlformats.org/officeDocument/2006/relationships/hyperlink" Target="javascript:Fin_g('02010028')" TargetMode="External"/><Relationship Id="rId238" Type="http://schemas.openxmlformats.org/officeDocument/2006/relationships/hyperlink" Target="javascript:Fin_g('01030714')" TargetMode="External"/><Relationship Id="rId259" Type="http://schemas.openxmlformats.org/officeDocument/2006/relationships/hyperlink" Target="javascript:Fin_g('01120804')" TargetMode="External"/><Relationship Id="rId23" Type="http://schemas.openxmlformats.org/officeDocument/2006/relationships/hyperlink" Target="javascript:Fin_g('02010001')" TargetMode="External"/><Relationship Id="rId119" Type="http://schemas.openxmlformats.org/officeDocument/2006/relationships/hyperlink" Target="javascript:Fin_g('02020069')" TargetMode="External"/><Relationship Id="rId270" Type="http://schemas.openxmlformats.org/officeDocument/2006/relationships/hyperlink" Target="javascript:Fin_g('01040769')" TargetMode="External"/><Relationship Id="rId291" Type="http://schemas.openxmlformats.org/officeDocument/2006/relationships/hyperlink" Target="javascript:Fin_g('01050127')" TargetMode="External"/><Relationship Id="rId305" Type="http://schemas.openxmlformats.org/officeDocument/2006/relationships/hyperlink" Target="javascript:Fin_g('01050150')" TargetMode="External"/><Relationship Id="rId44" Type="http://schemas.openxmlformats.org/officeDocument/2006/relationships/hyperlink" Target="javascript:Fin_g('02010044')" TargetMode="External"/><Relationship Id="rId65" Type="http://schemas.openxmlformats.org/officeDocument/2006/relationships/hyperlink" Target="javascript:Fin_g('01060208')" TargetMode="External"/><Relationship Id="rId86" Type="http://schemas.openxmlformats.org/officeDocument/2006/relationships/hyperlink" Target="javascript:Fin_g('01060279')" TargetMode="External"/><Relationship Id="rId130" Type="http://schemas.openxmlformats.org/officeDocument/2006/relationships/hyperlink" Target="javascript:Fin_g('02020091')" TargetMode="External"/><Relationship Id="rId151" Type="http://schemas.openxmlformats.org/officeDocument/2006/relationships/hyperlink" Target="javascript:Fin_g('01090364')" TargetMode="External"/><Relationship Id="rId172" Type="http://schemas.openxmlformats.org/officeDocument/2006/relationships/hyperlink" Target="javascript:Fin_g('01090330')" TargetMode="External"/><Relationship Id="rId193" Type="http://schemas.openxmlformats.org/officeDocument/2006/relationships/hyperlink" Target="javascript:Fin_g('01240905')" TargetMode="External"/><Relationship Id="rId207" Type="http://schemas.openxmlformats.org/officeDocument/2006/relationships/hyperlink" Target="javascript:Fin_g('01240954')" TargetMode="External"/><Relationship Id="rId228" Type="http://schemas.openxmlformats.org/officeDocument/2006/relationships/hyperlink" Target="javascript:Fin_g('01030704')" TargetMode="External"/><Relationship Id="rId249" Type="http://schemas.openxmlformats.org/officeDocument/2006/relationships/hyperlink" Target="javascript:Fin_g('01030734')" TargetMode="External"/><Relationship Id="rId13" Type="http://schemas.openxmlformats.org/officeDocument/2006/relationships/hyperlink" Target="javascript:Fin_g('02010030')" TargetMode="External"/><Relationship Id="rId109" Type="http://schemas.openxmlformats.org/officeDocument/2006/relationships/hyperlink" Target="javascript:Fin_g('02020097')" TargetMode="External"/><Relationship Id="rId260" Type="http://schemas.openxmlformats.org/officeDocument/2006/relationships/hyperlink" Target="javascript:Fin_g('01120805')" TargetMode="External"/><Relationship Id="rId281" Type="http://schemas.openxmlformats.org/officeDocument/2006/relationships/hyperlink" Target="javascript:Fin_g('01040780')" TargetMode="External"/><Relationship Id="rId316" Type="http://schemas.openxmlformats.org/officeDocument/2006/relationships/drawing" Target="../drawings/drawing14.xml"/><Relationship Id="rId34" Type="http://schemas.openxmlformats.org/officeDocument/2006/relationships/hyperlink" Target="javascript:Fin_g('02010057')" TargetMode="External"/><Relationship Id="rId55" Type="http://schemas.openxmlformats.org/officeDocument/2006/relationships/hyperlink" Target="javascript:Fin_g('01060261')" TargetMode="External"/><Relationship Id="rId76" Type="http://schemas.openxmlformats.org/officeDocument/2006/relationships/hyperlink" Target="javascript:Fin_g('01060224')" TargetMode="External"/><Relationship Id="rId97" Type="http://schemas.openxmlformats.org/officeDocument/2006/relationships/hyperlink" Target="javascript:Fin_g('02020095')" TargetMode="External"/><Relationship Id="rId120" Type="http://schemas.openxmlformats.org/officeDocument/2006/relationships/hyperlink" Target="javascript:Fin_g('02020070')" TargetMode="External"/><Relationship Id="rId141" Type="http://schemas.openxmlformats.org/officeDocument/2006/relationships/hyperlink" Target="javascript:Fin_g('01090374')" TargetMode="External"/><Relationship Id="rId7" Type="http://schemas.openxmlformats.org/officeDocument/2006/relationships/hyperlink" Target="javascript:Fin_g('02010029')" TargetMode="External"/><Relationship Id="rId162" Type="http://schemas.openxmlformats.org/officeDocument/2006/relationships/hyperlink" Target="javascript:Fin_g('01090351')" TargetMode="External"/><Relationship Id="rId183" Type="http://schemas.openxmlformats.org/officeDocument/2006/relationships/hyperlink" Target="javascript:Fin_g('01090344')" TargetMode="External"/><Relationship Id="rId218" Type="http://schemas.openxmlformats.org/officeDocument/2006/relationships/hyperlink" Target="javascript:Fin_g('01241005')" TargetMode="External"/><Relationship Id="rId239" Type="http://schemas.openxmlformats.org/officeDocument/2006/relationships/hyperlink" Target="javascript:Fin_g('01030715')" TargetMode="External"/><Relationship Id="rId250" Type="http://schemas.openxmlformats.org/officeDocument/2006/relationships/hyperlink" Target="javascript:Fin_g('01030728')" TargetMode="External"/><Relationship Id="rId271" Type="http://schemas.openxmlformats.org/officeDocument/2006/relationships/hyperlink" Target="javascript:Fin_g('01040770')" TargetMode="External"/><Relationship Id="rId292" Type="http://schemas.openxmlformats.org/officeDocument/2006/relationships/hyperlink" Target="javascript:Fin_g('01050129')" TargetMode="External"/><Relationship Id="rId306" Type="http://schemas.openxmlformats.org/officeDocument/2006/relationships/hyperlink" Target="javascript:Fin_g('01050158')" TargetMode="External"/><Relationship Id="rId24" Type="http://schemas.openxmlformats.org/officeDocument/2006/relationships/hyperlink" Target="javascript:Fin_g('02010002')" TargetMode="External"/><Relationship Id="rId45" Type="http://schemas.openxmlformats.org/officeDocument/2006/relationships/hyperlink" Target="javascript:Fin_g('02010045')" TargetMode="External"/><Relationship Id="rId66" Type="http://schemas.openxmlformats.org/officeDocument/2006/relationships/hyperlink" Target="javascript:Fin_g('01060228')" TargetMode="External"/><Relationship Id="rId87" Type="http://schemas.openxmlformats.org/officeDocument/2006/relationships/hyperlink" Target="javascript:Fin_g('01060258')" TargetMode="External"/><Relationship Id="rId110" Type="http://schemas.openxmlformats.org/officeDocument/2006/relationships/hyperlink" Target="javascript:Fin_g('02020098')" TargetMode="External"/><Relationship Id="rId131" Type="http://schemas.openxmlformats.org/officeDocument/2006/relationships/hyperlink" Target="javascript:Fin_g('02020105')" TargetMode="External"/><Relationship Id="rId61" Type="http://schemas.openxmlformats.org/officeDocument/2006/relationships/hyperlink" Target="javascript:Fin_g('01060249')" TargetMode="External"/><Relationship Id="rId82" Type="http://schemas.openxmlformats.org/officeDocument/2006/relationships/hyperlink" Target="javascript:Fin_g('01060237')" TargetMode="External"/><Relationship Id="rId152" Type="http://schemas.openxmlformats.org/officeDocument/2006/relationships/hyperlink" Target="javascript:Fin_g('01090365')" TargetMode="External"/><Relationship Id="rId173" Type="http://schemas.openxmlformats.org/officeDocument/2006/relationships/hyperlink" Target="javascript:Fin_g('01090331')" TargetMode="External"/><Relationship Id="rId194" Type="http://schemas.openxmlformats.org/officeDocument/2006/relationships/hyperlink" Target="javascript:Fin_g('01240906')" TargetMode="External"/><Relationship Id="rId199" Type="http://schemas.openxmlformats.org/officeDocument/2006/relationships/hyperlink" Target="javascript:Fin_g('01240939')" TargetMode="External"/><Relationship Id="rId203" Type="http://schemas.openxmlformats.org/officeDocument/2006/relationships/hyperlink" Target="javascript:Fin_g('01240943')" TargetMode="External"/><Relationship Id="rId208" Type="http://schemas.openxmlformats.org/officeDocument/2006/relationships/hyperlink" Target="javascript:Fin_g('01240955')" TargetMode="External"/><Relationship Id="rId229" Type="http://schemas.openxmlformats.org/officeDocument/2006/relationships/hyperlink" Target="javascript:Fin_g('01030705')" TargetMode="External"/><Relationship Id="rId19" Type="http://schemas.openxmlformats.org/officeDocument/2006/relationships/hyperlink" Target="javascript:Fin_g('02010038')" TargetMode="External"/><Relationship Id="rId224" Type="http://schemas.openxmlformats.org/officeDocument/2006/relationships/hyperlink" Target="javascript:Fin_g('01241091')" TargetMode="External"/><Relationship Id="rId240" Type="http://schemas.openxmlformats.org/officeDocument/2006/relationships/hyperlink" Target="javascript:Fin_g('01030716')" TargetMode="External"/><Relationship Id="rId245" Type="http://schemas.openxmlformats.org/officeDocument/2006/relationships/hyperlink" Target="javascript:Fin_g('01030722')" TargetMode="External"/><Relationship Id="rId261" Type="http://schemas.openxmlformats.org/officeDocument/2006/relationships/hyperlink" Target="javascript:Fin_g('01040760')" TargetMode="External"/><Relationship Id="rId266" Type="http://schemas.openxmlformats.org/officeDocument/2006/relationships/hyperlink" Target="javascript:Fin_g('01040765')" TargetMode="External"/><Relationship Id="rId287" Type="http://schemas.openxmlformats.org/officeDocument/2006/relationships/hyperlink" Target="javascript:Fin_g('01050118')" TargetMode="External"/><Relationship Id="rId14" Type="http://schemas.openxmlformats.org/officeDocument/2006/relationships/hyperlink" Target="javascript:Fin_g('02010054')" TargetMode="External"/><Relationship Id="rId30" Type="http://schemas.openxmlformats.org/officeDocument/2006/relationships/hyperlink" Target="javascript:Fin_g('02010010')" TargetMode="External"/><Relationship Id="rId35" Type="http://schemas.openxmlformats.org/officeDocument/2006/relationships/hyperlink" Target="javascript:Fin_g('02010014')" TargetMode="External"/><Relationship Id="rId56" Type="http://schemas.openxmlformats.org/officeDocument/2006/relationships/hyperlink" Target="javascript:Fin_g('01060262')" TargetMode="External"/><Relationship Id="rId77" Type="http://schemas.openxmlformats.org/officeDocument/2006/relationships/hyperlink" Target="javascript:Fin_g('01060225')" TargetMode="External"/><Relationship Id="rId100" Type="http://schemas.openxmlformats.org/officeDocument/2006/relationships/hyperlink" Target="javascript:Fin_g('01090301')" TargetMode="External"/><Relationship Id="rId105" Type="http://schemas.openxmlformats.org/officeDocument/2006/relationships/hyperlink" Target="javascript:Fin_g('02020090')" TargetMode="External"/><Relationship Id="rId126" Type="http://schemas.openxmlformats.org/officeDocument/2006/relationships/hyperlink" Target="javascript:Fin_g('02020093')" TargetMode="External"/><Relationship Id="rId147" Type="http://schemas.openxmlformats.org/officeDocument/2006/relationships/hyperlink" Target="javascript:Fin_g('01090309')" TargetMode="External"/><Relationship Id="rId168" Type="http://schemas.openxmlformats.org/officeDocument/2006/relationships/hyperlink" Target="javascript:Fin_g('01090360')" TargetMode="External"/><Relationship Id="rId282" Type="http://schemas.openxmlformats.org/officeDocument/2006/relationships/hyperlink" Target="javascript:Fin_g('01040781')" TargetMode="External"/><Relationship Id="rId312" Type="http://schemas.openxmlformats.org/officeDocument/2006/relationships/hyperlink" Target="javascript:Fin_g('01050171')" TargetMode="External"/><Relationship Id="rId8" Type="http://schemas.openxmlformats.org/officeDocument/2006/relationships/hyperlink" Target="javascript:Fin_g('02010031')" TargetMode="External"/><Relationship Id="rId51" Type="http://schemas.openxmlformats.org/officeDocument/2006/relationships/hyperlink" Target="javascript:Fin_g('01060201')" TargetMode="External"/><Relationship Id="rId72" Type="http://schemas.openxmlformats.org/officeDocument/2006/relationships/hyperlink" Target="javascript:Fin_g('01060220')" TargetMode="External"/><Relationship Id="rId93" Type="http://schemas.openxmlformats.org/officeDocument/2006/relationships/hyperlink" Target="javascript:Fin_g('02020060')" TargetMode="External"/><Relationship Id="rId98" Type="http://schemas.openxmlformats.org/officeDocument/2006/relationships/hyperlink" Target="javascript:Fin_g('01090322')" TargetMode="External"/><Relationship Id="rId121" Type="http://schemas.openxmlformats.org/officeDocument/2006/relationships/hyperlink" Target="javascript:Fin_g('02020100')" TargetMode="External"/><Relationship Id="rId142" Type="http://schemas.openxmlformats.org/officeDocument/2006/relationships/hyperlink" Target="javascript:Fin_g('01090359')" TargetMode="External"/><Relationship Id="rId163" Type="http://schemas.openxmlformats.org/officeDocument/2006/relationships/hyperlink" Target="javascript:Fin_g('01090323')" TargetMode="External"/><Relationship Id="rId184" Type="http://schemas.openxmlformats.org/officeDocument/2006/relationships/hyperlink" Target="javascript:Fin_g('01090345')" TargetMode="External"/><Relationship Id="rId189" Type="http://schemas.openxmlformats.org/officeDocument/2006/relationships/hyperlink" Target="javascript:Fin_g('01240901')" TargetMode="External"/><Relationship Id="rId219" Type="http://schemas.openxmlformats.org/officeDocument/2006/relationships/hyperlink" Target="javascript:Fin_g('01241006')" TargetMode="External"/><Relationship Id="rId3" Type="http://schemas.openxmlformats.org/officeDocument/2006/relationships/hyperlink" Target="javascript:Fin_g('02010025')" TargetMode="External"/><Relationship Id="rId214" Type="http://schemas.openxmlformats.org/officeDocument/2006/relationships/hyperlink" Target="javascript:Fin_g('01241001')" TargetMode="External"/><Relationship Id="rId230" Type="http://schemas.openxmlformats.org/officeDocument/2006/relationships/hyperlink" Target="javascript:Fin_g('01030706')" TargetMode="External"/><Relationship Id="rId235" Type="http://schemas.openxmlformats.org/officeDocument/2006/relationships/hyperlink" Target="javascript:Fin_g('01030711')" TargetMode="External"/><Relationship Id="rId251" Type="http://schemas.openxmlformats.org/officeDocument/2006/relationships/hyperlink" Target="javascript:Fin_g('01030730')" TargetMode="External"/><Relationship Id="rId256" Type="http://schemas.openxmlformats.org/officeDocument/2006/relationships/hyperlink" Target="javascript:Fin_g('01120801')" TargetMode="External"/><Relationship Id="rId277" Type="http://schemas.openxmlformats.org/officeDocument/2006/relationships/hyperlink" Target="javascript:Fin_g('01040776')" TargetMode="External"/><Relationship Id="rId298" Type="http://schemas.openxmlformats.org/officeDocument/2006/relationships/hyperlink" Target="javascript:Fin_g('01050134')" TargetMode="External"/><Relationship Id="rId25" Type="http://schemas.openxmlformats.org/officeDocument/2006/relationships/hyperlink" Target="javascript:Fin_g('02010003')" TargetMode="External"/><Relationship Id="rId46" Type="http://schemas.openxmlformats.org/officeDocument/2006/relationships/hyperlink" Target="javascript:Fin_g('02010022')" TargetMode="External"/><Relationship Id="rId67" Type="http://schemas.openxmlformats.org/officeDocument/2006/relationships/hyperlink" Target="javascript:Fin_g('01060211')" TargetMode="External"/><Relationship Id="rId116" Type="http://schemas.openxmlformats.org/officeDocument/2006/relationships/hyperlink" Target="javascript:Fin_g('02020099')" TargetMode="External"/><Relationship Id="rId137" Type="http://schemas.openxmlformats.org/officeDocument/2006/relationships/hyperlink" Target="javascript:Fin_g('01090305')" TargetMode="External"/><Relationship Id="rId158" Type="http://schemas.openxmlformats.org/officeDocument/2006/relationships/hyperlink" Target="javascript:Fin_g('01090317')" TargetMode="External"/><Relationship Id="rId272" Type="http://schemas.openxmlformats.org/officeDocument/2006/relationships/hyperlink" Target="javascript:Fin_g('01040771')" TargetMode="External"/><Relationship Id="rId293" Type="http://schemas.openxmlformats.org/officeDocument/2006/relationships/hyperlink" Target="javascript:Fin_g('01050130')" TargetMode="External"/><Relationship Id="rId302" Type="http://schemas.openxmlformats.org/officeDocument/2006/relationships/hyperlink" Target="javascript:Fin_g('01050144')" TargetMode="External"/><Relationship Id="rId307" Type="http://schemas.openxmlformats.org/officeDocument/2006/relationships/hyperlink" Target="javascript:Fin_g('01050162')" TargetMode="External"/><Relationship Id="rId20" Type="http://schemas.openxmlformats.org/officeDocument/2006/relationships/hyperlink" Target="javascript:Fin_g('02010039')" TargetMode="External"/><Relationship Id="rId41" Type="http://schemas.openxmlformats.org/officeDocument/2006/relationships/hyperlink" Target="javascript:Fin_g('02010041')" TargetMode="External"/><Relationship Id="rId62" Type="http://schemas.openxmlformats.org/officeDocument/2006/relationships/hyperlink" Target="javascript:Fin_g('01060250')" TargetMode="External"/><Relationship Id="rId83" Type="http://schemas.openxmlformats.org/officeDocument/2006/relationships/hyperlink" Target="javascript:Fin_g('01060247')" TargetMode="External"/><Relationship Id="rId88" Type="http://schemas.openxmlformats.org/officeDocument/2006/relationships/hyperlink" Target="javascript:Fin_g('01060253')" TargetMode="External"/><Relationship Id="rId111" Type="http://schemas.openxmlformats.org/officeDocument/2006/relationships/hyperlink" Target="javascript:Fin_g('02020062')" TargetMode="External"/><Relationship Id="rId132" Type="http://schemas.openxmlformats.org/officeDocument/2006/relationships/hyperlink" Target="javascript:Fin_g('02020092')" TargetMode="External"/><Relationship Id="rId153" Type="http://schemas.openxmlformats.org/officeDocument/2006/relationships/hyperlink" Target="javascript:Fin_g('01090366')" TargetMode="External"/><Relationship Id="rId174" Type="http://schemas.openxmlformats.org/officeDocument/2006/relationships/hyperlink" Target="javascript:Fin_g('01090377')" TargetMode="External"/><Relationship Id="rId179" Type="http://schemas.openxmlformats.org/officeDocument/2006/relationships/hyperlink" Target="javascript:Fin_g('01090353')" TargetMode="External"/><Relationship Id="rId195" Type="http://schemas.openxmlformats.org/officeDocument/2006/relationships/hyperlink" Target="javascript:Fin_g('01240908')" TargetMode="External"/><Relationship Id="rId209" Type="http://schemas.openxmlformats.org/officeDocument/2006/relationships/hyperlink" Target="javascript:Fin_g('01240957')" TargetMode="External"/><Relationship Id="rId190" Type="http://schemas.openxmlformats.org/officeDocument/2006/relationships/hyperlink" Target="javascript:Fin_g('01240902')" TargetMode="External"/><Relationship Id="rId204" Type="http://schemas.openxmlformats.org/officeDocument/2006/relationships/hyperlink" Target="javascript:Fin_g('01240945')" TargetMode="External"/><Relationship Id="rId220" Type="http://schemas.openxmlformats.org/officeDocument/2006/relationships/hyperlink" Target="javascript:Fin_g('01241008')" TargetMode="External"/><Relationship Id="rId225" Type="http://schemas.openxmlformats.org/officeDocument/2006/relationships/hyperlink" Target="javascript:Fin_g('01030701')" TargetMode="External"/><Relationship Id="rId241" Type="http://schemas.openxmlformats.org/officeDocument/2006/relationships/hyperlink" Target="javascript:Fin_g('01030733')" TargetMode="External"/><Relationship Id="rId246" Type="http://schemas.openxmlformats.org/officeDocument/2006/relationships/hyperlink" Target="javascript:Fin_g('01030724')" TargetMode="External"/><Relationship Id="rId267" Type="http://schemas.openxmlformats.org/officeDocument/2006/relationships/hyperlink" Target="javascript:Fin_g('01040766')" TargetMode="External"/><Relationship Id="rId288" Type="http://schemas.openxmlformats.org/officeDocument/2006/relationships/hyperlink" Target="javascript:Fin_g('01050119')" TargetMode="External"/><Relationship Id="rId15" Type="http://schemas.openxmlformats.org/officeDocument/2006/relationships/hyperlink" Target="javascript:Fin_g('02010034')" TargetMode="External"/><Relationship Id="rId36" Type="http://schemas.openxmlformats.org/officeDocument/2006/relationships/hyperlink" Target="javascript:Fin_g('02010017')" TargetMode="External"/><Relationship Id="rId57" Type="http://schemas.openxmlformats.org/officeDocument/2006/relationships/hyperlink" Target="javascript:Fin_g('01060206')" TargetMode="External"/><Relationship Id="rId106" Type="http://schemas.openxmlformats.org/officeDocument/2006/relationships/hyperlink" Target="javascript:Fin_g('02020079')" TargetMode="External"/><Relationship Id="rId127" Type="http://schemas.openxmlformats.org/officeDocument/2006/relationships/hyperlink" Target="javascript:Fin_g('02020086')" TargetMode="External"/><Relationship Id="rId262" Type="http://schemas.openxmlformats.org/officeDocument/2006/relationships/hyperlink" Target="javascript:Fin_g('01040761')" TargetMode="External"/><Relationship Id="rId283" Type="http://schemas.openxmlformats.org/officeDocument/2006/relationships/hyperlink" Target="javascript:Fin_g('01050101')" TargetMode="External"/><Relationship Id="rId313" Type="http://schemas.openxmlformats.org/officeDocument/2006/relationships/hyperlink" Target="javascript:Fin_g('01050172')" TargetMode="External"/><Relationship Id="rId10" Type="http://schemas.openxmlformats.org/officeDocument/2006/relationships/hyperlink" Target="javascript:Fin_g('02010033')" TargetMode="External"/><Relationship Id="rId31" Type="http://schemas.openxmlformats.org/officeDocument/2006/relationships/hyperlink" Target="javascript:Fin_g('02010011')" TargetMode="External"/><Relationship Id="rId52" Type="http://schemas.openxmlformats.org/officeDocument/2006/relationships/hyperlink" Target="javascript:Fin_g('01060202')" TargetMode="External"/><Relationship Id="rId73" Type="http://schemas.openxmlformats.org/officeDocument/2006/relationships/hyperlink" Target="javascript:Fin_g('01060221')" TargetMode="External"/><Relationship Id="rId78" Type="http://schemas.openxmlformats.org/officeDocument/2006/relationships/hyperlink" Target="javascript:Fin_g('01060229')" TargetMode="External"/><Relationship Id="rId94" Type="http://schemas.openxmlformats.org/officeDocument/2006/relationships/hyperlink" Target="javascript:Fin_g('02020061')" TargetMode="External"/><Relationship Id="rId99" Type="http://schemas.openxmlformats.org/officeDocument/2006/relationships/hyperlink" Target="javascript:Fin_g('01090323')" TargetMode="External"/><Relationship Id="rId101" Type="http://schemas.openxmlformats.org/officeDocument/2006/relationships/hyperlink" Target="javascript:Fin_g('01090302')" TargetMode="External"/><Relationship Id="rId122" Type="http://schemas.openxmlformats.org/officeDocument/2006/relationships/hyperlink" Target="javascript:Fin_g('02020075')" TargetMode="External"/><Relationship Id="rId143" Type="http://schemas.openxmlformats.org/officeDocument/2006/relationships/hyperlink" Target="javascript:Fin_g('01090375')" TargetMode="External"/><Relationship Id="rId148" Type="http://schemas.openxmlformats.org/officeDocument/2006/relationships/hyperlink" Target="javascript:Fin_g('01090319')" TargetMode="External"/><Relationship Id="rId164" Type="http://schemas.openxmlformats.org/officeDocument/2006/relationships/hyperlink" Target="javascript:Fin_g('01090384')" TargetMode="External"/><Relationship Id="rId169" Type="http://schemas.openxmlformats.org/officeDocument/2006/relationships/hyperlink" Target="javascript:Fin_g('01090327')" TargetMode="External"/><Relationship Id="rId185" Type="http://schemas.openxmlformats.org/officeDocument/2006/relationships/hyperlink" Target="javascript:Fin_g('01090372')" TargetMode="External"/><Relationship Id="rId4" Type="http://schemas.openxmlformats.org/officeDocument/2006/relationships/hyperlink" Target="javascript:Fin_g('02010026')" TargetMode="External"/><Relationship Id="rId9" Type="http://schemas.openxmlformats.org/officeDocument/2006/relationships/hyperlink" Target="javascript:Fin_g('02010032')" TargetMode="External"/><Relationship Id="rId180" Type="http://schemas.openxmlformats.org/officeDocument/2006/relationships/hyperlink" Target="javascript:Fin_g('01090343')" TargetMode="External"/><Relationship Id="rId210" Type="http://schemas.openxmlformats.org/officeDocument/2006/relationships/hyperlink" Target="javascript:Fin_g('01240969')" TargetMode="External"/><Relationship Id="rId215" Type="http://schemas.openxmlformats.org/officeDocument/2006/relationships/hyperlink" Target="javascript:Fin_g('01241002')" TargetMode="External"/><Relationship Id="rId236" Type="http://schemas.openxmlformats.org/officeDocument/2006/relationships/hyperlink" Target="javascript:Fin_g('01030712')" TargetMode="External"/><Relationship Id="rId257" Type="http://schemas.openxmlformats.org/officeDocument/2006/relationships/hyperlink" Target="javascript:Fin_g('01120802')" TargetMode="External"/><Relationship Id="rId278" Type="http://schemas.openxmlformats.org/officeDocument/2006/relationships/hyperlink" Target="javascript:Fin_g('01040777')" TargetMode="External"/><Relationship Id="rId26" Type="http://schemas.openxmlformats.org/officeDocument/2006/relationships/hyperlink" Target="javascript:Fin_g('02010004')" TargetMode="External"/><Relationship Id="rId231" Type="http://schemas.openxmlformats.org/officeDocument/2006/relationships/hyperlink" Target="javascript:Fin_g('01030707')" TargetMode="External"/><Relationship Id="rId252" Type="http://schemas.openxmlformats.org/officeDocument/2006/relationships/hyperlink" Target="javascript:Fin_g('01030735')" TargetMode="External"/><Relationship Id="rId273" Type="http://schemas.openxmlformats.org/officeDocument/2006/relationships/hyperlink" Target="javascript:Fin_g('01040772')" TargetMode="External"/><Relationship Id="rId294" Type="http://schemas.openxmlformats.org/officeDocument/2006/relationships/hyperlink" Target="javascript:Fin_g('01050131')" TargetMode="External"/><Relationship Id="rId308" Type="http://schemas.openxmlformats.org/officeDocument/2006/relationships/hyperlink" Target="javascript:Fin_g('01050140')" TargetMode="External"/><Relationship Id="rId47" Type="http://schemas.openxmlformats.org/officeDocument/2006/relationships/hyperlink" Target="javascript:Fin_g('02010058')" TargetMode="External"/><Relationship Id="rId68" Type="http://schemas.openxmlformats.org/officeDocument/2006/relationships/hyperlink" Target="javascript:Fin_g('01060212')" TargetMode="External"/><Relationship Id="rId89" Type="http://schemas.openxmlformats.org/officeDocument/2006/relationships/hyperlink" Target="javascript:Fin_g('01060254')" TargetMode="External"/><Relationship Id="rId112" Type="http://schemas.openxmlformats.org/officeDocument/2006/relationships/hyperlink" Target="javascript:Fin_g('02020064')" TargetMode="External"/><Relationship Id="rId133" Type="http://schemas.openxmlformats.org/officeDocument/2006/relationships/hyperlink" Target="javascript:Fin_g('02020102')" TargetMode="External"/><Relationship Id="rId154" Type="http://schemas.openxmlformats.org/officeDocument/2006/relationships/hyperlink" Target="javascript:Fin_g('01090313')" TargetMode="External"/><Relationship Id="rId175" Type="http://schemas.openxmlformats.org/officeDocument/2006/relationships/hyperlink" Target="javascript:Fin_g('01090336')" TargetMode="External"/><Relationship Id="rId196" Type="http://schemas.openxmlformats.org/officeDocument/2006/relationships/hyperlink" Target="javascript:Fin_g('01240910')" TargetMode="External"/><Relationship Id="rId200" Type="http://schemas.openxmlformats.org/officeDocument/2006/relationships/hyperlink" Target="javascript:Fin_g('01240940')" TargetMode="External"/><Relationship Id="rId16" Type="http://schemas.openxmlformats.org/officeDocument/2006/relationships/hyperlink" Target="javascript:Fin_g('02010035')" TargetMode="External"/><Relationship Id="rId221" Type="http://schemas.openxmlformats.org/officeDocument/2006/relationships/hyperlink" Target="javascript:Fin_g('01241025')" TargetMode="External"/><Relationship Id="rId242" Type="http://schemas.openxmlformats.org/officeDocument/2006/relationships/hyperlink" Target="javascript:Fin_g('01030719')" TargetMode="External"/><Relationship Id="rId263" Type="http://schemas.openxmlformats.org/officeDocument/2006/relationships/hyperlink" Target="javascript:Fin_g('01040762')" TargetMode="External"/><Relationship Id="rId284" Type="http://schemas.openxmlformats.org/officeDocument/2006/relationships/hyperlink" Target="javascript:Fin_g('01050102')" TargetMode="External"/><Relationship Id="rId37" Type="http://schemas.openxmlformats.org/officeDocument/2006/relationships/hyperlink" Target="javascript:Fin_g('02010018')" TargetMode="External"/><Relationship Id="rId58" Type="http://schemas.openxmlformats.org/officeDocument/2006/relationships/hyperlink" Target="javascript:Fin_g('01060207')" TargetMode="External"/><Relationship Id="rId79" Type="http://schemas.openxmlformats.org/officeDocument/2006/relationships/hyperlink" Target="javascript:Fin_g('01060230')" TargetMode="External"/><Relationship Id="rId102" Type="http://schemas.openxmlformats.org/officeDocument/2006/relationships/hyperlink" Target="javascript:Fin_g('01090303')" TargetMode="External"/><Relationship Id="rId123" Type="http://schemas.openxmlformats.org/officeDocument/2006/relationships/hyperlink" Target="javascript:Fin_g('02020072')" TargetMode="External"/><Relationship Id="rId144" Type="http://schemas.openxmlformats.org/officeDocument/2006/relationships/hyperlink" Target="javascript:Fin_g('01090376')" TargetMode="External"/><Relationship Id="rId90" Type="http://schemas.openxmlformats.org/officeDocument/2006/relationships/hyperlink" Target="javascript:Fin_g('01060255')" TargetMode="External"/><Relationship Id="rId165" Type="http://schemas.openxmlformats.org/officeDocument/2006/relationships/hyperlink" Target="javascript:Fin_g('01090324')" TargetMode="External"/><Relationship Id="rId186" Type="http://schemas.openxmlformats.org/officeDocument/2006/relationships/hyperlink" Target="javascript:Fin_g('01090361')" TargetMode="External"/><Relationship Id="rId211" Type="http://schemas.openxmlformats.org/officeDocument/2006/relationships/hyperlink" Target="javascript:Fin_g('01240970')" TargetMode="External"/><Relationship Id="rId232" Type="http://schemas.openxmlformats.org/officeDocument/2006/relationships/hyperlink" Target="javascript:Fin_g('01030708')" TargetMode="External"/><Relationship Id="rId253" Type="http://schemas.openxmlformats.org/officeDocument/2006/relationships/hyperlink" Target="javascript:Fin_g('01030731')" TargetMode="External"/><Relationship Id="rId274" Type="http://schemas.openxmlformats.org/officeDocument/2006/relationships/hyperlink" Target="javascript:Fin_g('01040773')" TargetMode="External"/><Relationship Id="rId295" Type="http://schemas.openxmlformats.org/officeDocument/2006/relationships/hyperlink" Target="javascript:Fin_g('01050175')" TargetMode="External"/><Relationship Id="rId309" Type="http://schemas.openxmlformats.org/officeDocument/2006/relationships/hyperlink" Target="javascript:Fin_g('01050166')" TargetMode="External"/><Relationship Id="rId27" Type="http://schemas.openxmlformats.org/officeDocument/2006/relationships/hyperlink" Target="javascript:Fin_g('02010005')" TargetMode="External"/><Relationship Id="rId48" Type="http://schemas.openxmlformats.org/officeDocument/2006/relationships/hyperlink" Target="javascript:Fin_g('02010048')" TargetMode="External"/><Relationship Id="rId69" Type="http://schemas.openxmlformats.org/officeDocument/2006/relationships/hyperlink" Target="javascript:Fin_g('01060213')" TargetMode="External"/><Relationship Id="rId113" Type="http://schemas.openxmlformats.org/officeDocument/2006/relationships/hyperlink" Target="javascript:Fin_g('02020066')" TargetMode="External"/><Relationship Id="rId134" Type="http://schemas.openxmlformats.org/officeDocument/2006/relationships/hyperlink" Target="javascript:Fin_g('01090301')" TargetMode="External"/><Relationship Id="rId80" Type="http://schemas.openxmlformats.org/officeDocument/2006/relationships/hyperlink" Target="javascript:Fin_g('01060276')" TargetMode="External"/><Relationship Id="rId155" Type="http://schemas.openxmlformats.org/officeDocument/2006/relationships/hyperlink" Target="javascript:Fin_g('01090373')" TargetMode="External"/><Relationship Id="rId176" Type="http://schemas.openxmlformats.org/officeDocument/2006/relationships/hyperlink" Target="javascript:Fin_g('01090337')" TargetMode="External"/><Relationship Id="rId197" Type="http://schemas.openxmlformats.org/officeDocument/2006/relationships/hyperlink" Target="javascript:Fin_g('01240911')" TargetMode="External"/><Relationship Id="rId201" Type="http://schemas.openxmlformats.org/officeDocument/2006/relationships/hyperlink" Target="javascript:Fin_g('01240941')" TargetMode="External"/><Relationship Id="rId222" Type="http://schemas.openxmlformats.org/officeDocument/2006/relationships/hyperlink" Target="javascript:Fin_g('01241059')" TargetMode="External"/><Relationship Id="rId243" Type="http://schemas.openxmlformats.org/officeDocument/2006/relationships/hyperlink" Target="javascript:Fin_g('01030720')" TargetMode="External"/><Relationship Id="rId264" Type="http://schemas.openxmlformats.org/officeDocument/2006/relationships/hyperlink" Target="javascript:Fin_g('01040763')" TargetMode="External"/><Relationship Id="rId285" Type="http://schemas.openxmlformats.org/officeDocument/2006/relationships/hyperlink" Target="javascript:Fin_g('01050115')" TargetMode="External"/><Relationship Id="rId17" Type="http://schemas.openxmlformats.org/officeDocument/2006/relationships/hyperlink" Target="javascript:Fin_g('02010036')" TargetMode="External"/><Relationship Id="rId38" Type="http://schemas.openxmlformats.org/officeDocument/2006/relationships/hyperlink" Target="javascript:Fin_g('02010019')" TargetMode="External"/><Relationship Id="rId59" Type="http://schemas.openxmlformats.org/officeDocument/2006/relationships/hyperlink" Target="javascript:Fin_g('01060232')" TargetMode="External"/><Relationship Id="rId103" Type="http://schemas.openxmlformats.org/officeDocument/2006/relationships/hyperlink" Target="javascript:Fin_g('02020088')" TargetMode="External"/><Relationship Id="rId124" Type="http://schemas.openxmlformats.org/officeDocument/2006/relationships/hyperlink" Target="javascript:Fin_g('02020073')" TargetMode="External"/><Relationship Id="rId310" Type="http://schemas.openxmlformats.org/officeDocument/2006/relationships/hyperlink" Target="javascript:Fin_g('01050167')" TargetMode="External"/><Relationship Id="rId70" Type="http://schemas.openxmlformats.org/officeDocument/2006/relationships/hyperlink" Target="javascript:Fin_g('01060215')" TargetMode="External"/><Relationship Id="rId91" Type="http://schemas.openxmlformats.org/officeDocument/2006/relationships/hyperlink" Target="javascript:Fin_g('01060256')" TargetMode="External"/><Relationship Id="rId145" Type="http://schemas.openxmlformats.org/officeDocument/2006/relationships/hyperlink" Target="javascript:Fin_g('01090311')" TargetMode="External"/><Relationship Id="rId166" Type="http://schemas.openxmlformats.org/officeDocument/2006/relationships/hyperlink" Target="javascript:Fin_g('01090325')" TargetMode="External"/><Relationship Id="rId187" Type="http://schemas.openxmlformats.org/officeDocument/2006/relationships/hyperlink" Target="javascript:Fin_g('01090387')" TargetMode="External"/><Relationship Id="rId1" Type="http://schemas.openxmlformats.org/officeDocument/2006/relationships/hyperlink" Target="javascript:Fin_g('01050173')" TargetMode="External"/><Relationship Id="rId212" Type="http://schemas.openxmlformats.org/officeDocument/2006/relationships/hyperlink" Target="javascript:Fin_g('01240999')" TargetMode="External"/><Relationship Id="rId233" Type="http://schemas.openxmlformats.org/officeDocument/2006/relationships/hyperlink" Target="javascript:Fin_g('01030709')" TargetMode="External"/><Relationship Id="rId254" Type="http://schemas.openxmlformats.org/officeDocument/2006/relationships/hyperlink" Target="javascript:Fin_g('01030736')" TargetMode="External"/><Relationship Id="rId28" Type="http://schemas.openxmlformats.org/officeDocument/2006/relationships/hyperlink" Target="javascript:Fin_g('02010008')" TargetMode="External"/><Relationship Id="rId49" Type="http://schemas.openxmlformats.org/officeDocument/2006/relationships/hyperlink" Target="javascript:Fin_g('02010047')" TargetMode="External"/><Relationship Id="rId114" Type="http://schemas.openxmlformats.org/officeDocument/2006/relationships/hyperlink" Target="javascript:Fin_g('02020104')" TargetMode="External"/><Relationship Id="rId275" Type="http://schemas.openxmlformats.org/officeDocument/2006/relationships/hyperlink" Target="javascript:Fin_g('01040774')" TargetMode="External"/><Relationship Id="rId296" Type="http://schemas.openxmlformats.org/officeDocument/2006/relationships/hyperlink" Target="javascript:Fin_g('01050132')" TargetMode="External"/><Relationship Id="rId300" Type="http://schemas.openxmlformats.org/officeDocument/2006/relationships/hyperlink" Target="javascript:Fin_g('01050136')" TargetMode="External"/><Relationship Id="rId60" Type="http://schemas.openxmlformats.org/officeDocument/2006/relationships/hyperlink" Target="javascript:Fin_g('01060233')" TargetMode="External"/><Relationship Id="rId81" Type="http://schemas.openxmlformats.org/officeDocument/2006/relationships/hyperlink" Target="javascript:Fin_g('01060236')" TargetMode="External"/><Relationship Id="rId135" Type="http://schemas.openxmlformats.org/officeDocument/2006/relationships/hyperlink" Target="javascript:Fin_g('01090302')" TargetMode="External"/><Relationship Id="rId156" Type="http://schemas.openxmlformats.org/officeDocument/2006/relationships/hyperlink" Target="javascript:Fin_g('01090315')" TargetMode="External"/><Relationship Id="rId177" Type="http://schemas.openxmlformats.org/officeDocument/2006/relationships/hyperlink" Target="javascript:Fin_g('01090357')" TargetMode="External"/><Relationship Id="rId198" Type="http://schemas.openxmlformats.org/officeDocument/2006/relationships/hyperlink" Target="javascript:Fin_g('01240913')" TargetMode="External"/><Relationship Id="rId202" Type="http://schemas.openxmlformats.org/officeDocument/2006/relationships/hyperlink" Target="javascript:Fin_g('01240942')" TargetMode="External"/><Relationship Id="rId223" Type="http://schemas.openxmlformats.org/officeDocument/2006/relationships/hyperlink" Target="javascript:Fin_g('01241060')" TargetMode="External"/><Relationship Id="rId244" Type="http://schemas.openxmlformats.org/officeDocument/2006/relationships/hyperlink" Target="javascript:Fin_g('01030721')" TargetMode="External"/><Relationship Id="rId18" Type="http://schemas.openxmlformats.org/officeDocument/2006/relationships/hyperlink" Target="javascript:Fin_g('02010037')" TargetMode="External"/><Relationship Id="rId39" Type="http://schemas.openxmlformats.org/officeDocument/2006/relationships/hyperlink" Target="javascript:Fin_g('02010020')" TargetMode="External"/><Relationship Id="rId265" Type="http://schemas.openxmlformats.org/officeDocument/2006/relationships/hyperlink" Target="javascript:Fin_g('01040764')" TargetMode="External"/><Relationship Id="rId286" Type="http://schemas.openxmlformats.org/officeDocument/2006/relationships/hyperlink" Target="javascript:Fin_g('01050116')" TargetMode="External"/><Relationship Id="rId50" Type="http://schemas.openxmlformats.org/officeDocument/2006/relationships/hyperlink" Target="javascript:Fin_g('02010049')" TargetMode="External"/><Relationship Id="rId104" Type="http://schemas.openxmlformats.org/officeDocument/2006/relationships/hyperlink" Target="javascript:Fin_g('02020089')" TargetMode="External"/><Relationship Id="rId125" Type="http://schemas.openxmlformats.org/officeDocument/2006/relationships/hyperlink" Target="javascript:Fin_g('02020101')" TargetMode="External"/><Relationship Id="rId146" Type="http://schemas.openxmlformats.org/officeDocument/2006/relationships/hyperlink" Target="javascript:Fin_g('01090312')" TargetMode="External"/><Relationship Id="rId167" Type="http://schemas.openxmlformats.org/officeDocument/2006/relationships/hyperlink" Target="javascript:Fin_g('01090326')" TargetMode="External"/><Relationship Id="rId188" Type="http://schemas.openxmlformats.org/officeDocument/2006/relationships/hyperlink" Target="javascript:Fin_g('01090363')" TargetMode="External"/><Relationship Id="rId311" Type="http://schemas.openxmlformats.org/officeDocument/2006/relationships/hyperlink" Target="javascript:Fin_g('01050170')" TargetMode="External"/><Relationship Id="rId71" Type="http://schemas.openxmlformats.org/officeDocument/2006/relationships/hyperlink" Target="javascript:Fin_g('01060219')" TargetMode="External"/><Relationship Id="rId92" Type="http://schemas.openxmlformats.org/officeDocument/2006/relationships/hyperlink" Target="javascript:Fin_g('01060257')" TargetMode="External"/><Relationship Id="rId213" Type="http://schemas.openxmlformats.org/officeDocument/2006/relationships/hyperlink" Target="javascript:Fin_g('01241000')" TargetMode="External"/><Relationship Id="rId234" Type="http://schemas.openxmlformats.org/officeDocument/2006/relationships/hyperlink" Target="javascript:Fin_g('01030710')" TargetMode="External"/><Relationship Id="rId2" Type="http://schemas.openxmlformats.org/officeDocument/2006/relationships/hyperlink" Target="javascript:Fin_g('01050174')" TargetMode="External"/><Relationship Id="rId29" Type="http://schemas.openxmlformats.org/officeDocument/2006/relationships/hyperlink" Target="javascript:Fin_g('02010009')" TargetMode="External"/><Relationship Id="rId255" Type="http://schemas.openxmlformats.org/officeDocument/2006/relationships/hyperlink" Target="javascript:Fin_g('01030737')" TargetMode="External"/><Relationship Id="rId276" Type="http://schemas.openxmlformats.org/officeDocument/2006/relationships/hyperlink" Target="javascript:Fin_g('01040775')" TargetMode="External"/><Relationship Id="rId297" Type="http://schemas.openxmlformats.org/officeDocument/2006/relationships/hyperlink" Target="javascript:Fin_g('01050133')" TargetMode="External"/><Relationship Id="rId40" Type="http://schemas.openxmlformats.org/officeDocument/2006/relationships/hyperlink" Target="javascript:Fin_g('02010015')" TargetMode="External"/><Relationship Id="rId115" Type="http://schemas.openxmlformats.org/officeDocument/2006/relationships/hyperlink" Target="javascript:Fin_g('02020074')" TargetMode="External"/><Relationship Id="rId136" Type="http://schemas.openxmlformats.org/officeDocument/2006/relationships/hyperlink" Target="javascript:Fin_g('01090303')" TargetMode="External"/><Relationship Id="rId157" Type="http://schemas.openxmlformats.org/officeDocument/2006/relationships/hyperlink" Target="javascript:Fin_g('01090316')" TargetMode="External"/><Relationship Id="rId178" Type="http://schemas.openxmlformats.org/officeDocument/2006/relationships/hyperlink" Target="javascript:Fin_g('01090358')" TargetMode="External"/><Relationship Id="rId301" Type="http://schemas.openxmlformats.org/officeDocument/2006/relationships/hyperlink" Target="javascript:Fin_g('01050137')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5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6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7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18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printerSettings" Target="../printerSettings/printerSettings2.bin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320" Type="http://schemas.openxmlformats.org/officeDocument/2006/relationships/drawing" Target="../drawings/drawing1.xm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324" Type="http://schemas.openxmlformats.org/officeDocument/2006/relationships/control" Target="../activeX/activeX2.xm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325" Type="http://schemas.openxmlformats.org/officeDocument/2006/relationships/image" Target="../media/image2.emf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240" Type="http://schemas.openxmlformats.org/officeDocument/2006/relationships/hyperlink" Target="javascript:Fin_g('01030713')" TargetMode="External"/><Relationship Id="rId261" Type="http://schemas.openxmlformats.org/officeDocument/2006/relationships/hyperlink" Target="javascript:Fin_g('01120803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323" Type="http://schemas.openxmlformats.org/officeDocument/2006/relationships/image" Target="../media/image1.emf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printerSettings" Target="../printerSettings/printerSettings3.bin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320" Type="http://schemas.openxmlformats.org/officeDocument/2006/relationships/drawing" Target="../drawings/drawing2.xm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321" Type="http://schemas.openxmlformats.org/officeDocument/2006/relationships/vmlDrawing" Target="../drawings/vmlDrawing1.vm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322" Type="http://schemas.openxmlformats.org/officeDocument/2006/relationships/control" Target="../activeX/activeX1.xm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5" Type="http://schemas.openxmlformats.org/officeDocument/2006/relationships/hyperlink" Target="javascript:Fin_g('01030719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7')" TargetMode="External"/><Relationship Id="rId299" Type="http://schemas.openxmlformats.org/officeDocument/2006/relationships/hyperlink" Target="javascript:Fin_g('01050135')" TargetMode="External"/><Relationship Id="rId303" Type="http://schemas.openxmlformats.org/officeDocument/2006/relationships/hyperlink" Target="javascript:Fin_g('01050148')" TargetMode="External"/><Relationship Id="rId21" Type="http://schemas.openxmlformats.org/officeDocument/2006/relationships/hyperlink" Target="javascript:Fin_g('02010050')" TargetMode="External"/><Relationship Id="rId42" Type="http://schemas.openxmlformats.org/officeDocument/2006/relationships/hyperlink" Target="javascript:Fin_g('02010042')" TargetMode="External"/><Relationship Id="rId63" Type="http://schemas.openxmlformats.org/officeDocument/2006/relationships/hyperlink" Target="javascript:Fin_g('01060274')" TargetMode="External"/><Relationship Id="rId84" Type="http://schemas.openxmlformats.org/officeDocument/2006/relationships/hyperlink" Target="javascript:Fin_g('01060277')" TargetMode="External"/><Relationship Id="rId138" Type="http://schemas.openxmlformats.org/officeDocument/2006/relationships/hyperlink" Target="javascript:Fin_g('01090306')" TargetMode="External"/><Relationship Id="rId159" Type="http://schemas.openxmlformats.org/officeDocument/2006/relationships/hyperlink" Target="javascript:Fin_g('01090322')" TargetMode="External"/><Relationship Id="rId170" Type="http://schemas.openxmlformats.org/officeDocument/2006/relationships/hyperlink" Target="javascript:Fin_g('01090328')" TargetMode="External"/><Relationship Id="rId191" Type="http://schemas.openxmlformats.org/officeDocument/2006/relationships/hyperlink" Target="javascript:Fin_g('01240903')" TargetMode="External"/><Relationship Id="rId205" Type="http://schemas.openxmlformats.org/officeDocument/2006/relationships/hyperlink" Target="javascript:Fin_g('01240949')" TargetMode="External"/><Relationship Id="rId226" Type="http://schemas.openxmlformats.org/officeDocument/2006/relationships/hyperlink" Target="javascript:Fin_g('01030702')" TargetMode="External"/><Relationship Id="rId247" Type="http://schemas.openxmlformats.org/officeDocument/2006/relationships/hyperlink" Target="javascript:Fin_g('01030725')" TargetMode="External"/><Relationship Id="rId107" Type="http://schemas.openxmlformats.org/officeDocument/2006/relationships/hyperlink" Target="javascript:Fin_g('02020096')" TargetMode="External"/><Relationship Id="rId268" Type="http://schemas.openxmlformats.org/officeDocument/2006/relationships/hyperlink" Target="javascript:Fin_g('01040767')" TargetMode="External"/><Relationship Id="rId289" Type="http://schemas.openxmlformats.org/officeDocument/2006/relationships/hyperlink" Target="javascript:Fin_g('01050122')" TargetMode="External"/><Relationship Id="rId11" Type="http://schemas.openxmlformats.org/officeDocument/2006/relationships/hyperlink" Target="javascript:Fin_g('02010023')" TargetMode="External"/><Relationship Id="rId32" Type="http://schemas.openxmlformats.org/officeDocument/2006/relationships/hyperlink" Target="javascript:Fin_g('02010012')" TargetMode="External"/><Relationship Id="rId53" Type="http://schemas.openxmlformats.org/officeDocument/2006/relationships/hyperlink" Target="javascript:Fin_g('01060259')" TargetMode="External"/><Relationship Id="rId74" Type="http://schemas.openxmlformats.org/officeDocument/2006/relationships/hyperlink" Target="javascript:Fin_g('01060222')" TargetMode="External"/><Relationship Id="rId128" Type="http://schemas.openxmlformats.org/officeDocument/2006/relationships/hyperlink" Target="javascript:Fin_g('02020103')" TargetMode="External"/><Relationship Id="rId149" Type="http://schemas.openxmlformats.org/officeDocument/2006/relationships/hyperlink" Target="javascript:Fin_g('01090320')" TargetMode="External"/><Relationship Id="rId314" Type="http://schemas.openxmlformats.org/officeDocument/2006/relationships/hyperlink" Target="javascript:Fin_g('01050173')" TargetMode="External"/><Relationship Id="rId5" Type="http://schemas.openxmlformats.org/officeDocument/2006/relationships/hyperlink" Target="javascript:Fin_g('02010027')" TargetMode="External"/><Relationship Id="rId95" Type="http://schemas.openxmlformats.org/officeDocument/2006/relationships/hyperlink" Target="javascript:Fin_g('01020053')" TargetMode="External"/><Relationship Id="rId160" Type="http://schemas.openxmlformats.org/officeDocument/2006/relationships/hyperlink" Target="javascript:Fin_g('01090350')" TargetMode="External"/><Relationship Id="rId181" Type="http://schemas.openxmlformats.org/officeDocument/2006/relationships/hyperlink" Target="javascript:Fin_g('01090378')" TargetMode="External"/><Relationship Id="rId216" Type="http://schemas.openxmlformats.org/officeDocument/2006/relationships/hyperlink" Target="javascript:Fin_g('01241003')" TargetMode="External"/><Relationship Id="rId237" Type="http://schemas.openxmlformats.org/officeDocument/2006/relationships/hyperlink" Target="javascript:Fin_g('01030713')" TargetMode="External"/><Relationship Id="rId258" Type="http://schemas.openxmlformats.org/officeDocument/2006/relationships/hyperlink" Target="javascript:Fin_g('01120803')" TargetMode="External"/><Relationship Id="rId279" Type="http://schemas.openxmlformats.org/officeDocument/2006/relationships/hyperlink" Target="javascript:Fin_g('01040778')" TargetMode="External"/><Relationship Id="rId22" Type="http://schemas.openxmlformats.org/officeDocument/2006/relationships/hyperlink" Target="javascript:Fin_g('02010051')" TargetMode="External"/><Relationship Id="rId43" Type="http://schemas.openxmlformats.org/officeDocument/2006/relationships/hyperlink" Target="javascript:Fin_g('02010043')" TargetMode="External"/><Relationship Id="rId64" Type="http://schemas.openxmlformats.org/officeDocument/2006/relationships/hyperlink" Target="javascript:Fin_g('01060275')" TargetMode="External"/><Relationship Id="rId118" Type="http://schemas.openxmlformats.org/officeDocument/2006/relationships/hyperlink" Target="javascript:Fin_g('02020068')" TargetMode="External"/><Relationship Id="rId139" Type="http://schemas.openxmlformats.org/officeDocument/2006/relationships/hyperlink" Target="javascript:Fin_g('01090307')" TargetMode="External"/><Relationship Id="rId290" Type="http://schemas.openxmlformats.org/officeDocument/2006/relationships/hyperlink" Target="javascript:Fin_g('01050126')" TargetMode="External"/><Relationship Id="rId304" Type="http://schemas.openxmlformats.org/officeDocument/2006/relationships/hyperlink" Target="javascript:Fin_g('01050149')" TargetMode="External"/><Relationship Id="rId85" Type="http://schemas.openxmlformats.org/officeDocument/2006/relationships/hyperlink" Target="javascript:Fin_g('01060278')" TargetMode="External"/><Relationship Id="rId150" Type="http://schemas.openxmlformats.org/officeDocument/2006/relationships/hyperlink" Target="javascript:Fin_g('01090338')" TargetMode="External"/><Relationship Id="rId171" Type="http://schemas.openxmlformats.org/officeDocument/2006/relationships/hyperlink" Target="javascript:Fin_g('01090329')" TargetMode="External"/><Relationship Id="rId192" Type="http://schemas.openxmlformats.org/officeDocument/2006/relationships/hyperlink" Target="javascript:Fin_g('01240904')" TargetMode="External"/><Relationship Id="rId206" Type="http://schemas.openxmlformats.org/officeDocument/2006/relationships/hyperlink" Target="javascript:Fin_g('01240952')" TargetMode="External"/><Relationship Id="rId227" Type="http://schemas.openxmlformats.org/officeDocument/2006/relationships/hyperlink" Target="javascript:Fin_g('01030703')" TargetMode="External"/><Relationship Id="rId248" Type="http://schemas.openxmlformats.org/officeDocument/2006/relationships/hyperlink" Target="javascript:Fin_g('01030726')" TargetMode="External"/><Relationship Id="rId269" Type="http://schemas.openxmlformats.org/officeDocument/2006/relationships/hyperlink" Target="javascript:Fin_g('01040768')" TargetMode="External"/><Relationship Id="rId12" Type="http://schemas.openxmlformats.org/officeDocument/2006/relationships/hyperlink" Target="javascript:Fin_g('02010024')" TargetMode="External"/><Relationship Id="rId33" Type="http://schemas.openxmlformats.org/officeDocument/2006/relationships/hyperlink" Target="javascript:Fin_g('02010013')" TargetMode="External"/><Relationship Id="rId108" Type="http://schemas.openxmlformats.org/officeDocument/2006/relationships/hyperlink" Target="javascript:Fin_g('02020077')" TargetMode="External"/><Relationship Id="rId129" Type="http://schemas.openxmlformats.org/officeDocument/2006/relationships/hyperlink" Target="javascript:Fin_g('02020087')" TargetMode="External"/><Relationship Id="rId280" Type="http://schemas.openxmlformats.org/officeDocument/2006/relationships/hyperlink" Target="javascript:Fin_g('01040779')" TargetMode="External"/><Relationship Id="rId315" Type="http://schemas.openxmlformats.org/officeDocument/2006/relationships/hyperlink" Target="javascript:Fin_g('01050174')" TargetMode="External"/><Relationship Id="rId54" Type="http://schemas.openxmlformats.org/officeDocument/2006/relationships/hyperlink" Target="javascript:Fin_g('01060260')" TargetMode="External"/><Relationship Id="rId75" Type="http://schemas.openxmlformats.org/officeDocument/2006/relationships/hyperlink" Target="javascript:Fin_g('01060223')" TargetMode="External"/><Relationship Id="rId96" Type="http://schemas.openxmlformats.org/officeDocument/2006/relationships/hyperlink" Target="javascript:Fin_g('02020094')" TargetMode="External"/><Relationship Id="rId140" Type="http://schemas.openxmlformats.org/officeDocument/2006/relationships/hyperlink" Target="javascript:Fin_g('01090308')" TargetMode="External"/><Relationship Id="rId161" Type="http://schemas.openxmlformats.org/officeDocument/2006/relationships/hyperlink" Target="javascript:Fin_g('01090383')" TargetMode="External"/><Relationship Id="rId182" Type="http://schemas.openxmlformats.org/officeDocument/2006/relationships/hyperlink" Target="javascript:Fin_g('01090379')" TargetMode="External"/><Relationship Id="rId217" Type="http://schemas.openxmlformats.org/officeDocument/2006/relationships/hyperlink" Target="javascript:Fin_g('01241004')" TargetMode="External"/><Relationship Id="rId6" Type="http://schemas.openxmlformats.org/officeDocument/2006/relationships/hyperlink" Target="javascript:Fin_g('02010028')" TargetMode="External"/><Relationship Id="rId238" Type="http://schemas.openxmlformats.org/officeDocument/2006/relationships/hyperlink" Target="javascript:Fin_g('01030714')" TargetMode="External"/><Relationship Id="rId259" Type="http://schemas.openxmlformats.org/officeDocument/2006/relationships/hyperlink" Target="javascript:Fin_g('01120804')" TargetMode="External"/><Relationship Id="rId23" Type="http://schemas.openxmlformats.org/officeDocument/2006/relationships/hyperlink" Target="javascript:Fin_g('02010001')" TargetMode="External"/><Relationship Id="rId119" Type="http://schemas.openxmlformats.org/officeDocument/2006/relationships/hyperlink" Target="javascript:Fin_g('02020069')" TargetMode="External"/><Relationship Id="rId270" Type="http://schemas.openxmlformats.org/officeDocument/2006/relationships/hyperlink" Target="javascript:Fin_g('01040769')" TargetMode="External"/><Relationship Id="rId291" Type="http://schemas.openxmlformats.org/officeDocument/2006/relationships/hyperlink" Target="javascript:Fin_g('01050127')" TargetMode="External"/><Relationship Id="rId305" Type="http://schemas.openxmlformats.org/officeDocument/2006/relationships/hyperlink" Target="javascript:Fin_g('01050150')" TargetMode="External"/><Relationship Id="rId44" Type="http://schemas.openxmlformats.org/officeDocument/2006/relationships/hyperlink" Target="javascript:Fin_g('02010044')" TargetMode="External"/><Relationship Id="rId65" Type="http://schemas.openxmlformats.org/officeDocument/2006/relationships/hyperlink" Target="javascript:Fin_g('01060208')" TargetMode="External"/><Relationship Id="rId86" Type="http://schemas.openxmlformats.org/officeDocument/2006/relationships/hyperlink" Target="javascript:Fin_g('01060279')" TargetMode="External"/><Relationship Id="rId130" Type="http://schemas.openxmlformats.org/officeDocument/2006/relationships/hyperlink" Target="javascript:Fin_g('02020091')" TargetMode="External"/><Relationship Id="rId151" Type="http://schemas.openxmlformats.org/officeDocument/2006/relationships/hyperlink" Target="javascript:Fin_g('01090364')" TargetMode="External"/><Relationship Id="rId172" Type="http://schemas.openxmlformats.org/officeDocument/2006/relationships/hyperlink" Target="javascript:Fin_g('01090330')" TargetMode="External"/><Relationship Id="rId193" Type="http://schemas.openxmlformats.org/officeDocument/2006/relationships/hyperlink" Target="javascript:Fin_g('01240905')" TargetMode="External"/><Relationship Id="rId207" Type="http://schemas.openxmlformats.org/officeDocument/2006/relationships/hyperlink" Target="javascript:Fin_g('01240954')" TargetMode="External"/><Relationship Id="rId228" Type="http://schemas.openxmlformats.org/officeDocument/2006/relationships/hyperlink" Target="javascript:Fin_g('01030704')" TargetMode="External"/><Relationship Id="rId249" Type="http://schemas.openxmlformats.org/officeDocument/2006/relationships/hyperlink" Target="javascript:Fin_g('01030734')" TargetMode="External"/><Relationship Id="rId13" Type="http://schemas.openxmlformats.org/officeDocument/2006/relationships/hyperlink" Target="javascript:Fin_g('02010030')" TargetMode="External"/><Relationship Id="rId109" Type="http://schemas.openxmlformats.org/officeDocument/2006/relationships/hyperlink" Target="javascript:Fin_g('02020097')" TargetMode="External"/><Relationship Id="rId260" Type="http://schemas.openxmlformats.org/officeDocument/2006/relationships/hyperlink" Target="javascript:Fin_g('01120805')" TargetMode="External"/><Relationship Id="rId281" Type="http://schemas.openxmlformats.org/officeDocument/2006/relationships/hyperlink" Target="javascript:Fin_g('01040780')" TargetMode="External"/><Relationship Id="rId316" Type="http://schemas.openxmlformats.org/officeDocument/2006/relationships/drawing" Target="../drawings/drawing3.xml"/><Relationship Id="rId34" Type="http://schemas.openxmlformats.org/officeDocument/2006/relationships/hyperlink" Target="javascript:Fin_g('02010057')" TargetMode="External"/><Relationship Id="rId55" Type="http://schemas.openxmlformats.org/officeDocument/2006/relationships/hyperlink" Target="javascript:Fin_g('01060261')" TargetMode="External"/><Relationship Id="rId76" Type="http://schemas.openxmlformats.org/officeDocument/2006/relationships/hyperlink" Target="javascript:Fin_g('01060224')" TargetMode="External"/><Relationship Id="rId97" Type="http://schemas.openxmlformats.org/officeDocument/2006/relationships/hyperlink" Target="javascript:Fin_g('02020095')" TargetMode="External"/><Relationship Id="rId120" Type="http://schemas.openxmlformats.org/officeDocument/2006/relationships/hyperlink" Target="javascript:Fin_g('02020070')" TargetMode="External"/><Relationship Id="rId141" Type="http://schemas.openxmlformats.org/officeDocument/2006/relationships/hyperlink" Target="javascript:Fin_g('01090374')" TargetMode="External"/><Relationship Id="rId7" Type="http://schemas.openxmlformats.org/officeDocument/2006/relationships/hyperlink" Target="javascript:Fin_g('02010029')" TargetMode="External"/><Relationship Id="rId162" Type="http://schemas.openxmlformats.org/officeDocument/2006/relationships/hyperlink" Target="javascript:Fin_g('01090351')" TargetMode="External"/><Relationship Id="rId183" Type="http://schemas.openxmlformats.org/officeDocument/2006/relationships/hyperlink" Target="javascript:Fin_g('01090344')" TargetMode="External"/><Relationship Id="rId218" Type="http://schemas.openxmlformats.org/officeDocument/2006/relationships/hyperlink" Target="javascript:Fin_g('01241005')" TargetMode="External"/><Relationship Id="rId239" Type="http://schemas.openxmlformats.org/officeDocument/2006/relationships/hyperlink" Target="javascript:Fin_g('01030715')" TargetMode="External"/><Relationship Id="rId250" Type="http://schemas.openxmlformats.org/officeDocument/2006/relationships/hyperlink" Target="javascript:Fin_g('01030728')" TargetMode="External"/><Relationship Id="rId271" Type="http://schemas.openxmlformats.org/officeDocument/2006/relationships/hyperlink" Target="javascript:Fin_g('01040770')" TargetMode="External"/><Relationship Id="rId292" Type="http://schemas.openxmlformats.org/officeDocument/2006/relationships/hyperlink" Target="javascript:Fin_g('01050129')" TargetMode="External"/><Relationship Id="rId306" Type="http://schemas.openxmlformats.org/officeDocument/2006/relationships/hyperlink" Target="javascript:Fin_g('01050158')" TargetMode="External"/><Relationship Id="rId24" Type="http://schemas.openxmlformats.org/officeDocument/2006/relationships/hyperlink" Target="javascript:Fin_g('02010002')" TargetMode="External"/><Relationship Id="rId45" Type="http://schemas.openxmlformats.org/officeDocument/2006/relationships/hyperlink" Target="javascript:Fin_g('02010045')" TargetMode="External"/><Relationship Id="rId66" Type="http://schemas.openxmlformats.org/officeDocument/2006/relationships/hyperlink" Target="javascript:Fin_g('01060228')" TargetMode="External"/><Relationship Id="rId87" Type="http://schemas.openxmlformats.org/officeDocument/2006/relationships/hyperlink" Target="javascript:Fin_g('01060258')" TargetMode="External"/><Relationship Id="rId110" Type="http://schemas.openxmlformats.org/officeDocument/2006/relationships/hyperlink" Target="javascript:Fin_g('02020098')" TargetMode="External"/><Relationship Id="rId131" Type="http://schemas.openxmlformats.org/officeDocument/2006/relationships/hyperlink" Target="javascript:Fin_g('02020105')" TargetMode="External"/><Relationship Id="rId61" Type="http://schemas.openxmlformats.org/officeDocument/2006/relationships/hyperlink" Target="javascript:Fin_g('01060249')" TargetMode="External"/><Relationship Id="rId82" Type="http://schemas.openxmlformats.org/officeDocument/2006/relationships/hyperlink" Target="javascript:Fin_g('01060237')" TargetMode="External"/><Relationship Id="rId152" Type="http://schemas.openxmlformats.org/officeDocument/2006/relationships/hyperlink" Target="javascript:Fin_g('01090365')" TargetMode="External"/><Relationship Id="rId173" Type="http://schemas.openxmlformats.org/officeDocument/2006/relationships/hyperlink" Target="javascript:Fin_g('01090331')" TargetMode="External"/><Relationship Id="rId194" Type="http://schemas.openxmlformats.org/officeDocument/2006/relationships/hyperlink" Target="javascript:Fin_g('01240906')" TargetMode="External"/><Relationship Id="rId199" Type="http://schemas.openxmlformats.org/officeDocument/2006/relationships/hyperlink" Target="javascript:Fin_g('01240939')" TargetMode="External"/><Relationship Id="rId203" Type="http://schemas.openxmlformats.org/officeDocument/2006/relationships/hyperlink" Target="javascript:Fin_g('01240943')" TargetMode="External"/><Relationship Id="rId208" Type="http://schemas.openxmlformats.org/officeDocument/2006/relationships/hyperlink" Target="javascript:Fin_g('01240955')" TargetMode="External"/><Relationship Id="rId229" Type="http://schemas.openxmlformats.org/officeDocument/2006/relationships/hyperlink" Target="javascript:Fin_g('01030705')" TargetMode="External"/><Relationship Id="rId19" Type="http://schemas.openxmlformats.org/officeDocument/2006/relationships/hyperlink" Target="javascript:Fin_g('02010038')" TargetMode="External"/><Relationship Id="rId224" Type="http://schemas.openxmlformats.org/officeDocument/2006/relationships/hyperlink" Target="javascript:Fin_g('01241091')" TargetMode="External"/><Relationship Id="rId240" Type="http://schemas.openxmlformats.org/officeDocument/2006/relationships/hyperlink" Target="javascript:Fin_g('01030716')" TargetMode="External"/><Relationship Id="rId245" Type="http://schemas.openxmlformats.org/officeDocument/2006/relationships/hyperlink" Target="javascript:Fin_g('01030722')" TargetMode="External"/><Relationship Id="rId261" Type="http://schemas.openxmlformats.org/officeDocument/2006/relationships/hyperlink" Target="javascript:Fin_g('01040760')" TargetMode="External"/><Relationship Id="rId266" Type="http://schemas.openxmlformats.org/officeDocument/2006/relationships/hyperlink" Target="javascript:Fin_g('01040765')" TargetMode="External"/><Relationship Id="rId287" Type="http://schemas.openxmlformats.org/officeDocument/2006/relationships/hyperlink" Target="javascript:Fin_g('01050118')" TargetMode="External"/><Relationship Id="rId14" Type="http://schemas.openxmlformats.org/officeDocument/2006/relationships/hyperlink" Target="javascript:Fin_g('02010054')" TargetMode="External"/><Relationship Id="rId30" Type="http://schemas.openxmlformats.org/officeDocument/2006/relationships/hyperlink" Target="javascript:Fin_g('02010010')" TargetMode="External"/><Relationship Id="rId35" Type="http://schemas.openxmlformats.org/officeDocument/2006/relationships/hyperlink" Target="javascript:Fin_g('02010014')" TargetMode="External"/><Relationship Id="rId56" Type="http://schemas.openxmlformats.org/officeDocument/2006/relationships/hyperlink" Target="javascript:Fin_g('01060262')" TargetMode="External"/><Relationship Id="rId77" Type="http://schemas.openxmlformats.org/officeDocument/2006/relationships/hyperlink" Target="javascript:Fin_g('01060225')" TargetMode="External"/><Relationship Id="rId100" Type="http://schemas.openxmlformats.org/officeDocument/2006/relationships/hyperlink" Target="javascript:Fin_g('01090301')" TargetMode="External"/><Relationship Id="rId105" Type="http://schemas.openxmlformats.org/officeDocument/2006/relationships/hyperlink" Target="javascript:Fin_g('02020090')" TargetMode="External"/><Relationship Id="rId126" Type="http://schemas.openxmlformats.org/officeDocument/2006/relationships/hyperlink" Target="javascript:Fin_g('02020093')" TargetMode="External"/><Relationship Id="rId147" Type="http://schemas.openxmlformats.org/officeDocument/2006/relationships/hyperlink" Target="javascript:Fin_g('01090309')" TargetMode="External"/><Relationship Id="rId168" Type="http://schemas.openxmlformats.org/officeDocument/2006/relationships/hyperlink" Target="javascript:Fin_g('01090360')" TargetMode="External"/><Relationship Id="rId282" Type="http://schemas.openxmlformats.org/officeDocument/2006/relationships/hyperlink" Target="javascript:Fin_g('01040781')" TargetMode="External"/><Relationship Id="rId312" Type="http://schemas.openxmlformats.org/officeDocument/2006/relationships/hyperlink" Target="javascript:Fin_g('01050171')" TargetMode="External"/><Relationship Id="rId8" Type="http://schemas.openxmlformats.org/officeDocument/2006/relationships/hyperlink" Target="javascript:Fin_g('02010031')" TargetMode="External"/><Relationship Id="rId51" Type="http://schemas.openxmlformats.org/officeDocument/2006/relationships/hyperlink" Target="javascript:Fin_g('01060201')" TargetMode="External"/><Relationship Id="rId72" Type="http://schemas.openxmlformats.org/officeDocument/2006/relationships/hyperlink" Target="javascript:Fin_g('01060220')" TargetMode="External"/><Relationship Id="rId93" Type="http://schemas.openxmlformats.org/officeDocument/2006/relationships/hyperlink" Target="javascript:Fin_g('02020060')" TargetMode="External"/><Relationship Id="rId98" Type="http://schemas.openxmlformats.org/officeDocument/2006/relationships/hyperlink" Target="javascript:Fin_g('01090322')" TargetMode="External"/><Relationship Id="rId121" Type="http://schemas.openxmlformats.org/officeDocument/2006/relationships/hyperlink" Target="javascript:Fin_g('02020100')" TargetMode="External"/><Relationship Id="rId142" Type="http://schemas.openxmlformats.org/officeDocument/2006/relationships/hyperlink" Target="javascript:Fin_g('01090359')" TargetMode="External"/><Relationship Id="rId163" Type="http://schemas.openxmlformats.org/officeDocument/2006/relationships/hyperlink" Target="javascript:Fin_g('01090323')" TargetMode="External"/><Relationship Id="rId184" Type="http://schemas.openxmlformats.org/officeDocument/2006/relationships/hyperlink" Target="javascript:Fin_g('01090345')" TargetMode="External"/><Relationship Id="rId189" Type="http://schemas.openxmlformats.org/officeDocument/2006/relationships/hyperlink" Target="javascript:Fin_g('01240901')" TargetMode="External"/><Relationship Id="rId219" Type="http://schemas.openxmlformats.org/officeDocument/2006/relationships/hyperlink" Target="javascript:Fin_g('01241006')" TargetMode="External"/><Relationship Id="rId3" Type="http://schemas.openxmlformats.org/officeDocument/2006/relationships/hyperlink" Target="javascript:Fin_g('02010025')" TargetMode="External"/><Relationship Id="rId214" Type="http://schemas.openxmlformats.org/officeDocument/2006/relationships/hyperlink" Target="javascript:Fin_g('01241001')" TargetMode="External"/><Relationship Id="rId230" Type="http://schemas.openxmlformats.org/officeDocument/2006/relationships/hyperlink" Target="javascript:Fin_g('01030706')" TargetMode="External"/><Relationship Id="rId235" Type="http://schemas.openxmlformats.org/officeDocument/2006/relationships/hyperlink" Target="javascript:Fin_g('01030711')" TargetMode="External"/><Relationship Id="rId251" Type="http://schemas.openxmlformats.org/officeDocument/2006/relationships/hyperlink" Target="javascript:Fin_g('01030730')" TargetMode="External"/><Relationship Id="rId256" Type="http://schemas.openxmlformats.org/officeDocument/2006/relationships/hyperlink" Target="javascript:Fin_g('01120801')" TargetMode="External"/><Relationship Id="rId277" Type="http://schemas.openxmlformats.org/officeDocument/2006/relationships/hyperlink" Target="javascript:Fin_g('01040776')" TargetMode="External"/><Relationship Id="rId298" Type="http://schemas.openxmlformats.org/officeDocument/2006/relationships/hyperlink" Target="javascript:Fin_g('01050134')" TargetMode="External"/><Relationship Id="rId25" Type="http://schemas.openxmlformats.org/officeDocument/2006/relationships/hyperlink" Target="javascript:Fin_g('02010003')" TargetMode="External"/><Relationship Id="rId46" Type="http://schemas.openxmlformats.org/officeDocument/2006/relationships/hyperlink" Target="javascript:Fin_g('02010022')" TargetMode="External"/><Relationship Id="rId67" Type="http://schemas.openxmlformats.org/officeDocument/2006/relationships/hyperlink" Target="javascript:Fin_g('01060211')" TargetMode="External"/><Relationship Id="rId116" Type="http://schemas.openxmlformats.org/officeDocument/2006/relationships/hyperlink" Target="javascript:Fin_g('02020099')" TargetMode="External"/><Relationship Id="rId137" Type="http://schemas.openxmlformats.org/officeDocument/2006/relationships/hyperlink" Target="javascript:Fin_g('01090305')" TargetMode="External"/><Relationship Id="rId158" Type="http://schemas.openxmlformats.org/officeDocument/2006/relationships/hyperlink" Target="javascript:Fin_g('01090317')" TargetMode="External"/><Relationship Id="rId272" Type="http://schemas.openxmlformats.org/officeDocument/2006/relationships/hyperlink" Target="javascript:Fin_g('01040771')" TargetMode="External"/><Relationship Id="rId293" Type="http://schemas.openxmlformats.org/officeDocument/2006/relationships/hyperlink" Target="javascript:Fin_g('01050130')" TargetMode="External"/><Relationship Id="rId302" Type="http://schemas.openxmlformats.org/officeDocument/2006/relationships/hyperlink" Target="javascript:Fin_g('01050144')" TargetMode="External"/><Relationship Id="rId307" Type="http://schemas.openxmlformats.org/officeDocument/2006/relationships/hyperlink" Target="javascript:Fin_g('01050162')" TargetMode="External"/><Relationship Id="rId20" Type="http://schemas.openxmlformats.org/officeDocument/2006/relationships/hyperlink" Target="javascript:Fin_g('02010039')" TargetMode="External"/><Relationship Id="rId41" Type="http://schemas.openxmlformats.org/officeDocument/2006/relationships/hyperlink" Target="javascript:Fin_g('02010041')" TargetMode="External"/><Relationship Id="rId62" Type="http://schemas.openxmlformats.org/officeDocument/2006/relationships/hyperlink" Target="javascript:Fin_g('01060250')" TargetMode="External"/><Relationship Id="rId83" Type="http://schemas.openxmlformats.org/officeDocument/2006/relationships/hyperlink" Target="javascript:Fin_g('01060247')" TargetMode="External"/><Relationship Id="rId88" Type="http://schemas.openxmlformats.org/officeDocument/2006/relationships/hyperlink" Target="javascript:Fin_g('01060253')" TargetMode="External"/><Relationship Id="rId111" Type="http://schemas.openxmlformats.org/officeDocument/2006/relationships/hyperlink" Target="javascript:Fin_g('02020062')" TargetMode="External"/><Relationship Id="rId132" Type="http://schemas.openxmlformats.org/officeDocument/2006/relationships/hyperlink" Target="javascript:Fin_g('02020092')" TargetMode="External"/><Relationship Id="rId153" Type="http://schemas.openxmlformats.org/officeDocument/2006/relationships/hyperlink" Target="javascript:Fin_g('01090366')" TargetMode="External"/><Relationship Id="rId174" Type="http://schemas.openxmlformats.org/officeDocument/2006/relationships/hyperlink" Target="javascript:Fin_g('01090377')" TargetMode="External"/><Relationship Id="rId179" Type="http://schemas.openxmlformats.org/officeDocument/2006/relationships/hyperlink" Target="javascript:Fin_g('01090353')" TargetMode="External"/><Relationship Id="rId195" Type="http://schemas.openxmlformats.org/officeDocument/2006/relationships/hyperlink" Target="javascript:Fin_g('01240908')" TargetMode="External"/><Relationship Id="rId209" Type="http://schemas.openxmlformats.org/officeDocument/2006/relationships/hyperlink" Target="javascript:Fin_g('01240957')" TargetMode="External"/><Relationship Id="rId190" Type="http://schemas.openxmlformats.org/officeDocument/2006/relationships/hyperlink" Target="javascript:Fin_g('01240902')" TargetMode="External"/><Relationship Id="rId204" Type="http://schemas.openxmlformats.org/officeDocument/2006/relationships/hyperlink" Target="javascript:Fin_g('01240945')" TargetMode="External"/><Relationship Id="rId220" Type="http://schemas.openxmlformats.org/officeDocument/2006/relationships/hyperlink" Target="javascript:Fin_g('01241008')" TargetMode="External"/><Relationship Id="rId225" Type="http://schemas.openxmlformats.org/officeDocument/2006/relationships/hyperlink" Target="javascript:Fin_g('01030701')" TargetMode="External"/><Relationship Id="rId241" Type="http://schemas.openxmlformats.org/officeDocument/2006/relationships/hyperlink" Target="javascript:Fin_g('01030733')" TargetMode="External"/><Relationship Id="rId246" Type="http://schemas.openxmlformats.org/officeDocument/2006/relationships/hyperlink" Target="javascript:Fin_g('01030724')" TargetMode="External"/><Relationship Id="rId267" Type="http://schemas.openxmlformats.org/officeDocument/2006/relationships/hyperlink" Target="javascript:Fin_g('01040766')" TargetMode="External"/><Relationship Id="rId288" Type="http://schemas.openxmlformats.org/officeDocument/2006/relationships/hyperlink" Target="javascript:Fin_g('01050119')" TargetMode="External"/><Relationship Id="rId15" Type="http://schemas.openxmlformats.org/officeDocument/2006/relationships/hyperlink" Target="javascript:Fin_g('02010034')" TargetMode="External"/><Relationship Id="rId36" Type="http://schemas.openxmlformats.org/officeDocument/2006/relationships/hyperlink" Target="javascript:Fin_g('02010017')" TargetMode="External"/><Relationship Id="rId57" Type="http://schemas.openxmlformats.org/officeDocument/2006/relationships/hyperlink" Target="javascript:Fin_g('01060206')" TargetMode="External"/><Relationship Id="rId106" Type="http://schemas.openxmlformats.org/officeDocument/2006/relationships/hyperlink" Target="javascript:Fin_g('02020079')" TargetMode="External"/><Relationship Id="rId127" Type="http://schemas.openxmlformats.org/officeDocument/2006/relationships/hyperlink" Target="javascript:Fin_g('02020086')" TargetMode="External"/><Relationship Id="rId262" Type="http://schemas.openxmlformats.org/officeDocument/2006/relationships/hyperlink" Target="javascript:Fin_g('01040761')" TargetMode="External"/><Relationship Id="rId283" Type="http://schemas.openxmlformats.org/officeDocument/2006/relationships/hyperlink" Target="javascript:Fin_g('01050101')" TargetMode="External"/><Relationship Id="rId313" Type="http://schemas.openxmlformats.org/officeDocument/2006/relationships/hyperlink" Target="javascript:Fin_g('01050172')" TargetMode="External"/><Relationship Id="rId10" Type="http://schemas.openxmlformats.org/officeDocument/2006/relationships/hyperlink" Target="javascript:Fin_g('02010033')" TargetMode="External"/><Relationship Id="rId31" Type="http://schemas.openxmlformats.org/officeDocument/2006/relationships/hyperlink" Target="javascript:Fin_g('02010011')" TargetMode="External"/><Relationship Id="rId52" Type="http://schemas.openxmlformats.org/officeDocument/2006/relationships/hyperlink" Target="javascript:Fin_g('01060202')" TargetMode="External"/><Relationship Id="rId73" Type="http://schemas.openxmlformats.org/officeDocument/2006/relationships/hyperlink" Target="javascript:Fin_g('01060221')" TargetMode="External"/><Relationship Id="rId78" Type="http://schemas.openxmlformats.org/officeDocument/2006/relationships/hyperlink" Target="javascript:Fin_g('01060229')" TargetMode="External"/><Relationship Id="rId94" Type="http://schemas.openxmlformats.org/officeDocument/2006/relationships/hyperlink" Target="javascript:Fin_g('02020061')" TargetMode="External"/><Relationship Id="rId99" Type="http://schemas.openxmlformats.org/officeDocument/2006/relationships/hyperlink" Target="javascript:Fin_g('01090323')" TargetMode="External"/><Relationship Id="rId101" Type="http://schemas.openxmlformats.org/officeDocument/2006/relationships/hyperlink" Target="javascript:Fin_g('01090302')" TargetMode="External"/><Relationship Id="rId122" Type="http://schemas.openxmlformats.org/officeDocument/2006/relationships/hyperlink" Target="javascript:Fin_g('02020075')" TargetMode="External"/><Relationship Id="rId143" Type="http://schemas.openxmlformats.org/officeDocument/2006/relationships/hyperlink" Target="javascript:Fin_g('01090375')" TargetMode="External"/><Relationship Id="rId148" Type="http://schemas.openxmlformats.org/officeDocument/2006/relationships/hyperlink" Target="javascript:Fin_g('01090319')" TargetMode="External"/><Relationship Id="rId164" Type="http://schemas.openxmlformats.org/officeDocument/2006/relationships/hyperlink" Target="javascript:Fin_g('01090384')" TargetMode="External"/><Relationship Id="rId169" Type="http://schemas.openxmlformats.org/officeDocument/2006/relationships/hyperlink" Target="javascript:Fin_g('01090327')" TargetMode="External"/><Relationship Id="rId185" Type="http://schemas.openxmlformats.org/officeDocument/2006/relationships/hyperlink" Target="javascript:Fin_g('01090372')" TargetMode="External"/><Relationship Id="rId4" Type="http://schemas.openxmlformats.org/officeDocument/2006/relationships/hyperlink" Target="javascript:Fin_g('02010026')" TargetMode="External"/><Relationship Id="rId9" Type="http://schemas.openxmlformats.org/officeDocument/2006/relationships/hyperlink" Target="javascript:Fin_g('02010032')" TargetMode="External"/><Relationship Id="rId180" Type="http://schemas.openxmlformats.org/officeDocument/2006/relationships/hyperlink" Target="javascript:Fin_g('01090343')" TargetMode="External"/><Relationship Id="rId210" Type="http://schemas.openxmlformats.org/officeDocument/2006/relationships/hyperlink" Target="javascript:Fin_g('01240969')" TargetMode="External"/><Relationship Id="rId215" Type="http://schemas.openxmlformats.org/officeDocument/2006/relationships/hyperlink" Target="javascript:Fin_g('01241002')" TargetMode="External"/><Relationship Id="rId236" Type="http://schemas.openxmlformats.org/officeDocument/2006/relationships/hyperlink" Target="javascript:Fin_g('01030712')" TargetMode="External"/><Relationship Id="rId257" Type="http://schemas.openxmlformats.org/officeDocument/2006/relationships/hyperlink" Target="javascript:Fin_g('01120802')" TargetMode="External"/><Relationship Id="rId278" Type="http://schemas.openxmlformats.org/officeDocument/2006/relationships/hyperlink" Target="javascript:Fin_g('01040777')" TargetMode="External"/><Relationship Id="rId26" Type="http://schemas.openxmlformats.org/officeDocument/2006/relationships/hyperlink" Target="javascript:Fin_g('02010004')" TargetMode="External"/><Relationship Id="rId231" Type="http://schemas.openxmlformats.org/officeDocument/2006/relationships/hyperlink" Target="javascript:Fin_g('01030707')" TargetMode="External"/><Relationship Id="rId252" Type="http://schemas.openxmlformats.org/officeDocument/2006/relationships/hyperlink" Target="javascript:Fin_g('01030735')" TargetMode="External"/><Relationship Id="rId273" Type="http://schemas.openxmlformats.org/officeDocument/2006/relationships/hyperlink" Target="javascript:Fin_g('01040772')" TargetMode="External"/><Relationship Id="rId294" Type="http://schemas.openxmlformats.org/officeDocument/2006/relationships/hyperlink" Target="javascript:Fin_g('01050131')" TargetMode="External"/><Relationship Id="rId308" Type="http://schemas.openxmlformats.org/officeDocument/2006/relationships/hyperlink" Target="javascript:Fin_g('01050140')" TargetMode="External"/><Relationship Id="rId47" Type="http://schemas.openxmlformats.org/officeDocument/2006/relationships/hyperlink" Target="javascript:Fin_g('02010058')" TargetMode="External"/><Relationship Id="rId68" Type="http://schemas.openxmlformats.org/officeDocument/2006/relationships/hyperlink" Target="javascript:Fin_g('01060212')" TargetMode="External"/><Relationship Id="rId89" Type="http://schemas.openxmlformats.org/officeDocument/2006/relationships/hyperlink" Target="javascript:Fin_g('01060254')" TargetMode="External"/><Relationship Id="rId112" Type="http://schemas.openxmlformats.org/officeDocument/2006/relationships/hyperlink" Target="javascript:Fin_g('02020064')" TargetMode="External"/><Relationship Id="rId133" Type="http://schemas.openxmlformats.org/officeDocument/2006/relationships/hyperlink" Target="javascript:Fin_g('02020102')" TargetMode="External"/><Relationship Id="rId154" Type="http://schemas.openxmlformats.org/officeDocument/2006/relationships/hyperlink" Target="javascript:Fin_g('01090313')" TargetMode="External"/><Relationship Id="rId175" Type="http://schemas.openxmlformats.org/officeDocument/2006/relationships/hyperlink" Target="javascript:Fin_g('01090336')" TargetMode="External"/><Relationship Id="rId196" Type="http://schemas.openxmlformats.org/officeDocument/2006/relationships/hyperlink" Target="javascript:Fin_g('01240910')" TargetMode="External"/><Relationship Id="rId200" Type="http://schemas.openxmlformats.org/officeDocument/2006/relationships/hyperlink" Target="javascript:Fin_g('01240940')" TargetMode="External"/><Relationship Id="rId16" Type="http://schemas.openxmlformats.org/officeDocument/2006/relationships/hyperlink" Target="javascript:Fin_g('02010035')" TargetMode="External"/><Relationship Id="rId221" Type="http://schemas.openxmlformats.org/officeDocument/2006/relationships/hyperlink" Target="javascript:Fin_g('01241025')" TargetMode="External"/><Relationship Id="rId242" Type="http://schemas.openxmlformats.org/officeDocument/2006/relationships/hyperlink" Target="javascript:Fin_g('01030719')" TargetMode="External"/><Relationship Id="rId263" Type="http://schemas.openxmlformats.org/officeDocument/2006/relationships/hyperlink" Target="javascript:Fin_g('01040762')" TargetMode="External"/><Relationship Id="rId284" Type="http://schemas.openxmlformats.org/officeDocument/2006/relationships/hyperlink" Target="javascript:Fin_g('01050102')" TargetMode="External"/><Relationship Id="rId37" Type="http://schemas.openxmlformats.org/officeDocument/2006/relationships/hyperlink" Target="javascript:Fin_g('02010018')" TargetMode="External"/><Relationship Id="rId58" Type="http://schemas.openxmlformats.org/officeDocument/2006/relationships/hyperlink" Target="javascript:Fin_g('01060207')" TargetMode="External"/><Relationship Id="rId79" Type="http://schemas.openxmlformats.org/officeDocument/2006/relationships/hyperlink" Target="javascript:Fin_g('01060230')" TargetMode="External"/><Relationship Id="rId102" Type="http://schemas.openxmlformats.org/officeDocument/2006/relationships/hyperlink" Target="javascript:Fin_g('01090303')" TargetMode="External"/><Relationship Id="rId123" Type="http://schemas.openxmlformats.org/officeDocument/2006/relationships/hyperlink" Target="javascript:Fin_g('02020072')" TargetMode="External"/><Relationship Id="rId144" Type="http://schemas.openxmlformats.org/officeDocument/2006/relationships/hyperlink" Target="javascript:Fin_g('01090376')" TargetMode="External"/><Relationship Id="rId90" Type="http://schemas.openxmlformats.org/officeDocument/2006/relationships/hyperlink" Target="javascript:Fin_g('01060255')" TargetMode="External"/><Relationship Id="rId165" Type="http://schemas.openxmlformats.org/officeDocument/2006/relationships/hyperlink" Target="javascript:Fin_g('01090324')" TargetMode="External"/><Relationship Id="rId186" Type="http://schemas.openxmlformats.org/officeDocument/2006/relationships/hyperlink" Target="javascript:Fin_g('01090361')" TargetMode="External"/><Relationship Id="rId211" Type="http://schemas.openxmlformats.org/officeDocument/2006/relationships/hyperlink" Target="javascript:Fin_g('01240970')" TargetMode="External"/><Relationship Id="rId232" Type="http://schemas.openxmlformats.org/officeDocument/2006/relationships/hyperlink" Target="javascript:Fin_g('01030708')" TargetMode="External"/><Relationship Id="rId253" Type="http://schemas.openxmlformats.org/officeDocument/2006/relationships/hyperlink" Target="javascript:Fin_g('01030731')" TargetMode="External"/><Relationship Id="rId274" Type="http://schemas.openxmlformats.org/officeDocument/2006/relationships/hyperlink" Target="javascript:Fin_g('01040773')" TargetMode="External"/><Relationship Id="rId295" Type="http://schemas.openxmlformats.org/officeDocument/2006/relationships/hyperlink" Target="javascript:Fin_g('01050175')" TargetMode="External"/><Relationship Id="rId309" Type="http://schemas.openxmlformats.org/officeDocument/2006/relationships/hyperlink" Target="javascript:Fin_g('01050166')" TargetMode="External"/><Relationship Id="rId27" Type="http://schemas.openxmlformats.org/officeDocument/2006/relationships/hyperlink" Target="javascript:Fin_g('02010005')" TargetMode="External"/><Relationship Id="rId48" Type="http://schemas.openxmlformats.org/officeDocument/2006/relationships/hyperlink" Target="javascript:Fin_g('02010048')" TargetMode="External"/><Relationship Id="rId69" Type="http://schemas.openxmlformats.org/officeDocument/2006/relationships/hyperlink" Target="javascript:Fin_g('01060213')" TargetMode="External"/><Relationship Id="rId113" Type="http://schemas.openxmlformats.org/officeDocument/2006/relationships/hyperlink" Target="javascript:Fin_g('02020066')" TargetMode="External"/><Relationship Id="rId134" Type="http://schemas.openxmlformats.org/officeDocument/2006/relationships/hyperlink" Target="javascript:Fin_g('01090301')" TargetMode="External"/><Relationship Id="rId80" Type="http://schemas.openxmlformats.org/officeDocument/2006/relationships/hyperlink" Target="javascript:Fin_g('01060276')" TargetMode="External"/><Relationship Id="rId155" Type="http://schemas.openxmlformats.org/officeDocument/2006/relationships/hyperlink" Target="javascript:Fin_g('01090373')" TargetMode="External"/><Relationship Id="rId176" Type="http://schemas.openxmlformats.org/officeDocument/2006/relationships/hyperlink" Target="javascript:Fin_g('01090337')" TargetMode="External"/><Relationship Id="rId197" Type="http://schemas.openxmlformats.org/officeDocument/2006/relationships/hyperlink" Target="javascript:Fin_g('01240911')" TargetMode="External"/><Relationship Id="rId201" Type="http://schemas.openxmlformats.org/officeDocument/2006/relationships/hyperlink" Target="javascript:Fin_g('01240941')" TargetMode="External"/><Relationship Id="rId222" Type="http://schemas.openxmlformats.org/officeDocument/2006/relationships/hyperlink" Target="javascript:Fin_g('01241059')" TargetMode="External"/><Relationship Id="rId243" Type="http://schemas.openxmlformats.org/officeDocument/2006/relationships/hyperlink" Target="javascript:Fin_g('01030720')" TargetMode="External"/><Relationship Id="rId264" Type="http://schemas.openxmlformats.org/officeDocument/2006/relationships/hyperlink" Target="javascript:Fin_g('01040763')" TargetMode="External"/><Relationship Id="rId285" Type="http://schemas.openxmlformats.org/officeDocument/2006/relationships/hyperlink" Target="javascript:Fin_g('01050115')" TargetMode="External"/><Relationship Id="rId17" Type="http://schemas.openxmlformats.org/officeDocument/2006/relationships/hyperlink" Target="javascript:Fin_g('02010036')" TargetMode="External"/><Relationship Id="rId38" Type="http://schemas.openxmlformats.org/officeDocument/2006/relationships/hyperlink" Target="javascript:Fin_g('02010019')" TargetMode="External"/><Relationship Id="rId59" Type="http://schemas.openxmlformats.org/officeDocument/2006/relationships/hyperlink" Target="javascript:Fin_g('01060232')" TargetMode="External"/><Relationship Id="rId103" Type="http://schemas.openxmlformats.org/officeDocument/2006/relationships/hyperlink" Target="javascript:Fin_g('02020088')" TargetMode="External"/><Relationship Id="rId124" Type="http://schemas.openxmlformats.org/officeDocument/2006/relationships/hyperlink" Target="javascript:Fin_g('02020073')" TargetMode="External"/><Relationship Id="rId310" Type="http://schemas.openxmlformats.org/officeDocument/2006/relationships/hyperlink" Target="javascript:Fin_g('01050167')" TargetMode="External"/><Relationship Id="rId70" Type="http://schemas.openxmlformats.org/officeDocument/2006/relationships/hyperlink" Target="javascript:Fin_g('01060215')" TargetMode="External"/><Relationship Id="rId91" Type="http://schemas.openxmlformats.org/officeDocument/2006/relationships/hyperlink" Target="javascript:Fin_g('01060256')" TargetMode="External"/><Relationship Id="rId145" Type="http://schemas.openxmlformats.org/officeDocument/2006/relationships/hyperlink" Target="javascript:Fin_g('01090311')" TargetMode="External"/><Relationship Id="rId166" Type="http://schemas.openxmlformats.org/officeDocument/2006/relationships/hyperlink" Target="javascript:Fin_g('01090325')" TargetMode="External"/><Relationship Id="rId187" Type="http://schemas.openxmlformats.org/officeDocument/2006/relationships/hyperlink" Target="javascript:Fin_g('01090387')" TargetMode="External"/><Relationship Id="rId1" Type="http://schemas.openxmlformats.org/officeDocument/2006/relationships/hyperlink" Target="javascript:Fin_g('01050173')" TargetMode="External"/><Relationship Id="rId212" Type="http://schemas.openxmlformats.org/officeDocument/2006/relationships/hyperlink" Target="javascript:Fin_g('01240999')" TargetMode="External"/><Relationship Id="rId233" Type="http://schemas.openxmlformats.org/officeDocument/2006/relationships/hyperlink" Target="javascript:Fin_g('01030709')" TargetMode="External"/><Relationship Id="rId254" Type="http://schemas.openxmlformats.org/officeDocument/2006/relationships/hyperlink" Target="javascript:Fin_g('01030736')" TargetMode="External"/><Relationship Id="rId28" Type="http://schemas.openxmlformats.org/officeDocument/2006/relationships/hyperlink" Target="javascript:Fin_g('02010008')" TargetMode="External"/><Relationship Id="rId49" Type="http://schemas.openxmlformats.org/officeDocument/2006/relationships/hyperlink" Target="javascript:Fin_g('02010047')" TargetMode="External"/><Relationship Id="rId114" Type="http://schemas.openxmlformats.org/officeDocument/2006/relationships/hyperlink" Target="javascript:Fin_g('02020104')" TargetMode="External"/><Relationship Id="rId275" Type="http://schemas.openxmlformats.org/officeDocument/2006/relationships/hyperlink" Target="javascript:Fin_g('01040774')" TargetMode="External"/><Relationship Id="rId296" Type="http://schemas.openxmlformats.org/officeDocument/2006/relationships/hyperlink" Target="javascript:Fin_g('01050132')" TargetMode="External"/><Relationship Id="rId300" Type="http://schemas.openxmlformats.org/officeDocument/2006/relationships/hyperlink" Target="javascript:Fin_g('01050136')" TargetMode="External"/><Relationship Id="rId60" Type="http://schemas.openxmlformats.org/officeDocument/2006/relationships/hyperlink" Target="javascript:Fin_g('01060233')" TargetMode="External"/><Relationship Id="rId81" Type="http://schemas.openxmlformats.org/officeDocument/2006/relationships/hyperlink" Target="javascript:Fin_g('01060236')" TargetMode="External"/><Relationship Id="rId135" Type="http://schemas.openxmlformats.org/officeDocument/2006/relationships/hyperlink" Target="javascript:Fin_g('01090302')" TargetMode="External"/><Relationship Id="rId156" Type="http://schemas.openxmlformats.org/officeDocument/2006/relationships/hyperlink" Target="javascript:Fin_g('01090315')" TargetMode="External"/><Relationship Id="rId177" Type="http://schemas.openxmlformats.org/officeDocument/2006/relationships/hyperlink" Target="javascript:Fin_g('01090357')" TargetMode="External"/><Relationship Id="rId198" Type="http://schemas.openxmlformats.org/officeDocument/2006/relationships/hyperlink" Target="javascript:Fin_g('01240913')" TargetMode="External"/><Relationship Id="rId202" Type="http://schemas.openxmlformats.org/officeDocument/2006/relationships/hyperlink" Target="javascript:Fin_g('01240942')" TargetMode="External"/><Relationship Id="rId223" Type="http://schemas.openxmlformats.org/officeDocument/2006/relationships/hyperlink" Target="javascript:Fin_g('01241060')" TargetMode="External"/><Relationship Id="rId244" Type="http://schemas.openxmlformats.org/officeDocument/2006/relationships/hyperlink" Target="javascript:Fin_g('01030721')" TargetMode="External"/><Relationship Id="rId18" Type="http://schemas.openxmlformats.org/officeDocument/2006/relationships/hyperlink" Target="javascript:Fin_g('02010037')" TargetMode="External"/><Relationship Id="rId39" Type="http://schemas.openxmlformats.org/officeDocument/2006/relationships/hyperlink" Target="javascript:Fin_g('02010020')" TargetMode="External"/><Relationship Id="rId265" Type="http://schemas.openxmlformats.org/officeDocument/2006/relationships/hyperlink" Target="javascript:Fin_g('01040764')" TargetMode="External"/><Relationship Id="rId286" Type="http://schemas.openxmlformats.org/officeDocument/2006/relationships/hyperlink" Target="javascript:Fin_g('01050116')" TargetMode="External"/><Relationship Id="rId50" Type="http://schemas.openxmlformats.org/officeDocument/2006/relationships/hyperlink" Target="javascript:Fin_g('02010049')" TargetMode="External"/><Relationship Id="rId104" Type="http://schemas.openxmlformats.org/officeDocument/2006/relationships/hyperlink" Target="javascript:Fin_g('02020089')" TargetMode="External"/><Relationship Id="rId125" Type="http://schemas.openxmlformats.org/officeDocument/2006/relationships/hyperlink" Target="javascript:Fin_g('02020101')" TargetMode="External"/><Relationship Id="rId146" Type="http://schemas.openxmlformats.org/officeDocument/2006/relationships/hyperlink" Target="javascript:Fin_g('01090312')" TargetMode="External"/><Relationship Id="rId167" Type="http://schemas.openxmlformats.org/officeDocument/2006/relationships/hyperlink" Target="javascript:Fin_g('01090326')" TargetMode="External"/><Relationship Id="rId188" Type="http://schemas.openxmlformats.org/officeDocument/2006/relationships/hyperlink" Target="javascript:Fin_g('01090363')" TargetMode="External"/><Relationship Id="rId311" Type="http://schemas.openxmlformats.org/officeDocument/2006/relationships/hyperlink" Target="javascript:Fin_g('01050170')" TargetMode="External"/><Relationship Id="rId71" Type="http://schemas.openxmlformats.org/officeDocument/2006/relationships/hyperlink" Target="javascript:Fin_g('01060219')" TargetMode="External"/><Relationship Id="rId92" Type="http://schemas.openxmlformats.org/officeDocument/2006/relationships/hyperlink" Target="javascript:Fin_g('01060257')" TargetMode="External"/><Relationship Id="rId213" Type="http://schemas.openxmlformats.org/officeDocument/2006/relationships/hyperlink" Target="javascript:Fin_g('01241000')" TargetMode="External"/><Relationship Id="rId234" Type="http://schemas.openxmlformats.org/officeDocument/2006/relationships/hyperlink" Target="javascript:Fin_g('01030710')" TargetMode="External"/><Relationship Id="rId2" Type="http://schemas.openxmlformats.org/officeDocument/2006/relationships/hyperlink" Target="javascript:Fin_g('01050174')" TargetMode="External"/><Relationship Id="rId29" Type="http://schemas.openxmlformats.org/officeDocument/2006/relationships/hyperlink" Target="javascript:Fin_g('02010009')" TargetMode="External"/><Relationship Id="rId255" Type="http://schemas.openxmlformats.org/officeDocument/2006/relationships/hyperlink" Target="javascript:Fin_g('01030737')" TargetMode="External"/><Relationship Id="rId276" Type="http://schemas.openxmlformats.org/officeDocument/2006/relationships/hyperlink" Target="javascript:Fin_g('01040775')" TargetMode="External"/><Relationship Id="rId297" Type="http://schemas.openxmlformats.org/officeDocument/2006/relationships/hyperlink" Target="javascript:Fin_g('01050133')" TargetMode="External"/><Relationship Id="rId40" Type="http://schemas.openxmlformats.org/officeDocument/2006/relationships/hyperlink" Target="javascript:Fin_g('02010015')" TargetMode="External"/><Relationship Id="rId115" Type="http://schemas.openxmlformats.org/officeDocument/2006/relationships/hyperlink" Target="javascript:Fin_g('02020074')" TargetMode="External"/><Relationship Id="rId136" Type="http://schemas.openxmlformats.org/officeDocument/2006/relationships/hyperlink" Target="javascript:Fin_g('01090303')" TargetMode="External"/><Relationship Id="rId157" Type="http://schemas.openxmlformats.org/officeDocument/2006/relationships/hyperlink" Target="javascript:Fin_g('01090316')" TargetMode="External"/><Relationship Id="rId178" Type="http://schemas.openxmlformats.org/officeDocument/2006/relationships/hyperlink" Target="javascript:Fin_g('01090358')" TargetMode="External"/><Relationship Id="rId301" Type="http://schemas.openxmlformats.org/officeDocument/2006/relationships/hyperlink" Target="javascript:Fin_g('01050137')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4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5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9')" TargetMode="External"/><Relationship Id="rId299" Type="http://schemas.openxmlformats.org/officeDocument/2006/relationships/hyperlink" Target="javascript:Fin_g('01050137')" TargetMode="External"/><Relationship Id="rId303" Type="http://schemas.openxmlformats.org/officeDocument/2006/relationships/hyperlink" Target="javascript:Fin_g('01050150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8')" TargetMode="External"/><Relationship Id="rId159" Type="http://schemas.openxmlformats.org/officeDocument/2006/relationships/hyperlink" Target="javascript:Fin_g('01090383')" TargetMode="External"/><Relationship Id="rId170" Type="http://schemas.openxmlformats.org/officeDocument/2006/relationships/hyperlink" Target="javascript:Fin_g('01090330')" TargetMode="External"/><Relationship Id="rId191" Type="http://schemas.openxmlformats.org/officeDocument/2006/relationships/hyperlink" Target="javascript:Fin_g('01240905')" TargetMode="External"/><Relationship Id="rId205" Type="http://schemas.openxmlformats.org/officeDocument/2006/relationships/hyperlink" Target="javascript:Fin_g('01240954')" TargetMode="External"/><Relationship Id="rId226" Type="http://schemas.openxmlformats.org/officeDocument/2006/relationships/hyperlink" Target="javascript:Fin_g('01030704')" TargetMode="External"/><Relationship Id="rId247" Type="http://schemas.openxmlformats.org/officeDocument/2006/relationships/hyperlink" Target="javascript:Fin_g('01030734')" TargetMode="External"/><Relationship Id="rId107" Type="http://schemas.openxmlformats.org/officeDocument/2006/relationships/hyperlink" Target="javascript:Fin_g('02020097')" TargetMode="External"/><Relationship Id="rId268" Type="http://schemas.openxmlformats.org/officeDocument/2006/relationships/hyperlink" Target="javascript:Fin_g('01040769')" TargetMode="External"/><Relationship Id="rId289" Type="http://schemas.openxmlformats.org/officeDocument/2006/relationships/hyperlink" Target="javascript:Fin_g('01050127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91')" TargetMode="External"/><Relationship Id="rId149" Type="http://schemas.openxmlformats.org/officeDocument/2006/relationships/hyperlink" Target="javascript:Fin_g('01090364')" TargetMode="External"/><Relationship Id="rId314" Type="http://schemas.openxmlformats.org/officeDocument/2006/relationships/drawing" Target="../drawings/drawing6.xm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95')" TargetMode="External"/><Relationship Id="rId160" Type="http://schemas.openxmlformats.org/officeDocument/2006/relationships/hyperlink" Target="javascript:Fin_g('01090351')" TargetMode="External"/><Relationship Id="rId181" Type="http://schemas.openxmlformats.org/officeDocument/2006/relationships/hyperlink" Target="javascript:Fin_g('01090344')" TargetMode="External"/><Relationship Id="rId216" Type="http://schemas.openxmlformats.org/officeDocument/2006/relationships/hyperlink" Target="javascript:Fin_g('01241005')" TargetMode="External"/><Relationship Id="rId237" Type="http://schemas.openxmlformats.org/officeDocument/2006/relationships/hyperlink" Target="javascript:Fin_g('01030715')" TargetMode="External"/><Relationship Id="rId258" Type="http://schemas.openxmlformats.org/officeDocument/2006/relationships/hyperlink" Target="javascript:Fin_g('01120805')" TargetMode="External"/><Relationship Id="rId279" Type="http://schemas.openxmlformats.org/officeDocument/2006/relationships/hyperlink" Target="javascript:Fin_g('01040780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70')" TargetMode="External"/><Relationship Id="rId139" Type="http://schemas.openxmlformats.org/officeDocument/2006/relationships/hyperlink" Target="javascript:Fin_g('01090374')" TargetMode="External"/><Relationship Id="rId290" Type="http://schemas.openxmlformats.org/officeDocument/2006/relationships/hyperlink" Target="javascript:Fin_g('01050129')" TargetMode="External"/><Relationship Id="rId304" Type="http://schemas.openxmlformats.org/officeDocument/2006/relationships/hyperlink" Target="javascript:Fin_g('01050158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65')" TargetMode="External"/><Relationship Id="rId171" Type="http://schemas.openxmlformats.org/officeDocument/2006/relationships/hyperlink" Target="javascript:Fin_g('01090331')" TargetMode="External"/><Relationship Id="rId192" Type="http://schemas.openxmlformats.org/officeDocument/2006/relationships/hyperlink" Target="javascript:Fin_g('01240906')" TargetMode="External"/><Relationship Id="rId206" Type="http://schemas.openxmlformats.org/officeDocument/2006/relationships/hyperlink" Target="javascript:Fin_g('01240955')" TargetMode="External"/><Relationship Id="rId227" Type="http://schemas.openxmlformats.org/officeDocument/2006/relationships/hyperlink" Target="javascript:Fin_g('01030705')" TargetMode="External"/><Relationship Id="rId248" Type="http://schemas.openxmlformats.org/officeDocument/2006/relationships/hyperlink" Target="javascript:Fin_g('01030728')" TargetMode="External"/><Relationship Id="rId269" Type="http://schemas.openxmlformats.org/officeDocument/2006/relationships/hyperlink" Target="javascript:Fin_g('01040770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8')" TargetMode="External"/><Relationship Id="rId129" Type="http://schemas.openxmlformats.org/officeDocument/2006/relationships/hyperlink" Target="javascript:Fin_g('02020105')" TargetMode="External"/><Relationship Id="rId280" Type="http://schemas.openxmlformats.org/officeDocument/2006/relationships/hyperlink" Target="javascript:Fin_g('0104078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90322')" TargetMode="External"/><Relationship Id="rId140" Type="http://schemas.openxmlformats.org/officeDocument/2006/relationships/hyperlink" Target="javascript:Fin_g('01090359')" TargetMode="External"/><Relationship Id="rId161" Type="http://schemas.openxmlformats.org/officeDocument/2006/relationships/hyperlink" Target="javascript:Fin_g('01090323')" TargetMode="External"/><Relationship Id="rId182" Type="http://schemas.openxmlformats.org/officeDocument/2006/relationships/hyperlink" Target="javascript:Fin_g('01090345')" TargetMode="External"/><Relationship Id="rId217" Type="http://schemas.openxmlformats.org/officeDocument/2006/relationships/hyperlink" Target="javascript:Fin_g('01241006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6')" TargetMode="External"/><Relationship Id="rId259" Type="http://schemas.openxmlformats.org/officeDocument/2006/relationships/hyperlink" Target="javascript:Fin_g('01040760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100')" TargetMode="External"/><Relationship Id="rId270" Type="http://schemas.openxmlformats.org/officeDocument/2006/relationships/hyperlink" Target="javascript:Fin_g('01040771')" TargetMode="External"/><Relationship Id="rId291" Type="http://schemas.openxmlformats.org/officeDocument/2006/relationships/hyperlink" Target="javascript:Fin_g('01050130')" TargetMode="External"/><Relationship Id="rId305" Type="http://schemas.openxmlformats.org/officeDocument/2006/relationships/hyperlink" Target="javascript:Fin_g('01050162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92')" TargetMode="External"/><Relationship Id="rId151" Type="http://schemas.openxmlformats.org/officeDocument/2006/relationships/hyperlink" Target="javascript:Fin_g('01090366')" TargetMode="External"/><Relationship Id="rId172" Type="http://schemas.openxmlformats.org/officeDocument/2006/relationships/hyperlink" Target="javascript:Fin_g('01090377')" TargetMode="External"/><Relationship Id="rId193" Type="http://schemas.openxmlformats.org/officeDocument/2006/relationships/hyperlink" Target="javascript:Fin_g('01240908')" TargetMode="External"/><Relationship Id="rId207" Type="http://schemas.openxmlformats.org/officeDocument/2006/relationships/hyperlink" Target="javascript:Fin_g('01240957')" TargetMode="External"/><Relationship Id="rId228" Type="http://schemas.openxmlformats.org/officeDocument/2006/relationships/hyperlink" Target="javascript:Fin_g('01030706')" TargetMode="External"/><Relationship Id="rId249" Type="http://schemas.openxmlformats.org/officeDocument/2006/relationships/hyperlink" Target="javascript:Fin_g('01030730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62')" TargetMode="External"/><Relationship Id="rId260" Type="http://schemas.openxmlformats.org/officeDocument/2006/relationships/hyperlink" Target="javascript:Fin_g('01040761')" TargetMode="External"/><Relationship Id="rId281" Type="http://schemas.openxmlformats.org/officeDocument/2006/relationships/hyperlink" Target="javascript:Fin_g('01050101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1090323')" TargetMode="External"/><Relationship Id="rId120" Type="http://schemas.openxmlformats.org/officeDocument/2006/relationships/hyperlink" Target="javascript:Fin_g('02020075')" TargetMode="External"/><Relationship Id="rId141" Type="http://schemas.openxmlformats.org/officeDocument/2006/relationships/hyperlink" Target="javascript:Fin_g('01090375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4')" TargetMode="External"/><Relationship Id="rId183" Type="http://schemas.openxmlformats.org/officeDocument/2006/relationships/hyperlink" Target="javascript:Fin_g('01090372')" TargetMode="External"/><Relationship Id="rId218" Type="http://schemas.openxmlformats.org/officeDocument/2006/relationships/hyperlink" Target="javascript:Fin_g('01241008')" TargetMode="External"/><Relationship Id="rId239" Type="http://schemas.openxmlformats.org/officeDocument/2006/relationships/hyperlink" Target="javascript:Fin_g('01030733')" TargetMode="External"/><Relationship Id="rId250" Type="http://schemas.openxmlformats.org/officeDocument/2006/relationships/hyperlink" Target="javascript:Fin_g('01030735')" TargetMode="External"/><Relationship Id="rId271" Type="http://schemas.openxmlformats.org/officeDocument/2006/relationships/hyperlink" Target="javascript:Fin_g('01040772')" TargetMode="External"/><Relationship Id="rId292" Type="http://schemas.openxmlformats.org/officeDocument/2006/relationships/hyperlink" Target="javascript:Fin_g('01050131')" TargetMode="External"/><Relationship Id="rId306" Type="http://schemas.openxmlformats.org/officeDocument/2006/relationships/hyperlink" Target="javascript:Fin_g('01050140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64')" TargetMode="External"/><Relationship Id="rId131" Type="http://schemas.openxmlformats.org/officeDocument/2006/relationships/hyperlink" Target="javascript:Fin_g('02020102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52" Type="http://schemas.openxmlformats.org/officeDocument/2006/relationships/hyperlink" Target="javascript:Fin_g('01090313')" TargetMode="External"/><Relationship Id="rId173" Type="http://schemas.openxmlformats.org/officeDocument/2006/relationships/hyperlink" Target="javascript:Fin_g('01090336')" TargetMode="External"/><Relationship Id="rId194" Type="http://schemas.openxmlformats.org/officeDocument/2006/relationships/hyperlink" Target="javascript:Fin_g('01240910')" TargetMode="External"/><Relationship Id="rId199" Type="http://schemas.openxmlformats.org/officeDocument/2006/relationships/hyperlink" Target="javascript:Fin_g('01240941')" TargetMode="External"/><Relationship Id="rId203" Type="http://schemas.openxmlformats.org/officeDocument/2006/relationships/hyperlink" Target="javascript:Fin_g('01240949')" TargetMode="External"/><Relationship Id="rId208" Type="http://schemas.openxmlformats.org/officeDocument/2006/relationships/hyperlink" Target="javascript:Fin_g('01240969')" TargetMode="External"/><Relationship Id="rId229" Type="http://schemas.openxmlformats.org/officeDocument/2006/relationships/hyperlink" Target="javascript:Fin_g('01030707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030702')" TargetMode="External"/><Relationship Id="rId240" Type="http://schemas.openxmlformats.org/officeDocument/2006/relationships/hyperlink" Target="javascript:Fin_g('01030719')" TargetMode="External"/><Relationship Id="rId245" Type="http://schemas.openxmlformats.org/officeDocument/2006/relationships/hyperlink" Target="javascript:Fin_g('01030725')" TargetMode="External"/><Relationship Id="rId261" Type="http://schemas.openxmlformats.org/officeDocument/2006/relationships/hyperlink" Target="javascript:Fin_g('01040762')" TargetMode="External"/><Relationship Id="rId266" Type="http://schemas.openxmlformats.org/officeDocument/2006/relationships/hyperlink" Target="javascript:Fin_g('01040767')" TargetMode="External"/><Relationship Id="rId287" Type="http://schemas.openxmlformats.org/officeDocument/2006/relationships/hyperlink" Target="javascript:Fin_g('0105012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03')" TargetMode="External"/><Relationship Id="rId105" Type="http://schemas.openxmlformats.org/officeDocument/2006/relationships/hyperlink" Target="javascript:Fin_g('02020096')" TargetMode="External"/><Relationship Id="rId126" Type="http://schemas.openxmlformats.org/officeDocument/2006/relationships/hyperlink" Target="javascript:Fin_g('02020103')" TargetMode="External"/><Relationship Id="rId147" Type="http://schemas.openxmlformats.org/officeDocument/2006/relationships/hyperlink" Target="javascript:Fin_g('01090320')" TargetMode="External"/><Relationship Id="rId168" Type="http://schemas.openxmlformats.org/officeDocument/2006/relationships/hyperlink" Target="javascript:Fin_g('01090328')" TargetMode="External"/><Relationship Id="rId282" Type="http://schemas.openxmlformats.org/officeDocument/2006/relationships/hyperlink" Target="javascript:Fin_g('01050102')" TargetMode="External"/><Relationship Id="rId312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20053')" TargetMode="External"/><Relationship Id="rId98" Type="http://schemas.openxmlformats.org/officeDocument/2006/relationships/hyperlink" Target="javascript:Fin_g('01090301')" TargetMode="External"/><Relationship Id="rId121" Type="http://schemas.openxmlformats.org/officeDocument/2006/relationships/hyperlink" Target="javascript:Fin_g('02020072')" TargetMode="External"/><Relationship Id="rId142" Type="http://schemas.openxmlformats.org/officeDocument/2006/relationships/hyperlink" Target="javascript:Fin_g('01090376')" TargetMode="External"/><Relationship Id="rId163" Type="http://schemas.openxmlformats.org/officeDocument/2006/relationships/hyperlink" Target="javascript:Fin_g('01090324')" TargetMode="External"/><Relationship Id="rId184" Type="http://schemas.openxmlformats.org/officeDocument/2006/relationships/hyperlink" Target="javascript:Fin_g('01090361')" TargetMode="External"/><Relationship Id="rId189" Type="http://schemas.openxmlformats.org/officeDocument/2006/relationships/hyperlink" Target="javascript:Fin_g('01240903')" TargetMode="External"/><Relationship Id="rId219" Type="http://schemas.openxmlformats.org/officeDocument/2006/relationships/hyperlink" Target="javascript:Fin_g('01241025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1003')" TargetMode="External"/><Relationship Id="rId230" Type="http://schemas.openxmlformats.org/officeDocument/2006/relationships/hyperlink" Target="javascript:Fin_g('01030708')" TargetMode="External"/><Relationship Id="rId235" Type="http://schemas.openxmlformats.org/officeDocument/2006/relationships/hyperlink" Target="javascript:Fin_g('01030713')" TargetMode="External"/><Relationship Id="rId251" Type="http://schemas.openxmlformats.org/officeDocument/2006/relationships/hyperlink" Target="javascript:Fin_g('01030731')" TargetMode="External"/><Relationship Id="rId256" Type="http://schemas.openxmlformats.org/officeDocument/2006/relationships/hyperlink" Target="javascript:Fin_g('01120803')" TargetMode="External"/><Relationship Id="rId277" Type="http://schemas.openxmlformats.org/officeDocument/2006/relationships/hyperlink" Target="javascript:Fin_g('01040778')" TargetMode="External"/><Relationship Id="rId298" Type="http://schemas.openxmlformats.org/officeDocument/2006/relationships/hyperlink" Target="javascript:Fin_g('01050136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68')" TargetMode="External"/><Relationship Id="rId137" Type="http://schemas.openxmlformats.org/officeDocument/2006/relationships/hyperlink" Target="javascript:Fin_g('01090307')" TargetMode="External"/><Relationship Id="rId158" Type="http://schemas.openxmlformats.org/officeDocument/2006/relationships/hyperlink" Target="javascript:Fin_g('01090350')" TargetMode="External"/><Relationship Id="rId272" Type="http://schemas.openxmlformats.org/officeDocument/2006/relationships/hyperlink" Target="javascript:Fin_g('01040773')" TargetMode="External"/><Relationship Id="rId293" Type="http://schemas.openxmlformats.org/officeDocument/2006/relationships/hyperlink" Target="javascript:Fin_g('01050175')" TargetMode="External"/><Relationship Id="rId302" Type="http://schemas.openxmlformats.org/officeDocument/2006/relationships/hyperlink" Target="javascript:Fin_g('01050149')" TargetMode="External"/><Relationship Id="rId307" Type="http://schemas.openxmlformats.org/officeDocument/2006/relationships/hyperlink" Target="javascript:Fin_g('01050166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66')" TargetMode="External"/><Relationship Id="rId132" Type="http://schemas.openxmlformats.org/officeDocument/2006/relationships/hyperlink" Target="javascript:Fin_g('01090301')" TargetMode="External"/><Relationship Id="rId153" Type="http://schemas.openxmlformats.org/officeDocument/2006/relationships/hyperlink" Target="javascript:Fin_g('01090373')" TargetMode="External"/><Relationship Id="rId174" Type="http://schemas.openxmlformats.org/officeDocument/2006/relationships/hyperlink" Target="javascript:Fin_g('01090337')" TargetMode="External"/><Relationship Id="rId179" Type="http://schemas.openxmlformats.org/officeDocument/2006/relationships/hyperlink" Target="javascript:Fin_g('01090378')" TargetMode="External"/><Relationship Id="rId195" Type="http://schemas.openxmlformats.org/officeDocument/2006/relationships/hyperlink" Target="javascript:Fin_g('01240911')" TargetMode="External"/><Relationship Id="rId209" Type="http://schemas.openxmlformats.org/officeDocument/2006/relationships/hyperlink" Target="javascript:Fin_g('01240970')" TargetMode="External"/><Relationship Id="rId190" Type="http://schemas.openxmlformats.org/officeDocument/2006/relationships/hyperlink" Target="javascript:Fin_g('01240904')" TargetMode="External"/><Relationship Id="rId204" Type="http://schemas.openxmlformats.org/officeDocument/2006/relationships/hyperlink" Target="javascript:Fin_g('01240952')" TargetMode="External"/><Relationship Id="rId220" Type="http://schemas.openxmlformats.org/officeDocument/2006/relationships/hyperlink" Target="javascript:Fin_g('01241059')" TargetMode="External"/><Relationship Id="rId225" Type="http://schemas.openxmlformats.org/officeDocument/2006/relationships/hyperlink" Target="javascript:Fin_g('01030703')" TargetMode="External"/><Relationship Id="rId241" Type="http://schemas.openxmlformats.org/officeDocument/2006/relationships/hyperlink" Target="javascript:Fin_g('01030720')" TargetMode="External"/><Relationship Id="rId246" Type="http://schemas.openxmlformats.org/officeDocument/2006/relationships/hyperlink" Target="javascript:Fin_g('01030726')" TargetMode="External"/><Relationship Id="rId267" Type="http://schemas.openxmlformats.org/officeDocument/2006/relationships/hyperlink" Target="javascript:Fin_g('01040768')" TargetMode="External"/><Relationship Id="rId288" Type="http://schemas.openxmlformats.org/officeDocument/2006/relationships/hyperlink" Target="javascript:Fin_g('01050126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77')" TargetMode="External"/><Relationship Id="rId127" Type="http://schemas.openxmlformats.org/officeDocument/2006/relationships/hyperlink" Target="javascript:Fin_g('02020087')" TargetMode="External"/><Relationship Id="rId262" Type="http://schemas.openxmlformats.org/officeDocument/2006/relationships/hyperlink" Target="javascript:Fin_g('01040763')" TargetMode="External"/><Relationship Id="rId283" Type="http://schemas.openxmlformats.org/officeDocument/2006/relationships/hyperlink" Target="javascript:Fin_g('01050115')" TargetMode="External"/><Relationship Id="rId313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94')" TargetMode="External"/><Relationship Id="rId99" Type="http://schemas.openxmlformats.org/officeDocument/2006/relationships/hyperlink" Target="javascript:Fin_g('01090302')" TargetMode="External"/><Relationship Id="rId101" Type="http://schemas.openxmlformats.org/officeDocument/2006/relationships/hyperlink" Target="javascript:Fin_g('02020088')" TargetMode="External"/><Relationship Id="rId122" Type="http://schemas.openxmlformats.org/officeDocument/2006/relationships/hyperlink" Target="javascript:Fin_g('02020073')" TargetMode="External"/><Relationship Id="rId143" Type="http://schemas.openxmlformats.org/officeDocument/2006/relationships/hyperlink" Target="javascript:Fin_g('01090311')" TargetMode="External"/><Relationship Id="rId148" Type="http://schemas.openxmlformats.org/officeDocument/2006/relationships/hyperlink" Target="javascript:Fin_g('01090338')" TargetMode="External"/><Relationship Id="rId164" Type="http://schemas.openxmlformats.org/officeDocument/2006/relationships/hyperlink" Target="javascript:Fin_g('01090325')" TargetMode="External"/><Relationship Id="rId169" Type="http://schemas.openxmlformats.org/officeDocument/2006/relationships/hyperlink" Target="javascript:Fin_g('01090329')" TargetMode="External"/><Relationship Id="rId185" Type="http://schemas.openxmlformats.org/officeDocument/2006/relationships/hyperlink" Target="javascript:Fin_g('01090387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79')" TargetMode="External"/><Relationship Id="rId210" Type="http://schemas.openxmlformats.org/officeDocument/2006/relationships/hyperlink" Target="javascript:Fin_g('01240999')" TargetMode="External"/><Relationship Id="rId215" Type="http://schemas.openxmlformats.org/officeDocument/2006/relationships/hyperlink" Target="javascript:Fin_g('01241004')" TargetMode="External"/><Relationship Id="rId236" Type="http://schemas.openxmlformats.org/officeDocument/2006/relationships/hyperlink" Target="javascript:Fin_g('01030714')" TargetMode="External"/><Relationship Id="rId257" Type="http://schemas.openxmlformats.org/officeDocument/2006/relationships/hyperlink" Target="javascript:Fin_g('01120804')" TargetMode="External"/><Relationship Id="rId278" Type="http://schemas.openxmlformats.org/officeDocument/2006/relationships/hyperlink" Target="javascript:Fin_g('01040779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9')" TargetMode="External"/><Relationship Id="rId252" Type="http://schemas.openxmlformats.org/officeDocument/2006/relationships/hyperlink" Target="javascript:Fin_g('01030736')" TargetMode="External"/><Relationship Id="rId273" Type="http://schemas.openxmlformats.org/officeDocument/2006/relationships/hyperlink" Target="javascript:Fin_g('01040774')" TargetMode="External"/><Relationship Id="rId294" Type="http://schemas.openxmlformats.org/officeDocument/2006/relationships/hyperlink" Target="javascript:Fin_g('01050132')" TargetMode="External"/><Relationship Id="rId308" Type="http://schemas.openxmlformats.org/officeDocument/2006/relationships/hyperlink" Target="javascript:Fin_g('01050167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104')" TargetMode="External"/><Relationship Id="rId133" Type="http://schemas.openxmlformats.org/officeDocument/2006/relationships/hyperlink" Target="javascript:Fin_g('01090302')" TargetMode="External"/><Relationship Id="rId154" Type="http://schemas.openxmlformats.org/officeDocument/2006/relationships/hyperlink" Target="javascript:Fin_g('01090315')" TargetMode="External"/><Relationship Id="rId175" Type="http://schemas.openxmlformats.org/officeDocument/2006/relationships/hyperlink" Target="javascript:Fin_g('01090357')" TargetMode="External"/><Relationship Id="rId196" Type="http://schemas.openxmlformats.org/officeDocument/2006/relationships/hyperlink" Target="javascript:Fin_g('01240913')" TargetMode="External"/><Relationship Id="rId200" Type="http://schemas.openxmlformats.org/officeDocument/2006/relationships/hyperlink" Target="javascript:Fin_g('01240942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60')" TargetMode="External"/><Relationship Id="rId242" Type="http://schemas.openxmlformats.org/officeDocument/2006/relationships/hyperlink" Target="javascript:Fin_g('01030721')" TargetMode="External"/><Relationship Id="rId263" Type="http://schemas.openxmlformats.org/officeDocument/2006/relationships/hyperlink" Target="javascript:Fin_g('01040764')" TargetMode="External"/><Relationship Id="rId284" Type="http://schemas.openxmlformats.org/officeDocument/2006/relationships/hyperlink" Target="javascript:Fin_g('01050116')" TargetMode="Externa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2020089')" TargetMode="External"/><Relationship Id="rId123" Type="http://schemas.openxmlformats.org/officeDocument/2006/relationships/hyperlink" Target="javascript:Fin_g('02020101')" TargetMode="External"/><Relationship Id="rId144" Type="http://schemas.openxmlformats.org/officeDocument/2006/relationships/hyperlink" Target="javascript:Fin_g('01090312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26')" TargetMode="External"/><Relationship Id="rId186" Type="http://schemas.openxmlformats.org/officeDocument/2006/relationships/hyperlink" Target="javascript:Fin_g('01090363')" TargetMode="External"/><Relationship Id="rId211" Type="http://schemas.openxmlformats.org/officeDocument/2006/relationships/hyperlink" Target="javascript:Fin_g('01241000')" TargetMode="External"/><Relationship Id="rId232" Type="http://schemas.openxmlformats.org/officeDocument/2006/relationships/hyperlink" Target="javascript:Fin_g('01030710')" TargetMode="External"/><Relationship Id="rId253" Type="http://schemas.openxmlformats.org/officeDocument/2006/relationships/hyperlink" Target="javascript:Fin_g('01030737')" TargetMode="External"/><Relationship Id="rId274" Type="http://schemas.openxmlformats.org/officeDocument/2006/relationships/hyperlink" Target="javascript:Fin_g('01040775')" TargetMode="External"/><Relationship Id="rId295" Type="http://schemas.openxmlformats.org/officeDocument/2006/relationships/hyperlink" Target="javascript:Fin_g('01050133')" TargetMode="External"/><Relationship Id="rId309" Type="http://schemas.openxmlformats.org/officeDocument/2006/relationships/hyperlink" Target="javascript:Fin_g('01050170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74')" TargetMode="External"/><Relationship Id="rId134" Type="http://schemas.openxmlformats.org/officeDocument/2006/relationships/hyperlink" Target="javascript:Fin_g('01090303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6')" TargetMode="External"/><Relationship Id="rId176" Type="http://schemas.openxmlformats.org/officeDocument/2006/relationships/hyperlink" Target="javascript:Fin_g('01090358')" TargetMode="External"/><Relationship Id="rId197" Type="http://schemas.openxmlformats.org/officeDocument/2006/relationships/hyperlink" Target="javascript:Fin_g('01240939')" TargetMode="External"/><Relationship Id="rId201" Type="http://schemas.openxmlformats.org/officeDocument/2006/relationships/hyperlink" Target="javascript:Fin_g('01240943')" TargetMode="External"/><Relationship Id="rId222" Type="http://schemas.openxmlformats.org/officeDocument/2006/relationships/hyperlink" Target="javascript:Fin_g('01241091')" TargetMode="External"/><Relationship Id="rId243" Type="http://schemas.openxmlformats.org/officeDocument/2006/relationships/hyperlink" Target="javascript:Fin_g('01030722')" TargetMode="External"/><Relationship Id="rId264" Type="http://schemas.openxmlformats.org/officeDocument/2006/relationships/hyperlink" Target="javascript:Fin_g('01040765')" TargetMode="External"/><Relationship Id="rId285" Type="http://schemas.openxmlformats.org/officeDocument/2006/relationships/hyperlink" Target="javascript:Fin_g('01050118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2020090')" TargetMode="External"/><Relationship Id="rId124" Type="http://schemas.openxmlformats.org/officeDocument/2006/relationships/hyperlink" Target="javascript:Fin_g('02020093')" TargetMode="External"/><Relationship Id="rId310" Type="http://schemas.openxmlformats.org/officeDocument/2006/relationships/hyperlink" Target="javascript:Fin_g('01050171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2020060')" TargetMode="External"/><Relationship Id="rId145" Type="http://schemas.openxmlformats.org/officeDocument/2006/relationships/hyperlink" Target="javascript:Fin_g('01090309')" TargetMode="External"/><Relationship Id="rId166" Type="http://schemas.openxmlformats.org/officeDocument/2006/relationships/hyperlink" Target="javascript:Fin_g('01090360')" TargetMode="External"/><Relationship Id="rId187" Type="http://schemas.openxmlformats.org/officeDocument/2006/relationships/hyperlink" Target="javascript:Fin_g('0124090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1001')" TargetMode="External"/><Relationship Id="rId233" Type="http://schemas.openxmlformats.org/officeDocument/2006/relationships/hyperlink" Target="javascript:Fin_g('01030711')" TargetMode="External"/><Relationship Id="rId254" Type="http://schemas.openxmlformats.org/officeDocument/2006/relationships/hyperlink" Target="javascript:Fin_g('01120801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99')" TargetMode="External"/><Relationship Id="rId275" Type="http://schemas.openxmlformats.org/officeDocument/2006/relationships/hyperlink" Target="javascript:Fin_g('01040776')" TargetMode="External"/><Relationship Id="rId296" Type="http://schemas.openxmlformats.org/officeDocument/2006/relationships/hyperlink" Target="javascript:Fin_g('01050134')" TargetMode="External"/><Relationship Id="rId300" Type="http://schemas.openxmlformats.org/officeDocument/2006/relationships/hyperlink" Target="javascript:Fin_g('01050144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5')" TargetMode="External"/><Relationship Id="rId156" Type="http://schemas.openxmlformats.org/officeDocument/2006/relationships/hyperlink" Target="javascript:Fin_g('01090317')" TargetMode="External"/><Relationship Id="rId177" Type="http://schemas.openxmlformats.org/officeDocument/2006/relationships/hyperlink" Target="javascript:Fin_g('01090353')" TargetMode="External"/><Relationship Id="rId198" Type="http://schemas.openxmlformats.org/officeDocument/2006/relationships/hyperlink" Target="javascript:Fin_g('01240940')" TargetMode="External"/><Relationship Id="rId202" Type="http://schemas.openxmlformats.org/officeDocument/2006/relationships/hyperlink" Target="javascript:Fin_g('01240945')" TargetMode="External"/><Relationship Id="rId223" Type="http://schemas.openxmlformats.org/officeDocument/2006/relationships/hyperlink" Target="javascript:Fin_g('01030701')" TargetMode="External"/><Relationship Id="rId244" Type="http://schemas.openxmlformats.org/officeDocument/2006/relationships/hyperlink" Target="javascript:Fin_g('01030724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6')" TargetMode="External"/><Relationship Id="rId286" Type="http://schemas.openxmlformats.org/officeDocument/2006/relationships/hyperlink" Target="javascript:Fin_g('01050119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79')" TargetMode="External"/><Relationship Id="rId125" Type="http://schemas.openxmlformats.org/officeDocument/2006/relationships/hyperlink" Target="javascript:Fin_g('02020086')" TargetMode="External"/><Relationship Id="rId146" Type="http://schemas.openxmlformats.org/officeDocument/2006/relationships/hyperlink" Target="javascript:Fin_g('01090319')" TargetMode="External"/><Relationship Id="rId167" Type="http://schemas.openxmlformats.org/officeDocument/2006/relationships/hyperlink" Target="javascript:Fin_g('01090327')" TargetMode="External"/><Relationship Id="rId188" Type="http://schemas.openxmlformats.org/officeDocument/2006/relationships/hyperlink" Target="javascript:Fin_g('01240902')" TargetMode="External"/><Relationship Id="rId311" Type="http://schemas.openxmlformats.org/officeDocument/2006/relationships/hyperlink" Target="javascript:Fin_g('01050172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2020061')" TargetMode="External"/><Relationship Id="rId213" Type="http://schemas.openxmlformats.org/officeDocument/2006/relationships/hyperlink" Target="javascript:Fin_g('01241002')" TargetMode="External"/><Relationship Id="rId234" Type="http://schemas.openxmlformats.org/officeDocument/2006/relationships/hyperlink" Target="javascript:Fin_g('01030712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120802')" TargetMode="External"/><Relationship Id="rId276" Type="http://schemas.openxmlformats.org/officeDocument/2006/relationships/hyperlink" Target="javascript:Fin_g('01040777')" TargetMode="External"/><Relationship Id="rId297" Type="http://schemas.openxmlformats.org/officeDocument/2006/relationships/hyperlink" Target="javascript:Fin_g('01050135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067')" TargetMode="External"/><Relationship Id="rId136" Type="http://schemas.openxmlformats.org/officeDocument/2006/relationships/hyperlink" Target="javascript:Fin_g('01090306')" TargetMode="External"/><Relationship Id="rId157" Type="http://schemas.openxmlformats.org/officeDocument/2006/relationships/hyperlink" Target="javascript:Fin_g('01090322')" TargetMode="External"/><Relationship Id="rId178" Type="http://schemas.openxmlformats.org/officeDocument/2006/relationships/hyperlink" Target="javascript:Fin_g('01090343')" TargetMode="External"/><Relationship Id="rId301" Type="http://schemas.openxmlformats.org/officeDocument/2006/relationships/hyperlink" Target="javascript:Fin_g('01050148')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67')" TargetMode="External"/><Relationship Id="rId299" Type="http://schemas.openxmlformats.org/officeDocument/2006/relationships/hyperlink" Target="javascript:Fin_g('01050135')" TargetMode="External"/><Relationship Id="rId303" Type="http://schemas.openxmlformats.org/officeDocument/2006/relationships/hyperlink" Target="javascript:Fin_g('01050148')" TargetMode="External"/><Relationship Id="rId21" Type="http://schemas.openxmlformats.org/officeDocument/2006/relationships/hyperlink" Target="javascript:Fin_g('02010050')" TargetMode="External"/><Relationship Id="rId42" Type="http://schemas.openxmlformats.org/officeDocument/2006/relationships/hyperlink" Target="javascript:Fin_g('02010042')" TargetMode="External"/><Relationship Id="rId63" Type="http://schemas.openxmlformats.org/officeDocument/2006/relationships/hyperlink" Target="javascript:Fin_g('01060274')" TargetMode="External"/><Relationship Id="rId84" Type="http://schemas.openxmlformats.org/officeDocument/2006/relationships/hyperlink" Target="javascript:Fin_g('01060277')" TargetMode="External"/><Relationship Id="rId138" Type="http://schemas.openxmlformats.org/officeDocument/2006/relationships/hyperlink" Target="javascript:Fin_g('01090306')" TargetMode="External"/><Relationship Id="rId159" Type="http://schemas.openxmlformats.org/officeDocument/2006/relationships/hyperlink" Target="javascript:Fin_g('01090322')" TargetMode="External"/><Relationship Id="rId170" Type="http://schemas.openxmlformats.org/officeDocument/2006/relationships/hyperlink" Target="javascript:Fin_g('01090328')" TargetMode="External"/><Relationship Id="rId191" Type="http://schemas.openxmlformats.org/officeDocument/2006/relationships/hyperlink" Target="javascript:Fin_g('01240903')" TargetMode="External"/><Relationship Id="rId205" Type="http://schemas.openxmlformats.org/officeDocument/2006/relationships/hyperlink" Target="javascript:Fin_g('01240949')" TargetMode="External"/><Relationship Id="rId226" Type="http://schemas.openxmlformats.org/officeDocument/2006/relationships/hyperlink" Target="javascript:Fin_g('01030702')" TargetMode="External"/><Relationship Id="rId247" Type="http://schemas.openxmlformats.org/officeDocument/2006/relationships/hyperlink" Target="javascript:Fin_g('01030725')" TargetMode="External"/><Relationship Id="rId107" Type="http://schemas.openxmlformats.org/officeDocument/2006/relationships/hyperlink" Target="javascript:Fin_g('02020096')" TargetMode="External"/><Relationship Id="rId268" Type="http://schemas.openxmlformats.org/officeDocument/2006/relationships/hyperlink" Target="javascript:Fin_g('01040767')" TargetMode="External"/><Relationship Id="rId289" Type="http://schemas.openxmlformats.org/officeDocument/2006/relationships/hyperlink" Target="javascript:Fin_g('01050122')" TargetMode="External"/><Relationship Id="rId11" Type="http://schemas.openxmlformats.org/officeDocument/2006/relationships/hyperlink" Target="javascript:Fin_g('02010023')" TargetMode="External"/><Relationship Id="rId32" Type="http://schemas.openxmlformats.org/officeDocument/2006/relationships/hyperlink" Target="javascript:Fin_g('02010012')" TargetMode="External"/><Relationship Id="rId53" Type="http://schemas.openxmlformats.org/officeDocument/2006/relationships/hyperlink" Target="javascript:Fin_g('01060259')" TargetMode="External"/><Relationship Id="rId74" Type="http://schemas.openxmlformats.org/officeDocument/2006/relationships/hyperlink" Target="javascript:Fin_g('01060222')" TargetMode="External"/><Relationship Id="rId128" Type="http://schemas.openxmlformats.org/officeDocument/2006/relationships/hyperlink" Target="javascript:Fin_g('02020103')" TargetMode="External"/><Relationship Id="rId149" Type="http://schemas.openxmlformats.org/officeDocument/2006/relationships/hyperlink" Target="javascript:Fin_g('01090320')" TargetMode="External"/><Relationship Id="rId314" Type="http://schemas.openxmlformats.org/officeDocument/2006/relationships/hyperlink" Target="javascript:Fin_g('01050173')" TargetMode="External"/><Relationship Id="rId5" Type="http://schemas.openxmlformats.org/officeDocument/2006/relationships/hyperlink" Target="javascript:Fin_g('02010027')" TargetMode="External"/><Relationship Id="rId95" Type="http://schemas.openxmlformats.org/officeDocument/2006/relationships/hyperlink" Target="javascript:Fin_g('01020053')" TargetMode="External"/><Relationship Id="rId160" Type="http://schemas.openxmlformats.org/officeDocument/2006/relationships/hyperlink" Target="javascript:Fin_g('01090350')" TargetMode="External"/><Relationship Id="rId181" Type="http://schemas.openxmlformats.org/officeDocument/2006/relationships/hyperlink" Target="javascript:Fin_g('01090378')" TargetMode="External"/><Relationship Id="rId216" Type="http://schemas.openxmlformats.org/officeDocument/2006/relationships/hyperlink" Target="javascript:Fin_g('01241003')" TargetMode="External"/><Relationship Id="rId237" Type="http://schemas.openxmlformats.org/officeDocument/2006/relationships/hyperlink" Target="javascript:Fin_g('01030713')" TargetMode="External"/><Relationship Id="rId258" Type="http://schemas.openxmlformats.org/officeDocument/2006/relationships/hyperlink" Target="javascript:Fin_g('01120803')" TargetMode="External"/><Relationship Id="rId279" Type="http://schemas.openxmlformats.org/officeDocument/2006/relationships/hyperlink" Target="javascript:Fin_g('01040778')" TargetMode="External"/><Relationship Id="rId22" Type="http://schemas.openxmlformats.org/officeDocument/2006/relationships/hyperlink" Target="javascript:Fin_g('02010051')" TargetMode="External"/><Relationship Id="rId43" Type="http://schemas.openxmlformats.org/officeDocument/2006/relationships/hyperlink" Target="javascript:Fin_g('02010043')" TargetMode="External"/><Relationship Id="rId64" Type="http://schemas.openxmlformats.org/officeDocument/2006/relationships/hyperlink" Target="javascript:Fin_g('01060275')" TargetMode="External"/><Relationship Id="rId118" Type="http://schemas.openxmlformats.org/officeDocument/2006/relationships/hyperlink" Target="javascript:Fin_g('02020068')" TargetMode="External"/><Relationship Id="rId139" Type="http://schemas.openxmlformats.org/officeDocument/2006/relationships/hyperlink" Target="javascript:Fin_g('01090307')" TargetMode="External"/><Relationship Id="rId290" Type="http://schemas.openxmlformats.org/officeDocument/2006/relationships/hyperlink" Target="javascript:Fin_g('01050126')" TargetMode="External"/><Relationship Id="rId304" Type="http://schemas.openxmlformats.org/officeDocument/2006/relationships/hyperlink" Target="javascript:Fin_g('01050149')" TargetMode="External"/><Relationship Id="rId85" Type="http://schemas.openxmlformats.org/officeDocument/2006/relationships/hyperlink" Target="javascript:Fin_g('01060278')" TargetMode="External"/><Relationship Id="rId150" Type="http://schemas.openxmlformats.org/officeDocument/2006/relationships/hyperlink" Target="javascript:Fin_g('01090338')" TargetMode="External"/><Relationship Id="rId171" Type="http://schemas.openxmlformats.org/officeDocument/2006/relationships/hyperlink" Target="javascript:Fin_g('01090329')" TargetMode="External"/><Relationship Id="rId192" Type="http://schemas.openxmlformats.org/officeDocument/2006/relationships/hyperlink" Target="javascript:Fin_g('01240904')" TargetMode="External"/><Relationship Id="rId206" Type="http://schemas.openxmlformats.org/officeDocument/2006/relationships/hyperlink" Target="javascript:Fin_g('01240952')" TargetMode="External"/><Relationship Id="rId227" Type="http://schemas.openxmlformats.org/officeDocument/2006/relationships/hyperlink" Target="javascript:Fin_g('01030703')" TargetMode="External"/><Relationship Id="rId248" Type="http://schemas.openxmlformats.org/officeDocument/2006/relationships/hyperlink" Target="javascript:Fin_g('01030726')" TargetMode="External"/><Relationship Id="rId269" Type="http://schemas.openxmlformats.org/officeDocument/2006/relationships/hyperlink" Target="javascript:Fin_g('01040768')" TargetMode="External"/><Relationship Id="rId12" Type="http://schemas.openxmlformats.org/officeDocument/2006/relationships/hyperlink" Target="javascript:Fin_g('02010024')" TargetMode="External"/><Relationship Id="rId33" Type="http://schemas.openxmlformats.org/officeDocument/2006/relationships/hyperlink" Target="javascript:Fin_g('02010013')" TargetMode="External"/><Relationship Id="rId108" Type="http://schemas.openxmlformats.org/officeDocument/2006/relationships/hyperlink" Target="javascript:Fin_g('02020077')" TargetMode="External"/><Relationship Id="rId129" Type="http://schemas.openxmlformats.org/officeDocument/2006/relationships/hyperlink" Target="javascript:Fin_g('02020087')" TargetMode="External"/><Relationship Id="rId280" Type="http://schemas.openxmlformats.org/officeDocument/2006/relationships/hyperlink" Target="javascript:Fin_g('01040779')" TargetMode="External"/><Relationship Id="rId315" Type="http://schemas.openxmlformats.org/officeDocument/2006/relationships/hyperlink" Target="javascript:Fin_g('01050174')" TargetMode="External"/><Relationship Id="rId54" Type="http://schemas.openxmlformats.org/officeDocument/2006/relationships/hyperlink" Target="javascript:Fin_g('01060260')" TargetMode="External"/><Relationship Id="rId75" Type="http://schemas.openxmlformats.org/officeDocument/2006/relationships/hyperlink" Target="javascript:Fin_g('01060223')" TargetMode="External"/><Relationship Id="rId96" Type="http://schemas.openxmlformats.org/officeDocument/2006/relationships/hyperlink" Target="javascript:Fin_g('02020094')" TargetMode="External"/><Relationship Id="rId140" Type="http://schemas.openxmlformats.org/officeDocument/2006/relationships/hyperlink" Target="javascript:Fin_g('01090308')" TargetMode="External"/><Relationship Id="rId161" Type="http://schemas.openxmlformats.org/officeDocument/2006/relationships/hyperlink" Target="javascript:Fin_g('01090383')" TargetMode="External"/><Relationship Id="rId182" Type="http://schemas.openxmlformats.org/officeDocument/2006/relationships/hyperlink" Target="javascript:Fin_g('01090379')" TargetMode="External"/><Relationship Id="rId217" Type="http://schemas.openxmlformats.org/officeDocument/2006/relationships/hyperlink" Target="javascript:Fin_g('01241004')" TargetMode="External"/><Relationship Id="rId6" Type="http://schemas.openxmlformats.org/officeDocument/2006/relationships/hyperlink" Target="javascript:Fin_g('02010028')" TargetMode="External"/><Relationship Id="rId238" Type="http://schemas.openxmlformats.org/officeDocument/2006/relationships/hyperlink" Target="javascript:Fin_g('01030714')" TargetMode="External"/><Relationship Id="rId259" Type="http://schemas.openxmlformats.org/officeDocument/2006/relationships/hyperlink" Target="javascript:Fin_g('01120804')" TargetMode="External"/><Relationship Id="rId23" Type="http://schemas.openxmlformats.org/officeDocument/2006/relationships/hyperlink" Target="javascript:Fin_g('02010001')" TargetMode="External"/><Relationship Id="rId119" Type="http://schemas.openxmlformats.org/officeDocument/2006/relationships/hyperlink" Target="javascript:Fin_g('02020069')" TargetMode="External"/><Relationship Id="rId270" Type="http://schemas.openxmlformats.org/officeDocument/2006/relationships/hyperlink" Target="javascript:Fin_g('01040769')" TargetMode="External"/><Relationship Id="rId291" Type="http://schemas.openxmlformats.org/officeDocument/2006/relationships/hyperlink" Target="javascript:Fin_g('01050127')" TargetMode="External"/><Relationship Id="rId305" Type="http://schemas.openxmlformats.org/officeDocument/2006/relationships/hyperlink" Target="javascript:Fin_g('01050150')" TargetMode="External"/><Relationship Id="rId44" Type="http://schemas.openxmlformats.org/officeDocument/2006/relationships/hyperlink" Target="javascript:Fin_g('02010044')" TargetMode="External"/><Relationship Id="rId65" Type="http://schemas.openxmlformats.org/officeDocument/2006/relationships/hyperlink" Target="javascript:Fin_g('01060208')" TargetMode="External"/><Relationship Id="rId86" Type="http://schemas.openxmlformats.org/officeDocument/2006/relationships/hyperlink" Target="javascript:Fin_g('01060279')" TargetMode="External"/><Relationship Id="rId130" Type="http://schemas.openxmlformats.org/officeDocument/2006/relationships/hyperlink" Target="javascript:Fin_g('02020091')" TargetMode="External"/><Relationship Id="rId151" Type="http://schemas.openxmlformats.org/officeDocument/2006/relationships/hyperlink" Target="javascript:Fin_g('01090364')" TargetMode="External"/><Relationship Id="rId172" Type="http://schemas.openxmlformats.org/officeDocument/2006/relationships/hyperlink" Target="javascript:Fin_g('01090330')" TargetMode="External"/><Relationship Id="rId193" Type="http://schemas.openxmlformats.org/officeDocument/2006/relationships/hyperlink" Target="javascript:Fin_g('01240905')" TargetMode="External"/><Relationship Id="rId207" Type="http://schemas.openxmlformats.org/officeDocument/2006/relationships/hyperlink" Target="javascript:Fin_g('01240954')" TargetMode="External"/><Relationship Id="rId228" Type="http://schemas.openxmlformats.org/officeDocument/2006/relationships/hyperlink" Target="javascript:Fin_g('01030704')" TargetMode="External"/><Relationship Id="rId249" Type="http://schemas.openxmlformats.org/officeDocument/2006/relationships/hyperlink" Target="javascript:Fin_g('01030734')" TargetMode="External"/><Relationship Id="rId13" Type="http://schemas.openxmlformats.org/officeDocument/2006/relationships/hyperlink" Target="javascript:Fin_g('02010030')" TargetMode="External"/><Relationship Id="rId109" Type="http://schemas.openxmlformats.org/officeDocument/2006/relationships/hyperlink" Target="javascript:Fin_g('02020097')" TargetMode="External"/><Relationship Id="rId260" Type="http://schemas.openxmlformats.org/officeDocument/2006/relationships/hyperlink" Target="javascript:Fin_g('01120805')" TargetMode="External"/><Relationship Id="rId281" Type="http://schemas.openxmlformats.org/officeDocument/2006/relationships/hyperlink" Target="javascript:Fin_g('01040780')" TargetMode="External"/><Relationship Id="rId316" Type="http://schemas.openxmlformats.org/officeDocument/2006/relationships/drawing" Target="../drawings/drawing7.xml"/><Relationship Id="rId34" Type="http://schemas.openxmlformats.org/officeDocument/2006/relationships/hyperlink" Target="javascript:Fin_g('02010057')" TargetMode="External"/><Relationship Id="rId55" Type="http://schemas.openxmlformats.org/officeDocument/2006/relationships/hyperlink" Target="javascript:Fin_g('01060261')" TargetMode="External"/><Relationship Id="rId76" Type="http://schemas.openxmlformats.org/officeDocument/2006/relationships/hyperlink" Target="javascript:Fin_g('01060224')" TargetMode="External"/><Relationship Id="rId97" Type="http://schemas.openxmlformats.org/officeDocument/2006/relationships/hyperlink" Target="javascript:Fin_g('02020095')" TargetMode="External"/><Relationship Id="rId120" Type="http://schemas.openxmlformats.org/officeDocument/2006/relationships/hyperlink" Target="javascript:Fin_g('02020070')" TargetMode="External"/><Relationship Id="rId141" Type="http://schemas.openxmlformats.org/officeDocument/2006/relationships/hyperlink" Target="javascript:Fin_g('01090374')" TargetMode="External"/><Relationship Id="rId7" Type="http://schemas.openxmlformats.org/officeDocument/2006/relationships/hyperlink" Target="javascript:Fin_g('02010029')" TargetMode="External"/><Relationship Id="rId162" Type="http://schemas.openxmlformats.org/officeDocument/2006/relationships/hyperlink" Target="javascript:Fin_g('01090351')" TargetMode="External"/><Relationship Id="rId183" Type="http://schemas.openxmlformats.org/officeDocument/2006/relationships/hyperlink" Target="javascript:Fin_g('01090344')" TargetMode="External"/><Relationship Id="rId218" Type="http://schemas.openxmlformats.org/officeDocument/2006/relationships/hyperlink" Target="javascript:Fin_g('01241005')" TargetMode="External"/><Relationship Id="rId239" Type="http://schemas.openxmlformats.org/officeDocument/2006/relationships/hyperlink" Target="javascript:Fin_g('01030715')" TargetMode="External"/><Relationship Id="rId250" Type="http://schemas.openxmlformats.org/officeDocument/2006/relationships/hyperlink" Target="javascript:Fin_g('01030728')" TargetMode="External"/><Relationship Id="rId271" Type="http://schemas.openxmlformats.org/officeDocument/2006/relationships/hyperlink" Target="javascript:Fin_g('01040770')" TargetMode="External"/><Relationship Id="rId292" Type="http://schemas.openxmlformats.org/officeDocument/2006/relationships/hyperlink" Target="javascript:Fin_g('01050129')" TargetMode="External"/><Relationship Id="rId306" Type="http://schemas.openxmlformats.org/officeDocument/2006/relationships/hyperlink" Target="javascript:Fin_g('01050158')" TargetMode="External"/><Relationship Id="rId24" Type="http://schemas.openxmlformats.org/officeDocument/2006/relationships/hyperlink" Target="javascript:Fin_g('02010002')" TargetMode="External"/><Relationship Id="rId45" Type="http://schemas.openxmlformats.org/officeDocument/2006/relationships/hyperlink" Target="javascript:Fin_g('02010045')" TargetMode="External"/><Relationship Id="rId66" Type="http://schemas.openxmlformats.org/officeDocument/2006/relationships/hyperlink" Target="javascript:Fin_g('01060228')" TargetMode="External"/><Relationship Id="rId87" Type="http://schemas.openxmlformats.org/officeDocument/2006/relationships/hyperlink" Target="javascript:Fin_g('01060258')" TargetMode="External"/><Relationship Id="rId110" Type="http://schemas.openxmlformats.org/officeDocument/2006/relationships/hyperlink" Target="javascript:Fin_g('02020098')" TargetMode="External"/><Relationship Id="rId131" Type="http://schemas.openxmlformats.org/officeDocument/2006/relationships/hyperlink" Target="javascript:Fin_g('02020105')" TargetMode="External"/><Relationship Id="rId61" Type="http://schemas.openxmlformats.org/officeDocument/2006/relationships/hyperlink" Target="javascript:Fin_g('01060249')" TargetMode="External"/><Relationship Id="rId82" Type="http://schemas.openxmlformats.org/officeDocument/2006/relationships/hyperlink" Target="javascript:Fin_g('01060237')" TargetMode="External"/><Relationship Id="rId152" Type="http://schemas.openxmlformats.org/officeDocument/2006/relationships/hyperlink" Target="javascript:Fin_g('01090365')" TargetMode="External"/><Relationship Id="rId173" Type="http://schemas.openxmlformats.org/officeDocument/2006/relationships/hyperlink" Target="javascript:Fin_g('01090331')" TargetMode="External"/><Relationship Id="rId194" Type="http://schemas.openxmlformats.org/officeDocument/2006/relationships/hyperlink" Target="javascript:Fin_g('01240906')" TargetMode="External"/><Relationship Id="rId199" Type="http://schemas.openxmlformats.org/officeDocument/2006/relationships/hyperlink" Target="javascript:Fin_g('01240939')" TargetMode="External"/><Relationship Id="rId203" Type="http://schemas.openxmlformats.org/officeDocument/2006/relationships/hyperlink" Target="javascript:Fin_g('01240943')" TargetMode="External"/><Relationship Id="rId208" Type="http://schemas.openxmlformats.org/officeDocument/2006/relationships/hyperlink" Target="javascript:Fin_g('01240955')" TargetMode="External"/><Relationship Id="rId229" Type="http://schemas.openxmlformats.org/officeDocument/2006/relationships/hyperlink" Target="javascript:Fin_g('01030705')" TargetMode="External"/><Relationship Id="rId19" Type="http://schemas.openxmlformats.org/officeDocument/2006/relationships/hyperlink" Target="javascript:Fin_g('02010038')" TargetMode="External"/><Relationship Id="rId224" Type="http://schemas.openxmlformats.org/officeDocument/2006/relationships/hyperlink" Target="javascript:Fin_g('01241091')" TargetMode="External"/><Relationship Id="rId240" Type="http://schemas.openxmlformats.org/officeDocument/2006/relationships/hyperlink" Target="javascript:Fin_g('01030716')" TargetMode="External"/><Relationship Id="rId245" Type="http://schemas.openxmlformats.org/officeDocument/2006/relationships/hyperlink" Target="javascript:Fin_g('01030722')" TargetMode="External"/><Relationship Id="rId261" Type="http://schemas.openxmlformats.org/officeDocument/2006/relationships/hyperlink" Target="javascript:Fin_g('01040760')" TargetMode="External"/><Relationship Id="rId266" Type="http://schemas.openxmlformats.org/officeDocument/2006/relationships/hyperlink" Target="javascript:Fin_g('01040765')" TargetMode="External"/><Relationship Id="rId287" Type="http://schemas.openxmlformats.org/officeDocument/2006/relationships/hyperlink" Target="javascript:Fin_g('01050118')" TargetMode="External"/><Relationship Id="rId14" Type="http://schemas.openxmlformats.org/officeDocument/2006/relationships/hyperlink" Target="javascript:Fin_g('02010054')" TargetMode="External"/><Relationship Id="rId30" Type="http://schemas.openxmlformats.org/officeDocument/2006/relationships/hyperlink" Target="javascript:Fin_g('02010010')" TargetMode="External"/><Relationship Id="rId35" Type="http://schemas.openxmlformats.org/officeDocument/2006/relationships/hyperlink" Target="javascript:Fin_g('02010014')" TargetMode="External"/><Relationship Id="rId56" Type="http://schemas.openxmlformats.org/officeDocument/2006/relationships/hyperlink" Target="javascript:Fin_g('01060262')" TargetMode="External"/><Relationship Id="rId77" Type="http://schemas.openxmlformats.org/officeDocument/2006/relationships/hyperlink" Target="javascript:Fin_g('01060225')" TargetMode="External"/><Relationship Id="rId100" Type="http://schemas.openxmlformats.org/officeDocument/2006/relationships/hyperlink" Target="javascript:Fin_g('01090301')" TargetMode="External"/><Relationship Id="rId105" Type="http://schemas.openxmlformats.org/officeDocument/2006/relationships/hyperlink" Target="javascript:Fin_g('02020090')" TargetMode="External"/><Relationship Id="rId126" Type="http://schemas.openxmlformats.org/officeDocument/2006/relationships/hyperlink" Target="javascript:Fin_g('02020093')" TargetMode="External"/><Relationship Id="rId147" Type="http://schemas.openxmlformats.org/officeDocument/2006/relationships/hyperlink" Target="javascript:Fin_g('01090309')" TargetMode="External"/><Relationship Id="rId168" Type="http://schemas.openxmlformats.org/officeDocument/2006/relationships/hyperlink" Target="javascript:Fin_g('01090360')" TargetMode="External"/><Relationship Id="rId282" Type="http://schemas.openxmlformats.org/officeDocument/2006/relationships/hyperlink" Target="javascript:Fin_g('01040781')" TargetMode="External"/><Relationship Id="rId312" Type="http://schemas.openxmlformats.org/officeDocument/2006/relationships/hyperlink" Target="javascript:Fin_g('01050171')" TargetMode="External"/><Relationship Id="rId8" Type="http://schemas.openxmlformats.org/officeDocument/2006/relationships/hyperlink" Target="javascript:Fin_g('02010031')" TargetMode="External"/><Relationship Id="rId51" Type="http://schemas.openxmlformats.org/officeDocument/2006/relationships/hyperlink" Target="javascript:Fin_g('01060201')" TargetMode="External"/><Relationship Id="rId72" Type="http://schemas.openxmlformats.org/officeDocument/2006/relationships/hyperlink" Target="javascript:Fin_g('01060220')" TargetMode="External"/><Relationship Id="rId93" Type="http://schemas.openxmlformats.org/officeDocument/2006/relationships/hyperlink" Target="javascript:Fin_g('02020060')" TargetMode="External"/><Relationship Id="rId98" Type="http://schemas.openxmlformats.org/officeDocument/2006/relationships/hyperlink" Target="javascript:Fin_g('01090322')" TargetMode="External"/><Relationship Id="rId121" Type="http://schemas.openxmlformats.org/officeDocument/2006/relationships/hyperlink" Target="javascript:Fin_g('02020100')" TargetMode="External"/><Relationship Id="rId142" Type="http://schemas.openxmlformats.org/officeDocument/2006/relationships/hyperlink" Target="javascript:Fin_g('01090359')" TargetMode="External"/><Relationship Id="rId163" Type="http://schemas.openxmlformats.org/officeDocument/2006/relationships/hyperlink" Target="javascript:Fin_g('01090323')" TargetMode="External"/><Relationship Id="rId184" Type="http://schemas.openxmlformats.org/officeDocument/2006/relationships/hyperlink" Target="javascript:Fin_g('01090345')" TargetMode="External"/><Relationship Id="rId189" Type="http://schemas.openxmlformats.org/officeDocument/2006/relationships/hyperlink" Target="javascript:Fin_g('01240901')" TargetMode="External"/><Relationship Id="rId219" Type="http://schemas.openxmlformats.org/officeDocument/2006/relationships/hyperlink" Target="javascript:Fin_g('01241006')" TargetMode="External"/><Relationship Id="rId3" Type="http://schemas.openxmlformats.org/officeDocument/2006/relationships/hyperlink" Target="javascript:Fin_g('02010025')" TargetMode="External"/><Relationship Id="rId214" Type="http://schemas.openxmlformats.org/officeDocument/2006/relationships/hyperlink" Target="javascript:Fin_g('01241001')" TargetMode="External"/><Relationship Id="rId230" Type="http://schemas.openxmlformats.org/officeDocument/2006/relationships/hyperlink" Target="javascript:Fin_g('01030706')" TargetMode="External"/><Relationship Id="rId235" Type="http://schemas.openxmlformats.org/officeDocument/2006/relationships/hyperlink" Target="javascript:Fin_g('01030711')" TargetMode="External"/><Relationship Id="rId251" Type="http://schemas.openxmlformats.org/officeDocument/2006/relationships/hyperlink" Target="javascript:Fin_g('01030730')" TargetMode="External"/><Relationship Id="rId256" Type="http://schemas.openxmlformats.org/officeDocument/2006/relationships/hyperlink" Target="javascript:Fin_g('01120801')" TargetMode="External"/><Relationship Id="rId277" Type="http://schemas.openxmlformats.org/officeDocument/2006/relationships/hyperlink" Target="javascript:Fin_g('01040776')" TargetMode="External"/><Relationship Id="rId298" Type="http://schemas.openxmlformats.org/officeDocument/2006/relationships/hyperlink" Target="javascript:Fin_g('01050134')" TargetMode="External"/><Relationship Id="rId25" Type="http://schemas.openxmlformats.org/officeDocument/2006/relationships/hyperlink" Target="javascript:Fin_g('02010003')" TargetMode="External"/><Relationship Id="rId46" Type="http://schemas.openxmlformats.org/officeDocument/2006/relationships/hyperlink" Target="javascript:Fin_g('02010022')" TargetMode="External"/><Relationship Id="rId67" Type="http://schemas.openxmlformats.org/officeDocument/2006/relationships/hyperlink" Target="javascript:Fin_g('01060211')" TargetMode="External"/><Relationship Id="rId116" Type="http://schemas.openxmlformats.org/officeDocument/2006/relationships/hyperlink" Target="javascript:Fin_g('02020099')" TargetMode="External"/><Relationship Id="rId137" Type="http://schemas.openxmlformats.org/officeDocument/2006/relationships/hyperlink" Target="javascript:Fin_g('01090305')" TargetMode="External"/><Relationship Id="rId158" Type="http://schemas.openxmlformats.org/officeDocument/2006/relationships/hyperlink" Target="javascript:Fin_g('01090317')" TargetMode="External"/><Relationship Id="rId272" Type="http://schemas.openxmlformats.org/officeDocument/2006/relationships/hyperlink" Target="javascript:Fin_g('01040771')" TargetMode="External"/><Relationship Id="rId293" Type="http://schemas.openxmlformats.org/officeDocument/2006/relationships/hyperlink" Target="javascript:Fin_g('01050130')" TargetMode="External"/><Relationship Id="rId302" Type="http://schemas.openxmlformats.org/officeDocument/2006/relationships/hyperlink" Target="javascript:Fin_g('01050144')" TargetMode="External"/><Relationship Id="rId307" Type="http://schemas.openxmlformats.org/officeDocument/2006/relationships/hyperlink" Target="javascript:Fin_g('01050162')" TargetMode="External"/><Relationship Id="rId20" Type="http://schemas.openxmlformats.org/officeDocument/2006/relationships/hyperlink" Target="javascript:Fin_g('02010039')" TargetMode="External"/><Relationship Id="rId41" Type="http://schemas.openxmlformats.org/officeDocument/2006/relationships/hyperlink" Target="javascript:Fin_g('02010041')" TargetMode="External"/><Relationship Id="rId62" Type="http://schemas.openxmlformats.org/officeDocument/2006/relationships/hyperlink" Target="javascript:Fin_g('01060250')" TargetMode="External"/><Relationship Id="rId83" Type="http://schemas.openxmlformats.org/officeDocument/2006/relationships/hyperlink" Target="javascript:Fin_g('01060247')" TargetMode="External"/><Relationship Id="rId88" Type="http://schemas.openxmlformats.org/officeDocument/2006/relationships/hyperlink" Target="javascript:Fin_g('01060253')" TargetMode="External"/><Relationship Id="rId111" Type="http://schemas.openxmlformats.org/officeDocument/2006/relationships/hyperlink" Target="javascript:Fin_g('02020062')" TargetMode="External"/><Relationship Id="rId132" Type="http://schemas.openxmlformats.org/officeDocument/2006/relationships/hyperlink" Target="javascript:Fin_g('02020092')" TargetMode="External"/><Relationship Id="rId153" Type="http://schemas.openxmlformats.org/officeDocument/2006/relationships/hyperlink" Target="javascript:Fin_g('01090366')" TargetMode="External"/><Relationship Id="rId174" Type="http://schemas.openxmlformats.org/officeDocument/2006/relationships/hyperlink" Target="javascript:Fin_g('01090377')" TargetMode="External"/><Relationship Id="rId179" Type="http://schemas.openxmlformats.org/officeDocument/2006/relationships/hyperlink" Target="javascript:Fin_g('01090353')" TargetMode="External"/><Relationship Id="rId195" Type="http://schemas.openxmlformats.org/officeDocument/2006/relationships/hyperlink" Target="javascript:Fin_g('01240908')" TargetMode="External"/><Relationship Id="rId209" Type="http://schemas.openxmlformats.org/officeDocument/2006/relationships/hyperlink" Target="javascript:Fin_g('01240957')" TargetMode="External"/><Relationship Id="rId190" Type="http://schemas.openxmlformats.org/officeDocument/2006/relationships/hyperlink" Target="javascript:Fin_g('01240902')" TargetMode="External"/><Relationship Id="rId204" Type="http://schemas.openxmlformats.org/officeDocument/2006/relationships/hyperlink" Target="javascript:Fin_g('01240945')" TargetMode="External"/><Relationship Id="rId220" Type="http://schemas.openxmlformats.org/officeDocument/2006/relationships/hyperlink" Target="javascript:Fin_g('01241008')" TargetMode="External"/><Relationship Id="rId225" Type="http://schemas.openxmlformats.org/officeDocument/2006/relationships/hyperlink" Target="javascript:Fin_g('01030701')" TargetMode="External"/><Relationship Id="rId241" Type="http://schemas.openxmlformats.org/officeDocument/2006/relationships/hyperlink" Target="javascript:Fin_g('01030733')" TargetMode="External"/><Relationship Id="rId246" Type="http://schemas.openxmlformats.org/officeDocument/2006/relationships/hyperlink" Target="javascript:Fin_g('01030724')" TargetMode="External"/><Relationship Id="rId267" Type="http://schemas.openxmlformats.org/officeDocument/2006/relationships/hyperlink" Target="javascript:Fin_g('01040766')" TargetMode="External"/><Relationship Id="rId288" Type="http://schemas.openxmlformats.org/officeDocument/2006/relationships/hyperlink" Target="javascript:Fin_g('01050119')" TargetMode="External"/><Relationship Id="rId15" Type="http://schemas.openxmlformats.org/officeDocument/2006/relationships/hyperlink" Target="javascript:Fin_g('02010034')" TargetMode="External"/><Relationship Id="rId36" Type="http://schemas.openxmlformats.org/officeDocument/2006/relationships/hyperlink" Target="javascript:Fin_g('02010017')" TargetMode="External"/><Relationship Id="rId57" Type="http://schemas.openxmlformats.org/officeDocument/2006/relationships/hyperlink" Target="javascript:Fin_g('01060206')" TargetMode="External"/><Relationship Id="rId106" Type="http://schemas.openxmlformats.org/officeDocument/2006/relationships/hyperlink" Target="javascript:Fin_g('02020079')" TargetMode="External"/><Relationship Id="rId127" Type="http://schemas.openxmlformats.org/officeDocument/2006/relationships/hyperlink" Target="javascript:Fin_g('02020086')" TargetMode="External"/><Relationship Id="rId262" Type="http://schemas.openxmlformats.org/officeDocument/2006/relationships/hyperlink" Target="javascript:Fin_g('01040761')" TargetMode="External"/><Relationship Id="rId283" Type="http://schemas.openxmlformats.org/officeDocument/2006/relationships/hyperlink" Target="javascript:Fin_g('01050101')" TargetMode="External"/><Relationship Id="rId313" Type="http://schemas.openxmlformats.org/officeDocument/2006/relationships/hyperlink" Target="javascript:Fin_g('01050172')" TargetMode="External"/><Relationship Id="rId10" Type="http://schemas.openxmlformats.org/officeDocument/2006/relationships/hyperlink" Target="javascript:Fin_g('02010033')" TargetMode="External"/><Relationship Id="rId31" Type="http://schemas.openxmlformats.org/officeDocument/2006/relationships/hyperlink" Target="javascript:Fin_g('02010011')" TargetMode="External"/><Relationship Id="rId52" Type="http://schemas.openxmlformats.org/officeDocument/2006/relationships/hyperlink" Target="javascript:Fin_g('01060202')" TargetMode="External"/><Relationship Id="rId73" Type="http://schemas.openxmlformats.org/officeDocument/2006/relationships/hyperlink" Target="javascript:Fin_g('01060221')" TargetMode="External"/><Relationship Id="rId78" Type="http://schemas.openxmlformats.org/officeDocument/2006/relationships/hyperlink" Target="javascript:Fin_g('01060229')" TargetMode="External"/><Relationship Id="rId94" Type="http://schemas.openxmlformats.org/officeDocument/2006/relationships/hyperlink" Target="javascript:Fin_g('02020061')" TargetMode="External"/><Relationship Id="rId99" Type="http://schemas.openxmlformats.org/officeDocument/2006/relationships/hyperlink" Target="javascript:Fin_g('01090323')" TargetMode="External"/><Relationship Id="rId101" Type="http://schemas.openxmlformats.org/officeDocument/2006/relationships/hyperlink" Target="javascript:Fin_g('01090302')" TargetMode="External"/><Relationship Id="rId122" Type="http://schemas.openxmlformats.org/officeDocument/2006/relationships/hyperlink" Target="javascript:Fin_g('02020075')" TargetMode="External"/><Relationship Id="rId143" Type="http://schemas.openxmlformats.org/officeDocument/2006/relationships/hyperlink" Target="javascript:Fin_g('01090375')" TargetMode="External"/><Relationship Id="rId148" Type="http://schemas.openxmlformats.org/officeDocument/2006/relationships/hyperlink" Target="javascript:Fin_g('01090319')" TargetMode="External"/><Relationship Id="rId164" Type="http://schemas.openxmlformats.org/officeDocument/2006/relationships/hyperlink" Target="javascript:Fin_g('01090384')" TargetMode="External"/><Relationship Id="rId169" Type="http://schemas.openxmlformats.org/officeDocument/2006/relationships/hyperlink" Target="javascript:Fin_g('01090327')" TargetMode="External"/><Relationship Id="rId185" Type="http://schemas.openxmlformats.org/officeDocument/2006/relationships/hyperlink" Target="javascript:Fin_g('01090372')" TargetMode="External"/><Relationship Id="rId4" Type="http://schemas.openxmlformats.org/officeDocument/2006/relationships/hyperlink" Target="javascript:Fin_g('02010026')" TargetMode="External"/><Relationship Id="rId9" Type="http://schemas.openxmlformats.org/officeDocument/2006/relationships/hyperlink" Target="javascript:Fin_g('02010032')" TargetMode="External"/><Relationship Id="rId180" Type="http://schemas.openxmlformats.org/officeDocument/2006/relationships/hyperlink" Target="javascript:Fin_g('01090343')" TargetMode="External"/><Relationship Id="rId210" Type="http://schemas.openxmlformats.org/officeDocument/2006/relationships/hyperlink" Target="javascript:Fin_g('01240969')" TargetMode="External"/><Relationship Id="rId215" Type="http://schemas.openxmlformats.org/officeDocument/2006/relationships/hyperlink" Target="javascript:Fin_g('01241002')" TargetMode="External"/><Relationship Id="rId236" Type="http://schemas.openxmlformats.org/officeDocument/2006/relationships/hyperlink" Target="javascript:Fin_g('01030712')" TargetMode="External"/><Relationship Id="rId257" Type="http://schemas.openxmlformats.org/officeDocument/2006/relationships/hyperlink" Target="javascript:Fin_g('01120802')" TargetMode="External"/><Relationship Id="rId278" Type="http://schemas.openxmlformats.org/officeDocument/2006/relationships/hyperlink" Target="javascript:Fin_g('01040777')" TargetMode="External"/><Relationship Id="rId26" Type="http://schemas.openxmlformats.org/officeDocument/2006/relationships/hyperlink" Target="javascript:Fin_g('02010004')" TargetMode="External"/><Relationship Id="rId231" Type="http://schemas.openxmlformats.org/officeDocument/2006/relationships/hyperlink" Target="javascript:Fin_g('01030707')" TargetMode="External"/><Relationship Id="rId252" Type="http://schemas.openxmlformats.org/officeDocument/2006/relationships/hyperlink" Target="javascript:Fin_g('01030735')" TargetMode="External"/><Relationship Id="rId273" Type="http://schemas.openxmlformats.org/officeDocument/2006/relationships/hyperlink" Target="javascript:Fin_g('01040772')" TargetMode="External"/><Relationship Id="rId294" Type="http://schemas.openxmlformats.org/officeDocument/2006/relationships/hyperlink" Target="javascript:Fin_g('01050131')" TargetMode="External"/><Relationship Id="rId308" Type="http://schemas.openxmlformats.org/officeDocument/2006/relationships/hyperlink" Target="javascript:Fin_g('01050140')" TargetMode="External"/><Relationship Id="rId47" Type="http://schemas.openxmlformats.org/officeDocument/2006/relationships/hyperlink" Target="javascript:Fin_g('02010058')" TargetMode="External"/><Relationship Id="rId68" Type="http://schemas.openxmlformats.org/officeDocument/2006/relationships/hyperlink" Target="javascript:Fin_g('01060212')" TargetMode="External"/><Relationship Id="rId89" Type="http://schemas.openxmlformats.org/officeDocument/2006/relationships/hyperlink" Target="javascript:Fin_g('01060254')" TargetMode="External"/><Relationship Id="rId112" Type="http://schemas.openxmlformats.org/officeDocument/2006/relationships/hyperlink" Target="javascript:Fin_g('02020064')" TargetMode="External"/><Relationship Id="rId133" Type="http://schemas.openxmlformats.org/officeDocument/2006/relationships/hyperlink" Target="javascript:Fin_g('02020102')" TargetMode="External"/><Relationship Id="rId154" Type="http://schemas.openxmlformats.org/officeDocument/2006/relationships/hyperlink" Target="javascript:Fin_g('01090313')" TargetMode="External"/><Relationship Id="rId175" Type="http://schemas.openxmlformats.org/officeDocument/2006/relationships/hyperlink" Target="javascript:Fin_g('01090336')" TargetMode="External"/><Relationship Id="rId196" Type="http://schemas.openxmlformats.org/officeDocument/2006/relationships/hyperlink" Target="javascript:Fin_g('01240910')" TargetMode="External"/><Relationship Id="rId200" Type="http://schemas.openxmlformats.org/officeDocument/2006/relationships/hyperlink" Target="javascript:Fin_g('01240940')" TargetMode="External"/><Relationship Id="rId16" Type="http://schemas.openxmlformats.org/officeDocument/2006/relationships/hyperlink" Target="javascript:Fin_g('02010035')" TargetMode="External"/><Relationship Id="rId221" Type="http://schemas.openxmlformats.org/officeDocument/2006/relationships/hyperlink" Target="javascript:Fin_g('01241025')" TargetMode="External"/><Relationship Id="rId242" Type="http://schemas.openxmlformats.org/officeDocument/2006/relationships/hyperlink" Target="javascript:Fin_g('01030719')" TargetMode="External"/><Relationship Id="rId263" Type="http://schemas.openxmlformats.org/officeDocument/2006/relationships/hyperlink" Target="javascript:Fin_g('01040762')" TargetMode="External"/><Relationship Id="rId284" Type="http://schemas.openxmlformats.org/officeDocument/2006/relationships/hyperlink" Target="javascript:Fin_g('01050102')" TargetMode="External"/><Relationship Id="rId37" Type="http://schemas.openxmlformats.org/officeDocument/2006/relationships/hyperlink" Target="javascript:Fin_g('02010018')" TargetMode="External"/><Relationship Id="rId58" Type="http://schemas.openxmlformats.org/officeDocument/2006/relationships/hyperlink" Target="javascript:Fin_g('01060207')" TargetMode="External"/><Relationship Id="rId79" Type="http://schemas.openxmlformats.org/officeDocument/2006/relationships/hyperlink" Target="javascript:Fin_g('01060230')" TargetMode="External"/><Relationship Id="rId102" Type="http://schemas.openxmlformats.org/officeDocument/2006/relationships/hyperlink" Target="javascript:Fin_g('01090303')" TargetMode="External"/><Relationship Id="rId123" Type="http://schemas.openxmlformats.org/officeDocument/2006/relationships/hyperlink" Target="javascript:Fin_g('02020072')" TargetMode="External"/><Relationship Id="rId144" Type="http://schemas.openxmlformats.org/officeDocument/2006/relationships/hyperlink" Target="javascript:Fin_g('01090376')" TargetMode="External"/><Relationship Id="rId90" Type="http://schemas.openxmlformats.org/officeDocument/2006/relationships/hyperlink" Target="javascript:Fin_g('01060255')" TargetMode="External"/><Relationship Id="rId165" Type="http://schemas.openxmlformats.org/officeDocument/2006/relationships/hyperlink" Target="javascript:Fin_g('01090324')" TargetMode="External"/><Relationship Id="rId186" Type="http://schemas.openxmlformats.org/officeDocument/2006/relationships/hyperlink" Target="javascript:Fin_g('01090361')" TargetMode="External"/><Relationship Id="rId211" Type="http://schemas.openxmlformats.org/officeDocument/2006/relationships/hyperlink" Target="javascript:Fin_g('01240970')" TargetMode="External"/><Relationship Id="rId232" Type="http://schemas.openxmlformats.org/officeDocument/2006/relationships/hyperlink" Target="javascript:Fin_g('01030708')" TargetMode="External"/><Relationship Id="rId253" Type="http://schemas.openxmlformats.org/officeDocument/2006/relationships/hyperlink" Target="javascript:Fin_g('01030731')" TargetMode="External"/><Relationship Id="rId274" Type="http://schemas.openxmlformats.org/officeDocument/2006/relationships/hyperlink" Target="javascript:Fin_g('01040773')" TargetMode="External"/><Relationship Id="rId295" Type="http://schemas.openxmlformats.org/officeDocument/2006/relationships/hyperlink" Target="javascript:Fin_g('01050175')" TargetMode="External"/><Relationship Id="rId309" Type="http://schemas.openxmlformats.org/officeDocument/2006/relationships/hyperlink" Target="javascript:Fin_g('01050166')" TargetMode="External"/><Relationship Id="rId27" Type="http://schemas.openxmlformats.org/officeDocument/2006/relationships/hyperlink" Target="javascript:Fin_g('02010005')" TargetMode="External"/><Relationship Id="rId48" Type="http://schemas.openxmlformats.org/officeDocument/2006/relationships/hyperlink" Target="javascript:Fin_g('02010048')" TargetMode="External"/><Relationship Id="rId69" Type="http://schemas.openxmlformats.org/officeDocument/2006/relationships/hyperlink" Target="javascript:Fin_g('01060213')" TargetMode="External"/><Relationship Id="rId113" Type="http://schemas.openxmlformats.org/officeDocument/2006/relationships/hyperlink" Target="javascript:Fin_g('02020066')" TargetMode="External"/><Relationship Id="rId134" Type="http://schemas.openxmlformats.org/officeDocument/2006/relationships/hyperlink" Target="javascript:Fin_g('01090301')" TargetMode="External"/><Relationship Id="rId80" Type="http://schemas.openxmlformats.org/officeDocument/2006/relationships/hyperlink" Target="javascript:Fin_g('01060276')" TargetMode="External"/><Relationship Id="rId155" Type="http://schemas.openxmlformats.org/officeDocument/2006/relationships/hyperlink" Target="javascript:Fin_g('01090373')" TargetMode="External"/><Relationship Id="rId176" Type="http://schemas.openxmlformats.org/officeDocument/2006/relationships/hyperlink" Target="javascript:Fin_g('01090337')" TargetMode="External"/><Relationship Id="rId197" Type="http://schemas.openxmlformats.org/officeDocument/2006/relationships/hyperlink" Target="javascript:Fin_g('01240911')" TargetMode="External"/><Relationship Id="rId201" Type="http://schemas.openxmlformats.org/officeDocument/2006/relationships/hyperlink" Target="javascript:Fin_g('01240941')" TargetMode="External"/><Relationship Id="rId222" Type="http://schemas.openxmlformats.org/officeDocument/2006/relationships/hyperlink" Target="javascript:Fin_g('01241059')" TargetMode="External"/><Relationship Id="rId243" Type="http://schemas.openxmlformats.org/officeDocument/2006/relationships/hyperlink" Target="javascript:Fin_g('01030720')" TargetMode="External"/><Relationship Id="rId264" Type="http://schemas.openxmlformats.org/officeDocument/2006/relationships/hyperlink" Target="javascript:Fin_g('01040763')" TargetMode="External"/><Relationship Id="rId285" Type="http://schemas.openxmlformats.org/officeDocument/2006/relationships/hyperlink" Target="javascript:Fin_g('01050115')" TargetMode="External"/><Relationship Id="rId17" Type="http://schemas.openxmlformats.org/officeDocument/2006/relationships/hyperlink" Target="javascript:Fin_g('02010036')" TargetMode="External"/><Relationship Id="rId38" Type="http://schemas.openxmlformats.org/officeDocument/2006/relationships/hyperlink" Target="javascript:Fin_g('02010019')" TargetMode="External"/><Relationship Id="rId59" Type="http://schemas.openxmlformats.org/officeDocument/2006/relationships/hyperlink" Target="javascript:Fin_g('01060232')" TargetMode="External"/><Relationship Id="rId103" Type="http://schemas.openxmlformats.org/officeDocument/2006/relationships/hyperlink" Target="javascript:Fin_g('02020088')" TargetMode="External"/><Relationship Id="rId124" Type="http://schemas.openxmlformats.org/officeDocument/2006/relationships/hyperlink" Target="javascript:Fin_g('02020073')" TargetMode="External"/><Relationship Id="rId310" Type="http://schemas.openxmlformats.org/officeDocument/2006/relationships/hyperlink" Target="javascript:Fin_g('01050167')" TargetMode="External"/><Relationship Id="rId70" Type="http://schemas.openxmlformats.org/officeDocument/2006/relationships/hyperlink" Target="javascript:Fin_g('01060215')" TargetMode="External"/><Relationship Id="rId91" Type="http://schemas.openxmlformats.org/officeDocument/2006/relationships/hyperlink" Target="javascript:Fin_g('01060256')" TargetMode="External"/><Relationship Id="rId145" Type="http://schemas.openxmlformats.org/officeDocument/2006/relationships/hyperlink" Target="javascript:Fin_g('01090311')" TargetMode="External"/><Relationship Id="rId166" Type="http://schemas.openxmlformats.org/officeDocument/2006/relationships/hyperlink" Target="javascript:Fin_g('01090325')" TargetMode="External"/><Relationship Id="rId187" Type="http://schemas.openxmlformats.org/officeDocument/2006/relationships/hyperlink" Target="javascript:Fin_g('01090387')" TargetMode="External"/><Relationship Id="rId1" Type="http://schemas.openxmlformats.org/officeDocument/2006/relationships/hyperlink" Target="javascript:Fin_g('01050173')" TargetMode="External"/><Relationship Id="rId212" Type="http://schemas.openxmlformats.org/officeDocument/2006/relationships/hyperlink" Target="javascript:Fin_g('01240999')" TargetMode="External"/><Relationship Id="rId233" Type="http://schemas.openxmlformats.org/officeDocument/2006/relationships/hyperlink" Target="javascript:Fin_g('01030709')" TargetMode="External"/><Relationship Id="rId254" Type="http://schemas.openxmlformats.org/officeDocument/2006/relationships/hyperlink" Target="javascript:Fin_g('01030736')" TargetMode="External"/><Relationship Id="rId28" Type="http://schemas.openxmlformats.org/officeDocument/2006/relationships/hyperlink" Target="javascript:Fin_g('02010008')" TargetMode="External"/><Relationship Id="rId49" Type="http://schemas.openxmlformats.org/officeDocument/2006/relationships/hyperlink" Target="javascript:Fin_g('02010047')" TargetMode="External"/><Relationship Id="rId114" Type="http://schemas.openxmlformats.org/officeDocument/2006/relationships/hyperlink" Target="javascript:Fin_g('02020104')" TargetMode="External"/><Relationship Id="rId275" Type="http://schemas.openxmlformats.org/officeDocument/2006/relationships/hyperlink" Target="javascript:Fin_g('01040774')" TargetMode="External"/><Relationship Id="rId296" Type="http://schemas.openxmlformats.org/officeDocument/2006/relationships/hyperlink" Target="javascript:Fin_g('01050132')" TargetMode="External"/><Relationship Id="rId300" Type="http://schemas.openxmlformats.org/officeDocument/2006/relationships/hyperlink" Target="javascript:Fin_g('01050136')" TargetMode="External"/><Relationship Id="rId60" Type="http://schemas.openxmlformats.org/officeDocument/2006/relationships/hyperlink" Target="javascript:Fin_g('01060233')" TargetMode="External"/><Relationship Id="rId81" Type="http://schemas.openxmlformats.org/officeDocument/2006/relationships/hyperlink" Target="javascript:Fin_g('01060236')" TargetMode="External"/><Relationship Id="rId135" Type="http://schemas.openxmlformats.org/officeDocument/2006/relationships/hyperlink" Target="javascript:Fin_g('01090302')" TargetMode="External"/><Relationship Id="rId156" Type="http://schemas.openxmlformats.org/officeDocument/2006/relationships/hyperlink" Target="javascript:Fin_g('01090315')" TargetMode="External"/><Relationship Id="rId177" Type="http://schemas.openxmlformats.org/officeDocument/2006/relationships/hyperlink" Target="javascript:Fin_g('01090357')" TargetMode="External"/><Relationship Id="rId198" Type="http://schemas.openxmlformats.org/officeDocument/2006/relationships/hyperlink" Target="javascript:Fin_g('01240913')" TargetMode="External"/><Relationship Id="rId202" Type="http://schemas.openxmlformats.org/officeDocument/2006/relationships/hyperlink" Target="javascript:Fin_g('01240942')" TargetMode="External"/><Relationship Id="rId223" Type="http://schemas.openxmlformats.org/officeDocument/2006/relationships/hyperlink" Target="javascript:Fin_g('01241060')" TargetMode="External"/><Relationship Id="rId244" Type="http://schemas.openxmlformats.org/officeDocument/2006/relationships/hyperlink" Target="javascript:Fin_g('01030721')" TargetMode="External"/><Relationship Id="rId18" Type="http://schemas.openxmlformats.org/officeDocument/2006/relationships/hyperlink" Target="javascript:Fin_g('02010037')" TargetMode="External"/><Relationship Id="rId39" Type="http://schemas.openxmlformats.org/officeDocument/2006/relationships/hyperlink" Target="javascript:Fin_g('02010020')" TargetMode="External"/><Relationship Id="rId265" Type="http://schemas.openxmlformats.org/officeDocument/2006/relationships/hyperlink" Target="javascript:Fin_g('01040764')" TargetMode="External"/><Relationship Id="rId286" Type="http://schemas.openxmlformats.org/officeDocument/2006/relationships/hyperlink" Target="javascript:Fin_g('01050116')" TargetMode="External"/><Relationship Id="rId50" Type="http://schemas.openxmlformats.org/officeDocument/2006/relationships/hyperlink" Target="javascript:Fin_g('02010049')" TargetMode="External"/><Relationship Id="rId104" Type="http://schemas.openxmlformats.org/officeDocument/2006/relationships/hyperlink" Target="javascript:Fin_g('02020089')" TargetMode="External"/><Relationship Id="rId125" Type="http://schemas.openxmlformats.org/officeDocument/2006/relationships/hyperlink" Target="javascript:Fin_g('02020101')" TargetMode="External"/><Relationship Id="rId146" Type="http://schemas.openxmlformats.org/officeDocument/2006/relationships/hyperlink" Target="javascript:Fin_g('01090312')" TargetMode="External"/><Relationship Id="rId167" Type="http://schemas.openxmlformats.org/officeDocument/2006/relationships/hyperlink" Target="javascript:Fin_g('01090326')" TargetMode="External"/><Relationship Id="rId188" Type="http://schemas.openxmlformats.org/officeDocument/2006/relationships/hyperlink" Target="javascript:Fin_g('01090363')" TargetMode="External"/><Relationship Id="rId311" Type="http://schemas.openxmlformats.org/officeDocument/2006/relationships/hyperlink" Target="javascript:Fin_g('01050170')" TargetMode="External"/><Relationship Id="rId71" Type="http://schemas.openxmlformats.org/officeDocument/2006/relationships/hyperlink" Target="javascript:Fin_g('01060219')" TargetMode="External"/><Relationship Id="rId92" Type="http://schemas.openxmlformats.org/officeDocument/2006/relationships/hyperlink" Target="javascript:Fin_g('01060257')" TargetMode="External"/><Relationship Id="rId213" Type="http://schemas.openxmlformats.org/officeDocument/2006/relationships/hyperlink" Target="javascript:Fin_g('01241000')" TargetMode="External"/><Relationship Id="rId234" Type="http://schemas.openxmlformats.org/officeDocument/2006/relationships/hyperlink" Target="javascript:Fin_g('01030710')" TargetMode="External"/><Relationship Id="rId2" Type="http://schemas.openxmlformats.org/officeDocument/2006/relationships/hyperlink" Target="javascript:Fin_g('01050174')" TargetMode="External"/><Relationship Id="rId29" Type="http://schemas.openxmlformats.org/officeDocument/2006/relationships/hyperlink" Target="javascript:Fin_g('02010009')" TargetMode="External"/><Relationship Id="rId255" Type="http://schemas.openxmlformats.org/officeDocument/2006/relationships/hyperlink" Target="javascript:Fin_g('01030737')" TargetMode="External"/><Relationship Id="rId276" Type="http://schemas.openxmlformats.org/officeDocument/2006/relationships/hyperlink" Target="javascript:Fin_g('01040775')" TargetMode="External"/><Relationship Id="rId297" Type="http://schemas.openxmlformats.org/officeDocument/2006/relationships/hyperlink" Target="javascript:Fin_g('01050133')" TargetMode="External"/><Relationship Id="rId40" Type="http://schemas.openxmlformats.org/officeDocument/2006/relationships/hyperlink" Target="javascript:Fin_g('02010015')" TargetMode="External"/><Relationship Id="rId115" Type="http://schemas.openxmlformats.org/officeDocument/2006/relationships/hyperlink" Target="javascript:Fin_g('02020074')" TargetMode="External"/><Relationship Id="rId136" Type="http://schemas.openxmlformats.org/officeDocument/2006/relationships/hyperlink" Target="javascript:Fin_g('01090303')" TargetMode="External"/><Relationship Id="rId157" Type="http://schemas.openxmlformats.org/officeDocument/2006/relationships/hyperlink" Target="javascript:Fin_g('01090316')" TargetMode="External"/><Relationship Id="rId178" Type="http://schemas.openxmlformats.org/officeDocument/2006/relationships/hyperlink" Target="javascript:Fin_g('01090358')" TargetMode="External"/><Relationship Id="rId301" Type="http://schemas.openxmlformats.org/officeDocument/2006/relationships/hyperlink" Target="javascript:Fin_g('01050137')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Fin_g('02020099')" TargetMode="External"/><Relationship Id="rId299" Type="http://schemas.openxmlformats.org/officeDocument/2006/relationships/hyperlink" Target="javascript:Fin_g('01050132')" TargetMode="External"/><Relationship Id="rId303" Type="http://schemas.openxmlformats.org/officeDocument/2006/relationships/hyperlink" Target="javascript:Fin_g('01050136')" TargetMode="External"/><Relationship Id="rId21" Type="http://schemas.openxmlformats.org/officeDocument/2006/relationships/hyperlink" Target="javascript:Fin_g('02010001')" TargetMode="External"/><Relationship Id="rId42" Type="http://schemas.openxmlformats.org/officeDocument/2006/relationships/hyperlink" Target="javascript:Fin_g('02010044')" TargetMode="External"/><Relationship Id="rId63" Type="http://schemas.openxmlformats.org/officeDocument/2006/relationships/hyperlink" Target="javascript:Fin_g('01060208')" TargetMode="External"/><Relationship Id="rId84" Type="http://schemas.openxmlformats.org/officeDocument/2006/relationships/hyperlink" Target="javascript:Fin_g('01060279')" TargetMode="External"/><Relationship Id="rId138" Type="http://schemas.openxmlformats.org/officeDocument/2006/relationships/hyperlink" Target="javascript:Fin_g('01090305')" TargetMode="External"/><Relationship Id="rId159" Type="http://schemas.openxmlformats.org/officeDocument/2006/relationships/hyperlink" Target="javascript:Fin_g('01090317')" TargetMode="External"/><Relationship Id="rId170" Type="http://schemas.openxmlformats.org/officeDocument/2006/relationships/hyperlink" Target="javascript:Fin_g('01090327')" TargetMode="External"/><Relationship Id="rId191" Type="http://schemas.openxmlformats.org/officeDocument/2006/relationships/hyperlink" Target="javascript:Fin_g('01090411')" TargetMode="External"/><Relationship Id="rId205" Type="http://schemas.openxmlformats.org/officeDocument/2006/relationships/hyperlink" Target="javascript:Fin_g('01240942')" TargetMode="External"/><Relationship Id="rId226" Type="http://schemas.openxmlformats.org/officeDocument/2006/relationships/hyperlink" Target="javascript:Fin_g('01241060')" TargetMode="External"/><Relationship Id="rId247" Type="http://schemas.openxmlformats.org/officeDocument/2006/relationships/hyperlink" Target="javascript:Fin_g('01030721')" TargetMode="External"/><Relationship Id="rId107" Type="http://schemas.openxmlformats.org/officeDocument/2006/relationships/hyperlink" Target="javascript:Fin_g('02020079')" TargetMode="External"/><Relationship Id="rId268" Type="http://schemas.openxmlformats.org/officeDocument/2006/relationships/hyperlink" Target="javascript:Fin_g('01040764')" TargetMode="External"/><Relationship Id="rId289" Type="http://schemas.openxmlformats.org/officeDocument/2006/relationships/hyperlink" Target="javascript:Fin_g('01050116')" TargetMode="External"/><Relationship Id="rId11" Type="http://schemas.openxmlformats.org/officeDocument/2006/relationships/hyperlink" Target="javascript:Fin_g('02010030')" TargetMode="External"/><Relationship Id="rId32" Type="http://schemas.openxmlformats.org/officeDocument/2006/relationships/hyperlink" Target="javascript:Fin_g('02010057')" TargetMode="External"/><Relationship Id="rId53" Type="http://schemas.openxmlformats.org/officeDocument/2006/relationships/hyperlink" Target="javascript:Fin_g('01060261')" TargetMode="External"/><Relationship Id="rId74" Type="http://schemas.openxmlformats.org/officeDocument/2006/relationships/hyperlink" Target="javascript:Fin_g('01060224')" TargetMode="External"/><Relationship Id="rId128" Type="http://schemas.openxmlformats.org/officeDocument/2006/relationships/hyperlink" Target="javascript:Fin_g('02020086')" TargetMode="External"/><Relationship Id="rId149" Type="http://schemas.openxmlformats.org/officeDocument/2006/relationships/hyperlink" Target="javascript:Fin_g('01090319')" TargetMode="External"/><Relationship Id="rId314" Type="http://schemas.openxmlformats.org/officeDocument/2006/relationships/hyperlink" Target="javascript:Fin_g('01050170')" TargetMode="External"/><Relationship Id="rId5" Type="http://schemas.openxmlformats.org/officeDocument/2006/relationships/hyperlink" Target="javascript:Fin_g('02010029')" TargetMode="External"/><Relationship Id="rId95" Type="http://schemas.openxmlformats.org/officeDocument/2006/relationships/hyperlink" Target="javascript:Fin_g('02020061')" TargetMode="External"/><Relationship Id="rId160" Type="http://schemas.openxmlformats.org/officeDocument/2006/relationships/hyperlink" Target="javascript:Fin_g('01090322')" TargetMode="External"/><Relationship Id="rId181" Type="http://schemas.openxmlformats.org/officeDocument/2006/relationships/hyperlink" Target="javascript:Fin_g('01090343')" TargetMode="External"/><Relationship Id="rId216" Type="http://schemas.openxmlformats.org/officeDocument/2006/relationships/hyperlink" Target="javascript:Fin_g('01241000')" TargetMode="External"/><Relationship Id="rId237" Type="http://schemas.openxmlformats.org/officeDocument/2006/relationships/hyperlink" Target="javascript:Fin_g('01030710')" TargetMode="External"/><Relationship Id="rId258" Type="http://schemas.openxmlformats.org/officeDocument/2006/relationships/hyperlink" Target="javascript:Fin_g('01030737')" TargetMode="External"/><Relationship Id="rId279" Type="http://schemas.openxmlformats.org/officeDocument/2006/relationships/hyperlink" Target="javascript:Fin_g('01040775')" TargetMode="External"/><Relationship Id="rId22" Type="http://schemas.openxmlformats.org/officeDocument/2006/relationships/hyperlink" Target="javascript:Fin_g('02010002')" TargetMode="External"/><Relationship Id="rId43" Type="http://schemas.openxmlformats.org/officeDocument/2006/relationships/hyperlink" Target="javascript:Fin_g('02010045')" TargetMode="External"/><Relationship Id="rId64" Type="http://schemas.openxmlformats.org/officeDocument/2006/relationships/hyperlink" Target="javascript:Fin_g('01060228')" TargetMode="External"/><Relationship Id="rId118" Type="http://schemas.openxmlformats.org/officeDocument/2006/relationships/hyperlink" Target="javascript:Fin_g('02020067')" TargetMode="External"/><Relationship Id="rId139" Type="http://schemas.openxmlformats.org/officeDocument/2006/relationships/hyperlink" Target="javascript:Fin_g('01090306')" TargetMode="External"/><Relationship Id="rId290" Type="http://schemas.openxmlformats.org/officeDocument/2006/relationships/hyperlink" Target="javascript:Fin_g('01050118')" TargetMode="External"/><Relationship Id="rId304" Type="http://schemas.openxmlformats.org/officeDocument/2006/relationships/hyperlink" Target="javascript:Fin_g('01050137')" TargetMode="External"/><Relationship Id="rId85" Type="http://schemas.openxmlformats.org/officeDocument/2006/relationships/hyperlink" Target="javascript:Fin_g('01060258')" TargetMode="External"/><Relationship Id="rId150" Type="http://schemas.openxmlformats.org/officeDocument/2006/relationships/hyperlink" Target="javascript:Fin_g('01090320')" TargetMode="External"/><Relationship Id="rId171" Type="http://schemas.openxmlformats.org/officeDocument/2006/relationships/hyperlink" Target="javascript:Fin_g('01090328')" TargetMode="External"/><Relationship Id="rId192" Type="http://schemas.openxmlformats.org/officeDocument/2006/relationships/hyperlink" Target="javascript:Fin_g('01240901')" TargetMode="External"/><Relationship Id="rId206" Type="http://schemas.openxmlformats.org/officeDocument/2006/relationships/hyperlink" Target="javascript:Fin_g('01240943')" TargetMode="External"/><Relationship Id="rId227" Type="http://schemas.openxmlformats.org/officeDocument/2006/relationships/hyperlink" Target="javascript:Fin_g('01241091')" TargetMode="External"/><Relationship Id="rId248" Type="http://schemas.openxmlformats.org/officeDocument/2006/relationships/hyperlink" Target="javascript:Fin_g('01030722')" TargetMode="External"/><Relationship Id="rId269" Type="http://schemas.openxmlformats.org/officeDocument/2006/relationships/hyperlink" Target="javascript:Fin_g('01040765')" TargetMode="External"/><Relationship Id="rId12" Type="http://schemas.openxmlformats.org/officeDocument/2006/relationships/hyperlink" Target="javascript:Fin_g('02010054')" TargetMode="External"/><Relationship Id="rId33" Type="http://schemas.openxmlformats.org/officeDocument/2006/relationships/hyperlink" Target="javascript:Fin_g('02010014')" TargetMode="External"/><Relationship Id="rId108" Type="http://schemas.openxmlformats.org/officeDocument/2006/relationships/hyperlink" Target="javascript:Fin_g('02020096')" TargetMode="External"/><Relationship Id="rId129" Type="http://schemas.openxmlformats.org/officeDocument/2006/relationships/hyperlink" Target="javascript:Fin_g('02020103')" TargetMode="External"/><Relationship Id="rId280" Type="http://schemas.openxmlformats.org/officeDocument/2006/relationships/hyperlink" Target="javascript:Fin_g('01040776')" TargetMode="External"/><Relationship Id="rId315" Type="http://schemas.openxmlformats.org/officeDocument/2006/relationships/hyperlink" Target="javascript:Fin_g('01050171')" TargetMode="External"/><Relationship Id="rId54" Type="http://schemas.openxmlformats.org/officeDocument/2006/relationships/hyperlink" Target="javascript:Fin_g('01060262')" TargetMode="External"/><Relationship Id="rId75" Type="http://schemas.openxmlformats.org/officeDocument/2006/relationships/hyperlink" Target="javascript:Fin_g('01060225')" TargetMode="External"/><Relationship Id="rId96" Type="http://schemas.openxmlformats.org/officeDocument/2006/relationships/hyperlink" Target="javascript:Fin_g('01020053')" TargetMode="External"/><Relationship Id="rId140" Type="http://schemas.openxmlformats.org/officeDocument/2006/relationships/hyperlink" Target="javascript:Fin_g('01090307')" TargetMode="External"/><Relationship Id="rId161" Type="http://schemas.openxmlformats.org/officeDocument/2006/relationships/hyperlink" Target="javascript:Fin_g('01090350')" TargetMode="External"/><Relationship Id="rId182" Type="http://schemas.openxmlformats.org/officeDocument/2006/relationships/hyperlink" Target="javascript:Fin_g('01090378')" TargetMode="External"/><Relationship Id="rId217" Type="http://schemas.openxmlformats.org/officeDocument/2006/relationships/hyperlink" Target="javascript:Fin_g('01241001')" TargetMode="External"/><Relationship Id="rId6" Type="http://schemas.openxmlformats.org/officeDocument/2006/relationships/hyperlink" Target="javascript:Fin_g('02010031')" TargetMode="External"/><Relationship Id="rId238" Type="http://schemas.openxmlformats.org/officeDocument/2006/relationships/hyperlink" Target="javascript:Fin_g('01030711')" TargetMode="External"/><Relationship Id="rId259" Type="http://schemas.openxmlformats.org/officeDocument/2006/relationships/hyperlink" Target="javascript:Fin_g('01120801')" TargetMode="External"/><Relationship Id="rId23" Type="http://schemas.openxmlformats.org/officeDocument/2006/relationships/hyperlink" Target="javascript:Fin_g('02010003')" TargetMode="External"/><Relationship Id="rId119" Type="http://schemas.openxmlformats.org/officeDocument/2006/relationships/hyperlink" Target="javascript:Fin_g('02020068')" TargetMode="External"/><Relationship Id="rId270" Type="http://schemas.openxmlformats.org/officeDocument/2006/relationships/hyperlink" Target="javascript:Fin_g('01040766')" TargetMode="External"/><Relationship Id="rId291" Type="http://schemas.openxmlformats.org/officeDocument/2006/relationships/hyperlink" Target="javascript:Fin_g('01050119')" TargetMode="External"/><Relationship Id="rId305" Type="http://schemas.openxmlformats.org/officeDocument/2006/relationships/hyperlink" Target="javascript:Fin_g('01050144')" TargetMode="External"/><Relationship Id="rId44" Type="http://schemas.openxmlformats.org/officeDocument/2006/relationships/hyperlink" Target="javascript:Fin_g('02010022')" TargetMode="External"/><Relationship Id="rId65" Type="http://schemas.openxmlformats.org/officeDocument/2006/relationships/hyperlink" Target="javascript:Fin_g('01060211')" TargetMode="External"/><Relationship Id="rId86" Type="http://schemas.openxmlformats.org/officeDocument/2006/relationships/hyperlink" Target="javascript:Fin_g('01060253')" TargetMode="External"/><Relationship Id="rId130" Type="http://schemas.openxmlformats.org/officeDocument/2006/relationships/hyperlink" Target="javascript:Fin_g('02020087')" TargetMode="External"/><Relationship Id="rId151" Type="http://schemas.openxmlformats.org/officeDocument/2006/relationships/hyperlink" Target="javascript:Fin_g('01090338')" TargetMode="External"/><Relationship Id="rId172" Type="http://schemas.openxmlformats.org/officeDocument/2006/relationships/hyperlink" Target="javascript:Fin_g('01090329')" TargetMode="External"/><Relationship Id="rId193" Type="http://schemas.openxmlformats.org/officeDocument/2006/relationships/hyperlink" Target="javascript:Fin_g('01240902')" TargetMode="External"/><Relationship Id="rId207" Type="http://schemas.openxmlformats.org/officeDocument/2006/relationships/hyperlink" Target="javascript:Fin_g('01240945')" TargetMode="External"/><Relationship Id="rId228" Type="http://schemas.openxmlformats.org/officeDocument/2006/relationships/hyperlink" Target="javascript:Fin_g('01030701')" TargetMode="External"/><Relationship Id="rId249" Type="http://schemas.openxmlformats.org/officeDocument/2006/relationships/hyperlink" Target="javascript:Fin_g('01030724')" TargetMode="External"/><Relationship Id="rId13" Type="http://schemas.openxmlformats.org/officeDocument/2006/relationships/hyperlink" Target="javascript:Fin_g('02010034')" TargetMode="External"/><Relationship Id="rId109" Type="http://schemas.openxmlformats.org/officeDocument/2006/relationships/hyperlink" Target="javascript:Fin_g('02020077')" TargetMode="External"/><Relationship Id="rId260" Type="http://schemas.openxmlformats.org/officeDocument/2006/relationships/hyperlink" Target="javascript:Fin_g('01120802')" TargetMode="External"/><Relationship Id="rId281" Type="http://schemas.openxmlformats.org/officeDocument/2006/relationships/hyperlink" Target="javascript:Fin_g('01040777')" TargetMode="External"/><Relationship Id="rId316" Type="http://schemas.openxmlformats.org/officeDocument/2006/relationships/hyperlink" Target="javascript:Fin_g('01050172')" TargetMode="External"/><Relationship Id="rId34" Type="http://schemas.openxmlformats.org/officeDocument/2006/relationships/hyperlink" Target="javascript:Fin_g('02010017')" TargetMode="External"/><Relationship Id="rId55" Type="http://schemas.openxmlformats.org/officeDocument/2006/relationships/hyperlink" Target="javascript:Fin_g('01060206')" TargetMode="External"/><Relationship Id="rId76" Type="http://schemas.openxmlformats.org/officeDocument/2006/relationships/hyperlink" Target="javascript:Fin_g('01060229')" TargetMode="External"/><Relationship Id="rId97" Type="http://schemas.openxmlformats.org/officeDocument/2006/relationships/hyperlink" Target="javascript:Fin_g('02020094')" TargetMode="External"/><Relationship Id="rId120" Type="http://schemas.openxmlformats.org/officeDocument/2006/relationships/hyperlink" Target="javascript:Fin_g('02020069')" TargetMode="External"/><Relationship Id="rId141" Type="http://schemas.openxmlformats.org/officeDocument/2006/relationships/hyperlink" Target="javascript:Fin_g('01090308')" TargetMode="External"/><Relationship Id="rId7" Type="http://schemas.openxmlformats.org/officeDocument/2006/relationships/hyperlink" Target="javascript:Fin_g('02010032')" TargetMode="External"/><Relationship Id="rId162" Type="http://schemas.openxmlformats.org/officeDocument/2006/relationships/hyperlink" Target="javascript:Fin_g('01090383')" TargetMode="External"/><Relationship Id="rId183" Type="http://schemas.openxmlformats.org/officeDocument/2006/relationships/hyperlink" Target="javascript:Fin_g('01090379')" TargetMode="External"/><Relationship Id="rId218" Type="http://schemas.openxmlformats.org/officeDocument/2006/relationships/hyperlink" Target="javascript:Fin_g('01241002')" TargetMode="External"/><Relationship Id="rId239" Type="http://schemas.openxmlformats.org/officeDocument/2006/relationships/hyperlink" Target="javascript:Fin_g('01030712')" TargetMode="External"/><Relationship Id="rId250" Type="http://schemas.openxmlformats.org/officeDocument/2006/relationships/hyperlink" Target="javascript:Fin_g('01030725')" TargetMode="External"/><Relationship Id="rId271" Type="http://schemas.openxmlformats.org/officeDocument/2006/relationships/hyperlink" Target="javascript:Fin_g('01040767')" TargetMode="External"/><Relationship Id="rId292" Type="http://schemas.openxmlformats.org/officeDocument/2006/relationships/hyperlink" Target="javascript:Fin_g('01050122')" TargetMode="External"/><Relationship Id="rId306" Type="http://schemas.openxmlformats.org/officeDocument/2006/relationships/hyperlink" Target="javascript:Fin_g('01050148')" TargetMode="External"/><Relationship Id="rId24" Type="http://schemas.openxmlformats.org/officeDocument/2006/relationships/hyperlink" Target="javascript:Fin_g('02010004')" TargetMode="External"/><Relationship Id="rId45" Type="http://schemas.openxmlformats.org/officeDocument/2006/relationships/hyperlink" Target="javascript:Fin_g('02010058')" TargetMode="External"/><Relationship Id="rId66" Type="http://schemas.openxmlformats.org/officeDocument/2006/relationships/hyperlink" Target="javascript:Fin_g('01060212')" TargetMode="External"/><Relationship Id="rId87" Type="http://schemas.openxmlformats.org/officeDocument/2006/relationships/hyperlink" Target="javascript:Fin_g('01060254')" TargetMode="External"/><Relationship Id="rId110" Type="http://schemas.openxmlformats.org/officeDocument/2006/relationships/hyperlink" Target="javascript:Fin_g('02020097')" TargetMode="External"/><Relationship Id="rId131" Type="http://schemas.openxmlformats.org/officeDocument/2006/relationships/hyperlink" Target="javascript:Fin_g('02020091')" TargetMode="External"/><Relationship Id="rId152" Type="http://schemas.openxmlformats.org/officeDocument/2006/relationships/hyperlink" Target="javascript:Fin_g('01090364')" TargetMode="External"/><Relationship Id="rId173" Type="http://schemas.openxmlformats.org/officeDocument/2006/relationships/hyperlink" Target="javascript:Fin_g('01090330')" TargetMode="External"/><Relationship Id="rId194" Type="http://schemas.openxmlformats.org/officeDocument/2006/relationships/hyperlink" Target="javascript:Fin_g('01240903')" TargetMode="External"/><Relationship Id="rId208" Type="http://schemas.openxmlformats.org/officeDocument/2006/relationships/hyperlink" Target="javascript:Fin_g('01240949')" TargetMode="External"/><Relationship Id="rId229" Type="http://schemas.openxmlformats.org/officeDocument/2006/relationships/hyperlink" Target="javascript:Fin_g('01030702')" TargetMode="External"/><Relationship Id="rId19" Type="http://schemas.openxmlformats.org/officeDocument/2006/relationships/hyperlink" Target="javascript:Fin_g('02010050')" TargetMode="External"/><Relationship Id="rId224" Type="http://schemas.openxmlformats.org/officeDocument/2006/relationships/hyperlink" Target="javascript:Fin_g('01241025')" TargetMode="External"/><Relationship Id="rId240" Type="http://schemas.openxmlformats.org/officeDocument/2006/relationships/hyperlink" Target="javascript:Fin_g('01030713')" TargetMode="External"/><Relationship Id="rId245" Type="http://schemas.openxmlformats.org/officeDocument/2006/relationships/hyperlink" Target="javascript:Fin_g('01030719')" TargetMode="External"/><Relationship Id="rId261" Type="http://schemas.openxmlformats.org/officeDocument/2006/relationships/hyperlink" Target="javascript:Fin_g('01120803')" TargetMode="External"/><Relationship Id="rId266" Type="http://schemas.openxmlformats.org/officeDocument/2006/relationships/hyperlink" Target="javascript:Fin_g('01040762')" TargetMode="External"/><Relationship Id="rId287" Type="http://schemas.openxmlformats.org/officeDocument/2006/relationships/hyperlink" Target="javascript:Fin_g('01050102')" TargetMode="External"/><Relationship Id="rId14" Type="http://schemas.openxmlformats.org/officeDocument/2006/relationships/hyperlink" Target="javascript:Fin_g('02010035')" TargetMode="External"/><Relationship Id="rId30" Type="http://schemas.openxmlformats.org/officeDocument/2006/relationships/hyperlink" Target="javascript:Fin_g('02010012')" TargetMode="External"/><Relationship Id="rId35" Type="http://schemas.openxmlformats.org/officeDocument/2006/relationships/hyperlink" Target="javascript:Fin_g('02010018')" TargetMode="External"/><Relationship Id="rId56" Type="http://schemas.openxmlformats.org/officeDocument/2006/relationships/hyperlink" Target="javascript:Fin_g('01060207')" TargetMode="External"/><Relationship Id="rId77" Type="http://schemas.openxmlformats.org/officeDocument/2006/relationships/hyperlink" Target="javascript:Fin_g('01060230')" TargetMode="External"/><Relationship Id="rId100" Type="http://schemas.openxmlformats.org/officeDocument/2006/relationships/hyperlink" Target="javascript:Fin_g('01090323')" TargetMode="External"/><Relationship Id="rId105" Type="http://schemas.openxmlformats.org/officeDocument/2006/relationships/hyperlink" Target="javascript:Fin_g('02020089')" TargetMode="External"/><Relationship Id="rId126" Type="http://schemas.openxmlformats.org/officeDocument/2006/relationships/hyperlink" Target="javascript:Fin_g('02020101')" TargetMode="External"/><Relationship Id="rId147" Type="http://schemas.openxmlformats.org/officeDocument/2006/relationships/hyperlink" Target="javascript:Fin_g('01090312')" TargetMode="External"/><Relationship Id="rId168" Type="http://schemas.openxmlformats.org/officeDocument/2006/relationships/hyperlink" Target="javascript:Fin_g('01090326')" TargetMode="External"/><Relationship Id="rId282" Type="http://schemas.openxmlformats.org/officeDocument/2006/relationships/hyperlink" Target="javascript:Fin_g('01040778')" TargetMode="External"/><Relationship Id="rId312" Type="http://schemas.openxmlformats.org/officeDocument/2006/relationships/hyperlink" Target="javascript:Fin_g('01050166')" TargetMode="External"/><Relationship Id="rId317" Type="http://schemas.openxmlformats.org/officeDocument/2006/relationships/hyperlink" Target="javascript:Fin_g('01050173')" TargetMode="External"/><Relationship Id="rId8" Type="http://schemas.openxmlformats.org/officeDocument/2006/relationships/hyperlink" Target="javascript:Fin_g('02010033')" TargetMode="External"/><Relationship Id="rId51" Type="http://schemas.openxmlformats.org/officeDocument/2006/relationships/hyperlink" Target="javascript:Fin_g('01060259')" TargetMode="External"/><Relationship Id="rId72" Type="http://schemas.openxmlformats.org/officeDocument/2006/relationships/hyperlink" Target="javascript:Fin_g('01060222')" TargetMode="External"/><Relationship Id="rId93" Type="http://schemas.openxmlformats.org/officeDocument/2006/relationships/hyperlink" Target="javascript:Fin_g('01060313')" TargetMode="External"/><Relationship Id="rId98" Type="http://schemas.openxmlformats.org/officeDocument/2006/relationships/hyperlink" Target="javascript:Fin_g('02020095')" TargetMode="External"/><Relationship Id="rId121" Type="http://schemas.openxmlformats.org/officeDocument/2006/relationships/hyperlink" Target="javascript:Fin_g('02020070')" TargetMode="External"/><Relationship Id="rId142" Type="http://schemas.openxmlformats.org/officeDocument/2006/relationships/hyperlink" Target="javascript:Fin_g('01090374')" TargetMode="External"/><Relationship Id="rId163" Type="http://schemas.openxmlformats.org/officeDocument/2006/relationships/hyperlink" Target="javascript:Fin_g('01090351')" TargetMode="External"/><Relationship Id="rId184" Type="http://schemas.openxmlformats.org/officeDocument/2006/relationships/hyperlink" Target="javascript:Fin_g('01090344')" TargetMode="External"/><Relationship Id="rId189" Type="http://schemas.openxmlformats.org/officeDocument/2006/relationships/hyperlink" Target="javascript:Fin_g('01090363')" TargetMode="External"/><Relationship Id="rId219" Type="http://schemas.openxmlformats.org/officeDocument/2006/relationships/hyperlink" Target="javascript:Fin_g('01241003')" TargetMode="External"/><Relationship Id="rId3" Type="http://schemas.openxmlformats.org/officeDocument/2006/relationships/hyperlink" Target="javascript:Fin_g('02010027')" TargetMode="External"/><Relationship Id="rId214" Type="http://schemas.openxmlformats.org/officeDocument/2006/relationships/hyperlink" Target="javascript:Fin_g('01240970')" TargetMode="External"/><Relationship Id="rId230" Type="http://schemas.openxmlformats.org/officeDocument/2006/relationships/hyperlink" Target="javascript:Fin_g('01030703')" TargetMode="External"/><Relationship Id="rId235" Type="http://schemas.openxmlformats.org/officeDocument/2006/relationships/hyperlink" Target="javascript:Fin_g('01030708')" TargetMode="External"/><Relationship Id="rId251" Type="http://schemas.openxmlformats.org/officeDocument/2006/relationships/hyperlink" Target="javascript:Fin_g('01030726')" TargetMode="External"/><Relationship Id="rId256" Type="http://schemas.openxmlformats.org/officeDocument/2006/relationships/hyperlink" Target="javascript:Fin_g('01030731')" TargetMode="External"/><Relationship Id="rId277" Type="http://schemas.openxmlformats.org/officeDocument/2006/relationships/hyperlink" Target="javascript:Fin_g('01040773')" TargetMode="External"/><Relationship Id="rId298" Type="http://schemas.openxmlformats.org/officeDocument/2006/relationships/hyperlink" Target="javascript:Fin_g('01050175')" TargetMode="External"/><Relationship Id="rId25" Type="http://schemas.openxmlformats.org/officeDocument/2006/relationships/hyperlink" Target="javascript:Fin_g('02010005')" TargetMode="External"/><Relationship Id="rId46" Type="http://schemas.openxmlformats.org/officeDocument/2006/relationships/hyperlink" Target="javascript:Fin_g('02010048')" TargetMode="External"/><Relationship Id="rId67" Type="http://schemas.openxmlformats.org/officeDocument/2006/relationships/hyperlink" Target="javascript:Fin_g('01060213')" TargetMode="External"/><Relationship Id="rId116" Type="http://schemas.openxmlformats.org/officeDocument/2006/relationships/hyperlink" Target="javascript:Fin_g('02020074')" TargetMode="External"/><Relationship Id="rId137" Type="http://schemas.openxmlformats.org/officeDocument/2006/relationships/hyperlink" Target="javascript:Fin_g('01090303')" TargetMode="External"/><Relationship Id="rId158" Type="http://schemas.openxmlformats.org/officeDocument/2006/relationships/hyperlink" Target="javascript:Fin_g('01090316')" TargetMode="External"/><Relationship Id="rId272" Type="http://schemas.openxmlformats.org/officeDocument/2006/relationships/hyperlink" Target="javascript:Fin_g('01040768')" TargetMode="External"/><Relationship Id="rId293" Type="http://schemas.openxmlformats.org/officeDocument/2006/relationships/hyperlink" Target="javascript:Fin_g('01050126')" TargetMode="External"/><Relationship Id="rId302" Type="http://schemas.openxmlformats.org/officeDocument/2006/relationships/hyperlink" Target="javascript:Fin_g('01050135')" TargetMode="External"/><Relationship Id="rId307" Type="http://schemas.openxmlformats.org/officeDocument/2006/relationships/hyperlink" Target="javascript:Fin_g('01050149')" TargetMode="External"/><Relationship Id="rId20" Type="http://schemas.openxmlformats.org/officeDocument/2006/relationships/hyperlink" Target="javascript:Fin_g('02010051')" TargetMode="External"/><Relationship Id="rId41" Type="http://schemas.openxmlformats.org/officeDocument/2006/relationships/hyperlink" Target="javascript:Fin_g('02010043')" TargetMode="External"/><Relationship Id="rId62" Type="http://schemas.openxmlformats.org/officeDocument/2006/relationships/hyperlink" Target="javascript:Fin_g('01060275')" TargetMode="External"/><Relationship Id="rId83" Type="http://schemas.openxmlformats.org/officeDocument/2006/relationships/hyperlink" Target="javascript:Fin_g('01060278')" TargetMode="External"/><Relationship Id="rId88" Type="http://schemas.openxmlformats.org/officeDocument/2006/relationships/hyperlink" Target="javascript:Fin_g('01060255')" TargetMode="External"/><Relationship Id="rId111" Type="http://schemas.openxmlformats.org/officeDocument/2006/relationships/hyperlink" Target="javascript:Fin_g('02020098')" TargetMode="External"/><Relationship Id="rId132" Type="http://schemas.openxmlformats.org/officeDocument/2006/relationships/hyperlink" Target="javascript:Fin_g('02020105')" TargetMode="External"/><Relationship Id="rId153" Type="http://schemas.openxmlformats.org/officeDocument/2006/relationships/hyperlink" Target="javascript:Fin_g('01090365')" TargetMode="External"/><Relationship Id="rId174" Type="http://schemas.openxmlformats.org/officeDocument/2006/relationships/hyperlink" Target="javascript:Fin_g('01090331')" TargetMode="External"/><Relationship Id="rId179" Type="http://schemas.openxmlformats.org/officeDocument/2006/relationships/hyperlink" Target="javascript:Fin_g('01090358')" TargetMode="External"/><Relationship Id="rId195" Type="http://schemas.openxmlformats.org/officeDocument/2006/relationships/hyperlink" Target="javascript:Fin_g('01240904')" TargetMode="External"/><Relationship Id="rId209" Type="http://schemas.openxmlformats.org/officeDocument/2006/relationships/hyperlink" Target="javascript:Fin_g('01240952')" TargetMode="External"/><Relationship Id="rId190" Type="http://schemas.openxmlformats.org/officeDocument/2006/relationships/hyperlink" Target="javascript:Fin_g('01090410')" TargetMode="External"/><Relationship Id="rId204" Type="http://schemas.openxmlformats.org/officeDocument/2006/relationships/hyperlink" Target="javascript:Fin_g('01240941')" TargetMode="External"/><Relationship Id="rId220" Type="http://schemas.openxmlformats.org/officeDocument/2006/relationships/hyperlink" Target="javascript:Fin_g('01241004')" TargetMode="External"/><Relationship Id="rId225" Type="http://schemas.openxmlformats.org/officeDocument/2006/relationships/hyperlink" Target="javascript:Fin_g('01241059')" TargetMode="External"/><Relationship Id="rId241" Type="http://schemas.openxmlformats.org/officeDocument/2006/relationships/hyperlink" Target="javascript:Fin_g('01030714')" TargetMode="External"/><Relationship Id="rId246" Type="http://schemas.openxmlformats.org/officeDocument/2006/relationships/hyperlink" Target="javascript:Fin_g('01030720')" TargetMode="External"/><Relationship Id="rId267" Type="http://schemas.openxmlformats.org/officeDocument/2006/relationships/hyperlink" Target="javascript:Fin_g('01040763')" TargetMode="External"/><Relationship Id="rId288" Type="http://schemas.openxmlformats.org/officeDocument/2006/relationships/hyperlink" Target="javascript:Fin_g('01050115')" TargetMode="External"/><Relationship Id="rId15" Type="http://schemas.openxmlformats.org/officeDocument/2006/relationships/hyperlink" Target="javascript:Fin_g('02010036')" TargetMode="External"/><Relationship Id="rId36" Type="http://schemas.openxmlformats.org/officeDocument/2006/relationships/hyperlink" Target="javascript:Fin_g('02010019')" TargetMode="External"/><Relationship Id="rId57" Type="http://schemas.openxmlformats.org/officeDocument/2006/relationships/hyperlink" Target="javascript:Fin_g('01060232')" TargetMode="External"/><Relationship Id="rId106" Type="http://schemas.openxmlformats.org/officeDocument/2006/relationships/hyperlink" Target="javascript:Fin_g('02020090')" TargetMode="External"/><Relationship Id="rId127" Type="http://schemas.openxmlformats.org/officeDocument/2006/relationships/hyperlink" Target="javascript:Fin_g('02020093')" TargetMode="External"/><Relationship Id="rId262" Type="http://schemas.openxmlformats.org/officeDocument/2006/relationships/hyperlink" Target="javascript:Fin_g('01120804')" TargetMode="External"/><Relationship Id="rId283" Type="http://schemas.openxmlformats.org/officeDocument/2006/relationships/hyperlink" Target="javascript:Fin_g('01040779')" TargetMode="External"/><Relationship Id="rId313" Type="http://schemas.openxmlformats.org/officeDocument/2006/relationships/hyperlink" Target="javascript:Fin_g('01050167')" TargetMode="External"/><Relationship Id="rId318" Type="http://schemas.openxmlformats.org/officeDocument/2006/relationships/hyperlink" Target="javascript:Fin_g('01050174')" TargetMode="External"/><Relationship Id="rId10" Type="http://schemas.openxmlformats.org/officeDocument/2006/relationships/hyperlink" Target="javascript:Fin_g('02010024')" TargetMode="External"/><Relationship Id="rId31" Type="http://schemas.openxmlformats.org/officeDocument/2006/relationships/hyperlink" Target="javascript:Fin_g('02010013')" TargetMode="External"/><Relationship Id="rId52" Type="http://schemas.openxmlformats.org/officeDocument/2006/relationships/hyperlink" Target="javascript:Fin_g('01060260')" TargetMode="External"/><Relationship Id="rId73" Type="http://schemas.openxmlformats.org/officeDocument/2006/relationships/hyperlink" Target="javascript:Fin_g('01060223')" TargetMode="External"/><Relationship Id="rId78" Type="http://schemas.openxmlformats.org/officeDocument/2006/relationships/hyperlink" Target="javascript:Fin_g('01060276')" TargetMode="External"/><Relationship Id="rId94" Type="http://schemas.openxmlformats.org/officeDocument/2006/relationships/hyperlink" Target="javascript:Fin_g('02020060')" TargetMode="External"/><Relationship Id="rId99" Type="http://schemas.openxmlformats.org/officeDocument/2006/relationships/hyperlink" Target="javascript:Fin_g('01090322')" TargetMode="External"/><Relationship Id="rId101" Type="http://schemas.openxmlformats.org/officeDocument/2006/relationships/hyperlink" Target="javascript:Fin_g('01090301')" TargetMode="External"/><Relationship Id="rId122" Type="http://schemas.openxmlformats.org/officeDocument/2006/relationships/hyperlink" Target="javascript:Fin_g('02020100')" TargetMode="External"/><Relationship Id="rId143" Type="http://schemas.openxmlformats.org/officeDocument/2006/relationships/hyperlink" Target="javascript:Fin_g('01090359')" TargetMode="External"/><Relationship Id="rId148" Type="http://schemas.openxmlformats.org/officeDocument/2006/relationships/hyperlink" Target="javascript:Fin_g('01090309')" TargetMode="External"/><Relationship Id="rId164" Type="http://schemas.openxmlformats.org/officeDocument/2006/relationships/hyperlink" Target="javascript:Fin_g('01090323')" TargetMode="External"/><Relationship Id="rId169" Type="http://schemas.openxmlformats.org/officeDocument/2006/relationships/hyperlink" Target="javascript:Fin_g('01090360')" TargetMode="External"/><Relationship Id="rId185" Type="http://schemas.openxmlformats.org/officeDocument/2006/relationships/hyperlink" Target="javascript:Fin_g('01090345')" TargetMode="External"/><Relationship Id="rId4" Type="http://schemas.openxmlformats.org/officeDocument/2006/relationships/hyperlink" Target="javascript:Fin_g('02010028')" TargetMode="External"/><Relationship Id="rId9" Type="http://schemas.openxmlformats.org/officeDocument/2006/relationships/hyperlink" Target="javascript:Fin_g('02010023')" TargetMode="External"/><Relationship Id="rId180" Type="http://schemas.openxmlformats.org/officeDocument/2006/relationships/hyperlink" Target="javascript:Fin_g('01090353')" TargetMode="External"/><Relationship Id="rId210" Type="http://schemas.openxmlformats.org/officeDocument/2006/relationships/hyperlink" Target="javascript:Fin_g('01240954')" TargetMode="External"/><Relationship Id="rId215" Type="http://schemas.openxmlformats.org/officeDocument/2006/relationships/hyperlink" Target="javascript:Fin_g('01240999')" TargetMode="External"/><Relationship Id="rId236" Type="http://schemas.openxmlformats.org/officeDocument/2006/relationships/hyperlink" Target="javascript:Fin_g('01030709')" TargetMode="External"/><Relationship Id="rId257" Type="http://schemas.openxmlformats.org/officeDocument/2006/relationships/hyperlink" Target="javascript:Fin_g('01030736')" TargetMode="External"/><Relationship Id="rId278" Type="http://schemas.openxmlformats.org/officeDocument/2006/relationships/hyperlink" Target="javascript:Fin_g('01040774')" TargetMode="External"/><Relationship Id="rId26" Type="http://schemas.openxmlformats.org/officeDocument/2006/relationships/hyperlink" Target="javascript:Fin_g('02010008')" TargetMode="External"/><Relationship Id="rId231" Type="http://schemas.openxmlformats.org/officeDocument/2006/relationships/hyperlink" Target="javascript:Fin_g('01030704')" TargetMode="External"/><Relationship Id="rId252" Type="http://schemas.openxmlformats.org/officeDocument/2006/relationships/hyperlink" Target="javascript:Fin_g('01030734')" TargetMode="External"/><Relationship Id="rId273" Type="http://schemas.openxmlformats.org/officeDocument/2006/relationships/hyperlink" Target="javascript:Fin_g('01040769')" TargetMode="External"/><Relationship Id="rId294" Type="http://schemas.openxmlformats.org/officeDocument/2006/relationships/hyperlink" Target="javascript:Fin_g('01050127')" TargetMode="External"/><Relationship Id="rId308" Type="http://schemas.openxmlformats.org/officeDocument/2006/relationships/hyperlink" Target="javascript:Fin_g('01050150')" TargetMode="External"/><Relationship Id="rId47" Type="http://schemas.openxmlformats.org/officeDocument/2006/relationships/hyperlink" Target="javascript:Fin_g('02010047')" TargetMode="External"/><Relationship Id="rId68" Type="http://schemas.openxmlformats.org/officeDocument/2006/relationships/hyperlink" Target="javascript:Fin_g('01060215')" TargetMode="External"/><Relationship Id="rId89" Type="http://schemas.openxmlformats.org/officeDocument/2006/relationships/hyperlink" Target="javascript:Fin_g('01060256')" TargetMode="External"/><Relationship Id="rId112" Type="http://schemas.openxmlformats.org/officeDocument/2006/relationships/hyperlink" Target="javascript:Fin_g('02020062')" TargetMode="External"/><Relationship Id="rId133" Type="http://schemas.openxmlformats.org/officeDocument/2006/relationships/hyperlink" Target="javascript:Fin_g('02020092')" TargetMode="External"/><Relationship Id="rId154" Type="http://schemas.openxmlformats.org/officeDocument/2006/relationships/hyperlink" Target="javascript:Fin_g('01090366')" TargetMode="External"/><Relationship Id="rId175" Type="http://schemas.openxmlformats.org/officeDocument/2006/relationships/hyperlink" Target="javascript:Fin_g('01090377')" TargetMode="External"/><Relationship Id="rId196" Type="http://schemas.openxmlformats.org/officeDocument/2006/relationships/hyperlink" Target="javascript:Fin_g('01240905')" TargetMode="External"/><Relationship Id="rId200" Type="http://schemas.openxmlformats.org/officeDocument/2006/relationships/hyperlink" Target="javascript:Fin_g('01240911')" TargetMode="External"/><Relationship Id="rId16" Type="http://schemas.openxmlformats.org/officeDocument/2006/relationships/hyperlink" Target="javascript:Fin_g('02010037')" TargetMode="External"/><Relationship Id="rId221" Type="http://schemas.openxmlformats.org/officeDocument/2006/relationships/hyperlink" Target="javascript:Fin_g('01241005')" TargetMode="External"/><Relationship Id="rId242" Type="http://schemas.openxmlformats.org/officeDocument/2006/relationships/hyperlink" Target="javascript:Fin_g('01030715')" TargetMode="External"/><Relationship Id="rId263" Type="http://schemas.openxmlformats.org/officeDocument/2006/relationships/hyperlink" Target="javascript:Fin_g('01120805')" TargetMode="External"/><Relationship Id="rId284" Type="http://schemas.openxmlformats.org/officeDocument/2006/relationships/hyperlink" Target="javascript:Fin_g('01040780')" TargetMode="External"/><Relationship Id="rId319" Type="http://schemas.openxmlformats.org/officeDocument/2006/relationships/drawing" Target="../drawings/drawing8.xml"/><Relationship Id="rId37" Type="http://schemas.openxmlformats.org/officeDocument/2006/relationships/hyperlink" Target="javascript:Fin_g('02010020')" TargetMode="External"/><Relationship Id="rId58" Type="http://schemas.openxmlformats.org/officeDocument/2006/relationships/hyperlink" Target="javascript:Fin_g('01060233')" TargetMode="External"/><Relationship Id="rId79" Type="http://schemas.openxmlformats.org/officeDocument/2006/relationships/hyperlink" Target="javascript:Fin_g('01060236')" TargetMode="External"/><Relationship Id="rId102" Type="http://schemas.openxmlformats.org/officeDocument/2006/relationships/hyperlink" Target="javascript:Fin_g('01090302')" TargetMode="External"/><Relationship Id="rId123" Type="http://schemas.openxmlformats.org/officeDocument/2006/relationships/hyperlink" Target="javascript:Fin_g('02020075')" TargetMode="External"/><Relationship Id="rId144" Type="http://schemas.openxmlformats.org/officeDocument/2006/relationships/hyperlink" Target="javascript:Fin_g('01090375')" TargetMode="External"/><Relationship Id="rId90" Type="http://schemas.openxmlformats.org/officeDocument/2006/relationships/hyperlink" Target="javascript:Fin_g('01060257')" TargetMode="External"/><Relationship Id="rId165" Type="http://schemas.openxmlformats.org/officeDocument/2006/relationships/hyperlink" Target="javascript:Fin_g('01090384')" TargetMode="External"/><Relationship Id="rId186" Type="http://schemas.openxmlformats.org/officeDocument/2006/relationships/hyperlink" Target="javascript:Fin_g('01090372')" TargetMode="External"/><Relationship Id="rId211" Type="http://schemas.openxmlformats.org/officeDocument/2006/relationships/hyperlink" Target="javascript:Fin_g('01240955')" TargetMode="External"/><Relationship Id="rId232" Type="http://schemas.openxmlformats.org/officeDocument/2006/relationships/hyperlink" Target="javascript:Fin_g('01030705')" TargetMode="External"/><Relationship Id="rId253" Type="http://schemas.openxmlformats.org/officeDocument/2006/relationships/hyperlink" Target="javascript:Fin_g('01030728')" TargetMode="External"/><Relationship Id="rId274" Type="http://schemas.openxmlformats.org/officeDocument/2006/relationships/hyperlink" Target="javascript:Fin_g('01040770')" TargetMode="External"/><Relationship Id="rId295" Type="http://schemas.openxmlformats.org/officeDocument/2006/relationships/hyperlink" Target="javascript:Fin_g('01050129')" TargetMode="External"/><Relationship Id="rId309" Type="http://schemas.openxmlformats.org/officeDocument/2006/relationships/hyperlink" Target="javascript:Fin_g('01050158')" TargetMode="External"/><Relationship Id="rId27" Type="http://schemas.openxmlformats.org/officeDocument/2006/relationships/hyperlink" Target="javascript:Fin_g('02010009')" TargetMode="External"/><Relationship Id="rId48" Type="http://schemas.openxmlformats.org/officeDocument/2006/relationships/hyperlink" Target="javascript:Fin_g('02010049')" TargetMode="External"/><Relationship Id="rId69" Type="http://schemas.openxmlformats.org/officeDocument/2006/relationships/hyperlink" Target="javascript:Fin_g('01060219')" TargetMode="External"/><Relationship Id="rId113" Type="http://schemas.openxmlformats.org/officeDocument/2006/relationships/hyperlink" Target="javascript:Fin_g('02020064')" TargetMode="External"/><Relationship Id="rId134" Type="http://schemas.openxmlformats.org/officeDocument/2006/relationships/hyperlink" Target="javascript:Fin_g('02020102')" TargetMode="External"/><Relationship Id="rId80" Type="http://schemas.openxmlformats.org/officeDocument/2006/relationships/hyperlink" Target="javascript:Fin_g('01060237')" TargetMode="External"/><Relationship Id="rId155" Type="http://schemas.openxmlformats.org/officeDocument/2006/relationships/hyperlink" Target="javascript:Fin_g('01090313')" TargetMode="External"/><Relationship Id="rId176" Type="http://schemas.openxmlformats.org/officeDocument/2006/relationships/hyperlink" Target="javascript:Fin_g('01090336')" TargetMode="External"/><Relationship Id="rId197" Type="http://schemas.openxmlformats.org/officeDocument/2006/relationships/hyperlink" Target="javascript:Fin_g('01240906')" TargetMode="External"/><Relationship Id="rId201" Type="http://schemas.openxmlformats.org/officeDocument/2006/relationships/hyperlink" Target="javascript:Fin_g('01240913')" TargetMode="External"/><Relationship Id="rId222" Type="http://schemas.openxmlformats.org/officeDocument/2006/relationships/hyperlink" Target="javascript:Fin_g('01241006')" TargetMode="External"/><Relationship Id="rId243" Type="http://schemas.openxmlformats.org/officeDocument/2006/relationships/hyperlink" Target="javascript:Fin_g('01030716')" TargetMode="External"/><Relationship Id="rId264" Type="http://schemas.openxmlformats.org/officeDocument/2006/relationships/hyperlink" Target="javascript:Fin_g('01040760')" TargetMode="External"/><Relationship Id="rId285" Type="http://schemas.openxmlformats.org/officeDocument/2006/relationships/hyperlink" Target="javascript:Fin_g('01040781')" TargetMode="External"/><Relationship Id="rId17" Type="http://schemas.openxmlformats.org/officeDocument/2006/relationships/hyperlink" Target="javascript:Fin_g('02010038')" TargetMode="External"/><Relationship Id="rId38" Type="http://schemas.openxmlformats.org/officeDocument/2006/relationships/hyperlink" Target="javascript:Fin_g('02010015')" TargetMode="External"/><Relationship Id="rId59" Type="http://schemas.openxmlformats.org/officeDocument/2006/relationships/hyperlink" Target="javascript:Fin_g('01060249')" TargetMode="External"/><Relationship Id="rId103" Type="http://schemas.openxmlformats.org/officeDocument/2006/relationships/hyperlink" Target="javascript:Fin_g('01090303')" TargetMode="External"/><Relationship Id="rId124" Type="http://schemas.openxmlformats.org/officeDocument/2006/relationships/hyperlink" Target="javascript:Fin_g('02020072')" TargetMode="External"/><Relationship Id="rId310" Type="http://schemas.openxmlformats.org/officeDocument/2006/relationships/hyperlink" Target="javascript:Fin_g('01050162')" TargetMode="External"/><Relationship Id="rId70" Type="http://schemas.openxmlformats.org/officeDocument/2006/relationships/hyperlink" Target="javascript:Fin_g('01060220')" TargetMode="External"/><Relationship Id="rId91" Type="http://schemas.openxmlformats.org/officeDocument/2006/relationships/hyperlink" Target="javascript:Fin_g('01060311')" TargetMode="External"/><Relationship Id="rId145" Type="http://schemas.openxmlformats.org/officeDocument/2006/relationships/hyperlink" Target="javascript:Fin_g('01090376')" TargetMode="External"/><Relationship Id="rId166" Type="http://schemas.openxmlformats.org/officeDocument/2006/relationships/hyperlink" Target="javascript:Fin_g('01090324')" TargetMode="External"/><Relationship Id="rId187" Type="http://schemas.openxmlformats.org/officeDocument/2006/relationships/hyperlink" Target="javascript:Fin_g('01090361')" TargetMode="External"/><Relationship Id="rId1" Type="http://schemas.openxmlformats.org/officeDocument/2006/relationships/hyperlink" Target="javascript:Fin_g('02010025')" TargetMode="External"/><Relationship Id="rId212" Type="http://schemas.openxmlformats.org/officeDocument/2006/relationships/hyperlink" Target="javascript:Fin_g('01240957')" TargetMode="External"/><Relationship Id="rId233" Type="http://schemas.openxmlformats.org/officeDocument/2006/relationships/hyperlink" Target="javascript:Fin_g('01030706')" TargetMode="External"/><Relationship Id="rId254" Type="http://schemas.openxmlformats.org/officeDocument/2006/relationships/hyperlink" Target="javascript:Fin_g('01030730')" TargetMode="External"/><Relationship Id="rId28" Type="http://schemas.openxmlformats.org/officeDocument/2006/relationships/hyperlink" Target="javascript:Fin_g('02010010')" TargetMode="External"/><Relationship Id="rId49" Type="http://schemas.openxmlformats.org/officeDocument/2006/relationships/hyperlink" Target="javascript:Fin_g('01060201')" TargetMode="External"/><Relationship Id="rId114" Type="http://schemas.openxmlformats.org/officeDocument/2006/relationships/hyperlink" Target="javascript:Fin_g('02020066')" TargetMode="External"/><Relationship Id="rId275" Type="http://schemas.openxmlformats.org/officeDocument/2006/relationships/hyperlink" Target="javascript:Fin_g('01040771')" TargetMode="External"/><Relationship Id="rId296" Type="http://schemas.openxmlformats.org/officeDocument/2006/relationships/hyperlink" Target="javascript:Fin_g('01050130')" TargetMode="External"/><Relationship Id="rId300" Type="http://schemas.openxmlformats.org/officeDocument/2006/relationships/hyperlink" Target="javascript:Fin_g('01050133')" TargetMode="External"/><Relationship Id="rId60" Type="http://schemas.openxmlformats.org/officeDocument/2006/relationships/hyperlink" Target="javascript:Fin_g('01060250')" TargetMode="External"/><Relationship Id="rId81" Type="http://schemas.openxmlformats.org/officeDocument/2006/relationships/hyperlink" Target="javascript:Fin_g('01060247')" TargetMode="External"/><Relationship Id="rId135" Type="http://schemas.openxmlformats.org/officeDocument/2006/relationships/hyperlink" Target="javascript:Fin_g('01090301')" TargetMode="External"/><Relationship Id="rId156" Type="http://schemas.openxmlformats.org/officeDocument/2006/relationships/hyperlink" Target="javascript:Fin_g('01090373')" TargetMode="External"/><Relationship Id="rId177" Type="http://schemas.openxmlformats.org/officeDocument/2006/relationships/hyperlink" Target="javascript:Fin_g('01090337')" TargetMode="External"/><Relationship Id="rId198" Type="http://schemas.openxmlformats.org/officeDocument/2006/relationships/hyperlink" Target="javascript:Fin_g('01240908')" TargetMode="External"/><Relationship Id="rId202" Type="http://schemas.openxmlformats.org/officeDocument/2006/relationships/hyperlink" Target="javascript:Fin_g('01240939')" TargetMode="External"/><Relationship Id="rId223" Type="http://schemas.openxmlformats.org/officeDocument/2006/relationships/hyperlink" Target="javascript:Fin_g('01241008')" TargetMode="External"/><Relationship Id="rId244" Type="http://schemas.openxmlformats.org/officeDocument/2006/relationships/hyperlink" Target="javascript:Fin_g('01030733')" TargetMode="External"/><Relationship Id="rId18" Type="http://schemas.openxmlformats.org/officeDocument/2006/relationships/hyperlink" Target="javascript:Fin_g('02010039')" TargetMode="External"/><Relationship Id="rId39" Type="http://schemas.openxmlformats.org/officeDocument/2006/relationships/hyperlink" Target="javascript:Fin_g('02010041')" TargetMode="External"/><Relationship Id="rId265" Type="http://schemas.openxmlformats.org/officeDocument/2006/relationships/hyperlink" Target="javascript:Fin_g('01040761')" TargetMode="External"/><Relationship Id="rId286" Type="http://schemas.openxmlformats.org/officeDocument/2006/relationships/hyperlink" Target="javascript:Fin_g('01050101')" TargetMode="External"/><Relationship Id="rId50" Type="http://schemas.openxmlformats.org/officeDocument/2006/relationships/hyperlink" Target="javascript:Fin_g('01060202')" TargetMode="External"/><Relationship Id="rId104" Type="http://schemas.openxmlformats.org/officeDocument/2006/relationships/hyperlink" Target="javascript:Fin_g('02020088')" TargetMode="External"/><Relationship Id="rId125" Type="http://schemas.openxmlformats.org/officeDocument/2006/relationships/hyperlink" Target="javascript:Fin_g('02020073')" TargetMode="External"/><Relationship Id="rId146" Type="http://schemas.openxmlformats.org/officeDocument/2006/relationships/hyperlink" Target="javascript:Fin_g('01090311')" TargetMode="External"/><Relationship Id="rId167" Type="http://schemas.openxmlformats.org/officeDocument/2006/relationships/hyperlink" Target="javascript:Fin_g('01090325')" TargetMode="External"/><Relationship Id="rId188" Type="http://schemas.openxmlformats.org/officeDocument/2006/relationships/hyperlink" Target="javascript:Fin_g('01090387')" TargetMode="External"/><Relationship Id="rId311" Type="http://schemas.openxmlformats.org/officeDocument/2006/relationships/hyperlink" Target="javascript:Fin_g('01050140')" TargetMode="External"/><Relationship Id="rId71" Type="http://schemas.openxmlformats.org/officeDocument/2006/relationships/hyperlink" Target="javascript:Fin_g('01060221')" TargetMode="External"/><Relationship Id="rId92" Type="http://schemas.openxmlformats.org/officeDocument/2006/relationships/hyperlink" Target="javascript:Fin_g('01060312')" TargetMode="External"/><Relationship Id="rId213" Type="http://schemas.openxmlformats.org/officeDocument/2006/relationships/hyperlink" Target="javascript:Fin_g('01240969')" TargetMode="External"/><Relationship Id="rId234" Type="http://schemas.openxmlformats.org/officeDocument/2006/relationships/hyperlink" Target="javascript:Fin_g('01030707')" TargetMode="External"/><Relationship Id="rId2" Type="http://schemas.openxmlformats.org/officeDocument/2006/relationships/hyperlink" Target="javascript:Fin_g('02010026')" TargetMode="External"/><Relationship Id="rId29" Type="http://schemas.openxmlformats.org/officeDocument/2006/relationships/hyperlink" Target="javascript:Fin_g('02010011')" TargetMode="External"/><Relationship Id="rId255" Type="http://schemas.openxmlformats.org/officeDocument/2006/relationships/hyperlink" Target="javascript:Fin_g('01030735')" TargetMode="External"/><Relationship Id="rId276" Type="http://schemas.openxmlformats.org/officeDocument/2006/relationships/hyperlink" Target="javascript:Fin_g('01040772')" TargetMode="External"/><Relationship Id="rId297" Type="http://schemas.openxmlformats.org/officeDocument/2006/relationships/hyperlink" Target="javascript:Fin_g('01050131')" TargetMode="External"/><Relationship Id="rId40" Type="http://schemas.openxmlformats.org/officeDocument/2006/relationships/hyperlink" Target="javascript:Fin_g('02010042')" TargetMode="External"/><Relationship Id="rId115" Type="http://schemas.openxmlformats.org/officeDocument/2006/relationships/hyperlink" Target="javascript:Fin_g('02020104')" TargetMode="External"/><Relationship Id="rId136" Type="http://schemas.openxmlformats.org/officeDocument/2006/relationships/hyperlink" Target="javascript:Fin_g('01090302')" TargetMode="External"/><Relationship Id="rId157" Type="http://schemas.openxmlformats.org/officeDocument/2006/relationships/hyperlink" Target="javascript:Fin_g('01090315')" TargetMode="External"/><Relationship Id="rId178" Type="http://schemas.openxmlformats.org/officeDocument/2006/relationships/hyperlink" Target="javascript:Fin_g('01090357')" TargetMode="External"/><Relationship Id="rId301" Type="http://schemas.openxmlformats.org/officeDocument/2006/relationships/hyperlink" Target="javascript:Fin_g('01050134')" TargetMode="External"/><Relationship Id="rId61" Type="http://schemas.openxmlformats.org/officeDocument/2006/relationships/hyperlink" Target="javascript:Fin_g('01060274')" TargetMode="External"/><Relationship Id="rId82" Type="http://schemas.openxmlformats.org/officeDocument/2006/relationships/hyperlink" Target="javascript:Fin_g('01060277')" TargetMode="External"/><Relationship Id="rId199" Type="http://schemas.openxmlformats.org/officeDocument/2006/relationships/hyperlink" Target="javascript:Fin_g('01240910')" TargetMode="External"/><Relationship Id="rId203" Type="http://schemas.openxmlformats.org/officeDocument/2006/relationships/hyperlink" Target="javascript:Fin_g('01240940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O23"/>
  <sheetViews>
    <sheetView topLeftCell="V1" workbookViewId="0">
      <selection activeCell="M25" sqref="M25"/>
    </sheetView>
  </sheetViews>
  <sheetFormatPr defaultRowHeight="15" x14ac:dyDescent="0.25"/>
  <cols>
    <col min="2" max="2" width="14.28515625" bestFit="1" customWidth="1"/>
    <col min="3" max="3" width="26.28515625" customWidth="1"/>
    <col min="4" max="12" width="13.28515625" bestFit="1" customWidth="1"/>
    <col min="13" max="13" width="11.85546875" bestFit="1" customWidth="1"/>
    <col min="14" max="15" width="11.85546875" customWidth="1"/>
    <col min="18" max="18" width="14.85546875" bestFit="1" customWidth="1"/>
    <col min="19" max="19" width="11" bestFit="1" customWidth="1"/>
    <col min="20" max="28" width="11.85546875" bestFit="1" customWidth="1"/>
    <col min="32" max="41" width="17.28515625" bestFit="1" customWidth="1"/>
    <col min="45" max="54" width="18.5703125" bestFit="1" customWidth="1"/>
    <col min="58" max="58" width="11.140625" bestFit="1" customWidth="1"/>
    <col min="59" max="59" width="11.7109375" bestFit="1" customWidth="1"/>
    <col min="60" max="61" width="11.140625" bestFit="1" customWidth="1"/>
    <col min="62" max="62" width="11.7109375" bestFit="1" customWidth="1"/>
    <col min="63" max="67" width="11.140625" bestFit="1" customWidth="1"/>
    <col min="84" max="85" width="11.5703125" bestFit="1" customWidth="1"/>
    <col min="86" max="86" width="11" bestFit="1" customWidth="1"/>
    <col min="87" max="88" width="11.5703125" bestFit="1" customWidth="1"/>
    <col min="89" max="89" width="11" bestFit="1" customWidth="1"/>
    <col min="90" max="91" width="11.5703125" bestFit="1" customWidth="1"/>
    <col min="92" max="92" width="11" bestFit="1" customWidth="1"/>
    <col min="93" max="93" width="11.5703125" bestFit="1" customWidth="1"/>
    <col min="96" max="96" width="24.42578125" customWidth="1"/>
    <col min="97" max="105" width="13.28515625" bestFit="1" customWidth="1"/>
    <col min="106" max="106" width="11.85546875" bestFit="1" customWidth="1"/>
  </cols>
  <sheetData>
    <row r="1" spans="2:223" ht="27.75" thickBot="1" x14ac:dyDescent="0.3">
      <c r="B1" s="90">
        <v>1</v>
      </c>
      <c r="C1" s="82" t="s">
        <v>417</v>
      </c>
      <c r="D1" s="82" t="s">
        <v>407</v>
      </c>
      <c r="E1" s="82" t="s">
        <v>407</v>
      </c>
      <c r="F1" s="82" t="s">
        <v>407</v>
      </c>
      <c r="G1" s="82" t="s">
        <v>407</v>
      </c>
      <c r="H1" s="82" t="s">
        <v>407</v>
      </c>
      <c r="I1" s="82" t="s">
        <v>407</v>
      </c>
      <c r="J1" s="82" t="s">
        <v>407</v>
      </c>
      <c r="K1" s="82" t="s">
        <v>407</v>
      </c>
      <c r="L1" s="82" t="s">
        <v>407</v>
      </c>
      <c r="M1" s="82" t="s">
        <v>407</v>
      </c>
      <c r="N1" s="163" t="s">
        <v>420</v>
      </c>
      <c r="O1" s="164"/>
      <c r="Q1" s="34">
        <v>2</v>
      </c>
      <c r="R1" s="81" t="s">
        <v>417</v>
      </c>
      <c r="S1" s="33" t="s">
        <v>411</v>
      </c>
      <c r="T1" s="33" t="s">
        <v>411</v>
      </c>
      <c r="U1" s="33" t="s">
        <v>411</v>
      </c>
      <c r="V1" s="33" t="s">
        <v>411</v>
      </c>
      <c r="W1" s="33" t="s">
        <v>411</v>
      </c>
      <c r="X1" s="33" t="s">
        <v>411</v>
      </c>
      <c r="Y1" s="33" t="s">
        <v>411</v>
      </c>
      <c r="Z1" s="33" t="s">
        <v>411</v>
      </c>
      <c r="AA1" s="33" t="s">
        <v>411</v>
      </c>
      <c r="AB1" s="33" t="s">
        <v>411</v>
      </c>
      <c r="AD1" s="34">
        <v>2</v>
      </c>
      <c r="AE1" s="81" t="s">
        <v>417</v>
      </c>
      <c r="AF1" s="33" t="s">
        <v>409</v>
      </c>
      <c r="AG1" s="33" t="s">
        <v>409</v>
      </c>
      <c r="AH1" s="33" t="s">
        <v>409</v>
      </c>
      <c r="AI1" s="33" t="s">
        <v>409</v>
      </c>
      <c r="AJ1" s="33" t="s">
        <v>409</v>
      </c>
      <c r="AK1" s="33" t="s">
        <v>409</v>
      </c>
      <c r="AL1" s="33" t="s">
        <v>409</v>
      </c>
      <c r="AM1" s="33" t="s">
        <v>409</v>
      </c>
      <c r="AN1" s="33" t="s">
        <v>409</v>
      </c>
      <c r="AO1" s="33" t="s">
        <v>409</v>
      </c>
      <c r="AQ1" s="34">
        <v>2</v>
      </c>
      <c r="AR1" s="81" t="s">
        <v>417</v>
      </c>
      <c r="AS1" s="33" t="s">
        <v>395</v>
      </c>
      <c r="AT1" s="33" t="s">
        <v>395</v>
      </c>
      <c r="AU1" s="33" t="s">
        <v>395</v>
      </c>
      <c r="AV1" s="33" t="s">
        <v>395</v>
      </c>
      <c r="AW1" s="33" t="s">
        <v>395</v>
      </c>
      <c r="AX1" s="33" t="s">
        <v>395</v>
      </c>
      <c r="AY1" s="33" t="s">
        <v>395</v>
      </c>
      <c r="AZ1" s="33" t="s">
        <v>395</v>
      </c>
      <c r="BA1" s="33" t="s">
        <v>395</v>
      </c>
      <c r="BB1" s="33" t="s">
        <v>395</v>
      </c>
      <c r="BD1" s="34">
        <v>3</v>
      </c>
      <c r="BE1" s="81" t="s">
        <v>417</v>
      </c>
      <c r="BF1" s="33" t="s">
        <v>404</v>
      </c>
      <c r="BG1" s="33" t="s">
        <v>404</v>
      </c>
      <c r="BH1" s="33" t="s">
        <v>404</v>
      </c>
      <c r="BI1" s="33" t="s">
        <v>404</v>
      </c>
      <c r="BJ1" s="33" t="s">
        <v>404</v>
      </c>
      <c r="BK1" s="33" t="s">
        <v>404</v>
      </c>
      <c r="BL1" s="33" t="s">
        <v>404</v>
      </c>
      <c r="BM1" s="33" t="s">
        <v>404</v>
      </c>
      <c r="BN1" s="33" t="s">
        <v>404</v>
      </c>
      <c r="BO1" s="33" t="s">
        <v>404</v>
      </c>
      <c r="BQ1" s="34">
        <v>3</v>
      </c>
      <c r="BR1" s="81" t="s">
        <v>417</v>
      </c>
      <c r="BS1" s="33" t="s">
        <v>397</v>
      </c>
      <c r="BT1" s="33" t="s">
        <v>397</v>
      </c>
      <c r="BU1" s="33" t="s">
        <v>397</v>
      </c>
      <c r="BV1" s="33" t="s">
        <v>397</v>
      </c>
      <c r="BW1" s="33" t="s">
        <v>397</v>
      </c>
      <c r="BX1" s="33" t="s">
        <v>397</v>
      </c>
      <c r="BY1" s="33" t="s">
        <v>397</v>
      </c>
      <c r="BZ1" s="33" t="s">
        <v>397</v>
      </c>
      <c r="CA1" s="33" t="s">
        <v>397</v>
      </c>
      <c r="CB1" s="33" t="s">
        <v>397</v>
      </c>
      <c r="CD1" s="34">
        <v>3</v>
      </c>
      <c r="CE1" s="81" t="s">
        <v>417</v>
      </c>
      <c r="CF1" s="33" t="s">
        <v>405</v>
      </c>
      <c r="CG1" s="33" t="s">
        <v>405</v>
      </c>
      <c r="CH1" s="33" t="s">
        <v>405</v>
      </c>
      <c r="CI1" s="33" t="s">
        <v>405</v>
      </c>
      <c r="CJ1" s="33" t="s">
        <v>405</v>
      </c>
      <c r="CK1" s="33" t="s">
        <v>405</v>
      </c>
      <c r="CL1" s="33" t="s">
        <v>405</v>
      </c>
      <c r="CM1" s="33" t="s">
        <v>405</v>
      </c>
      <c r="CN1" s="33" t="s">
        <v>405</v>
      </c>
      <c r="CO1" s="33" t="s">
        <v>405</v>
      </c>
      <c r="CQ1" s="34">
        <v>3</v>
      </c>
      <c r="CR1" s="81" t="s">
        <v>417</v>
      </c>
      <c r="CS1" s="33" t="s">
        <v>395</v>
      </c>
      <c r="CT1" s="33" t="s">
        <v>395</v>
      </c>
      <c r="CU1" s="33" t="s">
        <v>395</v>
      </c>
      <c r="CV1" s="33" t="s">
        <v>395</v>
      </c>
      <c r="CW1" s="33" t="s">
        <v>395</v>
      </c>
      <c r="CX1" s="33" t="s">
        <v>395</v>
      </c>
      <c r="CY1" s="33" t="s">
        <v>395</v>
      </c>
      <c r="CZ1" s="33" t="s">
        <v>395</v>
      </c>
      <c r="DA1" s="33" t="s">
        <v>395</v>
      </c>
      <c r="DB1" s="33" t="s">
        <v>395</v>
      </c>
      <c r="DD1" s="34">
        <v>41</v>
      </c>
      <c r="DE1" s="162" t="s">
        <v>412</v>
      </c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Q1" s="34">
        <v>41</v>
      </c>
      <c r="DR1" s="162" t="s">
        <v>397</v>
      </c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D1" s="34">
        <v>41</v>
      </c>
      <c r="EE1" s="162" t="s">
        <v>403</v>
      </c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Q1" s="34">
        <v>41</v>
      </c>
      <c r="ER1" s="162" t="s">
        <v>393</v>
      </c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D1" s="34">
        <v>41</v>
      </c>
      <c r="FE1" s="162" t="s">
        <v>393</v>
      </c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Q1" s="34">
        <v>41</v>
      </c>
      <c r="FR1" s="162" t="s">
        <v>393</v>
      </c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D1" s="34">
        <v>41</v>
      </c>
      <c r="GE1" s="162" t="s">
        <v>393</v>
      </c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Q1" s="34">
        <v>41</v>
      </c>
      <c r="GR1" s="162" t="s">
        <v>393</v>
      </c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D1" s="34">
        <v>41</v>
      </c>
      <c r="HE1" s="162" t="s">
        <v>393</v>
      </c>
      <c r="HF1" s="162"/>
      <c r="HG1" s="162"/>
      <c r="HH1" s="162"/>
      <c r="HI1" s="162"/>
      <c r="HJ1" s="162"/>
      <c r="HK1" s="162"/>
      <c r="HL1" s="162"/>
      <c r="HM1" s="162"/>
      <c r="HN1" s="162"/>
      <c r="HO1" s="162"/>
    </row>
    <row r="2" spans="2:223" ht="14.45" customHeight="1" thickBot="1" x14ac:dyDescent="0.3">
      <c r="B2" s="75" t="s">
        <v>414</v>
      </c>
      <c r="C2" s="83">
        <v>1</v>
      </c>
      <c r="D2" s="83">
        <f>C2+1</f>
        <v>2</v>
      </c>
      <c r="E2" s="83">
        <f t="shared" ref="E2:M2" si="0">D2+1</f>
        <v>3</v>
      </c>
      <c r="F2" s="83">
        <f t="shared" si="0"/>
        <v>4</v>
      </c>
      <c r="G2" s="83">
        <f t="shared" si="0"/>
        <v>5</v>
      </c>
      <c r="H2" s="83">
        <f t="shared" si="0"/>
        <v>6</v>
      </c>
      <c r="I2" s="83">
        <f t="shared" si="0"/>
        <v>7</v>
      </c>
      <c r="J2" s="83">
        <f t="shared" si="0"/>
        <v>8</v>
      </c>
      <c r="K2" s="83">
        <f t="shared" si="0"/>
        <v>9</v>
      </c>
      <c r="L2" s="83">
        <f t="shared" si="0"/>
        <v>10</v>
      </c>
      <c r="M2" s="83">
        <f t="shared" si="0"/>
        <v>11</v>
      </c>
      <c r="N2" s="165"/>
      <c r="O2" s="166"/>
      <c r="Q2" s="34" t="s">
        <v>413</v>
      </c>
      <c r="R2" s="69">
        <v>1</v>
      </c>
      <c r="S2" s="69">
        <f>R2+1</f>
        <v>2</v>
      </c>
      <c r="T2" s="69">
        <f t="shared" ref="T2:AB2" si="1">S2+1</f>
        <v>3</v>
      </c>
      <c r="U2" s="69">
        <f t="shared" si="1"/>
        <v>4</v>
      </c>
      <c r="V2" s="69">
        <f t="shared" si="1"/>
        <v>5</v>
      </c>
      <c r="W2" s="69">
        <f t="shared" si="1"/>
        <v>6</v>
      </c>
      <c r="X2" s="69">
        <f t="shared" si="1"/>
        <v>7</v>
      </c>
      <c r="Y2" s="69">
        <f t="shared" si="1"/>
        <v>8</v>
      </c>
      <c r="Z2" s="69">
        <f t="shared" si="1"/>
        <v>9</v>
      </c>
      <c r="AA2" s="69">
        <f t="shared" si="1"/>
        <v>10</v>
      </c>
      <c r="AB2" s="69">
        <f t="shared" si="1"/>
        <v>11</v>
      </c>
      <c r="AD2" s="34" t="s">
        <v>413</v>
      </c>
      <c r="AE2" s="69">
        <v>1</v>
      </c>
      <c r="AF2" s="69">
        <f>AE2+1</f>
        <v>2</v>
      </c>
      <c r="AG2" s="69">
        <f t="shared" ref="AG2:AO2" si="2">AF2+1</f>
        <v>3</v>
      </c>
      <c r="AH2" s="69">
        <f t="shared" si="2"/>
        <v>4</v>
      </c>
      <c r="AI2" s="69">
        <f t="shared" si="2"/>
        <v>5</v>
      </c>
      <c r="AJ2" s="69">
        <f t="shared" si="2"/>
        <v>6</v>
      </c>
      <c r="AK2" s="69">
        <f t="shared" si="2"/>
        <v>7</v>
      </c>
      <c r="AL2" s="69">
        <f t="shared" si="2"/>
        <v>8</v>
      </c>
      <c r="AM2" s="69">
        <f t="shared" si="2"/>
        <v>9</v>
      </c>
      <c r="AN2" s="69">
        <f t="shared" si="2"/>
        <v>10</v>
      </c>
      <c r="AO2" s="69">
        <f t="shared" si="2"/>
        <v>11</v>
      </c>
      <c r="AQ2" s="34" t="s">
        <v>413</v>
      </c>
      <c r="AR2" s="69">
        <v>1</v>
      </c>
      <c r="AS2" s="69">
        <f>AR2+1</f>
        <v>2</v>
      </c>
      <c r="AT2" s="69">
        <f t="shared" ref="AT2:BB2" si="3">AS2+1</f>
        <v>3</v>
      </c>
      <c r="AU2" s="69">
        <f t="shared" si="3"/>
        <v>4</v>
      </c>
      <c r="AV2" s="69">
        <f t="shared" si="3"/>
        <v>5</v>
      </c>
      <c r="AW2" s="69">
        <f t="shared" si="3"/>
        <v>6</v>
      </c>
      <c r="AX2" s="69">
        <f t="shared" si="3"/>
        <v>7</v>
      </c>
      <c r="AY2" s="69">
        <f t="shared" si="3"/>
        <v>8</v>
      </c>
      <c r="AZ2" s="69">
        <f t="shared" si="3"/>
        <v>9</v>
      </c>
      <c r="BA2" s="69">
        <f t="shared" si="3"/>
        <v>10</v>
      </c>
      <c r="BB2" s="69">
        <f t="shared" si="3"/>
        <v>11</v>
      </c>
      <c r="BD2" s="34" t="s">
        <v>413</v>
      </c>
      <c r="BE2" s="69">
        <v>1</v>
      </c>
      <c r="BF2" s="69">
        <f>BE2+1</f>
        <v>2</v>
      </c>
      <c r="BG2" s="69">
        <f t="shared" ref="BG2:BO2" si="4">BF2+1</f>
        <v>3</v>
      </c>
      <c r="BH2" s="69">
        <f t="shared" si="4"/>
        <v>4</v>
      </c>
      <c r="BI2" s="69">
        <f t="shared" si="4"/>
        <v>5</v>
      </c>
      <c r="BJ2" s="69">
        <f t="shared" si="4"/>
        <v>6</v>
      </c>
      <c r="BK2" s="69">
        <f t="shared" si="4"/>
        <v>7</v>
      </c>
      <c r="BL2" s="69">
        <f t="shared" si="4"/>
        <v>8</v>
      </c>
      <c r="BM2" s="69">
        <f t="shared" si="4"/>
        <v>9</v>
      </c>
      <c r="BN2" s="69">
        <f t="shared" si="4"/>
        <v>10</v>
      </c>
      <c r="BO2" s="69">
        <f t="shared" si="4"/>
        <v>11</v>
      </c>
      <c r="BQ2" s="34" t="s">
        <v>413</v>
      </c>
      <c r="BR2" s="69">
        <v>1</v>
      </c>
      <c r="BS2" s="69">
        <f>BR2+1</f>
        <v>2</v>
      </c>
      <c r="BT2" s="69">
        <f t="shared" ref="BT2:CB2" si="5">BS2+1</f>
        <v>3</v>
      </c>
      <c r="BU2" s="69">
        <f t="shared" si="5"/>
        <v>4</v>
      </c>
      <c r="BV2" s="69">
        <f t="shared" si="5"/>
        <v>5</v>
      </c>
      <c r="BW2" s="69">
        <f t="shared" si="5"/>
        <v>6</v>
      </c>
      <c r="BX2" s="69">
        <f t="shared" si="5"/>
        <v>7</v>
      </c>
      <c r="BY2" s="69">
        <f t="shared" si="5"/>
        <v>8</v>
      </c>
      <c r="BZ2" s="69">
        <f t="shared" si="5"/>
        <v>9</v>
      </c>
      <c r="CA2" s="69">
        <f t="shared" si="5"/>
        <v>10</v>
      </c>
      <c r="CB2" s="69">
        <f t="shared" si="5"/>
        <v>11</v>
      </c>
      <c r="CD2" s="34" t="s">
        <v>413</v>
      </c>
      <c r="CE2" s="69">
        <v>1</v>
      </c>
      <c r="CF2" s="69">
        <f>CE2+1</f>
        <v>2</v>
      </c>
      <c r="CG2" s="69">
        <f t="shared" ref="CG2:CO2" si="6">CF2+1</f>
        <v>3</v>
      </c>
      <c r="CH2" s="69">
        <f t="shared" si="6"/>
        <v>4</v>
      </c>
      <c r="CI2" s="69">
        <f t="shared" si="6"/>
        <v>5</v>
      </c>
      <c r="CJ2" s="69">
        <f t="shared" si="6"/>
        <v>6</v>
      </c>
      <c r="CK2" s="69">
        <f t="shared" si="6"/>
        <v>7</v>
      </c>
      <c r="CL2" s="69">
        <f t="shared" si="6"/>
        <v>8</v>
      </c>
      <c r="CM2" s="69">
        <f t="shared" si="6"/>
        <v>9</v>
      </c>
      <c r="CN2" s="69">
        <f t="shared" si="6"/>
        <v>10</v>
      </c>
      <c r="CO2" s="69">
        <f t="shared" si="6"/>
        <v>11</v>
      </c>
      <c r="CQ2" s="34" t="s">
        <v>413</v>
      </c>
      <c r="CR2" s="69">
        <v>1</v>
      </c>
      <c r="CS2" s="69">
        <f>CR2+1</f>
        <v>2</v>
      </c>
      <c r="CT2" s="69">
        <f t="shared" ref="CT2:DB2" si="7">CS2+1</f>
        <v>3</v>
      </c>
      <c r="CU2" s="69">
        <f t="shared" si="7"/>
        <v>4</v>
      </c>
      <c r="CV2" s="69">
        <f t="shared" si="7"/>
        <v>5</v>
      </c>
      <c r="CW2" s="69">
        <f t="shared" si="7"/>
        <v>6</v>
      </c>
      <c r="CX2" s="69">
        <f t="shared" si="7"/>
        <v>7</v>
      </c>
      <c r="CY2" s="69">
        <f t="shared" si="7"/>
        <v>8</v>
      </c>
      <c r="CZ2" s="69">
        <f t="shared" si="7"/>
        <v>9</v>
      </c>
      <c r="DA2" s="69">
        <f t="shared" si="7"/>
        <v>10</v>
      </c>
      <c r="DB2" s="69">
        <f t="shared" si="7"/>
        <v>11</v>
      </c>
      <c r="DD2" s="34" t="s">
        <v>413</v>
      </c>
      <c r="DE2" s="69">
        <v>1</v>
      </c>
      <c r="DF2" s="69">
        <f>DE2+1</f>
        <v>2</v>
      </c>
      <c r="DG2" s="69">
        <f t="shared" ref="DG2:DO2" si="8">DF2+1</f>
        <v>3</v>
      </c>
      <c r="DH2" s="69">
        <f t="shared" si="8"/>
        <v>4</v>
      </c>
      <c r="DI2" s="69">
        <f t="shared" si="8"/>
        <v>5</v>
      </c>
      <c r="DJ2" s="69">
        <f t="shared" si="8"/>
        <v>6</v>
      </c>
      <c r="DK2" s="69">
        <f t="shared" si="8"/>
        <v>7</v>
      </c>
      <c r="DL2" s="69">
        <f t="shared" si="8"/>
        <v>8</v>
      </c>
      <c r="DM2" s="69">
        <f t="shared" si="8"/>
        <v>9</v>
      </c>
      <c r="DN2" s="69">
        <f t="shared" si="8"/>
        <v>10</v>
      </c>
      <c r="DO2" s="69">
        <f t="shared" si="8"/>
        <v>11</v>
      </c>
      <c r="DQ2" s="34" t="s">
        <v>413</v>
      </c>
      <c r="DR2" s="69">
        <v>1</v>
      </c>
      <c r="DS2" s="69">
        <f>DR2+1</f>
        <v>2</v>
      </c>
      <c r="DT2" s="69">
        <f t="shared" ref="DT2:EB2" si="9">DS2+1</f>
        <v>3</v>
      </c>
      <c r="DU2" s="69">
        <f t="shared" si="9"/>
        <v>4</v>
      </c>
      <c r="DV2" s="69">
        <f t="shared" si="9"/>
        <v>5</v>
      </c>
      <c r="DW2" s="69">
        <f t="shared" si="9"/>
        <v>6</v>
      </c>
      <c r="DX2" s="69">
        <f t="shared" si="9"/>
        <v>7</v>
      </c>
      <c r="DY2" s="69">
        <f t="shared" si="9"/>
        <v>8</v>
      </c>
      <c r="DZ2" s="69">
        <f t="shared" si="9"/>
        <v>9</v>
      </c>
      <c r="EA2" s="69">
        <f t="shared" si="9"/>
        <v>10</v>
      </c>
      <c r="EB2" s="69">
        <f t="shared" si="9"/>
        <v>11</v>
      </c>
      <c r="ED2" s="34" t="s">
        <v>413</v>
      </c>
      <c r="EE2" s="69">
        <v>1</v>
      </c>
      <c r="EF2" s="69">
        <f>EE2+1</f>
        <v>2</v>
      </c>
      <c r="EG2" s="69">
        <f t="shared" ref="EG2:EO2" si="10">EF2+1</f>
        <v>3</v>
      </c>
      <c r="EH2" s="69">
        <f t="shared" si="10"/>
        <v>4</v>
      </c>
      <c r="EI2" s="69">
        <f t="shared" si="10"/>
        <v>5</v>
      </c>
      <c r="EJ2" s="69">
        <f t="shared" si="10"/>
        <v>6</v>
      </c>
      <c r="EK2" s="69">
        <f t="shared" si="10"/>
        <v>7</v>
      </c>
      <c r="EL2" s="69">
        <f t="shared" si="10"/>
        <v>8</v>
      </c>
      <c r="EM2" s="69">
        <f t="shared" si="10"/>
        <v>9</v>
      </c>
      <c r="EN2" s="69">
        <f t="shared" si="10"/>
        <v>10</v>
      </c>
      <c r="EO2" s="69">
        <f t="shared" si="10"/>
        <v>11</v>
      </c>
      <c r="EQ2" s="34" t="s">
        <v>413</v>
      </c>
      <c r="ER2" s="69">
        <v>1</v>
      </c>
      <c r="ES2" s="69">
        <f>ER2+1</f>
        <v>2</v>
      </c>
      <c r="ET2" s="69">
        <f t="shared" ref="ET2:FB2" si="11">ES2+1</f>
        <v>3</v>
      </c>
      <c r="EU2" s="69">
        <f t="shared" si="11"/>
        <v>4</v>
      </c>
      <c r="EV2" s="69">
        <f t="shared" si="11"/>
        <v>5</v>
      </c>
      <c r="EW2" s="69">
        <f t="shared" si="11"/>
        <v>6</v>
      </c>
      <c r="EX2" s="69">
        <f t="shared" si="11"/>
        <v>7</v>
      </c>
      <c r="EY2" s="69">
        <f t="shared" si="11"/>
        <v>8</v>
      </c>
      <c r="EZ2" s="69">
        <f t="shared" si="11"/>
        <v>9</v>
      </c>
      <c r="FA2" s="69">
        <f t="shared" si="11"/>
        <v>10</v>
      </c>
      <c r="FB2" s="69">
        <f t="shared" si="11"/>
        <v>11</v>
      </c>
      <c r="FD2" s="34" t="s">
        <v>413</v>
      </c>
      <c r="FE2" s="69">
        <v>1</v>
      </c>
      <c r="FF2" s="69">
        <f>FE2+1</f>
        <v>2</v>
      </c>
      <c r="FG2" s="69">
        <f t="shared" ref="FG2:FO2" si="12">FF2+1</f>
        <v>3</v>
      </c>
      <c r="FH2" s="69">
        <f t="shared" si="12"/>
        <v>4</v>
      </c>
      <c r="FI2" s="69">
        <f t="shared" si="12"/>
        <v>5</v>
      </c>
      <c r="FJ2" s="69">
        <f t="shared" si="12"/>
        <v>6</v>
      </c>
      <c r="FK2" s="69">
        <f t="shared" si="12"/>
        <v>7</v>
      </c>
      <c r="FL2" s="69">
        <f t="shared" si="12"/>
        <v>8</v>
      </c>
      <c r="FM2" s="69">
        <f t="shared" si="12"/>
        <v>9</v>
      </c>
      <c r="FN2" s="69">
        <f t="shared" si="12"/>
        <v>10</v>
      </c>
      <c r="FO2" s="69">
        <f t="shared" si="12"/>
        <v>11</v>
      </c>
      <c r="FQ2" s="34" t="s">
        <v>413</v>
      </c>
      <c r="FR2" s="69">
        <v>1</v>
      </c>
      <c r="FS2" s="69">
        <f>FR2+1</f>
        <v>2</v>
      </c>
      <c r="FT2" s="69">
        <f t="shared" ref="FT2:GB2" si="13">FS2+1</f>
        <v>3</v>
      </c>
      <c r="FU2" s="69">
        <f t="shared" si="13"/>
        <v>4</v>
      </c>
      <c r="FV2" s="69">
        <f t="shared" si="13"/>
        <v>5</v>
      </c>
      <c r="FW2" s="69">
        <f t="shared" si="13"/>
        <v>6</v>
      </c>
      <c r="FX2" s="69">
        <f t="shared" si="13"/>
        <v>7</v>
      </c>
      <c r="FY2" s="69">
        <f t="shared" si="13"/>
        <v>8</v>
      </c>
      <c r="FZ2" s="69">
        <f t="shared" si="13"/>
        <v>9</v>
      </c>
      <c r="GA2" s="69">
        <f t="shared" si="13"/>
        <v>10</v>
      </c>
      <c r="GB2" s="69">
        <f t="shared" si="13"/>
        <v>11</v>
      </c>
      <c r="GD2" s="34" t="s">
        <v>413</v>
      </c>
      <c r="GE2" s="69">
        <v>1</v>
      </c>
      <c r="GF2" s="69">
        <f>GE2+1</f>
        <v>2</v>
      </c>
      <c r="GG2" s="69">
        <f t="shared" ref="GG2:GO2" si="14">GF2+1</f>
        <v>3</v>
      </c>
      <c r="GH2" s="69">
        <f t="shared" si="14"/>
        <v>4</v>
      </c>
      <c r="GI2" s="69">
        <f t="shared" si="14"/>
        <v>5</v>
      </c>
      <c r="GJ2" s="69">
        <f t="shared" si="14"/>
        <v>6</v>
      </c>
      <c r="GK2" s="69">
        <f t="shared" si="14"/>
        <v>7</v>
      </c>
      <c r="GL2" s="69">
        <f t="shared" si="14"/>
        <v>8</v>
      </c>
      <c r="GM2" s="69">
        <f t="shared" si="14"/>
        <v>9</v>
      </c>
      <c r="GN2" s="69">
        <f t="shared" si="14"/>
        <v>10</v>
      </c>
      <c r="GO2" s="69">
        <f t="shared" si="14"/>
        <v>11</v>
      </c>
      <c r="GQ2" s="34" t="s">
        <v>413</v>
      </c>
      <c r="GR2" s="69">
        <v>1</v>
      </c>
      <c r="GS2" s="69">
        <f>GR2+1</f>
        <v>2</v>
      </c>
      <c r="GT2" s="69">
        <f t="shared" ref="GT2:HB2" si="15">GS2+1</f>
        <v>3</v>
      </c>
      <c r="GU2" s="69">
        <f t="shared" si="15"/>
        <v>4</v>
      </c>
      <c r="GV2" s="69">
        <f t="shared" si="15"/>
        <v>5</v>
      </c>
      <c r="GW2" s="69">
        <f t="shared" si="15"/>
        <v>6</v>
      </c>
      <c r="GX2" s="69">
        <f t="shared" si="15"/>
        <v>7</v>
      </c>
      <c r="GY2" s="69">
        <f t="shared" si="15"/>
        <v>8</v>
      </c>
      <c r="GZ2" s="69">
        <f t="shared" si="15"/>
        <v>9</v>
      </c>
      <c r="HA2" s="69">
        <f t="shared" si="15"/>
        <v>10</v>
      </c>
      <c r="HB2" s="69">
        <f t="shared" si="15"/>
        <v>11</v>
      </c>
      <c r="HD2" s="34" t="s">
        <v>413</v>
      </c>
      <c r="HE2" s="69">
        <v>1</v>
      </c>
      <c r="HF2" s="69">
        <f>HE2+1</f>
        <v>2</v>
      </c>
      <c r="HG2" s="69">
        <f t="shared" ref="HG2:HO2" si="16">HF2+1</f>
        <v>3</v>
      </c>
      <c r="HH2" s="69">
        <f t="shared" si="16"/>
        <v>4</v>
      </c>
      <c r="HI2" s="69">
        <f t="shared" si="16"/>
        <v>5</v>
      </c>
      <c r="HJ2" s="69">
        <f t="shared" si="16"/>
        <v>6</v>
      </c>
      <c r="HK2" s="69">
        <f t="shared" si="16"/>
        <v>7</v>
      </c>
      <c r="HL2" s="69">
        <f t="shared" si="16"/>
        <v>8</v>
      </c>
      <c r="HM2" s="69">
        <f t="shared" si="16"/>
        <v>9</v>
      </c>
      <c r="HN2" s="69">
        <f t="shared" si="16"/>
        <v>10</v>
      </c>
      <c r="HO2" s="69">
        <f t="shared" si="16"/>
        <v>11</v>
      </c>
    </row>
    <row r="3" spans="2:223" ht="18.75" thickBot="1" x14ac:dyDescent="0.3">
      <c r="B3" s="75" t="s">
        <v>410</v>
      </c>
      <c r="C3" s="86" t="s">
        <v>3</v>
      </c>
      <c r="D3" s="87">
        <v>2019</v>
      </c>
      <c r="E3" s="87">
        <v>2018</v>
      </c>
      <c r="F3" s="87">
        <v>2017</v>
      </c>
      <c r="G3" s="87">
        <v>2016</v>
      </c>
      <c r="H3" s="87">
        <v>2015</v>
      </c>
      <c r="I3" s="87">
        <v>2014</v>
      </c>
      <c r="J3" s="87">
        <v>2013</v>
      </c>
      <c r="K3" s="87">
        <v>2012</v>
      </c>
      <c r="L3" s="87">
        <v>2011</v>
      </c>
      <c r="M3" s="87">
        <v>2010</v>
      </c>
      <c r="N3" s="88" t="s">
        <v>418</v>
      </c>
      <c r="O3" s="89" t="s">
        <v>419</v>
      </c>
      <c r="Q3" s="34" t="s">
        <v>410</v>
      </c>
      <c r="R3" s="68" t="s">
        <v>3</v>
      </c>
      <c r="S3" s="32">
        <v>2019</v>
      </c>
      <c r="T3" s="32">
        <v>2018</v>
      </c>
      <c r="U3" s="32">
        <v>2017</v>
      </c>
      <c r="V3" s="32">
        <v>2016</v>
      </c>
      <c r="W3" s="32">
        <v>2015</v>
      </c>
      <c r="X3" s="32">
        <v>2014</v>
      </c>
      <c r="Y3" s="32">
        <v>2013</v>
      </c>
      <c r="Z3" s="32">
        <v>2012</v>
      </c>
      <c r="AA3" s="32">
        <v>2011</v>
      </c>
      <c r="AB3" s="32">
        <v>2010</v>
      </c>
      <c r="AD3" s="34" t="s">
        <v>410</v>
      </c>
      <c r="AE3" s="68" t="s">
        <v>3</v>
      </c>
      <c r="AF3" s="32">
        <v>2019</v>
      </c>
      <c r="AG3" s="32">
        <v>2018</v>
      </c>
      <c r="AH3" s="32">
        <v>2017</v>
      </c>
      <c r="AI3" s="32">
        <v>2016</v>
      </c>
      <c r="AJ3" s="32">
        <v>2015</v>
      </c>
      <c r="AK3" s="32">
        <v>2014</v>
      </c>
      <c r="AL3" s="32">
        <v>2013</v>
      </c>
      <c r="AM3" s="32">
        <v>2012</v>
      </c>
      <c r="AN3" s="32">
        <v>2011</v>
      </c>
      <c r="AO3" s="32">
        <v>2010</v>
      </c>
      <c r="AQ3" s="34" t="s">
        <v>410</v>
      </c>
      <c r="AR3" s="68" t="s">
        <v>3</v>
      </c>
      <c r="AS3" s="32">
        <v>2019</v>
      </c>
      <c r="AT3" s="32">
        <v>2018</v>
      </c>
      <c r="AU3" s="32">
        <v>2017</v>
      </c>
      <c r="AV3" s="32">
        <v>2016</v>
      </c>
      <c r="AW3" s="32">
        <v>2015</v>
      </c>
      <c r="AX3" s="32">
        <v>2014</v>
      </c>
      <c r="AY3" s="32">
        <v>2013</v>
      </c>
      <c r="AZ3" s="32">
        <v>2012</v>
      </c>
      <c r="BA3" s="32">
        <v>2011</v>
      </c>
      <c r="BB3" s="32">
        <v>2010</v>
      </c>
      <c r="BD3" s="34" t="s">
        <v>410</v>
      </c>
      <c r="BE3" s="68" t="s">
        <v>3</v>
      </c>
      <c r="BF3" s="32">
        <v>2019</v>
      </c>
      <c r="BG3" s="32">
        <v>2018</v>
      </c>
      <c r="BH3" s="32">
        <v>2017</v>
      </c>
      <c r="BI3" s="32">
        <v>2016</v>
      </c>
      <c r="BJ3" s="32">
        <v>2015</v>
      </c>
      <c r="BK3" s="32">
        <v>2014</v>
      </c>
      <c r="BL3" s="32">
        <v>2013</v>
      </c>
      <c r="BM3" s="32">
        <v>2012</v>
      </c>
      <c r="BN3" s="32">
        <v>2011</v>
      </c>
      <c r="BO3" s="32">
        <v>2010</v>
      </c>
      <c r="BQ3" s="34" t="s">
        <v>410</v>
      </c>
      <c r="BR3" s="68" t="s">
        <v>3</v>
      </c>
      <c r="BS3" s="32">
        <v>2019</v>
      </c>
      <c r="BT3" s="32">
        <v>2018</v>
      </c>
      <c r="BU3" s="32">
        <v>2017</v>
      </c>
      <c r="BV3" s="32">
        <v>2016</v>
      </c>
      <c r="BW3" s="32">
        <v>2015</v>
      </c>
      <c r="BX3" s="32">
        <v>2014</v>
      </c>
      <c r="BY3" s="32">
        <v>2013</v>
      </c>
      <c r="BZ3" s="32">
        <v>2012</v>
      </c>
      <c r="CA3" s="32">
        <v>2011</v>
      </c>
      <c r="CB3" s="32">
        <v>2010</v>
      </c>
      <c r="CD3" s="34" t="s">
        <v>410</v>
      </c>
      <c r="CE3" s="68" t="s">
        <v>3</v>
      </c>
      <c r="CF3" s="32">
        <v>2019</v>
      </c>
      <c r="CG3" s="32">
        <v>2018</v>
      </c>
      <c r="CH3" s="32">
        <v>2017</v>
      </c>
      <c r="CI3" s="32">
        <v>2016</v>
      </c>
      <c r="CJ3" s="32">
        <v>2015</v>
      </c>
      <c r="CK3" s="32">
        <v>2014</v>
      </c>
      <c r="CL3" s="32">
        <v>2013</v>
      </c>
      <c r="CM3" s="32">
        <v>2012</v>
      </c>
      <c r="CN3" s="32">
        <v>2011</v>
      </c>
      <c r="CO3" s="32">
        <v>2010</v>
      </c>
      <c r="CQ3" s="34" t="s">
        <v>410</v>
      </c>
      <c r="CR3" s="68" t="s">
        <v>3</v>
      </c>
      <c r="CS3" s="32">
        <v>2019</v>
      </c>
      <c r="CT3" s="32">
        <v>2018</v>
      </c>
      <c r="CU3" s="32">
        <v>2017</v>
      </c>
      <c r="CV3" s="32">
        <v>2016</v>
      </c>
      <c r="CW3" s="32">
        <v>2015</v>
      </c>
      <c r="CX3" s="32">
        <v>2014</v>
      </c>
      <c r="CY3" s="32">
        <v>2013</v>
      </c>
      <c r="CZ3" s="32">
        <v>2012</v>
      </c>
      <c r="DA3" s="32">
        <v>2011</v>
      </c>
      <c r="DB3" s="32">
        <v>2010</v>
      </c>
      <c r="DD3" s="34" t="s">
        <v>410</v>
      </c>
      <c r="DE3" s="68" t="s">
        <v>3</v>
      </c>
      <c r="DF3" s="32">
        <v>2019</v>
      </c>
      <c r="DG3" s="32">
        <v>2018</v>
      </c>
      <c r="DH3" s="32">
        <v>2017</v>
      </c>
      <c r="DI3" s="32">
        <v>2016</v>
      </c>
      <c r="DJ3" s="32">
        <v>2015</v>
      </c>
      <c r="DK3" s="32">
        <v>2014</v>
      </c>
      <c r="DL3" s="32">
        <v>2013</v>
      </c>
      <c r="DM3" s="32">
        <v>2012</v>
      </c>
      <c r="DN3" s="32">
        <v>2011</v>
      </c>
      <c r="DO3" s="32">
        <v>2010</v>
      </c>
      <c r="DQ3" s="34" t="s">
        <v>410</v>
      </c>
      <c r="DR3" s="68" t="s">
        <v>3</v>
      </c>
      <c r="DS3" s="32">
        <v>2019</v>
      </c>
      <c r="DT3" s="32">
        <v>2018</v>
      </c>
      <c r="DU3" s="32">
        <v>2017</v>
      </c>
      <c r="DV3" s="32">
        <v>2016</v>
      </c>
      <c r="DW3" s="32">
        <v>2015</v>
      </c>
      <c r="DX3" s="32">
        <v>2014</v>
      </c>
      <c r="DY3" s="32">
        <v>2013</v>
      </c>
      <c r="DZ3" s="32">
        <v>2012</v>
      </c>
      <c r="EA3" s="32">
        <v>2011</v>
      </c>
      <c r="EB3" s="32">
        <v>2010</v>
      </c>
      <c r="ED3" s="34" t="s">
        <v>410</v>
      </c>
      <c r="EE3" s="68" t="s">
        <v>3</v>
      </c>
      <c r="EF3" s="32">
        <v>2019</v>
      </c>
      <c r="EG3" s="32">
        <v>2018</v>
      </c>
      <c r="EH3" s="32">
        <v>2017</v>
      </c>
      <c r="EI3" s="32">
        <v>2016</v>
      </c>
      <c r="EJ3" s="32">
        <v>2015</v>
      </c>
      <c r="EK3" s="32">
        <v>2014</v>
      </c>
      <c r="EL3" s="32">
        <v>2013</v>
      </c>
      <c r="EM3" s="32">
        <v>2012</v>
      </c>
      <c r="EN3" s="32">
        <v>2011</v>
      </c>
      <c r="EO3" s="32">
        <v>2010</v>
      </c>
      <c r="EQ3" s="34" t="s">
        <v>410</v>
      </c>
      <c r="ER3" s="68" t="s">
        <v>3</v>
      </c>
      <c r="ES3" s="32">
        <v>2019</v>
      </c>
      <c r="ET3" s="32">
        <v>2018</v>
      </c>
      <c r="EU3" s="32">
        <v>2017</v>
      </c>
      <c r="EV3" s="32">
        <v>2016</v>
      </c>
      <c r="EW3" s="32">
        <v>2015</v>
      </c>
      <c r="EX3" s="32">
        <v>2014</v>
      </c>
      <c r="EY3" s="32">
        <v>2013</v>
      </c>
      <c r="EZ3" s="32">
        <v>2012</v>
      </c>
      <c r="FA3" s="32">
        <v>2011</v>
      </c>
      <c r="FB3" s="32">
        <v>2010</v>
      </c>
      <c r="FD3" s="34" t="s">
        <v>410</v>
      </c>
      <c r="FE3" s="68" t="s">
        <v>3</v>
      </c>
      <c r="FF3" s="32">
        <v>2019</v>
      </c>
      <c r="FG3" s="32">
        <v>2018</v>
      </c>
      <c r="FH3" s="32">
        <v>2017</v>
      </c>
      <c r="FI3" s="32">
        <v>2016</v>
      </c>
      <c r="FJ3" s="32">
        <v>2015</v>
      </c>
      <c r="FK3" s="32">
        <v>2014</v>
      </c>
      <c r="FL3" s="32">
        <v>2013</v>
      </c>
      <c r="FM3" s="32">
        <v>2012</v>
      </c>
      <c r="FN3" s="32">
        <v>2011</v>
      </c>
      <c r="FO3" s="32">
        <v>2010</v>
      </c>
      <c r="FQ3" s="34" t="s">
        <v>410</v>
      </c>
      <c r="FR3" s="68" t="s">
        <v>3</v>
      </c>
      <c r="FS3" s="32">
        <v>2019</v>
      </c>
      <c r="FT3" s="32">
        <v>2018</v>
      </c>
      <c r="FU3" s="32">
        <v>2017</v>
      </c>
      <c r="FV3" s="32">
        <v>2016</v>
      </c>
      <c r="FW3" s="32">
        <v>2015</v>
      </c>
      <c r="FX3" s="32">
        <v>2014</v>
      </c>
      <c r="FY3" s="32">
        <v>2013</v>
      </c>
      <c r="FZ3" s="32">
        <v>2012</v>
      </c>
      <c r="GA3" s="32">
        <v>2011</v>
      </c>
      <c r="GB3" s="32">
        <v>2010</v>
      </c>
      <c r="GD3" s="34" t="s">
        <v>410</v>
      </c>
      <c r="GE3" s="68" t="s">
        <v>3</v>
      </c>
      <c r="GF3" s="32">
        <v>2019</v>
      </c>
      <c r="GG3" s="32">
        <v>2018</v>
      </c>
      <c r="GH3" s="32">
        <v>2017</v>
      </c>
      <c r="GI3" s="32">
        <v>2016</v>
      </c>
      <c r="GJ3" s="32">
        <v>2015</v>
      </c>
      <c r="GK3" s="32">
        <v>2014</v>
      </c>
      <c r="GL3" s="32">
        <v>2013</v>
      </c>
      <c r="GM3" s="32">
        <v>2012</v>
      </c>
      <c r="GN3" s="32">
        <v>2011</v>
      </c>
      <c r="GO3" s="32">
        <v>2010</v>
      </c>
      <c r="GQ3" s="34" t="s">
        <v>410</v>
      </c>
      <c r="GR3" s="68" t="s">
        <v>3</v>
      </c>
      <c r="GS3" s="32">
        <v>2019</v>
      </c>
      <c r="GT3" s="32">
        <v>2018</v>
      </c>
      <c r="GU3" s="32">
        <v>2017</v>
      </c>
      <c r="GV3" s="32">
        <v>2016</v>
      </c>
      <c r="GW3" s="32">
        <v>2015</v>
      </c>
      <c r="GX3" s="32">
        <v>2014</v>
      </c>
      <c r="GY3" s="32">
        <v>2013</v>
      </c>
      <c r="GZ3" s="32">
        <v>2012</v>
      </c>
      <c r="HA3" s="32">
        <v>2011</v>
      </c>
      <c r="HB3" s="32">
        <v>2010</v>
      </c>
      <c r="HD3" s="34" t="s">
        <v>410</v>
      </c>
      <c r="HE3" s="68" t="s">
        <v>3</v>
      </c>
      <c r="HF3" s="32">
        <v>2019</v>
      </c>
      <c r="HG3" s="32">
        <v>2018</v>
      </c>
      <c r="HH3" s="32">
        <v>2017</v>
      </c>
      <c r="HI3" s="32">
        <v>2016</v>
      </c>
      <c r="HJ3" s="32">
        <v>2015</v>
      </c>
      <c r="HK3" s="32">
        <v>2014</v>
      </c>
      <c r="HL3" s="32">
        <v>2013</v>
      </c>
      <c r="HM3" s="32">
        <v>2012</v>
      </c>
      <c r="HN3" s="32">
        <v>2011</v>
      </c>
      <c r="HO3" s="32">
        <v>2010</v>
      </c>
    </row>
    <row r="4" spans="2:223" s="29" customFormat="1" ht="27" x14ac:dyDescent="0.25">
      <c r="B4" s="109">
        <v>1</v>
      </c>
      <c r="C4" s="110" t="str">
        <f>'AB InBev SA'!N4</f>
        <v>ABInBev (December)</v>
      </c>
      <c r="D4" s="74">
        <f>VLOOKUP(D$1,'AB InBev SA'!$N$3:$X$70,D2,FALSE)</f>
        <v>128114000</v>
      </c>
      <c r="E4" s="74" t="str">
        <f>VLOOKUP(E$1,'AB InBev SA'!$N$3:$X$70,E2,FALSE)</f>
        <v>133,311,000</v>
      </c>
      <c r="F4" s="74" t="str">
        <f>VLOOKUP(F$1,'AB InBev SA'!$N$3:$X$70,F2,FALSE)</f>
        <v>140,940,000</v>
      </c>
      <c r="G4" s="74" t="str">
        <f>VLOOKUP(G$1,'AB InBev SA'!$N$3:$X$70,G2,FALSE)</f>
        <v>136,533,000</v>
      </c>
      <c r="H4" s="74" t="str">
        <f>VLOOKUP(H$1,'AB InBev SA'!$N$3:$X$70,H2,FALSE)</f>
        <v>65,061,000</v>
      </c>
      <c r="I4" s="74">
        <f>VLOOKUP(I$1,'AB InBev SA'!$N$3:$X$70,I2,FALSE)</f>
        <v>0</v>
      </c>
      <c r="J4" s="74">
        <f>VLOOKUP(J$1,'AB InBev SA'!$N$3:$X$70,J2,FALSE)</f>
        <v>0</v>
      </c>
      <c r="K4" s="74">
        <f>VLOOKUP(K$1,'AB InBev SA'!$N$3:$X$70,K2,FALSE)</f>
        <v>0</v>
      </c>
      <c r="L4" s="74">
        <f>VLOOKUP(L$1,'AB InBev SA'!$N$3:$X$70,L2,FALSE)</f>
        <v>0</v>
      </c>
      <c r="M4" s="74">
        <f>VLOOKUP(M$1,'AB InBev SA'!$N$3:$X$70,M2,FALSE)</f>
        <v>0</v>
      </c>
      <c r="N4" s="84">
        <f>COUNTIF(D4:M4,0)</f>
        <v>5</v>
      </c>
      <c r="O4" s="85" t="str">
        <f>IF(N4&gt;5,"No-exclude from study","Yes-To be included in the study")</f>
        <v>Yes-To be included in the study</v>
      </c>
      <c r="Q4" s="111">
        <v>1</v>
      </c>
      <c r="R4" s="111" t="str">
        <f>C4</f>
        <v>ABInBev (December)</v>
      </c>
      <c r="S4" s="74" t="str">
        <f>VLOOKUP(S$1,'AB InBev SA'!$N$3:$X$70,S2,FALSE)</f>
        <v>66,082,000</v>
      </c>
      <c r="T4" s="74" t="str">
        <f>VLOOKUP(T$1,'AB InBev SA'!$N$3:$X$70,T2,FALSE)</f>
        <v>53,961,000</v>
      </c>
      <c r="U4" s="74" t="str">
        <f>VLOOKUP(U$1,'AB InBev SA'!$N$3:$X$70,U2,FALSE)</f>
        <v>59,312,000</v>
      </c>
      <c r="V4" s="74" t="str">
        <f>VLOOKUP(V$1,'AB InBev SA'!$N$3:$X$70,V2,FALSE)</f>
        <v>77,280,000</v>
      </c>
      <c r="W4" s="74" t="str">
        <f>VLOOKUP(W$1,'AB InBev SA'!$N$3:$X$70,W2,FALSE)</f>
        <v>39,897,000</v>
      </c>
      <c r="X4" s="74">
        <f>VLOOKUP(X$1,'AB InBev SA'!$N$3:$X$70,X2,FALSE)</f>
        <v>0</v>
      </c>
      <c r="Y4" s="74">
        <f>VLOOKUP(Y$1,'AB InBev SA'!$N$3:$X$70,Y2,FALSE)</f>
        <v>0</v>
      </c>
      <c r="Z4" s="74">
        <f>VLOOKUP(Z$1,'AB InBev SA'!$N$3:$X$70,Z2,FALSE)</f>
        <v>0</v>
      </c>
      <c r="AA4" s="74">
        <f>VLOOKUP(AA$1,'AB InBev SA'!$N$3:$X$70,AA2,FALSE)</f>
        <v>0</v>
      </c>
      <c r="AB4" s="74">
        <f>VLOOKUP(AB$1,'AB InBev SA'!$N$3:$X$70,AB2,FALSE)</f>
        <v>0</v>
      </c>
      <c r="AD4" s="111">
        <v>1</v>
      </c>
      <c r="AE4" s="111" t="str">
        <f>R4</f>
        <v>ABInBev (December)</v>
      </c>
      <c r="AF4" s="91" t="e">
        <f>VLOOKUP(AF$1,'AB InBev SA'!$N$3:$X$70,AF2,FALSE)</f>
        <v>#VALUE!</v>
      </c>
      <c r="AG4" s="91" t="e">
        <f>VLOOKUP(AG$1,'AB InBev SA'!$N$3:$X$70,AG2,FALSE)</f>
        <v>#VALUE!</v>
      </c>
      <c r="AH4" s="91" t="e">
        <f>VLOOKUP(AH$1,'AB InBev SA'!$N$3:$X$70,AH2,FALSE)</f>
        <v>#VALUE!</v>
      </c>
      <c r="AI4" s="91" t="e">
        <f>VLOOKUP(AI$1,'AB InBev SA'!$N$3:$X$70,AI2,FALSE)</f>
        <v>#VALUE!</v>
      </c>
      <c r="AJ4" s="91" t="e">
        <f>VLOOKUP(AJ$1,'AB InBev SA'!$N$3:$X$70,AJ2,FALSE)</f>
        <v>#VALUE!</v>
      </c>
      <c r="AK4" s="91" t="e">
        <f>VLOOKUP(AK$1,'AB InBev SA'!$N$3:$X$70,AK2,FALSE)</f>
        <v>#DIV/0!</v>
      </c>
      <c r="AL4" s="91" t="e">
        <f>VLOOKUP(AL$1,'AB InBev SA'!$N$3:$X$70,AL2,FALSE)</f>
        <v>#DIV/0!</v>
      </c>
      <c r="AM4" s="91" t="e">
        <f>VLOOKUP(AM$1,'AB InBev SA'!$N$3:$X$70,AM2,FALSE)</f>
        <v>#DIV/0!</v>
      </c>
      <c r="AN4" s="91" t="e">
        <f>VLOOKUP(AN$1,'AB InBev SA'!$N$3:$X$70,AN2,FALSE)</f>
        <v>#DIV/0!</v>
      </c>
      <c r="AO4" s="91" t="e">
        <f>VLOOKUP(AO$1,'AB InBev SA'!$N$3:$X$70,AO2,FALSE)</f>
        <v>#DIV/0!</v>
      </c>
      <c r="AQ4" s="111">
        <v>1</v>
      </c>
      <c r="AR4" s="111" t="str">
        <f>AE4</f>
        <v>ABInBev (December)</v>
      </c>
      <c r="AS4" s="160" t="e">
        <f>VLOOKUP(AS$1,'AB InBev SA'!$N$3:$X$70,AS2,FALSE)</f>
        <v>#VALUE!</v>
      </c>
      <c r="AT4" s="160" t="e">
        <f>VLOOKUP(AT$1,'AB InBev SA'!$N$3:$X$70,AT2,FALSE)</f>
        <v>#VALUE!</v>
      </c>
      <c r="AU4" s="160" t="e">
        <f>VLOOKUP(AU$1,'AB InBev SA'!$N$3:$X$70,AU2,FALSE)</f>
        <v>#VALUE!</v>
      </c>
      <c r="AV4" s="160" t="e">
        <f>VLOOKUP(AV$1,'AB InBev SA'!$N$3:$X$70,AV2,FALSE)</f>
        <v>#VALUE!</v>
      </c>
      <c r="AW4" s="160" t="e">
        <f>VLOOKUP(AW$1,'AB InBev SA'!$N$3:$X$70,AW2,FALSE)</f>
        <v>#VALUE!</v>
      </c>
      <c r="AX4" s="160" t="e">
        <f>VLOOKUP(AX$1,'AB InBev SA'!$N$3:$X$70,AX2,FALSE)</f>
        <v>#REF!</v>
      </c>
      <c r="AY4" s="160" t="e">
        <f>VLOOKUP(AY$1,'AB InBev SA'!$N$3:$X$70,AY2,FALSE)</f>
        <v>#REF!</v>
      </c>
      <c r="AZ4" s="160" t="e">
        <f>VLOOKUP(AZ$1,'AB InBev SA'!$N$3:$X$70,AZ2,FALSE)</f>
        <v>#REF!</v>
      </c>
      <c r="BA4" s="160" t="e">
        <f>VLOOKUP(BA$1,'AB InBev SA'!$N$3:$X$70,BA2,FALSE)</f>
        <v>#REF!</v>
      </c>
      <c r="BB4" s="160" t="e">
        <f>VLOOKUP(BB$1,'AB InBev SA'!$N$3:$X$70,BB2,FALSE)</f>
        <v>#REF!</v>
      </c>
      <c r="BD4" s="111">
        <v>1</v>
      </c>
      <c r="BE4" s="111" t="str">
        <f>AR4</f>
        <v>ABInBev (December)</v>
      </c>
      <c r="BF4" s="93">
        <f>VLOOKUP(BF$1,'AB InBev SA'!$N$3:$X$70,BF2,FALSE)</f>
        <v>12587862.409016201</v>
      </c>
      <c r="BG4" s="93">
        <f>VLOOKUP(BG$1,'AB InBev SA'!$N$3:$X$70,BG2,FALSE)</f>
        <v>11412022.86049238</v>
      </c>
      <c r="BH4" s="93">
        <f>VLOOKUP(BH$1,'AB InBev SA'!$N$3:$X$70,BH2,FALSE)</f>
        <v>14178470.428893905</v>
      </c>
      <c r="BI4" s="93">
        <f>VLOOKUP(BI$1,'AB InBev SA'!$N$3:$X$70,BI2,FALSE)</f>
        <v>8144793.0318412548</v>
      </c>
      <c r="BJ4" s="93">
        <f>VLOOKUP(BJ$1,'AB InBev SA'!$N$3:$X$70,BJ2,FALSE)</f>
        <v>11009611.427654281</v>
      </c>
      <c r="BK4" s="93" t="e">
        <f>VLOOKUP(BK$1,'AB InBev SA'!$N$3:$X$70,BK2,FALSE)</f>
        <v>#DIV/0!</v>
      </c>
      <c r="BL4" s="93" t="e">
        <f>VLOOKUP(BL$1,'AB InBev SA'!$N$3:$X$70,BL2,FALSE)</f>
        <v>#DIV/0!</v>
      </c>
      <c r="BM4" s="93" t="e">
        <f>VLOOKUP(BM$1,'AB InBev SA'!$N$3:$X$70,BM2,FALSE)</f>
        <v>#DIV/0!</v>
      </c>
      <c r="BN4" s="93" t="e">
        <f>VLOOKUP(BN$1,'AB InBev SA'!$N$3:$X$70,BN2,FALSE)</f>
        <v>#DIV/0!</v>
      </c>
      <c r="BO4" s="93" t="e">
        <f>VLOOKUP(BO$1,'AB InBev SA'!$N$3:$X$70,BO2,FALSE)</f>
        <v>#DIV/0!</v>
      </c>
      <c r="BQ4" s="111">
        <v>1</v>
      </c>
      <c r="BR4" s="111" t="str">
        <f>BE4</f>
        <v>ABInBev (December)</v>
      </c>
      <c r="BS4" s="93">
        <f>VLOOKUP(BS$1,'AB InBev SA'!$N$3:$X$70,BS2,FALSE)</f>
        <v>-0.02</v>
      </c>
      <c r="BT4" s="93">
        <f>VLOOKUP(BT$1,'AB InBev SA'!$N$3:$X$70,BT2,FALSE)</f>
        <v>-0.03</v>
      </c>
      <c r="BU4" s="93">
        <f>VLOOKUP(BU$1,'AB InBev SA'!$N$3:$X$70,BU2,FALSE)</f>
        <v>0.24</v>
      </c>
      <c r="BV4" s="93">
        <f>VLOOKUP(BV$1,'AB InBev SA'!$N$3:$X$70,BV2,FALSE)</f>
        <v>0.04</v>
      </c>
      <c r="BW4" s="93">
        <f>VLOOKUP(BW$1,'AB InBev SA'!$N$3:$X$70,BW2,FALSE)</f>
        <v>0</v>
      </c>
      <c r="BX4" s="93">
        <f>VLOOKUP(BX$1,'AB InBev SA'!$N$3:$X$70,BX2,FALSE)</f>
        <v>0</v>
      </c>
      <c r="BY4" s="93">
        <f>VLOOKUP(BY$1,'AB InBev SA'!$N$3:$X$70,BY2,FALSE)</f>
        <v>0</v>
      </c>
      <c r="BZ4" s="93">
        <f>VLOOKUP(BZ$1,'AB InBev SA'!$N$3:$X$70,BZ2,FALSE)</f>
        <v>0</v>
      </c>
      <c r="CA4" s="93">
        <f>VLOOKUP(CA$1,'AB InBev SA'!$N$3:$X$70,CA2,FALSE)</f>
        <v>0</v>
      </c>
      <c r="CB4" s="93">
        <f>VLOOKUP(CB$1,'AB InBev SA'!$N$3:$X$70,CB2,FALSE)</f>
        <v>0</v>
      </c>
      <c r="CD4" s="111">
        <v>1</v>
      </c>
      <c r="CE4" s="111" t="str">
        <f>BR4</f>
        <v>ABInBev (December)</v>
      </c>
      <c r="CF4" s="93" t="e">
        <f>VLOOKUP(CF$1,'AB InBev SA'!$N$3:$X$70,CF2,FALSE)</f>
        <v>#VALUE!</v>
      </c>
      <c r="CG4" s="93" t="e">
        <f>VLOOKUP(CG$1,'AB InBev SA'!$N$3:$X$70,CG2,FALSE)</f>
        <v>#VALUE!</v>
      </c>
      <c r="CH4" s="93" t="e">
        <f>VLOOKUP(CH$1,'AB InBev SA'!$N$3:$X$70,CH2,FALSE)</f>
        <v>#VALUE!</v>
      </c>
      <c r="CI4" s="93" t="e">
        <f>VLOOKUP(CI$1,'AB InBev SA'!$N$3:$X$70,CI2,FALSE)</f>
        <v>#VALUE!</v>
      </c>
      <c r="CJ4" s="93" t="e">
        <f>VLOOKUP(CJ$1,'AB InBev SA'!$N$3:$X$70,CJ2,FALSE)</f>
        <v>#VALUE!</v>
      </c>
      <c r="CK4" s="93" t="e">
        <f>VLOOKUP(CK$1,'AB InBev SA'!$N$3:$X$70,CK2,FALSE)</f>
        <v>#DIV/0!</v>
      </c>
      <c r="CL4" s="93" t="e">
        <f>VLOOKUP(CL$1,'AB InBev SA'!$N$3:$X$70,CL2,FALSE)</f>
        <v>#DIV/0!</v>
      </c>
      <c r="CM4" s="93" t="e">
        <f>VLOOKUP(CM$1,'AB InBev SA'!$N$3:$X$70,CM2,FALSE)</f>
        <v>#DIV/0!</v>
      </c>
      <c r="CN4" s="93" t="e">
        <f>VLOOKUP(CN$1,'AB InBev SA'!$N$3:$X$70,CN2,FALSE)</f>
        <v>#DIV/0!</v>
      </c>
      <c r="CO4" s="93" t="e">
        <f>VLOOKUP(CO$1,'AB InBev SA'!$N$3:$X$70,CO2,FALSE)</f>
        <v>#DIV/0!</v>
      </c>
      <c r="CQ4" s="111">
        <v>1</v>
      </c>
      <c r="CR4" s="111" t="str">
        <f>CE4</f>
        <v>ABInBev (December)</v>
      </c>
      <c r="CS4" s="93" t="e">
        <f>VLOOKUP(CS$1,'AB InBev SA'!$N$3:$X$70,CS2,FALSE)</f>
        <v>#VALUE!</v>
      </c>
      <c r="CT4" s="93" t="e">
        <f>VLOOKUP(CT$1,'AB InBev SA'!$N$3:$X$70,CT2,FALSE)</f>
        <v>#VALUE!</v>
      </c>
      <c r="CU4" s="93" t="e">
        <f>VLOOKUP(CU$1,'AB InBev SA'!$N$3:$X$70,CU2,FALSE)</f>
        <v>#VALUE!</v>
      </c>
      <c r="CV4" s="93" t="e">
        <f>VLOOKUP(CV$1,'AB InBev SA'!$N$3:$X$70,CV2,FALSE)</f>
        <v>#VALUE!</v>
      </c>
      <c r="CW4" s="93" t="e">
        <f>VLOOKUP(CW$1,'AB InBev SA'!$N$3:$X$70,CW2,FALSE)</f>
        <v>#VALUE!</v>
      </c>
      <c r="CX4" s="93" t="e">
        <f>VLOOKUP(CX$1,'AB InBev SA'!$N$3:$X$70,CX2,FALSE)</f>
        <v>#REF!</v>
      </c>
      <c r="CY4" s="93" t="e">
        <f>VLOOKUP(CY$1,'AB InBev SA'!$N$3:$X$70,CY2,FALSE)</f>
        <v>#REF!</v>
      </c>
      <c r="CZ4" s="93" t="e">
        <f>VLOOKUP(CZ$1,'AB InBev SA'!$N$3:$X$70,CZ2,FALSE)</f>
        <v>#REF!</v>
      </c>
      <c r="DA4" s="93" t="e">
        <f>VLOOKUP(DA$1,'AB InBev SA'!$N$3:$X$70,DA2,FALSE)</f>
        <v>#REF!</v>
      </c>
      <c r="DB4" s="93" t="e">
        <f>VLOOKUP(DB$1,'AB InBev SA'!$N$3:$X$70,DB2,FALSE)</f>
        <v>#REF!</v>
      </c>
      <c r="DD4" s="111" t="e">
        <f>#REF!+1</f>
        <v>#REF!</v>
      </c>
      <c r="DE4" s="111" t="s">
        <v>357</v>
      </c>
      <c r="DF4" s="112">
        <v>50</v>
      </c>
      <c r="DG4" s="112">
        <v>46</v>
      </c>
      <c r="DH4" s="112">
        <v>116</v>
      </c>
      <c r="DI4" s="112">
        <v>73</v>
      </c>
      <c r="DJ4" s="112">
        <v>29</v>
      </c>
      <c r="DK4" s="112">
        <v>14</v>
      </c>
      <c r="DL4" s="112">
        <v>33</v>
      </c>
      <c r="DM4" s="112">
        <v>42</v>
      </c>
      <c r="DN4" s="112">
        <v>16</v>
      </c>
      <c r="DO4" s="112">
        <v>40</v>
      </c>
      <c r="DQ4" s="111" t="e">
        <f>#REF!+1</f>
        <v>#REF!</v>
      </c>
      <c r="DR4" s="111" t="s">
        <v>357</v>
      </c>
      <c r="DS4" s="112">
        <v>50</v>
      </c>
      <c r="DT4" s="112">
        <v>46</v>
      </c>
      <c r="DU4" s="112">
        <v>116</v>
      </c>
      <c r="DV4" s="112">
        <v>73</v>
      </c>
      <c r="DW4" s="112">
        <v>29</v>
      </c>
      <c r="DX4" s="112">
        <v>14</v>
      </c>
      <c r="DY4" s="112">
        <v>33</v>
      </c>
      <c r="DZ4" s="112">
        <v>42</v>
      </c>
      <c r="EA4" s="112">
        <v>16</v>
      </c>
      <c r="EB4" s="112">
        <v>40</v>
      </c>
      <c r="ED4" s="111" t="e">
        <f>#REF!+1</f>
        <v>#REF!</v>
      </c>
      <c r="EE4" s="111" t="s">
        <v>357</v>
      </c>
      <c r="EF4" s="112">
        <v>50</v>
      </c>
      <c r="EG4" s="112">
        <v>46</v>
      </c>
      <c r="EH4" s="112">
        <v>116</v>
      </c>
      <c r="EI4" s="112">
        <v>73</v>
      </c>
      <c r="EJ4" s="112">
        <v>29</v>
      </c>
      <c r="EK4" s="112">
        <v>14</v>
      </c>
      <c r="EL4" s="112">
        <v>33</v>
      </c>
      <c r="EM4" s="112">
        <v>42</v>
      </c>
      <c r="EN4" s="112">
        <v>16</v>
      </c>
      <c r="EO4" s="112">
        <v>40</v>
      </c>
      <c r="EQ4" s="111" t="e">
        <f>#REF!+1</f>
        <v>#REF!</v>
      </c>
      <c r="ER4" s="111" t="s">
        <v>357</v>
      </c>
      <c r="ES4" s="112">
        <v>50</v>
      </c>
      <c r="ET4" s="112">
        <v>46</v>
      </c>
      <c r="EU4" s="112">
        <v>116</v>
      </c>
      <c r="EV4" s="112">
        <v>73</v>
      </c>
      <c r="EW4" s="112">
        <v>29</v>
      </c>
      <c r="EX4" s="112">
        <v>14</v>
      </c>
      <c r="EY4" s="112">
        <v>33</v>
      </c>
      <c r="EZ4" s="112">
        <v>42</v>
      </c>
      <c r="FA4" s="112">
        <v>16</v>
      </c>
      <c r="FB4" s="112">
        <v>40</v>
      </c>
      <c r="FD4" s="111" t="e">
        <f>#REF!+1</f>
        <v>#REF!</v>
      </c>
      <c r="FE4" s="111" t="s">
        <v>357</v>
      </c>
      <c r="FF4" s="112">
        <v>50</v>
      </c>
      <c r="FG4" s="112">
        <v>46</v>
      </c>
      <c r="FH4" s="112">
        <v>116</v>
      </c>
      <c r="FI4" s="112">
        <v>73</v>
      </c>
      <c r="FJ4" s="112">
        <v>29</v>
      </c>
      <c r="FK4" s="112">
        <v>14</v>
      </c>
      <c r="FL4" s="112">
        <v>33</v>
      </c>
      <c r="FM4" s="112">
        <v>42</v>
      </c>
      <c r="FN4" s="112">
        <v>16</v>
      </c>
      <c r="FO4" s="112">
        <v>40</v>
      </c>
      <c r="FQ4" s="111" t="e">
        <f>#REF!+1</f>
        <v>#REF!</v>
      </c>
      <c r="FR4" s="111" t="s">
        <v>357</v>
      </c>
      <c r="FS4" s="112">
        <v>50</v>
      </c>
      <c r="FT4" s="112">
        <v>46</v>
      </c>
      <c r="FU4" s="112">
        <v>116</v>
      </c>
      <c r="FV4" s="112">
        <v>73</v>
      </c>
      <c r="FW4" s="112">
        <v>29</v>
      </c>
      <c r="FX4" s="112">
        <v>14</v>
      </c>
      <c r="FY4" s="112">
        <v>33</v>
      </c>
      <c r="FZ4" s="112">
        <v>42</v>
      </c>
      <c r="GA4" s="112">
        <v>16</v>
      </c>
      <c r="GB4" s="112">
        <v>40</v>
      </c>
      <c r="GD4" s="111" t="e">
        <f>#REF!+1</f>
        <v>#REF!</v>
      </c>
      <c r="GE4" s="111" t="s">
        <v>357</v>
      </c>
      <c r="GF4" s="112">
        <v>50</v>
      </c>
      <c r="GG4" s="112">
        <v>46</v>
      </c>
      <c r="GH4" s="112">
        <v>116</v>
      </c>
      <c r="GI4" s="112">
        <v>73</v>
      </c>
      <c r="GJ4" s="112">
        <v>29</v>
      </c>
      <c r="GK4" s="112">
        <v>14</v>
      </c>
      <c r="GL4" s="112">
        <v>33</v>
      </c>
      <c r="GM4" s="112">
        <v>42</v>
      </c>
      <c r="GN4" s="112">
        <v>16</v>
      </c>
      <c r="GO4" s="112">
        <v>40</v>
      </c>
      <c r="GQ4" s="111" t="e">
        <f>#REF!+1</f>
        <v>#REF!</v>
      </c>
      <c r="GR4" s="111" t="s">
        <v>357</v>
      </c>
      <c r="GS4" s="112">
        <v>50</v>
      </c>
      <c r="GT4" s="112">
        <v>46</v>
      </c>
      <c r="GU4" s="112">
        <v>116</v>
      </c>
      <c r="GV4" s="112">
        <v>73</v>
      </c>
      <c r="GW4" s="112">
        <v>29</v>
      </c>
      <c r="GX4" s="112">
        <v>14</v>
      </c>
      <c r="GY4" s="112">
        <v>33</v>
      </c>
      <c r="GZ4" s="112">
        <v>42</v>
      </c>
      <c r="HA4" s="112">
        <v>16</v>
      </c>
      <c r="HB4" s="112">
        <v>40</v>
      </c>
      <c r="HD4" s="111" t="e">
        <f>#REF!+1</f>
        <v>#REF!</v>
      </c>
      <c r="HE4" s="111" t="s">
        <v>357</v>
      </c>
      <c r="HF4" s="112">
        <v>50</v>
      </c>
      <c r="HG4" s="112">
        <v>46</v>
      </c>
      <c r="HH4" s="112">
        <v>116</v>
      </c>
      <c r="HI4" s="112">
        <v>73</v>
      </c>
      <c r="HJ4" s="112">
        <v>29</v>
      </c>
      <c r="HK4" s="112">
        <v>14</v>
      </c>
      <c r="HL4" s="112">
        <v>33</v>
      </c>
      <c r="HM4" s="112">
        <v>42</v>
      </c>
      <c r="HN4" s="112">
        <v>16</v>
      </c>
      <c r="HO4" s="112">
        <v>40</v>
      </c>
    </row>
    <row r="5" spans="2:223" s="29" customFormat="1" ht="18" customHeight="1" x14ac:dyDescent="0.25">
      <c r="B5" s="113">
        <f>B4+1</f>
        <v>2</v>
      </c>
      <c r="C5" s="114" t="str">
        <f>'Astral Foods Ltd'!N4</f>
        <v>ASTRAL (September)</v>
      </c>
      <c r="D5" s="72">
        <f>VLOOKUP(D$1,'Astral Foods Ltd'!$N$3:$X$70,D2,FALSE)</f>
        <v>0</v>
      </c>
      <c r="E5" s="72">
        <f>VLOOKUP(E$1,'Astral Foods Ltd'!$N$3:$X$70,E2,FALSE)</f>
        <v>0</v>
      </c>
      <c r="F5" s="72">
        <f>VLOOKUP(F$1,'Astral Foods Ltd'!$N$3:$X$70,F2,FALSE)</f>
        <v>0</v>
      </c>
      <c r="G5" s="72">
        <f>VLOOKUP(G$1,'Astral Foods Ltd'!$N$3:$X$70,G2,FALSE)</f>
        <v>0</v>
      </c>
      <c r="H5" s="72">
        <f>VLOOKUP(H$1,'Astral Foods Ltd'!$N$3:$X$70,H2,FALSE)</f>
        <v>0</v>
      </c>
      <c r="I5" s="72">
        <f>VLOOKUP(I$1,'Astral Foods Ltd'!$N$3:$X$70,I2,FALSE)</f>
        <v>0</v>
      </c>
      <c r="J5" s="72">
        <f>VLOOKUP(J$1,'Astral Foods Ltd'!$N$3:$X$70,J2,FALSE)</f>
        <v>0</v>
      </c>
      <c r="K5" s="72">
        <f>VLOOKUP(K$1,'Astral Foods Ltd'!$N$3:$X$70,K2,FALSE)</f>
        <v>0</v>
      </c>
      <c r="L5" s="72">
        <f>VLOOKUP(L$1,'Astral Foods Ltd'!$N$3:$X$70,L2,FALSE)</f>
        <v>0</v>
      </c>
      <c r="M5" s="72">
        <f>VLOOKUP(M$1,'Astral Foods Ltd'!$N$3:$X$70,M2,FALSE)</f>
        <v>0</v>
      </c>
      <c r="N5" s="70">
        <f t="shared" ref="N5:N21" si="17">COUNTIF(D5:M5,0)</f>
        <v>10</v>
      </c>
      <c r="O5" s="85" t="str">
        <f t="shared" ref="O5:O21" si="18">IF(N5&gt;5,"No-exclude from study","Yes-To be included in the study")</f>
        <v>No-exclude from study</v>
      </c>
      <c r="Q5" s="111">
        <f>Q4+1</f>
        <v>2</v>
      </c>
      <c r="R5" s="111" t="str">
        <f t="shared" ref="R5:R21" si="19">C5</f>
        <v>ASTRAL (September)</v>
      </c>
      <c r="S5" s="72">
        <f>VLOOKUP(S$1,'Astral Foods Ltd'!$N$3:$X$70,S2,FALSE)</f>
        <v>0</v>
      </c>
      <c r="T5" s="72">
        <f>VLOOKUP(T$1,'Astral Foods Ltd'!$N$3:$X$70,T2,FALSE)</f>
        <v>0</v>
      </c>
      <c r="U5" s="72">
        <f>VLOOKUP(U$1,'Astral Foods Ltd'!$N$3:$X$70,U2,FALSE)</f>
        <v>0</v>
      </c>
      <c r="V5" s="72">
        <f>VLOOKUP(V$1,'Astral Foods Ltd'!$N$3:$X$70,V2,FALSE)</f>
        <v>0</v>
      </c>
      <c r="W5" s="72">
        <f>VLOOKUP(W$1,'Astral Foods Ltd'!$N$3:$X$70,W2,FALSE)</f>
        <v>0</v>
      </c>
      <c r="X5" s="72">
        <f>VLOOKUP(X$1,'Astral Foods Ltd'!$N$3:$X$70,X2,FALSE)</f>
        <v>0</v>
      </c>
      <c r="Y5" s="72">
        <f>VLOOKUP(Y$1,'Astral Foods Ltd'!$N$3:$X$70,Y2,FALSE)</f>
        <v>0</v>
      </c>
      <c r="Z5" s="72">
        <f>VLOOKUP(Z$1,'Astral Foods Ltd'!$N$3:$X$70,Z2,FALSE)</f>
        <v>0</v>
      </c>
      <c r="AA5" s="72">
        <f>VLOOKUP(AA$1,'Astral Foods Ltd'!$N$3:$X$70,AA2,FALSE)</f>
        <v>0</v>
      </c>
      <c r="AB5" s="72">
        <f>VLOOKUP(AB$1,'Astral Foods Ltd'!$N$3:$X$70,AB2,FALSE)</f>
        <v>0</v>
      </c>
      <c r="AD5" s="111">
        <f>AD4+1</f>
        <v>2</v>
      </c>
      <c r="AE5" s="111" t="str">
        <f t="shared" ref="AE5:AE21" si="20">R5</f>
        <v>ASTRAL (September)</v>
      </c>
      <c r="AF5" s="92" t="e">
        <f>VLOOKUP(AF$1,'Astral Foods Ltd'!$N$3:$X$70,AF2,FALSE)</f>
        <v>#DIV/0!</v>
      </c>
      <c r="AG5" s="92" t="e">
        <f>VLOOKUP(AG$1,'Astral Foods Ltd'!$N$3:$X$70,AG2,FALSE)</f>
        <v>#DIV/0!</v>
      </c>
      <c r="AH5" s="92" t="e">
        <f>VLOOKUP(AH$1,'Astral Foods Ltd'!$N$3:$X$70,AH2,FALSE)</f>
        <v>#DIV/0!</v>
      </c>
      <c r="AI5" s="92" t="e">
        <f>VLOOKUP(AI$1,'Astral Foods Ltd'!$N$3:$X$70,AI2,FALSE)</f>
        <v>#DIV/0!</v>
      </c>
      <c r="AJ5" s="92" t="e">
        <f>VLOOKUP(AJ$1,'Astral Foods Ltd'!$N$3:$X$70,AJ2,FALSE)</f>
        <v>#DIV/0!</v>
      </c>
      <c r="AK5" s="92" t="e">
        <f>VLOOKUP(AK$1,'Astral Foods Ltd'!$N$3:$X$70,AK2,FALSE)</f>
        <v>#DIV/0!</v>
      </c>
      <c r="AL5" s="92" t="e">
        <f>VLOOKUP(AL$1,'Astral Foods Ltd'!$N$3:$X$70,AL2,FALSE)</f>
        <v>#DIV/0!</v>
      </c>
      <c r="AM5" s="92" t="e">
        <f>VLOOKUP(AM$1,'Astral Foods Ltd'!$N$3:$X$70,AM2,FALSE)</f>
        <v>#DIV/0!</v>
      </c>
      <c r="AN5" s="92" t="e">
        <f>VLOOKUP(AN$1,'Astral Foods Ltd'!$N$3:$X$70,AN2,FALSE)</f>
        <v>#DIV/0!</v>
      </c>
      <c r="AO5" s="92" t="e">
        <f>VLOOKUP(AO$1,'Astral Foods Ltd'!$N$3:$X$70,AO2,FALSE)</f>
        <v>#DIV/0!</v>
      </c>
      <c r="AQ5" s="111">
        <f>AQ4+1</f>
        <v>2</v>
      </c>
      <c r="AR5" s="111" t="str">
        <f t="shared" ref="AR5:AR21" si="21">AE5</f>
        <v>ASTRAL (September)</v>
      </c>
      <c r="AS5" s="161" t="e">
        <f>VLOOKUP(AS$1,'Astral Foods Ltd'!$N$3:$X$70,AS2,FALSE)</f>
        <v>#REF!</v>
      </c>
      <c r="AT5" s="161" t="e">
        <f>VLOOKUP(AT$1,'Astral Foods Ltd'!$N$3:$X$70,AT2,FALSE)</f>
        <v>#REF!</v>
      </c>
      <c r="AU5" s="161" t="e">
        <f>VLOOKUP(AU$1,'Astral Foods Ltd'!$N$3:$X$70,AU2,FALSE)</f>
        <v>#REF!</v>
      </c>
      <c r="AV5" s="161" t="e">
        <f>VLOOKUP(AV$1,'Astral Foods Ltd'!$N$3:$X$70,AV2,FALSE)</f>
        <v>#REF!</v>
      </c>
      <c r="AW5" s="161" t="e">
        <f>VLOOKUP(AW$1,'Astral Foods Ltd'!$N$3:$X$70,AW2,FALSE)</f>
        <v>#REF!</v>
      </c>
      <c r="AX5" s="161" t="e">
        <f>VLOOKUP(AX$1,'Astral Foods Ltd'!$N$3:$X$70,AX2,FALSE)</f>
        <v>#REF!</v>
      </c>
      <c r="AY5" s="161" t="e">
        <f>VLOOKUP(AY$1,'Astral Foods Ltd'!$N$3:$X$70,AY2,FALSE)</f>
        <v>#REF!</v>
      </c>
      <c r="AZ5" s="161" t="e">
        <f>VLOOKUP(AZ$1,'Astral Foods Ltd'!$N$3:$X$70,AZ2,FALSE)</f>
        <v>#REF!</v>
      </c>
      <c r="BA5" s="161" t="e">
        <f>VLOOKUP(BA$1,'Astral Foods Ltd'!$N$3:$X$70,BA2,FALSE)</f>
        <v>#REF!</v>
      </c>
      <c r="BB5" s="161" t="e">
        <f>VLOOKUP(BB$1,'Astral Foods Ltd'!$N$3:$X$70,BB2,FALSE)</f>
        <v>#REF!</v>
      </c>
      <c r="BD5" s="111">
        <f>BD4+1</f>
        <v>2</v>
      </c>
      <c r="BE5" s="111" t="str">
        <f t="shared" ref="BE5:BE21" si="22">AR5</f>
        <v>ASTRAL (September)</v>
      </c>
      <c r="BF5" s="94">
        <f>VLOOKUP(BF$1,'Astral Foods Ltd'!$N$3:$X$70,BF2,FALSE)</f>
        <v>0</v>
      </c>
      <c r="BG5" s="94">
        <f>VLOOKUP(BG$1,'Astral Foods Ltd'!$N$3:$X$70,BG2,FALSE)</f>
        <v>0</v>
      </c>
      <c r="BH5" s="94">
        <f>VLOOKUP(BH$1,'Astral Foods Ltd'!$N$3:$X$70,BH2,FALSE)</f>
        <v>0</v>
      </c>
      <c r="BI5" s="94">
        <f>VLOOKUP(BI$1,'Astral Foods Ltd'!$N$3:$X$70,BI2,FALSE)</f>
        <v>0</v>
      </c>
      <c r="BJ5" s="94">
        <f>VLOOKUP(BJ$1,'Astral Foods Ltd'!$N$3:$X$70,BJ2,FALSE)</f>
        <v>0</v>
      </c>
      <c r="BK5" s="94">
        <f>VLOOKUP(BK$1,'Astral Foods Ltd'!$N$3:$X$70,BK2,FALSE)</f>
        <v>0</v>
      </c>
      <c r="BL5" s="94">
        <f>VLOOKUP(BL$1,'Astral Foods Ltd'!$N$3:$X$70,BL2,FALSE)</f>
        <v>14.317743739240793</v>
      </c>
      <c r="BM5" s="94">
        <f>VLOOKUP(BM$1,'Astral Foods Ltd'!$N$3:$X$70,BM2,FALSE)</f>
        <v>17.395244887670156</v>
      </c>
      <c r="BN5" s="94">
        <f>VLOOKUP(BN$1,'Astral Foods Ltd'!$N$3:$X$70,BN2,FALSE)</f>
        <v>35.097085939850636</v>
      </c>
      <c r="BO5" s="94">
        <f>VLOOKUP(BO$1,'Astral Foods Ltd'!$N$3:$X$70,BO2,FALSE)</f>
        <v>0</v>
      </c>
      <c r="BQ5" s="111">
        <f>BQ4+1</f>
        <v>2</v>
      </c>
      <c r="BR5" s="111" t="str">
        <f t="shared" ref="BR5:BR21" si="23">BE5</f>
        <v>ASTRAL (September)</v>
      </c>
      <c r="BS5" s="94">
        <f>VLOOKUP(BS$1,'Astral Foods Ltd'!$N$3:$X$70,BS2,FALSE)</f>
        <v>0</v>
      </c>
      <c r="BT5" s="94">
        <f>VLOOKUP(BT$1,'Astral Foods Ltd'!$N$3:$X$70,BT2,FALSE)</f>
        <v>0</v>
      </c>
      <c r="BU5" s="94">
        <f>VLOOKUP(BU$1,'Astral Foods Ltd'!$N$3:$X$70,BU2,FALSE)</f>
        <v>0</v>
      </c>
      <c r="BV5" s="94">
        <f>VLOOKUP(BV$1,'Astral Foods Ltd'!$N$3:$X$70,BV2,FALSE)</f>
        <v>0</v>
      </c>
      <c r="BW5" s="94">
        <f>VLOOKUP(BW$1,'Astral Foods Ltd'!$N$3:$X$70,BW2,FALSE)</f>
        <v>0</v>
      </c>
      <c r="BX5" s="94">
        <f>VLOOKUP(BX$1,'Astral Foods Ltd'!$N$3:$X$70,BX2,FALSE)</f>
        <v>0</v>
      </c>
      <c r="BY5" s="94">
        <f>VLOOKUP(BY$1,'Astral Foods Ltd'!$N$3:$X$70,BY2,FALSE)</f>
        <v>0</v>
      </c>
      <c r="BZ5" s="94">
        <f>VLOOKUP(BZ$1,'Astral Foods Ltd'!$N$3:$X$70,BZ2,FALSE)</f>
        <v>0</v>
      </c>
      <c r="CA5" s="94">
        <f>VLOOKUP(CA$1,'Astral Foods Ltd'!$N$3:$X$70,CA2,FALSE)</f>
        <v>0</v>
      </c>
      <c r="CB5" s="94">
        <f>VLOOKUP(CB$1,'Astral Foods Ltd'!$N$3:$X$70,CB2,FALSE)</f>
        <v>0</v>
      </c>
      <c r="CD5" s="111">
        <f>CD4+1</f>
        <v>2</v>
      </c>
      <c r="CE5" s="111" t="str">
        <f t="shared" ref="CE5:CE21" si="24">BR5</f>
        <v>ASTRAL (September)</v>
      </c>
      <c r="CF5" s="94">
        <f>VLOOKUP(CF$1,'Astral Foods Ltd'!$N$3:$X$70,CF2,FALSE)</f>
        <v>218.73199999999997</v>
      </c>
      <c r="CG5" s="94">
        <f>VLOOKUP(CG$1,'Astral Foods Ltd'!$N$3:$X$70,CG2,FALSE)</f>
        <v>-156.20999999999992</v>
      </c>
      <c r="CH5" s="94">
        <f>VLOOKUP(CH$1,'Astral Foods Ltd'!$N$3:$X$70,CH2,FALSE)</f>
        <v>-490.84199999999998</v>
      </c>
      <c r="CI5" s="94">
        <f>VLOOKUP(CI$1,'Astral Foods Ltd'!$N$3:$X$70,CI2,FALSE)</f>
        <v>161.297</v>
      </c>
      <c r="CJ5" s="94">
        <f>VLOOKUP(CJ$1,'Astral Foods Ltd'!$N$3:$X$70,CJ2,FALSE)</f>
        <v>-204.89999999999995</v>
      </c>
      <c r="CK5" s="94">
        <f>VLOOKUP(CK$1,'Astral Foods Ltd'!$N$3:$X$70,CK2,FALSE)</f>
        <v>-24.976000000000028</v>
      </c>
      <c r="CL5" s="94">
        <f>VLOOKUP(CL$1,'Astral Foods Ltd'!$N$3:$X$70,CL2,FALSE)</f>
        <v>-52.315256260759199</v>
      </c>
      <c r="CM5" s="94">
        <f>VLOOKUP(CM$1,'Astral Foods Ltd'!$N$3:$X$70,CM2,FALSE)</f>
        <v>591.54224488767011</v>
      </c>
      <c r="CN5" s="94">
        <f>VLOOKUP(CN$1,'Astral Foods Ltd'!$N$3:$X$70,CN2,FALSE)</f>
        <v>-445.43391406014928</v>
      </c>
      <c r="CO5" s="94">
        <f>VLOOKUP(CO$1,'Astral Foods Ltd'!$N$3:$X$70,CO2,FALSE)</f>
        <v>-123.01800000000001</v>
      </c>
      <c r="CQ5" s="111">
        <f>CQ4+1</f>
        <v>2</v>
      </c>
      <c r="CR5" s="111" t="str">
        <f t="shared" ref="CR5:CR21" si="25">CE5</f>
        <v>ASTRAL (September)</v>
      </c>
      <c r="CS5" s="94" t="e">
        <f>VLOOKUP(CS$1,'Astral Foods Ltd'!$N$3:$X$70,CS2,FALSE)</f>
        <v>#REF!</v>
      </c>
      <c r="CT5" s="94" t="e">
        <f>VLOOKUP(CT$1,'Astral Foods Ltd'!$N$3:$X$70,CT2,FALSE)</f>
        <v>#REF!</v>
      </c>
      <c r="CU5" s="94" t="e">
        <f>VLOOKUP(CU$1,'Astral Foods Ltd'!$N$3:$X$70,CU2,FALSE)</f>
        <v>#REF!</v>
      </c>
      <c r="CV5" s="94" t="e">
        <f>VLOOKUP(CV$1,'Astral Foods Ltd'!$N$3:$X$70,CV2,FALSE)</f>
        <v>#REF!</v>
      </c>
      <c r="CW5" s="94" t="e">
        <f>VLOOKUP(CW$1,'Astral Foods Ltd'!$N$3:$X$70,CW2,FALSE)</f>
        <v>#REF!</v>
      </c>
      <c r="CX5" s="94" t="e">
        <f>VLOOKUP(CX$1,'Astral Foods Ltd'!$N$3:$X$70,CX2,FALSE)</f>
        <v>#REF!</v>
      </c>
      <c r="CY5" s="94" t="e">
        <f>VLOOKUP(CY$1,'Astral Foods Ltd'!$N$3:$X$70,CY2,FALSE)</f>
        <v>#REF!</v>
      </c>
      <c r="CZ5" s="94" t="e">
        <f>VLOOKUP(CZ$1,'Astral Foods Ltd'!$N$3:$X$70,CZ2,FALSE)</f>
        <v>#REF!</v>
      </c>
      <c r="DA5" s="94" t="e">
        <f>VLOOKUP(DA$1,'Astral Foods Ltd'!$N$3:$X$70,DA2,FALSE)</f>
        <v>#REF!</v>
      </c>
      <c r="DB5" s="94" t="e">
        <f>VLOOKUP(DB$1,'Astral Foods Ltd'!$N$3:$X$70,DB2,FALSE)</f>
        <v>#REF!</v>
      </c>
      <c r="DD5" s="111" t="e">
        <f>#REF!+1</f>
        <v>#REF!</v>
      </c>
      <c r="DE5" s="111" t="s">
        <v>374</v>
      </c>
      <c r="DF5" s="112">
        <v>195</v>
      </c>
      <c r="DG5" s="112">
        <v>224</v>
      </c>
      <c r="DH5" s="112">
        <v>262</v>
      </c>
      <c r="DI5" s="112">
        <v>275</v>
      </c>
      <c r="DJ5" s="112">
        <v>262</v>
      </c>
      <c r="DK5" s="112">
        <v>352</v>
      </c>
      <c r="DL5" s="112">
        <v>378</v>
      </c>
      <c r="DM5" s="112">
        <v>380</v>
      </c>
      <c r="DN5" s="112">
        <v>363</v>
      </c>
      <c r="DO5" s="112">
        <v>318</v>
      </c>
      <c r="DQ5" s="111" t="e">
        <f>#REF!+1</f>
        <v>#REF!</v>
      </c>
      <c r="DR5" s="111" t="s">
        <v>374</v>
      </c>
      <c r="DS5" s="112">
        <v>195</v>
      </c>
      <c r="DT5" s="112">
        <v>224</v>
      </c>
      <c r="DU5" s="112">
        <v>262</v>
      </c>
      <c r="DV5" s="112">
        <v>275</v>
      </c>
      <c r="DW5" s="112">
        <v>262</v>
      </c>
      <c r="DX5" s="112">
        <v>352</v>
      </c>
      <c r="DY5" s="112">
        <v>378</v>
      </c>
      <c r="DZ5" s="112">
        <v>380</v>
      </c>
      <c r="EA5" s="112">
        <v>363</v>
      </c>
      <c r="EB5" s="112">
        <v>318</v>
      </c>
      <c r="ED5" s="111" t="e">
        <f>#REF!+1</f>
        <v>#REF!</v>
      </c>
      <c r="EE5" s="111" t="s">
        <v>374</v>
      </c>
      <c r="EF5" s="112">
        <v>195</v>
      </c>
      <c r="EG5" s="112">
        <v>224</v>
      </c>
      <c r="EH5" s="112">
        <v>262</v>
      </c>
      <c r="EI5" s="112">
        <v>275</v>
      </c>
      <c r="EJ5" s="112">
        <v>262</v>
      </c>
      <c r="EK5" s="112">
        <v>352</v>
      </c>
      <c r="EL5" s="112">
        <v>378</v>
      </c>
      <c r="EM5" s="112">
        <v>380</v>
      </c>
      <c r="EN5" s="112">
        <v>363</v>
      </c>
      <c r="EO5" s="112">
        <v>318</v>
      </c>
      <c r="EQ5" s="111" t="e">
        <f>#REF!+1</f>
        <v>#REF!</v>
      </c>
      <c r="ER5" s="111" t="s">
        <v>374</v>
      </c>
      <c r="ES5" s="112">
        <v>195</v>
      </c>
      <c r="ET5" s="112">
        <v>224</v>
      </c>
      <c r="EU5" s="112">
        <v>262</v>
      </c>
      <c r="EV5" s="112">
        <v>275</v>
      </c>
      <c r="EW5" s="112">
        <v>262</v>
      </c>
      <c r="EX5" s="112">
        <v>352</v>
      </c>
      <c r="EY5" s="112">
        <v>378</v>
      </c>
      <c r="EZ5" s="112">
        <v>380</v>
      </c>
      <c r="FA5" s="112">
        <v>363</v>
      </c>
      <c r="FB5" s="112">
        <v>318</v>
      </c>
      <c r="FD5" s="111" t="e">
        <f>#REF!+1</f>
        <v>#REF!</v>
      </c>
      <c r="FE5" s="111" t="s">
        <v>374</v>
      </c>
      <c r="FF5" s="112">
        <v>195</v>
      </c>
      <c r="FG5" s="112">
        <v>224</v>
      </c>
      <c r="FH5" s="112">
        <v>262</v>
      </c>
      <c r="FI5" s="112">
        <v>275</v>
      </c>
      <c r="FJ5" s="112">
        <v>262</v>
      </c>
      <c r="FK5" s="112">
        <v>352</v>
      </c>
      <c r="FL5" s="112">
        <v>378</v>
      </c>
      <c r="FM5" s="112">
        <v>380</v>
      </c>
      <c r="FN5" s="112">
        <v>363</v>
      </c>
      <c r="FO5" s="112">
        <v>318</v>
      </c>
      <c r="FQ5" s="111" t="e">
        <f>#REF!+1</f>
        <v>#REF!</v>
      </c>
      <c r="FR5" s="111" t="s">
        <v>374</v>
      </c>
      <c r="FS5" s="112">
        <v>195</v>
      </c>
      <c r="FT5" s="112">
        <v>224</v>
      </c>
      <c r="FU5" s="112">
        <v>262</v>
      </c>
      <c r="FV5" s="112">
        <v>275</v>
      </c>
      <c r="FW5" s="112">
        <v>262</v>
      </c>
      <c r="FX5" s="112">
        <v>352</v>
      </c>
      <c r="FY5" s="112">
        <v>378</v>
      </c>
      <c r="FZ5" s="112">
        <v>380</v>
      </c>
      <c r="GA5" s="112">
        <v>363</v>
      </c>
      <c r="GB5" s="112">
        <v>318</v>
      </c>
      <c r="GD5" s="111" t="e">
        <f>#REF!+1</f>
        <v>#REF!</v>
      </c>
      <c r="GE5" s="111" t="s">
        <v>374</v>
      </c>
      <c r="GF5" s="112">
        <v>195</v>
      </c>
      <c r="GG5" s="112">
        <v>224</v>
      </c>
      <c r="GH5" s="112">
        <v>262</v>
      </c>
      <c r="GI5" s="112">
        <v>275</v>
      </c>
      <c r="GJ5" s="112">
        <v>262</v>
      </c>
      <c r="GK5" s="112">
        <v>352</v>
      </c>
      <c r="GL5" s="112">
        <v>378</v>
      </c>
      <c r="GM5" s="112">
        <v>380</v>
      </c>
      <c r="GN5" s="112">
        <v>363</v>
      </c>
      <c r="GO5" s="112">
        <v>318</v>
      </c>
      <c r="GQ5" s="111" t="e">
        <f>#REF!+1</f>
        <v>#REF!</v>
      </c>
      <c r="GR5" s="111" t="s">
        <v>374</v>
      </c>
      <c r="GS5" s="112">
        <v>195</v>
      </c>
      <c r="GT5" s="112">
        <v>224</v>
      </c>
      <c r="GU5" s="112">
        <v>262</v>
      </c>
      <c r="GV5" s="112">
        <v>275</v>
      </c>
      <c r="GW5" s="112">
        <v>262</v>
      </c>
      <c r="GX5" s="112">
        <v>352</v>
      </c>
      <c r="GY5" s="112">
        <v>378</v>
      </c>
      <c r="GZ5" s="112">
        <v>380</v>
      </c>
      <c r="HA5" s="112">
        <v>363</v>
      </c>
      <c r="HB5" s="112">
        <v>318</v>
      </c>
      <c r="HD5" s="111" t="e">
        <f>#REF!+1</f>
        <v>#REF!</v>
      </c>
      <c r="HE5" s="111" t="s">
        <v>374</v>
      </c>
      <c r="HF5" s="112">
        <v>195</v>
      </c>
      <c r="HG5" s="112">
        <v>224</v>
      </c>
      <c r="HH5" s="112">
        <v>262</v>
      </c>
      <c r="HI5" s="112">
        <v>275</v>
      </c>
      <c r="HJ5" s="112">
        <v>262</v>
      </c>
      <c r="HK5" s="112">
        <v>352</v>
      </c>
      <c r="HL5" s="112">
        <v>378</v>
      </c>
      <c r="HM5" s="112">
        <v>380</v>
      </c>
      <c r="HN5" s="112">
        <v>363</v>
      </c>
      <c r="HO5" s="112">
        <v>318</v>
      </c>
    </row>
    <row r="6" spans="2:223" s="29" customFormat="1" ht="27" customHeight="1" x14ac:dyDescent="0.25">
      <c r="B6" s="113">
        <f t="shared" ref="B6:B21" si="26">B5+1</f>
        <v>3</v>
      </c>
      <c r="C6" s="115" t="str">
        <f>'AVI LTD'!N4</f>
        <v>A V I (June)</v>
      </c>
      <c r="D6" s="72">
        <f>VLOOKUP(D$1,'AVI LTD'!$N$3:$X$70,D2,FALSE)</f>
        <v>477</v>
      </c>
      <c r="E6" s="72">
        <f>VLOOKUP(E$1,'AVI LTD'!$N$3:$X$70,E2,FALSE)</f>
        <v>477</v>
      </c>
      <c r="F6" s="72">
        <f>VLOOKUP(F$1,'AVI LTD'!$N$3:$X$70,F2,FALSE)</f>
        <v>477</v>
      </c>
      <c r="G6" s="72">
        <f>VLOOKUP(G$1,'AVI LTD'!$N$3:$X$70,G2,FALSE)</f>
        <v>477</v>
      </c>
      <c r="H6" s="72">
        <f>VLOOKUP(H$1,'AVI LTD'!$N$3:$X$70,H2,FALSE)</f>
        <v>477</v>
      </c>
      <c r="I6" s="72">
        <f>VLOOKUP(I$1,'AVI LTD'!$N$3:$X$70,I2,FALSE)</f>
        <v>477</v>
      </c>
      <c r="J6" s="72">
        <f>VLOOKUP(J$1,'AVI LTD'!$N$3:$X$70,J2,FALSE)</f>
        <v>477</v>
      </c>
      <c r="K6" s="72">
        <f>VLOOKUP(K$1,'AVI LTD'!$N$3:$X$70,K2,FALSE)</f>
        <v>477</v>
      </c>
      <c r="L6" s="72">
        <f>VLOOKUP(L$1,'AVI LTD'!$N$3:$X$70,L2,FALSE)</f>
        <v>477</v>
      </c>
      <c r="M6" s="72">
        <f>VLOOKUP(M$1,'AVI LTD'!$N$3:$X$70,M2,FALSE)</f>
        <v>596</v>
      </c>
      <c r="N6" s="70">
        <f t="shared" si="17"/>
        <v>0</v>
      </c>
      <c r="O6" s="85" t="str">
        <f t="shared" si="18"/>
        <v>Yes-To be included in the study</v>
      </c>
      <c r="Q6" s="111">
        <f t="shared" ref="Q6:Q21" si="27">Q5+1</f>
        <v>3</v>
      </c>
      <c r="R6" s="111" t="str">
        <f t="shared" si="19"/>
        <v>A V I (June)</v>
      </c>
      <c r="S6" s="72" t="str">
        <f>VLOOKUP(S$1,'AVI LTD'!$N$3:$X$70,S2,FALSE)</f>
        <v>8,978,300</v>
      </c>
      <c r="T6" s="72" t="str">
        <f>VLOOKUP(T$1,'AVI LTD'!$N$3:$X$70,T2,FALSE)</f>
        <v>8,738,400</v>
      </c>
      <c r="U6" s="72" t="str">
        <f>VLOOKUP(U$1,'AVI LTD'!$N$3:$X$70,U2,FALSE)</f>
        <v>8,272,200</v>
      </c>
      <c r="V6" s="72" t="str">
        <f>VLOOKUP(V$1,'AVI LTD'!$N$3:$X$70,V2,FALSE)</f>
        <v>7,885,700</v>
      </c>
      <c r="W6" s="72" t="str">
        <f>VLOOKUP(W$1,'AVI LTD'!$N$3:$X$70,W2,FALSE)</f>
        <v>6,887,400</v>
      </c>
      <c r="X6" s="72" t="str">
        <f>VLOOKUP(X$1,'AVI LTD'!$N$3:$X$70,X2,FALSE)</f>
        <v>5,956,000</v>
      </c>
      <c r="Y6" s="72" t="str">
        <f>VLOOKUP(Y$1,'AVI LTD'!$N$3:$X$70,Y2,FALSE)</f>
        <v>5,423,200</v>
      </c>
      <c r="Z6" s="72" t="str">
        <f>VLOOKUP(Z$1,'AVI LTD'!$N$3:$X$70,Z2,FALSE)</f>
        <v>4,781,300</v>
      </c>
      <c r="AA6" s="72" t="str">
        <f>VLOOKUP(AA$1,'AVI LTD'!$N$3:$X$70,AA2,FALSE)</f>
        <v>4,623,800</v>
      </c>
      <c r="AB6" s="72" t="str">
        <f>VLOOKUP(AB$1,'AVI LTD'!$N$3:$X$70,AB2,FALSE)</f>
        <v>4,694,900</v>
      </c>
      <c r="AD6" s="111">
        <f t="shared" ref="AD6:AD21" si="28">AD5+1</f>
        <v>3</v>
      </c>
      <c r="AE6" s="111" t="str">
        <f t="shared" si="20"/>
        <v>A V I (June)</v>
      </c>
      <c r="AF6" s="92" t="e">
        <f>VLOOKUP(AF$1,'AVI LTD'!$N$3:$X$70,AF2,FALSE)</f>
        <v>#VALUE!</v>
      </c>
      <c r="AG6" s="92" t="e">
        <f>VLOOKUP(AG$1,'AVI LTD'!$N$3:$X$70,AG2,FALSE)</f>
        <v>#VALUE!</v>
      </c>
      <c r="AH6" s="92" t="e">
        <f>VLOOKUP(AH$1,'AVI LTD'!$N$3:$X$70,AH2,FALSE)</f>
        <v>#VALUE!</v>
      </c>
      <c r="AI6" s="92" t="e">
        <f>VLOOKUP(AI$1,'AVI LTD'!$N$3:$X$70,AI2,FALSE)</f>
        <v>#VALUE!</v>
      </c>
      <c r="AJ6" s="92" t="e">
        <f>VLOOKUP(AJ$1,'AVI LTD'!$N$3:$X$70,AJ2,FALSE)</f>
        <v>#VALUE!</v>
      </c>
      <c r="AK6" s="92" t="e">
        <f>VLOOKUP(AK$1,'AVI LTD'!$N$3:$X$70,AK2,FALSE)</f>
        <v>#VALUE!</v>
      </c>
      <c r="AL6" s="92" t="e">
        <f>VLOOKUP(AL$1,'AVI LTD'!$N$3:$X$70,AL2,FALSE)</f>
        <v>#VALUE!</v>
      </c>
      <c r="AM6" s="92" t="e">
        <f>VLOOKUP(AM$1,'AVI LTD'!$N$3:$X$70,AM2,FALSE)</f>
        <v>#VALUE!</v>
      </c>
      <c r="AN6" s="92" t="e">
        <f>VLOOKUP(AN$1,'AVI LTD'!$N$3:$X$70,AN2,FALSE)</f>
        <v>#VALUE!</v>
      </c>
      <c r="AO6" s="92" t="e">
        <f>VLOOKUP(AO$1,'AVI LTD'!$N$3:$X$70,AO2,FALSE)</f>
        <v>#VALUE!</v>
      </c>
      <c r="AQ6" s="111">
        <f t="shared" ref="AQ6:AQ21" si="29">AQ5+1</f>
        <v>3</v>
      </c>
      <c r="AR6" s="111" t="str">
        <f t="shared" si="21"/>
        <v>A V I (June)</v>
      </c>
      <c r="AS6" s="161" t="e">
        <f>VLOOKUP(AS$1,'AVI LTD'!$N$3:$X$70,AS2,FALSE)</f>
        <v>#REF!</v>
      </c>
      <c r="AT6" s="161" t="e">
        <f>VLOOKUP(AT$1,'AVI LTD'!$N$3:$X$70,AT2,FALSE)</f>
        <v>#REF!</v>
      </c>
      <c r="AU6" s="161" t="e">
        <f>VLOOKUP(AU$1,'AVI LTD'!$N$3:$X$70,AU2,FALSE)</f>
        <v>#REF!</v>
      </c>
      <c r="AV6" s="161" t="e">
        <f>VLOOKUP(AV$1,'AVI LTD'!$N$3:$X$70,AV2,FALSE)</f>
        <v>#REF!</v>
      </c>
      <c r="AW6" s="161" t="e">
        <f>VLOOKUP(AW$1,'AVI LTD'!$N$3:$X$70,AW2,FALSE)</f>
        <v>#REF!</v>
      </c>
      <c r="AX6" s="161" t="e">
        <f>VLOOKUP(AX$1,'AVI LTD'!$N$3:$X$70,AX2,FALSE)</f>
        <v>#REF!</v>
      </c>
      <c r="AY6" s="161" t="e">
        <f>VLOOKUP(AY$1,'AVI LTD'!$N$3:$X$70,AY2,FALSE)</f>
        <v>#REF!</v>
      </c>
      <c r="AZ6" s="161" t="e">
        <f>VLOOKUP(AZ$1,'AVI LTD'!$N$3:$X$70,AZ2,FALSE)</f>
        <v>#REF!</v>
      </c>
      <c r="BA6" s="161" t="e">
        <f>VLOOKUP(BA$1,'AVI LTD'!$N$3:$X$70,BA2,FALSE)</f>
        <v>#REF!</v>
      </c>
      <c r="BB6" s="161" t="e">
        <f>VLOOKUP(BB$1,'AVI LTD'!$N$3:$X$70,BB2,FALSE)</f>
        <v>#REF!</v>
      </c>
      <c r="BD6" s="111">
        <f t="shared" ref="BD6:BD21" si="30">BD5+1</f>
        <v>3</v>
      </c>
      <c r="BE6" s="111" t="str">
        <f t="shared" si="22"/>
        <v>A V I (June)</v>
      </c>
      <c r="BF6" s="94">
        <f>VLOOKUP(BF$1,'AVI LTD'!$N$3:$X$70,BF2,FALSE)</f>
        <v>5.9149083362158423</v>
      </c>
      <c r="BG6" s="94">
        <f>VLOOKUP(BG$1,'AVI LTD'!$N$3:$X$70,BG2,FALSE)</f>
        <v>5.525547098001903</v>
      </c>
      <c r="BH6" s="94">
        <f>VLOOKUP(BH$1,'AVI LTD'!$N$3:$X$70,BH2,FALSE)</f>
        <v>5.078978494623656</v>
      </c>
      <c r="BI6" s="94">
        <f>VLOOKUP(BI$1,'AVI LTD'!$N$3:$X$70,BI2,FALSE)</f>
        <v>6.475043194471108</v>
      </c>
      <c r="BJ6" s="94">
        <f>VLOOKUP(BJ$1,'AVI LTD'!$N$3:$X$70,BJ2,FALSE)</f>
        <v>7.0074296357615893</v>
      </c>
      <c r="BK6" s="94">
        <f>VLOOKUP(BK$1,'AVI LTD'!$N$3:$X$70,BK2,FALSE)</f>
        <v>6.9771070350592064</v>
      </c>
      <c r="BL6" s="94">
        <f>VLOOKUP(BL$1,'AVI LTD'!$N$3:$X$70,BL2,FALSE)</f>
        <v>9.9748340854791611</v>
      </c>
      <c r="BM6" s="94">
        <f>VLOOKUP(BM$1,'AVI LTD'!$N$3:$X$70,BM2,FALSE)</f>
        <v>14.708298171589311</v>
      </c>
      <c r="BN6" s="94">
        <f>VLOOKUP(BN$1,'AVI LTD'!$N$3:$X$70,BN2,FALSE)</f>
        <v>15.572494857478695</v>
      </c>
      <c r="BO6" s="94">
        <f>VLOOKUP(BO$1,'AVI LTD'!$N$3:$X$70,BO2,FALSE)</f>
        <v>14.649001130795327</v>
      </c>
      <c r="BQ6" s="111">
        <f t="shared" ref="BQ6:BQ21" si="31">BQ5+1</f>
        <v>3</v>
      </c>
      <c r="BR6" s="111" t="str">
        <f t="shared" si="23"/>
        <v>A V I (June)</v>
      </c>
      <c r="BS6" s="94" t="e">
        <f>VLOOKUP(BS$1,'AVI LTD'!$N$3:$X$70,BS2,FALSE)</f>
        <v>#VALUE!</v>
      </c>
      <c r="BT6" s="94" t="e">
        <f>VLOOKUP(BT$1,'AVI LTD'!$N$3:$X$70,BT2,FALSE)</f>
        <v>#VALUE!</v>
      </c>
      <c r="BU6" s="94" t="e">
        <f>VLOOKUP(BU$1,'AVI LTD'!$N$3:$X$70,BU2,FALSE)</f>
        <v>#VALUE!</v>
      </c>
      <c r="BV6" s="94" t="e">
        <f>VLOOKUP(BV$1,'AVI LTD'!$N$3:$X$70,BV2,FALSE)</f>
        <v>#VALUE!</v>
      </c>
      <c r="BW6" s="94" t="e">
        <f>VLOOKUP(BW$1,'AVI LTD'!$N$3:$X$70,BW2,FALSE)</f>
        <v>#VALUE!</v>
      </c>
      <c r="BX6" s="94" t="e">
        <f>VLOOKUP(BX$1,'AVI LTD'!$N$3:$X$70,BX2,FALSE)</f>
        <v>#VALUE!</v>
      </c>
      <c r="BY6" s="94" t="e">
        <f>VLOOKUP(BY$1,'AVI LTD'!$N$3:$X$70,BY2,FALSE)</f>
        <v>#VALUE!</v>
      </c>
      <c r="BZ6" s="94" t="e">
        <f>VLOOKUP(BZ$1,'AVI LTD'!$N$3:$X$70,BZ2,FALSE)</f>
        <v>#VALUE!</v>
      </c>
      <c r="CA6" s="94" t="e">
        <f>VLOOKUP(CA$1,'AVI LTD'!$N$3:$X$70,CA2,FALSE)</f>
        <v>#VALUE!</v>
      </c>
      <c r="CB6" s="94" t="e">
        <f>VLOOKUP(CB$1,'AVI LTD'!$N$3:$X$70,CB2,FALSE)</f>
        <v>#VALUE!</v>
      </c>
      <c r="CD6" s="111">
        <f t="shared" ref="CD6:CD21" si="32">CD5+1</f>
        <v>3</v>
      </c>
      <c r="CE6" s="111" t="str">
        <f t="shared" si="24"/>
        <v>A V I (June)</v>
      </c>
      <c r="CF6" s="94" t="e">
        <f>VLOOKUP(CF$1,'AVI LTD'!$N$3:$X$70,CF2,FALSE)</f>
        <v>#VALUE!</v>
      </c>
      <c r="CG6" s="94" t="e">
        <f>VLOOKUP(CG$1,'AVI LTD'!$N$3:$X$70,CG2,FALSE)</f>
        <v>#VALUE!</v>
      </c>
      <c r="CH6" s="94" t="e">
        <f>VLOOKUP(CH$1,'AVI LTD'!$N$3:$X$70,CH2,FALSE)</f>
        <v>#VALUE!</v>
      </c>
      <c r="CI6" s="94" t="e">
        <f>VLOOKUP(CI$1,'AVI LTD'!$N$3:$X$70,CI2,FALSE)</f>
        <v>#VALUE!</v>
      </c>
      <c r="CJ6" s="94" t="e">
        <f>VLOOKUP(CJ$1,'AVI LTD'!$N$3:$X$70,CJ2,FALSE)</f>
        <v>#VALUE!</v>
      </c>
      <c r="CK6" s="94" t="e">
        <f>VLOOKUP(CK$1,'AVI LTD'!$N$3:$X$70,CK2,FALSE)</f>
        <v>#VALUE!</v>
      </c>
      <c r="CL6" s="94" t="e">
        <f>VLOOKUP(CL$1,'AVI LTD'!$N$3:$X$70,CL2,FALSE)</f>
        <v>#VALUE!</v>
      </c>
      <c r="CM6" s="94" t="e">
        <f>VLOOKUP(CM$1,'AVI LTD'!$N$3:$X$70,CM2,FALSE)</f>
        <v>#VALUE!</v>
      </c>
      <c r="CN6" s="94" t="e">
        <f>VLOOKUP(CN$1,'AVI LTD'!$N$3:$X$70,CN2,FALSE)</f>
        <v>#VALUE!</v>
      </c>
      <c r="CO6" s="94" t="e">
        <f>VLOOKUP(CO$1,'AVI LTD'!$N$3:$X$70,CO2,FALSE)</f>
        <v>#VALUE!</v>
      </c>
      <c r="CQ6" s="111">
        <f t="shared" ref="CQ6:CQ21" si="33">CQ5+1</f>
        <v>3</v>
      </c>
      <c r="CR6" s="111" t="str">
        <f t="shared" si="25"/>
        <v>A V I (June)</v>
      </c>
      <c r="CS6" s="94" t="e">
        <f>VLOOKUP(CS$1,'AVI LTD'!$N$3:$X$70,CS2,FALSE)</f>
        <v>#REF!</v>
      </c>
      <c r="CT6" s="94" t="e">
        <f>VLOOKUP(CT$1,'AVI LTD'!$N$3:$X$70,CT2,FALSE)</f>
        <v>#REF!</v>
      </c>
      <c r="CU6" s="94" t="e">
        <f>VLOOKUP(CU$1,'AVI LTD'!$N$3:$X$70,CU2,FALSE)</f>
        <v>#REF!</v>
      </c>
      <c r="CV6" s="94" t="e">
        <f>VLOOKUP(CV$1,'AVI LTD'!$N$3:$X$70,CV2,FALSE)</f>
        <v>#REF!</v>
      </c>
      <c r="CW6" s="94" t="e">
        <f>VLOOKUP(CW$1,'AVI LTD'!$N$3:$X$70,CW2,FALSE)</f>
        <v>#REF!</v>
      </c>
      <c r="CX6" s="94" t="e">
        <f>VLOOKUP(CX$1,'AVI LTD'!$N$3:$X$70,CX2,FALSE)</f>
        <v>#REF!</v>
      </c>
      <c r="CY6" s="94" t="e">
        <f>VLOOKUP(CY$1,'AVI LTD'!$N$3:$X$70,CY2,FALSE)</f>
        <v>#REF!</v>
      </c>
      <c r="CZ6" s="94" t="e">
        <f>VLOOKUP(CZ$1,'AVI LTD'!$N$3:$X$70,CZ2,FALSE)</f>
        <v>#REF!</v>
      </c>
      <c r="DA6" s="94" t="e">
        <f>VLOOKUP(DA$1,'AVI LTD'!$N$3:$X$70,DA2,FALSE)</f>
        <v>#REF!</v>
      </c>
      <c r="DB6" s="94" t="e">
        <f>VLOOKUP(DB$1,'AVI LTD'!$N$3:$X$70,DB2,FALSE)</f>
        <v>#REF!</v>
      </c>
      <c r="DD6" s="111" t="e">
        <f t="shared" ref="DD6:DD21" si="34">DD5+1</f>
        <v>#REF!</v>
      </c>
      <c r="DE6" s="111" t="s">
        <v>380</v>
      </c>
      <c r="DF6" s="112">
        <v>0.33</v>
      </c>
      <c r="DG6" s="112">
        <v>0.4</v>
      </c>
      <c r="DH6" s="112">
        <v>0.41</v>
      </c>
      <c r="DI6" s="112">
        <v>0.44</v>
      </c>
      <c r="DJ6" s="112">
        <v>0.44</v>
      </c>
      <c r="DK6" s="112">
        <v>0.42</v>
      </c>
      <c r="DL6" s="112">
        <v>0.37</v>
      </c>
      <c r="DM6" s="112">
        <v>0.38</v>
      </c>
      <c r="DN6" s="112">
        <v>0.35</v>
      </c>
      <c r="DO6" s="112">
        <v>0.34</v>
      </c>
      <c r="DQ6" s="111" t="e">
        <f t="shared" ref="DQ6:DQ21" si="35">DQ5+1</f>
        <v>#REF!</v>
      </c>
      <c r="DR6" s="111" t="s">
        <v>380</v>
      </c>
      <c r="DS6" s="112">
        <v>0.33</v>
      </c>
      <c r="DT6" s="112">
        <v>0.4</v>
      </c>
      <c r="DU6" s="112">
        <v>0.41</v>
      </c>
      <c r="DV6" s="112">
        <v>0.44</v>
      </c>
      <c r="DW6" s="112">
        <v>0.44</v>
      </c>
      <c r="DX6" s="112">
        <v>0.42</v>
      </c>
      <c r="DY6" s="112">
        <v>0.37</v>
      </c>
      <c r="DZ6" s="112">
        <v>0.38</v>
      </c>
      <c r="EA6" s="112">
        <v>0.35</v>
      </c>
      <c r="EB6" s="112">
        <v>0.34</v>
      </c>
      <c r="ED6" s="111" t="e">
        <f t="shared" ref="ED6:ED21" si="36">ED5+1</f>
        <v>#REF!</v>
      </c>
      <c r="EE6" s="111" t="s">
        <v>380</v>
      </c>
      <c r="EF6" s="112">
        <v>0.33</v>
      </c>
      <c r="EG6" s="112">
        <v>0.4</v>
      </c>
      <c r="EH6" s="112">
        <v>0.41</v>
      </c>
      <c r="EI6" s="112">
        <v>0.44</v>
      </c>
      <c r="EJ6" s="112">
        <v>0.44</v>
      </c>
      <c r="EK6" s="112">
        <v>0.42</v>
      </c>
      <c r="EL6" s="112">
        <v>0.37</v>
      </c>
      <c r="EM6" s="112">
        <v>0.38</v>
      </c>
      <c r="EN6" s="112">
        <v>0.35</v>
      </c>
      <c r="EO6" s="112">
        <v>0.34</v>
      </c>
      <c r="EQ6" s="111" t="e">
        <f t="shared" ref="EQ6:EQ21" si="37">EQ5+1</f>
        <v>#REF!</v>
      </c>
      <c r="ER6" s="111" t="s">
        <v>380</v>
      </c>
      <c r="ES6" s="112">
        <v>0.33</v>
      </c>
      <c r="ET6" s="112">
        <v>0.4</v>
      </c>
      <c r="EU6" s="112">
        <v>0.41</v>
      </c>
      <c r="EV6" s="112">
        <v>0.44</v>
      </c>
      <c r="EW6" s="112">
        <v>0.44</v>
      </c>
      <c r="EX6" s="112">
        <v>0.42</v>
      </c>
      <c r="EY6" s="112">
        <v>0.37</v>
      </c>
      <c r="EZ6" s="112">
        <v>0.38</v>
      </c>
      <c r="FA6" s="112">
        <v>0.35</v>
      </c>
      <c r="FB6" s="112">
        <v>0.34</v>
      </c>
      <c r="FD6" s="111" t="e">
        <f t="shared" ref="FD6:FD21" si="38">FD5+1</f>
        <v>#REF!</v>
      </c>
      <c r="FE6" s="111" t="s">
        <v>380</v>
      </c>
      <c r="FF6" s="112">
        <v>0.33</v>
      </c>
      <c r="FG6" s="112">
        <v>0.4</v>
      </c>
      <c r="FH6" s="112">
        <v>0.41</v>
      </c>
      <c r="FI6" s="112">
        <v>0.44</v>
      </c>
      <c r="FJ6" s="112">
        <v>0.44</v>
      </c>
      <c r="FK6" s="112">
        <v>0.42</v>
      </c>
      <c r="FL6" s="112">
        <v>0.37</v>
      </c>
      <c r="FM6" s="112">
        <v>0.38</v>
      </c>
      <c r="FN6" s="112">
        <v>0.35</v>
      </c>
      <c r="FO6" s="112">
        <v>0.34</v>
      </c>
      <c r="FQ6" s="111" t="e">
        <f t="shared" ref="FQ6:FQ21" si="39">FQ5+1</f>
        <v>#REF!</v>
      </c>
      <c r="FR6" s="111" t="s">
        <v>380</v>
      </c>
      <c r="FS6" s="112">
        <v>0.33</v>
      </c>
      <c r="FT6" s="112">
        <v>0.4</v>
      </c>
      <c r="FU6" s="112">
        <v>0.41</v>
      </c>
      <c r="FV6" s="112">
        <v>0.44</v>
      </c>
      <c r="FW6" s="112">
        <v>0.44</v>
      </c>
      <c r="FX6" s="112">
        <v>0.42</v>
      </c>
      <c r="FY6" s="112">
        <v>0.37</v>
      </c>
      <c r="FZ6" s="112">
        <v>0.38</v>
      </c>
      <c r="GA6" s="112">
        <v>0.35</v>
      </c>
      <c r="GB6" s="112">
        <v>0.34</v>
      </c>
      <c r="GD6" s="111" t="e">
        <f t="shared" ref="GD6:GD21" si="40">GD5+1</f>
        <v>#REF!</v>
      </c>
      <c r="GE6" s="111" t="s">
        <v>380</v>
      </c>
      <c r="GF6" s="112">
        <v>0.33</v>
      </c>
      <c r="GG6" s="112">
        <v>0.4</v>
      </c>
      <c r="GH6" s="112">
        <v>0.41</v>
      </c>
      <c r="GI6" s="112">
        <v>0.44</v>
      </c>
      <c r="GJ6" s="112">
        <v>0.44</v>
      </c>
      <c r="GK6" s="112">
        <v>0.42</v>
      </c>
      <c r="GL6" s="112">
        <v>0.37</v>
      </c>
      <c r="GM6" s="112">
        <v>0.38</v>
      </c>
      <c r="GN6" s="112">
        <v>0.35</v>
      </c>
      <c r="GO6" s="112">
        <v>0.34</v>
      </c>
      <c r="GQ6" s="111" t="e">
        <f t="shared" ref="GQ6:GQ21" si="41">GQ5+1</f>
        <v>#REF!</v>
      </c>
      <c r="GR6" s="111" t="s">
        <v>380</v>
      </c>
      <c r="GS6" s="112">
        <v>0.33</v>
      </c>
      <c r="GT6" s="112">
        <v>0.4</v>
      </c>
      <c r="GU6" s="112">
        <v>0.41</v>
      </c>
      <c r="GV6" s="112">
        <v>0.44</v>
      </c>
      <c r="GW6" s="112">
        <v>0.44</v>
      </c>
      <c r="GX6" s="112">
        <v>0.42</v>
      </c>
      <c r="GY6" s="112">
        <v>0.37</v>
      </c>
      <c r="GZ6" s="112">
        <v>0.38</v>
      </c>
      <c r="HA6" s="112">
        <v>0.35</v>
      </c>
      <c r="HB6" s="112">
        <v>0.34</v>
      </c>
      <c r="HD6" s="111" t="e">
        <f t="shared" ref="HD6:HD21" si="42">HD5+1</f>
        <v>#REF!</v>
      </c>
      <c r="HE6" s="111" t="s">
        <v>380</v>
      </c>
      <c r="HF6" s="112">
        <v>0.33</v>
      </c>
      <c r="HG6" s="112">
        <v>0.4</v>
      </c>
      <c r="HH6" s="112">
        <v>0.41</v>
      </c>
      <c r="HI6" s="112">
        <v>0.44</v>
      </c>
      <c r="HJ6" s="112">
        <v>0.44</v>
      </c>
      <c r="HK6" s="112">
        <v>0.42</v>
      </c>
      <c r="HL6" s="112">
        <v>0.37</v>
      </c>
      <c r="HM6" s="112">
        <v>0.38</v>
      </c>
      <c r="HN6" s="112">
        <v>0.35</v>
      </c>
      <c r="HO6" s="112">
        <v>0.34</v>
      </c>
    </row>
    <row r="7" spans="2:223" s="29" customFormat="1" ht="18" customHeight="1" x14ac:dyDescent="0.25">
      <c r="B7" s="113">
        <f t="shared" si="26"/>
        <v>4</v>
      </c>
      <c r="C7" s="115" t="str">
        <f>'British Americal Tobacco'!N4</f>
        <v>BATS (December)</v>
      </c>
      <c r="D7" s="72" t="str">
        <f>VLOOKUP(D$1,'British Americal Tobacco'!$N$3:$X$70,D2,FALSE)</f>
        <v>44,316,000</v>
      </c>
      <c r="E7" s="72" t="str">
        <f>VLOOKUP(E$1,'British Americal Tobacco'!$N$3:$X$70,E2,FALSE)</f>
        <v>46,163,000</v>
      </c>
      <c r="F7" s="72" t="str">
        <f>VLOOKUP(F$1,'British Americal Tobacco'!$N$3:$X$70,F2,FALSE)</f>
        <v>44,147,000</v>
      </c>
      <c r="G7" s="72" t="str">
        <f>VLOOKUP(G$1,'British Americal Tobacco'!$N$3:$X$70,G2,FALSE)</f>
        <v>11,023,000</v>
      </c>
      <c r="H7" s="72" t="str">
        <f>VLOOKUP(H$1,'British Americal Tobacco'!$N$3:$X$70,H2,FALSE)</f>
        <v>9,842,000</v>
      </c>
      <c r="I7" s="72" t="str">
        <f>VLOOKUP(I$1,'British Americal Tobacco'!$N$3:$X$70,I2,FALSE)</f>
        <v>9,842,000</v>
      </c>
      <c r="J7" s="72" t="str">
        <f>VLOOKUP(J$1,'British Americal Tobacco'!$N$3:$X$70,J2,FALSE)</f>
        <v>10,249,000</v>
      </c>
      <c r="K7" s="72" t="str">
        <f>VLOOKUP(K$1,'British Americal Tobacco'!$N$3:$X$70,K2,FALSE)</f>
        <v>10,793,000</v>
      </c>
      <c r="L7" s="72" t="str">
        <f>VLOOKUP(L$1,'British Americal Tobacco'!$N$3:$X$70,L2,FALSE)</f>
        <v>11,120,000</v>
      </c>
      <c r="M7" s="72" t="str">
        <f>VLOOKUP(M$1,'British Americal Tobacco'!$N$3:$X$70,M2,FALSE)</f>
        <v>11,656,000</v>
      </c>
      <c r="N7" s="70">
        <f t="shared" si="17"/>
        <v>0</v>
      </c>
      <c r="O7" s="85" t="str">
        <f t="shared" si="18"/>
        <v>Yes-To be included in the study</v>
      </c>
      <c r="Q7" s="111">
        <f t="shared" si="27"/>
        <v>4</v>
      </c>
      <c r="R7" s="111" t="str">
        <f t="shared" si="19"/>
        <v>BATS (December)</v>
      </c>
      <c r="S7" s="72" t="str">
        <f>VLOOKUP(S$1,'British Americal Tobacco'!$N$3:$X$70,S2,FALSE)</f>
        <v>22,218,000</v>
      </c>
      <c r="T7" s="72" t="str">
        <f>VLOOKUP(T$1,'British Americal Tobacco'!$N$3:$X$70,T2,FALSE)</f>
        <v>22,329,000</v>
      </c>
      <c r="U7" s="72" t="str">
        <f>VLOOKUP(U$1,'British Americal Tobacco'!$N$3:$X$70,U2,FALSE)</f>
        <v>23,253,000</v>
      </c>
      <c r="V7" s="72" t="str">
        <f>VLOOKUP(V$1,'British Americal Tobacco'!$N$3:$X$70,V2,FALSE)</f>
        <v>27,656,000</v>
      </c>
      <c r="W7" s="72" t="str">
        <f>VLOOKUP(W$1,'British Americal Tobacco'!$N$3:$X$70,W2,FALSE)</f>
        <v>21,079,000</v>
      </c>
      <c r="X7" s="72" t="str">
        <f>VLOOKUP(X$1,'British Americal Tobacco'!$N$3:$X$70,X2,FALSE)</f>
        <v>15,363,000</v>
      </c>
      <c r="Y7" s="72" t="str">
        <f>VLOOKUP(Y$1,'British Americal Tobacco'!$N$3:$X$70,Y2,FALSE)</f>
        <v>15,676,000</v>
      </c>
      <c r="Z7" s="72" t="str">
        <f>VLOOKUP(Z$1,'British Americal Tobacco'!$N$3:$X$70,Z2,FALSE)</f>
        <v>15,617,000</v>
      </c>
      <c r="AA7" s="72" t="str">
        <f>VLOOKUP(AA$1,'British Americal Tobacco'!$N$3:$X$70,AA2,FALSE)</f>
        <v>15,127,000</v>
      </c>
      <c r="AB7" s="72" t="str">
        <f>VLOOKUP(AB$1,'British Americal Tobacco'!$N$3:$X$70,AB2,FALSE)</f>
        <v>15,402,000</v>
      </c>
      <c r="AD7" s="111">
        <f t="shared" si="28"/>
        <v>4</v>
      </c>
      <c r="AE7" s="111" t="str">
        <f t="shared" si="20"/>
        <v>BATS (December)</v>
      </c>
      <c r="AF7" s="92" t="e">
        <f>VLOOKUP(AF$1,'British Americal Tobacco'!$N$3:$X$70,AF2,FALSE)</f>
        <v>#VALUE!</v>
      </c>
      <c r="AG7" s="92" t="e">
        <f>VLOOKUP(AG$1,'British Americal Tobacco'!$N$3:$X$70,AG2,FALSE)</f>
        <v>#VALUE!</v>
      </c>
      <c r="AH7" s="92" t="e">
        <f>VLOOKUP(AH$1,'British Americal Tobacco'!$N$3:$X$70,AH2,FALSE)</f>
        <v>#VALUE!</v>
      </c>
      <c r="AI7" s="92" t="e">
        <f>VLOOKUP(AI$1,'British Americal Tobacco'!$N$3:$X$70,AI2,FALSE)</f>
        <v>#VALUE!</v>
      </c>
      <c r="AJ7" s="92" t="e">
        <f>VLOOKUP(AJ$1,'British Americal Tobacco'!$N$3:$X$70,AJ2,FALSE)</f>
        <v>#VALUE!</v>
      </c>
      <c r="AK7" s="92" t="e">
        <f>VLOOKUP(AK$1,'British Americal Tobacco'!$N$3:$X$70,AK2,FALSE)</f>
        <v>#VALUE!</v>
      </c>
      <c r="AL7" s="92" t="e">
        <f>VLOOKUP(AL$1,'British Americal Tobacco'!$N$3:$X$70,AL2,FALSE)</f>
        <v>#VALUE!</v>
      </c>
      <c r="AM7" s="92" t="e">
        <f>VLOOKUP(AM$1,'British Americal Tobacco'!$N$3:$X$70,AM2,FALSE)</f>
        <v>#VALUE!</v>
      </c>
      <c r="AN7" s="92" t="e">
        <f>VLOOKUP(AN$1,'British Americal Tobacco'!$N$3:$X$70,AN2,FALSE)</f>
        <v>#VALUE!</v>
      </c>
      <c r="AO7" s="92" t="e">
        <f>VLOOKUP(AO$1,'British Americal Tobacco'!$N$3:$X$70,AO2,FALSE)</f>
        <v>#VALUE!</v>
      </c>
      <c r="AQ7" s="111">
        <f t="shared" si="29"/>
        <v>4</v>
      </c>
      <c r="AR7" s="111" t="str">
        <f t="shared" si="21"/>
        <v>BATS (December)</v>
      </c>
      <c r="AS7" s="161" t="e">
        <f>VLOOKUP(AS$1,'British Americal Tobacco'!$N$3:$X$70,AS2,FALSE)</f>
        <v>#VALUE!</v>
      </c>
      <c r="AT7" s="161" t="e">
        <f>VLOOKUP(AT$1,'British Americal Tobacco'!$N$3:$X$70,AT2,FALSE)</f>
        <v>#VALUE!</v>
      </c>
      <c r="AU7" s="161" t="e">
        <f>VLOOKUP(AU$1,'British Americal Tobacco'!$N$3:$X$70,AU2,FALSE)</f>
        <v>#VALUE!</v>
      </c>
      <c r="AV7" s="161" t="e">
        <f>VLOOKUP(AV$1,'British Americal Tobacco'!$N$3:$X$70,AV2,FALSE)</f>
        <v>#VALUE!</v>
      </c>
      <c r="AW7" s="161" t="e">
        <f>VLOOKUP(AW$1,'British Americal Tobacco'!$N$3:$X$70,AW2,FALSE)</f>
        <v>#VALUE!</v>
      </c>
      <c r="AX7" s="161" t="e">
        <f>VLOOKUP(AX$1,'British Americal Tobacco'!$N$3:$X$70,AX2,FALSE)</f>
        <v>#VALUE!</v>
      </c>
      <c r="AY7" s="161" t="e">
        <f>VLOOKUP(AY$1,'British Americal Tobacco'!$N$3:$X$70,AY2,FALSE)</f>
        <v>#VALUE!</v>
      </c>
      <c r="AZ7" s="161" t="e">
        <f>VLOOKUP(AZ$1,'British Americal Tobacco'!$N$3:$X$70,AZ2,FALSE)</f>
        <v>#VALUE!</v>
      </c>
      <c r="BA7" s="161" t="e">
        <f>VLOOKUP(BA$1,'British Americal Tobacco'!$N$3:$X$70,BA2,FALSE)</f>
        <v>#VALUE!</v>
      </c>
      <c r="BB7" s="161" t="e">
        <f>VLOOKUP(BB$1,'British Americal Tobacco'!$N$3:$X$70,BB2,FALSE)</f>
        <v>#VALUE!</v>
      </c>
      <c r="BD7" s="111">
        <f t="shared" si="30"/>
        <v>4</v>
      </c>
      <c r="BE7" s="111" t="str">
        <f t="shared" si="22"/>
        <v>BATS (December)</v>
      </c>
      <c r="BF7" s="94" t="e">
        <f>VLOOKUP(BF$1,'British Americal Tobacco'!$N$3:$X$70,BF2,FALSE)</f>
        <v>#VALUE!</v>
      </c>
      <c r="BG7" s="94" t="e">
        <f>VLOOKUP(BG$1,'British Americal Tobacco'!$N$3:$X$70,BG2,FALSE)</f>
        <v>#VALUE!</v>
      </c>
      <c r="BH7" s="94" t="e">
        <f>VLOOKUP(BH$1,'British Americal Tobacco'!$N$3:$X$70,BH2,FALSE)</f>
        <v>#VALUE!</v>
      </c>
      <c r="BI7" s="94" t="e">
        <f>VLOOKUP(BI$1,'British Americal Tobacco'!$N$3:$X$70,BI2,FALSE)</f>
        <v>#VALUE!</v>
      </c>
      <c r="BJ7" s="94" t="e">
        <f>VLOOKUP(BJ$1,'British Americal Tobacco'!$N$3:$X$70,BJ2,FALSE)</f>
        <v>#VALUE!</v>
      </c>
      <c r="BK7" s="94" t="e">
        <f>VLOOKUP(BK$1,'British Americal Tobacco'!$N$3:$X$70,BK2,FALSE)</f>
        <v>#VALUE!</v>
      </c>
      <c r="BL7" s="94" t="e">
        <f>VLOOKUP(BL$1,'British Americal Tobacco'!$N$3:$X$70,BL2,FALSE)</f>
        <v>#VALUE!</v>
      </c>
      <c r="BM7" s="94" t="e">
        <f>VLOOKUP(BM$1,'British Americal Tobacco'!$N$3:$X$70,BM2,FALSE)</f>
        <v>#VALUE!</v>
      </c>
      <c r="BN7" s="94" t="e">
        <f>VLOOKUP(BN$1,'British Americal Tobacco'!$N$3:$X$70,BN2,FALSE)</f>
        <v>#VALUE!</v>
      </c>
      <c r="BO7" s="94" t="e">
        <f>VLOOKUP(BO$1,'British Americal Tobacco'!$N$3:$X$70,BO2,FALSE)</f>
        <v>#VALUE!</v>
      </c>
      <c r="BQ7" s="111">
        <f t="shared" si="31"/>
        <v>4</v>
      </c>
      <c r="BR7" s="111" t="str">
        <f t="shared" si="23"/>
        <v>BATS (December)</v>
      </c>
      <c r="BS7" s="94">
        <f>VLOOKUP(BS$1,'British Americal Tobacco'!$N$3:$X$70,BS2,FALSE)</f>
        <v>0.06</v>
      </c>
      <c r="BT7" s="94">
        <f>VLOOKUP(BT$1,'British Americal Tobacco'!$N$3:$X$70,BT2,FALSE)</f>
        <v>0.21</v>
      </c>
      <c r="BU7" s="94">
        <f>VLOOKUP(BU$1,'British Americal Tobacco'!$N$3:$X$70,BU2,FALSE)</f>
        <v>0.38</v>
      </c>
      <c r="BV7" s="94">
        <f>VLOOKUP(BV$1,'British Americal Tobacco'!$N$3:$X$70,BV2,FALSE)</f>
        <v>0.13</v>
      </c>
      <c r="BW7" s="94">
        <f>VLOOKUP(BW$1,'British Americal Tobacco'!$N$3:$X$70,BW2,FALSE)</f>
        <v>-0.06</v>
      </c>
      <c r="BX7" s="94">
        <f>VLOOKUP(BX$1,'British Americal Tobacco'!$N$3:$X$70,BX2,FALSE)</f>
        <v>-0.08</v>
      </c>
      <c r="BY7" s="94">
        <f>VLOOKUP(BY$1,'British Americal Tobacco'!$N$3:$X$70,BY2,FALSE)</f>
        <v>0</v>
      </c>
      <c r="BZ7" s="94">
        <f>VLOOKUP(BZ$1,'British Americal Tobacco'!$N$3:$X$70,BZ2,FALSE)</f>
        <v>-0.01</v>
      </c>
      <c r="CA7" s="94">
        <f>VLOOKUP(CA$1,'British Americal Tobacco'!$N$3:$X$70,CA2,FALSE)</f>
        <v>0.03</v>
      </c>
      <c r="CB7" s="94">
        <f>VLOOKUP(CB$1,'British Americal Tobacco'!$N$3:$X$70,CB2,FALSE)</f>
        <v>0.05</v>
      </c>
      <c r="CD7" s="111">
        <f t="shared" si="32"/>
        <v>4</v>
      </c>
      <c r="CE7" s="111" t="str">
        <f t="shared" si="24"/>
        <v>BATS (December)</v>
      </c>
      <c r="CF7" s="94" t="e">
        <f>VLOOKUP(CF$1,'British Americal Tobacco'!$N$3:$X$70,CF2,FALSE)</f>
        <v>#VALUE!</v>
      </c>
      <c r="CG7" s="94" t="e">
        <f>VLOOKUP(CG$1,'British Americal Tobacco'!$N$3:$X$70,CG2,FALSE)</f>
        <v>#VALUE!</v>
      </c>
      <c r="CH7" s="94" t="e">
        <f>VLOOKUP(CH$1,'British Americal Tobacco'!$N$3:$X$70,CH2,FALSE)</f>
        <v>#VALUE!</v>
      </c>
      <c r="CI7" s="94" t="e">
        <f>VLOOKUP(CI$1,'British Americal Tobacco'!$N$3:$X$70,CI2,FALSE)</f>
        <v>#VALUE!</v>
      </c>
      <c r="CJ7" s="94" t="e">
        <f>VLOOKUP(CJ$1,'British Americal Tobacco'!$N$3:$X$70,CJ2,FALSE)</f>
        <v>#VALUE!</v>
      </c>
      <c r="CK7" s="94" t="e">
        <f>VLOOKUP(CK$1,'British Americal Tobacco'!$N$3:$X$70,CK2,FALSE)</f>
        <v>#VALUE!</v>
      </c>
      <c r="CL7" s="94" t="e">
        <f>VLOOKUP(CL$1,'British Americal Tobacco'!$N$3:$X$70,CL2,FALSE)</f>
        <v>#VALUE!</v>
      </c>
      <c r="CM7" s="94" t="e">
        <f>VLOOKUP(CM$1,'British Americal Tobacco'!$N$3:$X$70,CM2,FALSE)</f>
        <v>#VALUE!</v>
      </c>
      <c r="CN7" s="94" t="e">
        <f>VLOOKUP(CN$1,'British Americal Tobacco'!$N$3:$X$70,CN2,FALSE)</f>
        <v>#VALUE!</v>
      </c>
      <c r="CO7" s="94" t="e">
        <f>VLOOKUP(CO$1,'British Americal Tobacco'!$N$3:$X$70,CO2,FALSE)</f>
        <v>#VALUE!</v>
      </c>
      <c r="CQ7" s="111">
        <f t="shared" si="33"/>
        <v>4</v>
      </c>
      <c r="CR7" s="111" t="str">
        <f t="shared" si="25"/>
        <v>BATS (December)</v>
      </c>
      <c r="CS7" s="94" t="e">
        <f>VLOOKUP(CS$1,'British Americal Tobacco'!$N$3:$X$70,CS2,FALSE)</f>
        <v>#VALUE!</v>
      </c>
      <c r="CT7" s="94" t="e">
        <f>VLOOKUP(CT$1,'British Americal Tobacco'!$N$3:$X$70,CT2,FALSE)</f>
        <v>#VALUE!</v>
      </c>
      <c r="CU7" s="94" t="e">
        <f>VLOOKUP(CU$1,'British Americal Tobacco'!$N$3:$X$70,CU2,FALSE)</f>
        <v>#VALUE!</v>
      </c>
      <c r="CV7" s="94" t="e">
        <f>VLOOKUP(CV$1,'British Americal Tobacco'!$N$3:$X$70,CV2,FALSE)</f>
        <v>#VALUE!</v>
      </c>
      <c r="CW7" s="94" t="e">
        <f>VLOOKUP(CW$1,'British Americal Tobacco'!$N$3:$X$70,CW2,FALSE)</f>
        <v>#VALUE!</v>
      </c>
      <c r="CX7" s="94" t="e">
        <f>VLOOKUP(CX$1,'British Americal Tobacco'!$N$3:$X$70,CX2,FALSE)</f>
        <v>#VALUE!</v>
      </c>
      <c r="CY7" s="94" t="e">
        <f>VLOOKUP(CY$1,'British Americal Tobacco'!$N$3:$X$70,CY2,FALSE)</f>
        <v>#VALUE!</v>
      </c>
      <c r="CZ7" s="94" t="e">
        <f>VLOOKUP(CZ$1,'British Americal Tobacco'!$N$3:$X$70,CZ2,FALSE)</f>
        <v>#VALUE!</v>
      </c>
      <c r="DA7" s="94" t="e">
        <f>VLOOKUP(DA$1,'British Americal Tobacco'!$N$3:$X$70,DA2,FALSE)</f>
        <v>#VALUE!</v>
      </c>
      <c r="DB7" s="94" t="e">
        <f>VLOOKUP(DB$1,'British Americal Tobacco'!$N$3:$X$70,DB2,FALSE)</f>
        <v>#VALUE!</v>
      </c>
      <c r="DD7" s="111" t="e">
        <f>#REF!+1</f>
        <v>#REF!</v>
      </c>
      <c r="DE7" s="116" t="s">
        <v>394</v>
      </c>
      <c r="DF7" s="117" t="e">
        <f>#REF!</f>
        <v>#REF!</v>
      </c>
      <c r="DG7" s="117" t="e">
        <f t="shared" ref="DG7:DO7" si="43">#REF!</f>
        <v>#REF!</v>
      </c>
      <c r="DH7" s="117" t="e">
        <f t="shared" si="43"/>
        <v>#REF!</v>
      </c>
      <c r="DI7" s="117" t="e">
        <f t="shared" si="43"/>
        <v>#REF!</v>
      </c>
      <c r="DJ7" s="117" t="e">
        <f t="shared" si="43"/>
        <v>#REF!</v>
      </c>
      <c r="DK7" s="117" t="e">
        <f t="shared" si="43"/>
        <v>#REF!</v>
      </c>
      <c r="DL7" s="117" t="e">
        <f t="shared" si="43"/>
        <v>#REF!</v>
      </c>
      <c r="DM7" s="117" t="e">
        <f t="shared" si="43"/>
        <v>#REF!</v>
      </c>
      <c r="DN7" s="117" t="e">
        <f t="shared" si="43"/>
        <v>#REF!</v>
      </c>
      <c r="DO7" s="117" t="e">
        <f t="shared" si="43"/>
        <v>#REF!</v>
      </c>
      <c r="DQ7" s="111" t="e">
        <f>#REF!+1</f>
        <v>#REF!</v>
      </c>
      <c r="DR7" s="116" t="s">
        <v>394</v>
      </c>
      <c r="DS7" s="117" t="e">
        <f>#REF!</f>
        <v>#REF!</v>
      </c>
      <c r="DT7" s="117" t="e">
        <f t="shared" ref="DT7:EB7" si="44">#REF!</f>
        <v>#REF!</v>
      </c>
      <c r="DU7" s="117" t="e">
        <f t="shared" si="44"/>
        <v>#REF!</v>
      </c>
      <c r="DV7" s="117" t="e">
        <f t="shared" si="44"/>
        <v>#REF!</v>
      </c>
      <c r="DW7" s="117" t="e">
        <f t="shared" si="44"/>
        <v>#REF!</v>
      </c>
      <c r="DX7" s="117" t="e">
        <f t="shared" si="44"/>
        <v>#REF!</v>
      </c>
      <c r="DY7" s="117" t="e">
        <f t="shared" si="44"/>
        <v>#REF!</v>
      </c>
      <c r="DZ7" s="117" t="e">
        <f t="shared" si="44"/>
        <v>#REF!</v>
      </c>
      <c r="EA7" s="117" t="e">
        <f t="shared" si="44"/>
        <v>#REF!</v>
      </c>
      <c r="EB7" s="117" t="e">
        <f t="shared" si="44"/>
        <v>#REF!</v>
      </c>
      <c r="ED7" s="111" t="e">
        <f>#REF!+1</f>
        <v>#REF!</v>
      </c>
      <c r="EE7" s="116" t="s">
        <v>394</v>
      </c>
      <c r="EF7" s="117" t="e">
        <f>#REF!</f>
        <v>#REF!</v>
      </c>
      <c r="EG7" s="117" t="e">
        <f t="shared" ref="EG7:EO7" si="45">#REF!</f>
        <v>#REF!</v>
      </c>
      <c r="EH7" s="117" t="e">
        <f t="shared" si="45"/>
        <v>#REF!</v>
      </c>
      <c r="EI7" s="117" t="e">
        <f t="shared" si="45"/>
        <v>#REF!</v>
      </c>
      <c r="EJ7" s="117" t="e">
        <f t="shared" si="45"/>
        <v>#REF!</v>
      </c>
      <c r="EK7" s="117" t="e">
        <f t="shared" si="45"/>
        <v>#REF!</v>
      </c>
      <c r="EL7" s="117" t="e">
        <f t="shared" si="45"/>
        <v>#REF!</v>
      </c>
      <c r="EM7" s="117" t="e">
        <f t="shared" si="45"/>
        <v>#REF!</v>
      </c>
      <c r="EN7" s="117" t="e">
        <f t="shared" si="45"/>
        <v>#REF!</v>
      </c>
      <c r="EO7" s="117" t="e">
        <f t="shared" si="45"/>
        <v>#REF!</v>
      </c>
      <c r="EQ7" s="111" t="e">
        <f>#REF!+1</f>
        <v>#REF!</v>
      </c>
      <c r="ER7" s="116" t="s">
        <v>394</v>
      </c>
      <c r="ES7" s="117" t="e">
        <f>#REF!</f>
        <v>#REF!</v>
      </c>
      <c r="ET7" s="117" t="e">
        <f t="shared" ref="ET7:FB7" si="46">#REF!</f>
        <v>#REF!</v>
      </c>
      <c r="EU7" s="117" t="e">
        <f t="shared" si="46"/>
        <v>#REF!</v>
      </c>
      <c r="EV7" s="117" t="e">
        <f t="shared" si="46"/>
        <v>#REF!</v>
      </c>
      <c r="EW7" s="117" t="e">
        <f t="shared" si="46"/>
        <v>#REF!</v>
      </c>
      <c r="EX7" s="117" t="e">
        <f t="shared" si="46"/>
        <v>#REF!</v>
      </c>
      <c r="EY7" s="117" t="e">
        <f t="shared" si="46"/>
        <v>#REF!</v>
      </c>
      <c r="EZ7" s="117" t="e">
        <f t="shared" si="46"/>
        <v>#REF!</v>
      </c>
      <c r="FA7" s="117" t="e">
        <f t="shared" si="46"/>
        <v>#REF!</v>
      </c>
      <c r="FB7" s="117" t="e">
        <f t="shared" si="46"/>
        <v>#REF!</v>
      </c>
      <c r="FD7" s="111" t="e">
        <f>#REF!+1</f>
        <v>#REF!</v>
      </c>
      <c r="FE7" s="116" t="s">
        <v>394</v>
      </c>
      <c r="FF7" s="117" t="e">
        <f>#REF!</f>
        <v>#REF!</v>
      </c>
      <c r="FG7" s="117" t="e">
        <f t="shared" ref="FG7:FO7" si="47">#REF!</f>
        <v>#REF!</v>
      </c>
      <c r="FH7" s="117" t="e">
        <f t="shared" si="47"/>
        <v>#REF!</v>
      </c>
      <c r="FI7" s="117" t="e">
        <f t="shared" si="47"/>
        <v>#REF!</v>
      </c>
      <c r="FJ7" s="117" t="e">
        <f t="shared" si="47"/>
        <v>#REF!</v>
      </c>
      <c r="FK7" s="117" t="e">
        <f t="shared" si="47"/>
        <v>#REF!</v>
      </c>
      <c r="FL7" s="117" t="e">
        <f t="shared" si="47"/>
        <v>#REF!</v>
      </c>
      <c r="FM7" s="117" t="e">
        <f t="shared" si="47"/>
        <v>#REF!</v>
      </c>
      <c r="FN7" s="117" t="e">
        <f t="shared" si="47"/>
        <v>#REF!</v>
      </c>
      <c r="FO7" s="117" t="e">
        <f t="shared" si="47"/>
        <v>#REF!</v>
      </c>
      <c r="FQ7" s="111" t="e">
        <f>#REF!+1</f>
        <v>#REF!</v>
      </c>
      <c r="FR7" s="116" t="s">
        <v>394</v>
      </c>
      <c r="FS7" s="117" t="e">
        <f>#REF!</f>
        <v>#REF!</v>
      </c>
      <c r="FT7" s="117" t="e">
        <f t="shared" ref="FT7:GB7" si="48">#REF!</f>
        <v>#REF!</v>
      </c>
      <c r="FU7" s="117" t="e">
        <f t="shared" si="48"/>
        <v>#REF!</v>
      </c>
      <c r="FV7" s="117" t="e">
        <f t="shared" si="48"/>
        <v>#REF!</v>
      </c>
      <c r="FW7" s="117" t="e">
        <f t="shared" si="48"/>
        <v>#REF!</v>
      </c>
      <c r="FX7" s="117" t="e">
        <f t="shared" si="48"/>
        <v>#REF!</v>
      </c>
      <c r="FY7" s="117" t="e">
        <f t="shared" si="48"/>
        <v>#REF!</v>
      </c>
      <c r="FZ7" s="117" t="e">
        <f t="shared" si="48"/>
        <v>#REF!</v>
      </c>
      <c r="GA7" s="117" t="e">
        <f t="shared" si="48"/>
        <v>#REF!</v>
      </c>
      <c r="GB7" s="117" t="e">
        <f t="shared" si="48"/>
        <v>#REF!</v>
      </c>
      <c r="GD7" s="111" t="e">
        <f>#REF!+1</f>
        <v>#REF!</v>
      </c>
      <c r="GE7" s="116" t="s">
        <v>394</v>
      </c>
      <c r="GF7" s="117" t="e">
        <f>#REF!</f>
        <v>#REF!</v>
      </c>
      <c r="GG7" s="117" t="e">
        <f t="shared" ref="GG7:GO7" si="49">#REF!</f>
        <v>#REF!</v>
      </c>
      <c r="GH7" s="117" t="e">
        <f t="shared" si="49"/>
        <v>#REF!</v>
      </c>
      <c r="GI7" s="117" t="e">
        <f t="shared" si="49"/>
        <v>#REF!</v>
      </c>
      <c r="GJ7" s="117" t="e">
        <f t="shared" si="49"/>
        <v>#REF!</v>
      </c>
      <c r="GK7" s="117" t="e">
        <f t="shared" si="49"/>
        <v>#REF!</v>
      </c>
      <c r="GL7" s="117" t="e">
        <f t="shared" si="49"/>
        <v>#REF!</v>
      </c>
      <c r="GM7" s="117" t="e">
        <f t="shared" si="49"/>
        <v>#REF!</v>
      </c>
      <c r="GN7" s="117" t="e">
        <f t="shared" si="49"/>
        <v>#REF!</v>
      </c>
      <c r="GO7" s="117" t="e">
        <f t="shared" si="49"/>
        <v>#REF!</v>
      </c>
      <c r="GQ7" s="111" t="e">
        <f>#REF!+1</f>
        <v>#REF!</v>
      </c>
      <c r="GR7" s="116" t="s">
        <v>394</v>
      </c>
      <c r="GS7" s="117" t="e">
        <f>#REF!</f>
        <v>#REF!</v>
      </c>
      <c r="GT7" s="117" t="e">
        <f t="shared" ref="GT7:HB7" si="50">#REF!</f>
        <v>#REF!</v>
      </c>
      <c r="GU7" s="117" t="e">
        <f t="shared" si="50"/>
        <v>#REF!</v>
      </c>
      <c r="GV7" s="117" t="e">
        <f t="shared" si="50"/>
        <v>#REF!</v>
      </c>
      <c r="GW7" s="117" t="e">
        <f t="shared" si="50"/>
        <v>#REF!</v>
      </c>
      <c r="GX7" s="117" t="e">
        <f t="shared" si="50"/>
        <v>#REF!</v>
      </c>
      <c r="GY7" s="117" t="e">
        <f t="shared" si="50"/>
        <v>#REF!</v>
      </c>
      <c r="GZ7" s="117" t="e">
        <f t="shared" si="50"/>
        <v>#REF!</v>
      </c>
      <c r="HA7" s="117" t="e">
        <f t="shared" si="50"/>
        <v>#REF!</v>
      </c>
      <c r="HB7" s="117" t="e">
        <f t="shared" si="50"/>
        <v>#REF!</v>
      </c>
      <c r="HD7" s="111" t="e">
        <f>#REF!+1</f>
        <v>#REF!</v>
      </c>
      <c r="HE7" s="116" t="s">
        <v>394</v>
      </c>
      <c r="HF7" s="117" t="e">
        <f>#REF!</f>
        <v>#REF!</v>
      </c>
      <c r="HG7" s="117" t="e">
        <f t="shared" ref="HG7:HO7" si="51">#REF!</f>
        <v>#REF!</v>
      </c>
      <c r="HH7" s="117" t="e">
        <f t="shared" si="51"/>
        <v>#REF!</v>
      </c>
      <c r="HI7" s="117" t="e">
        <f t="shared" si="51"/>
        <v>#REF!</v>
      </c>
      <c r="HJ7" s="117" t="e">
        <f t="shared" si="51"/>
        <v>#REF!</v>
      </c>
      <c r="HK7" s="117" t="e">
        <f t="shared" si="51"/>
        <v>#REF!</v>
      </c>
      <c r="HL7" s="117" t="e">
        <f t="shared" si="51"/>
        <v>#REF!</v>
      </c>
      <c r="HM7" s="117" t="e">
        <f t="shared" si="51"/>
        <v>#REF!</v>
      </c>
      <c r="HN7" s="117" t="e">
        <f t="shared" si="51"/>
        <v>#REF!</v>
      </c>
      <c r="HO7" s="117" t="e">
        <f t="shared" si="51"/>
        <v>#REF!</v>
      </c>
    </row>
    <row r="8" spans="2:223" s="29" customFormat="1" ht="27" x14ac:dyDescent="0.25">
      <c r="B8" s="113">
        <f t="shared" si="26"/>
        <v>5</v>
      </c>
      <c r="C8" s="118" t="str">
        <f>'Compagnie Financiere Richemont '!N4</f>
        <v>RICHEMONT (March)</v>
      </c>
      <c r="D8" s="72" t="str">
        <f>VLOOKUP(D$1,'Compagnie Financiere Richemont '!$N$3:$X$70,D2,FALSE)</f>
        <v>3,354,000</v>
      </c>
      <c r="E8" s="72">
        <f>VLOOKUP(E$1,'Compagnie Financiere Richemont '!$N$3:$X$70,E2,FALSE)</f>
        <v>297</v>
      </c>
      <c r="F8" s="72">
        <f>VLOOKUP(F$1,'Compagnie Financiere Richemont '!$N$3:$X$70,F2,FALSE)</f>
        <v>298</v>
      </c>
      <c r="G8" s="72">
        <f>VLOOKUP(G$1,'Compagnie Financiere Richemont '!$N$3:$X$70,G2,FALSE)</f>
        <v>291</v>
      </c>
      <c r="H8" s="72">
        <f>VLOOKUP(H$1,'Compagnie Financiere Richemont '!$N$3:$X$70,H2,FALSE)</f>
        <v>320</v>
      </c>
      <c r="I8" s="72">
        <f>VLOOKUP(I$1,'Compagnie Financiere Richemont '!$N$3:$X$70,I2,FALSE)</f>
        <v>562</v>
      </c>
      <c r="J8" s="72">
        <f>VLOOKUP(J$1,'Compagnie Financiere Richemont '!$N$3:$X$70,J2,FALSE)</f>
        <v>561</v>
      </c>
      <c r="K8" s="72">
        <f>VLOOKUP(K$1,'Compagnie Financiere Richemont '!$N$3:$X$70,K2,FALSE)</f>
        <v>479</v>
      </c>
      <c r="L8" s="72">
        <f>VLOOKUP(L$1,'Compagnie Financiere Richemont '!$N$3:$X$70,L2,FALSE)</f>
        <v>441</v>
      </c>
      <c r="M8" s="72">
        <f>VLOOKUP(M$1,'Compagnie Financiere Richemont '!$N$3:$X$70,M2,FALSE)</f>
        <v>164</v>
      </c>
      <c r="N8" s="70">
        <f t="shared" si="17"/>
        <v>0</v>
      </c>
      <c r="O8" s="85" t="str">
        <f t="shared" si="18"/>
        <v>Yes-To be included in the study</v>
      </c>
      <c r="Q8" s="111">
        <f t="shared" si="27"/>
        <v>5</v>
      </c>
      <c r="R8" s="111" t="str">
        <f t="shared" si="19"/>
        <v>RICHEMONT (March)</v>
      </c>
      <c r="S8" s="72" t="str">
        <f>VLOOKUP(S$1,'Compagnie Financiere Richemont '!$N$3:$X$70,S2,FALSE)</f>
        <v>21,928,000</v>
      </c>
      <c r="T8" s="72" t="str">
        <f>VLOOKUP(T$1,'Compagnie Financiere Richemont '!$N$3:$X$70,T2,FALSE)</f>
        <v>24,891,000</v>
      </c>
      <c r="U8" s="72" t="str">
        <f>VLOOKUP(U$1,'Compagnie Financiere Richemont '!$N$3:$X$70,U2,FALSE)</f>
        <v>19,471,000</v>
      </c>
      <c r="V8" s="72" t="str">
        <f>VLOOKUP(V$1,'Compagnie Financiere Richemont '!$N$3:$X$70,V2,FALSE)</f>
        <v>19,413,000</v>
      </c>
      <c r="W8" s="72" t="str">
        <f>VLOOKUP(W$1,'Compagnie Financiere Richemont '!$N$3:$X$70,W2,FALSE)</f>
        <v>19,669,000</v>
      </c>
      <c r="X8" s="72" t="str">
        <f>VLOOKUP(X$1,'Compagnie Financiere Richemont '!$N$3:$X$70,X2,FALSE)</f>
        <v>14,953,000</v>
      </c>
      <c r="Y8" s="72" t="str">
        <f>VLOOKUP(Y$1,'Compagnie Financiere Richemont '!$N$3:$X$70,Y2,FALSE)</f>
        <v>13,545,000</v>
      </c>
      <c r="Z8" s="72" t="str">
        <f>VLOOKUP(Z$1,'Compagnie Financiere Richemont '!$N$3:$X$70,Z2,FALSE)</f>
        <v>10,958,000</v>
      </c>
      <c r="AA8" s="72" t="str">
        <f>VLOOKUP(AA$1,'Compagnie Financiere Richemont '!$N$3:$X$70,AA2,FALSE)</f>
        <v>8,938,000</v>
      </c>
      <c r="AB8" s="72" t="str">
        <f>VLOOKUP(AB$1,'Compagnie Financiere Richemont '!$N$3:$X$70,AB2,FALSE)</f>
        <v>7,340,000</v>
      </c>
      <c r="AD8" s="111">
        <f t="shared" si="28"/>
        <v>5</v>
      </c>
      <c r="AE8" s="111" t="str">
        <f t="shared" si="20"/>
        <v>RICHEMONT (March)</v>
      </c>
      <c r="AF8" s="92" t="e">
        <f>VLOOKUP(AF$1,'Compagnie Financiere Richemont '!$N$3:$X$70,AF2,FALSE)</f>
        <v>#VALUE!</v>
      </c>
      <c r="AG8" s="92" t="e">
        <f>VLOOKUP(AG$1,'Compagnie Financiere Richemont '!$N$3:$X$70,AG2,FALSE)</f>
        <v>#VALUE!</v>
      </c>
      <c r="AH8" s="92" t="e">
        <f>VLOOKUP(AH$1,'Compagnie Financiere Richemont '!$N$3:$X$70,AH2,FALSE)</f>
        <v>#VALUE!</v>
      </c>
      <c r="AI8" s="92" t="e">
        <f>VLOOKUP(AI$1,'Compagnie Financiere Richemont '!$N$3:$X$70,AI2,FALSE)</f>
        <v>#VALUE!</v>
      </c>
      <c r="AJ8" s="92" t="e">
        <f>VLOOKUP(AJ$1,'Compagnie Financiere Richemont '!$N$3:$X$70,AJ2,FALSE)</f>
        <v>#VALUE!</v>
      </c>
      <c r="AK8" s="92" t="e">
        <f>VLOOKUP(AK$1,'Compagnie Financiere Richemont '!$N$3:$X$70,AK2,FALSE)</f>
        <v>#VALUE!</v>
      </c>
      <c r="AL8" s="92" t="e">
        <f>VLOOKUP(AL$1,'Compagnie Financiere Richemont '!$N$3:$X$70,AL2,FALSE)</f>
        <v>#VALUE!</v>
      </c>
      <c r="AM8" s="92" t="e">
        <f>VLOOKUP(AM$1,'Compagnie Financiere Richemont '!$N$3:$X$70,AM2,FALSE)</f>
        <v>#VALUE!</v>
      </c>
      <c r="AN8" s="92" t="e">
        <f>VLOOKUP(AN$1,'Compagnie Financiere Richemont '!$N$3:$X$70,AN2,FALSE)</f>
        <v>#VALUE!</v>
      </c>
      <c r="AO8" s="92" t="e">
        <f>VLOOKUP(AO$1,'Compagnie Financiere Richemont '!$N$3:$X$70,AO2,FALSE)</f>
        <v>#VALUE!</v>
      </c>
      <c r="AQ8" s="111">
        <f t="shared" si="29"/>
        <v>5</v>
      </c>
      <c r="AR8" s="111" t="str">
        <f t="shared" si="21"/>
        <v>RICHEMONT (March)</v>
      </c>
      <c r="AS8" s="161" t="e">
        <f>VLOOKUP(AS$1,'Compagnie Financiere Richemont '!$N$3:$X$70,AS2,FALSE)</f>
        <v>#VALUE!</v>
      </c>
      <c r="AT8" s="161" t="e">
        <f>VLOOKUP(AT$1,'Compagnie Financiere Richemont '!$N$3:$X$70,AT2,FALSE)</f>
        <v>#VALUE!</v>
      </c>
      <c r="AU8" s="161" t="e">
        <f>VLOOKUP(AU$1,'Compagnie Financiere Richemont '!$N$3:$X$70,AU2,FALSE)</f>
        <v>#VALUE!</v>
      </c>
      <c r="AV8" s="161" t="e">
        <f>VLOOKUP(AV$1,'Compagnie Financiere Richemont '!$N$3:$X$70,AV2,FALSE)</f>
        <v>#VALUE!</v>
      </c>
      <c r="AW8" s="161" t="e">
        <f>VLOOKUP(AW$1,'Compagnie Financiere Richemont '!$N$3:$X$70,AW2,FALSE)</f>
        <v>#VALUE!</v>
      </c>
      <c r="AX8" s="161" t="e">
        <f>VLOOKUP(AX$1,'Compagnie Financiere Richemont '!$N$3:$X$70,AX2,FALSE)</f>
        <v>#REF!</v>
      </c>
      <c r="AY8" s="161" t="e">
        <f>VLOOKUP(AY$1,'Compagnie Financiere Richemont '!$N$3:$X$70,AY2,FALSE)</f>
        <v>#REF!</v>
      </c>
      <c r="AZ8" s="161" t="e">
        <f>VLOOKUP(AZ$1,'Compagnie Financiere Richemont '!$N$3:$X$70,AZ2,FALSE)</f>
        <v>#REF!</v>
      </c>
      <c r="BA8" s="161" t="e">
        <f>VLOOKUP(BA$1,'Compagnie Financiere Richemont '!$N$3:$X$70,BA2,FALSE)</f>
        <v>#REF!</v>
      </c>
      <c r="BB8" s="161" t="e">
        <f>VLOOKUP(BB$1,'Compagnie Financiere Richemont '!$N$3:$X$70,BB2,FALSE)</f>
        <v>#REF!</v>
      </c>
      <c r="BD8" s="111">
        <f t="shared" si="30"/>
        <v>5</v>
      </c>
      <c r="BE8" s="111" t="str">
        <f t="shared" si="22"/>
        <v>RICHEMONT (March)</v>
      </c>
      <c r="BF8" s="94" t="e">
        <f>VLOOKUP(BF$1,'Compagnie Financiere Richemont '!$N$3:$X$70,BF2,FALSE)</f>
        <v>#VALUE!</v>
      </c>
      <c r="BG8" s="94" t="e">
        <f>VLOOKUP(BG$1,'Compagnie Financiere Richemont '!$N$3:$X$70,BG2,FALSE)</f>
        <v>#VALUE!</v>
      </c>
      <c r="BH8" s="94" t="e">
        <f>VLOOKUP(BH$1,'Compagnie Financiere Richemont '!$N$3:$X$70,BH2,FALSE)</f>
        <v>#VALUE!</v>
      </c>
      <c r="BI8" s="94" t="e">
        <f>VLOOKUP(BI$1,'Compagnie Financiere Richemont '!$N$3:$X$70,BI2,FALSE)</f>
        <v>#VALUE!</v>
      </c>
      <c r="BJ8" s="94" t="e">
        <f>VLOOKUP(BJ$1,'Compagnie Financiere Richemont '!$N$3:$X$70,BJ2,FALSE)</f>
        <v>#VALUE!</v>
      </c>
      <c r="BK8" s="94" t="e">
        <f>VLOOKUP(BK$1,'Compagnie Financiere Richemont '!$N$3:$X$70,BK2,FALSE)</f>
        <v>#VALUE!</v>
      </c>
      <c r="BL8" s="94" t="e">
        <f>VLOOKUP(BL$1,'Compagnie Financiere Richemont '!$N$3:$X$70,BL2,FALSE)</f>
        <v>#VALUE!</v>
      </c>
      <c r="BM8" s="94" t="e">
        <f>VLOOKUP(BM$1,'Compagnie Financiere Richemont '!$N$3:$X$70,BM2,FALSE)</f>
        <v>#VALUE!</v>
      </c>
      <c r="BN8" s="94" t="e">
        <f>VLOOKUP(BN$1,'Compagnie Financiere Richemont '!$N$3:$X$70,BN2,FALSE)</f>
        <v>#VALUE!</v>
      </c>
      <c r="BO8" s="94">
        <f>VLOOKUP(BO$1,'Compagnie Financiere Richemont '!$N$3:$X$70,BO2,FALSE)</f>
        <v>719.79340028694401</v>
      </c>
      <c r="BQ8" s="111">
        <f t="shared" si="31"/>
        <v>5</v>
      </c>
      <c r="BR8" s="111" t="str">
        <f t="shared" si="23"/>
        <v>RICHEMONT (March)</v>
      </c>
      <c r="BS8" s="94">
        <f>VLOOKUP(BS$1,'Compagnie Financiere Richemont '!$N$3:$X$70,BS2,FALSE)</f>
        <v>0.27</v>
      </c>
      <c r="BT8" s="94">
        <f>VLOOKUP(BT$1,'Compagnie Financiere Richemont '!$N$3:$X$70,BT2,FALSE)</f>
        <v>0.03</v>
      </c>
      <c r="BU8" s="94">
        <f>VLOOKUP(BU$1,'Compagnie Financiere Richemont '!$N$3:$X$70,BU2,FALSE)</f>
        <v>-0.08</v>
      </c>
      <c r="BV8" s="94">
        <f>VLOOKUP(BV$1,'Compagnie Financiere Richemont '!$N$3:$X$70,BV2,FALSE)</f>
        <v>0.11</v>
      </c>
      <c r="BW8" s="94">
        <f>VLOOKUP(BW$1,'Compagnie Financiere Richemont '!$N$3:$X$70,BW2,FALSE)</f>
        <v>-0.02</v>
      </c>
      <c r="BX8" s="94">
        <f>VLOOKUP(BX$1,'Compagnie Financiere Richemont '!$N$3:$X$70,BX2,FALSE)</f>
        <v>0.05</v>
      </c>
      <c r="BY8" s="94">
        <f>VLOOKUP(BY$1,'Compagnie Financiere Richemont '!$N$3:$X$70,BY2,FALSE)</f>
        <v>0.14000000000000001</v>
      </c>
      <c r="BZ8" s="94">
        <f>VLOOKUP(BZ$1,'Compagnie Financiere Richemont '!$N$3:$X$70,BZ2,FALSE)</f>
        <v>0.28999999999999998</v>
      </c>
      <c r="CA8" s="94">
        <f>VLOOKUP(CA$1,'Compagnie Financiere Richemont '!$N$3:$X$70,CA2,FALSE)</f>
        <v>0.33</v>
      </c>
      <c r="CB8" s="94">
        <f>VLOOKUP(CB$1,'Compagnie Financiere Richemont '!$N$3:$X$70,CB2,FALSE)</f>
        <v>-7.0000000000000007E-2</v>
      </c>
      <c r="CD8" s="111">
        <f t="shared" si="32"/>
        <v>5</v>
      </c>
      <c r="CE8" s="111" t="str">
        <f t="shared" si="24"/>
        <v>RICHEMONT (March)</v>
      </c>
      <c r="CF8" s="94" t="e">
        <f>VLOOKUP(CF$1,'Compagnie Financiere Richemont '!$N$3:$X$70,CF2,FALSE)</f>
        <v>#VALUE!</v>
      </c>
      <c r="CG8" s="94" t="e">
        <f>VLOOKUP(CG$1,'Compagnie Financiere Richemont '!$N$3:$X$70,CG2,FALSE)</f>
        <v>#VALUE!</v>
      </c>
      <c r="CH8" s="94" t="e">
        <f>VLOOKUP(CH$1,'Compagnie Financiere Richemont '!$N$3:$X$70,CH2,FALSE)</f>
        <v>#VALUE!</v>
      </c>
      <c r="CI8" s="94" t="e">
        <f>VLOOKUP(CI$1,'Compagnie Financiere Richemont '!$N$3:$X$70,CI2,FALSE)</f>
        <v>#VALUE!</v>
      </c>
      <c r="CJ8" s="94" t="e">
        <f>VLOOKUP(CJ$1,'Compagnie Financiere Richemont '!$N$3:$X$70,CJ2,FALSE)</f>
        <v>#VALUE!</v>
      </c>
      <c r="CK8" s="94" t="e">
        <f>VLOOKUP(CK$1,'Compagnie Financiere Richemont '!$N$3:$X$70,CK2,FALSE)</f>
        <v>#VALUE!</v>
      </c>
      <c r="CL8" s="94" t="e">
        <f>VLOOKUP(CL$1,'Compagnie Financiere Richemont '!$N$3:$X$70,CL2,FALSE)</f>
        <v>#VALUE!</v>
      </c>
      <c r="CM8" s="94" t="e">
        <f>VLOOKUP(CM$1,'Compagnie Financiere Richemont '!$N$3:$X$70,CM2,FALSE)</f>
        <v>#VALUE!</v>
      </c>
      <c r="CN8" s="94" t="e">
        <f>VLOOKUP(CN$1,'Compagnie Financiere Richemont '!$N$3:$X$70,CN2,FALSE)</f>
        <v>#VALUE!</v>
      </c>
      <c r="CO8" s="94" t="e">
        <f>VLOOKUP(CO$1,'Compagnie Financiere Richemont '!$N$3:$X$70,CO2,FALSE)</f>
        <v>#VALUE!</v>
      </c>
      <c r="CQ8" s="111">
        <f t="shared" si="33"/>
        <v>5</v>
      </c>
      <c r="CR8" s="111" t="str">
        <f t="shared" si="25"/>
        <v>RICHEMONT (March)</v>
      </c>
      <c r="CS8" s="94" t="e">
        <f>VLOOKUP(CS$1,'Compagnie Financiere Richemont '!$N$3:$X$70,CS2,FALSE)</f>
        <v>#VALUE!</v>
      </c>
      <c r="CT8" s="94" t="e">
        <f>VLOOKUP(CT$1,'Compagnie Financiere Richemont '!$N$3:$X$70,CT2,FALSE)</f>
        <v>#VALUE!</v>
      </c>
      <c r="CU8" s="94" t="e">
        <f>VLOOKUP(CU$1,'Compagnie Financiere Richemont '!$N$3:$X$70,CU2,FALSE)</f>
        <v>#VALUE!</v>
      </c>
      <c r="CV8" s="94" t="e">
        <f>VLOOKUP(CV$1,'Compagnie Financiere Richemont '!$N$3:$X$70,CV2,FALSE)</f>
        <v>#VALUE!</v>
      </c>
      <c r="CW8" s="94" t="e">
        <f>VLOOKUP(CW$1,'Compagnie Financiere Richemont '!$N$3:$X$70,CW2,FALSE)</f>
        <v>#VALUE!</v>
      </c>
      <c r="CX8" s="94" t="e">
        <f>VLOOKUP(CX$1,'Compagnie Financiere Richemont '!$N$3:$X$70,CX2,FALSE)</f>
        <v>#REF!</v>
      </c>
      <c r="CY8" s="94" t="e">
        <f>VLOOKUP(CY$1,'Compagnie Financiere Richemont '!$N$3:$X$70,CY2,FALSE)</f>
        <v>#REF!</v>
      </c>
      <c r="CZ8" s="94" t="e">
        <f>VLOOKUP(CZ$1,'Compagnie Financiere Richemont '!$N$3:$X$70,CZ2,FALSE)</f>
        <v>#REF!</v>
      </c>
      <c r="DA8" s="94" t="e">
        <f>VLOOKUP(DA$1,'Compagnie Financiere Richemont '!$N$3:$X$70,DA2,FALSE)</f>
        <v>#REF!</v>
      </c>
      <c r="DB8" s="94" t="e">
        <f>VLOOKUP(DB$1,'Compagnie Financiere Richemont '!$N$3:$X$70,DB2,FALSE)</f>
        <v>#REF!</v>
      </c>
      <c r="DD8" s="111" t="e">
        <f t="shared" si="34"/>
        <v>#REF!</v>
      </c>
      <c r="DE8" s="116" t="s">
        <v>395</v>
      </c>
      <c r="DF8" s="119" t="e">
        <f>DF7*#REF!/100</f>
        <v>#REF!</v>
      </c>
      <c r="DG8" s="120" t="e">
        <f>DG7*#REF!/100</f>
        <v>#REF!</v>
      </c>
      <c r="DH8" s="119" t="e">
        <f>DH7*#REF!/100</f>
        <v>#REF!</v>
      </c>
      <c r="DI8" s="120" t="e">
        <f>DI7*#REF!/100</f>
        <v>#REF!</v>
      </c>
      <c r="DJ8" s="119" t="e">
        <f>DJ7*#REF!/100</f>
        <v>#REF!</v>
      </c>
      <c r="DK8" s="120" t="e">
        <f>DK7*#REF!/100</f>
        <v>#REF!</v>
      </c>
      <c r="DL8" s="119" t="e">
        <f>DL7*#REF!/100</f>
        <v>#REF!</v>
      </c>
      <c r="DM8" s="120" t="e">
        <f>DM7*#REF!/100</f>
        <v>#REF!</v>
      </c>
      <c r="DN8" s="119" t="e">
        <f>DN7*#REF!/100</f>
        <v>#REF!</v>
      </c>
      <c r="DO8" s="120" t="e">
        <f>DO7*#REF!/100</f>
        <v>#REF!</v>
      </c>
      <c r="DQ8" s="111" t="e">
        <f t="shared" si="35"/>
        <v>#REF!</v>
      </c>
      <c r="DR8" s="116" t="s">
        <v>395</v>
      </c>
      <c r="DS8" s="119" t="e">
        <f>DS7*#REF!/100</f>
        <v>#REF!</v>
      </c>
      <c r="DT8" s="120" t="e">
        <f>DT7*#REF!/100</f>
        <v>#REF!</v>
      </c>
      <c r="DU8" s="119" t="e">
        <f>DU7*#REF!/100</f>
        <v>#REF!</v>
      </c>
      <c r="DV8" s="120" t="e">
        <f>DV7*#REF!/100</f>
        <v>#REF!</v>
      </c>
      <c r="DW8" s="119" t="e">
        <f>DW7*#REF!/100</f>
        <v>#REF!</v>
      </c>
      <c r="DX8" s="120" t="e">
        <f>DX7*#REF!/100</f>
        <v>#REF!</v>
      </c>
      <c r="DY8" s="119" t="e">
        <f>DY7*#REF!/100</f>
        <v>#REF!</v>
      </c>
      <c r="DZ8" s="120" t="e">
        <f>DZ7*#REF!/100</f>
        <v>#REF!</v>
      </c>
      <c r="EA8" s="119" t="e">
        <f>EA7*#REF!/100</f>
        <v>#REF!</v>
      </c>
      <c r="EB8" s="120" t="e">
        <f>EB7*#REF!/100</f>
        <v>#REF!</v>
      </c>
      <c r="ED8" s="111" t="e">
        <f t="shared" si="36"/>
        <v>#REF!</v>
      </c>
      <c r="EE8" s="116" t="s">
        <v>395</v>
      </c>
      <c r="EF8" s="119" t="e">
        <f>EF7*#REF!/100</f>
        <v>#REF!</v>
      </c>
      <c r="EG8" s="120" t="e">
        <f>EG7*#REF!/100</f>
        <v>#REF!</v>
      </c>
      <c r="EH8" s="119" t="e">
        <f>EH7*#REF!/100</f>
        <v>#REF!</v>
      </c>
      <c r="EI8" s="120" t="e">
        <f>EI7*#REF!/100</f>
        <v>#REF!</v>
      </c>
      <c r="EJ8" s="119" t="e">
        <f>EJ7*#REF!/100</f>
        <v>#REF!</v>
      </c>
      <c r="EK8" s="120" t="e">
        <f>EK7*#REF!/100</f>
        <v>#REF!</v>
      </c>
      <c r="EL8" s="119" t="e">
        <f>EL7*#REF!/100</f>
        <v>#REF!</v>
      </c>
      <c r="EM8" s="120" t="e">
        <f>EM7*#REF!/100</f>
        <v>#REF!</v>
      </c>
      <c r="EN8" s="119" t="e">
        <f>EN7*#REF!/100</f>
        <v>#REF!</v>
      </c>
      <c r="EO8" s="120" t="e">
        <f>EO7*#REF!/100</f>
        <v>#REF!</v>
      </c>
      <c r="EQ8" s="111" t="e">
        <f t="shared" si="37"/>
        <v>#REF!</v>
      </c>
      <c r="ER8" s="116" t="s">
        <v>395</v>
      </c>
      <c r="ES8" s="119" t="e">
        <f>ES7*#REF!/100</f>
        <v>#REF!</v>
      </c>
      <c r="ET8" s="120" t="e">
        <f>ET7*#REF!/100</f>
        <v>#REF!</v>
      </c>
      <c r="EU8" s="119" t="e">
        <f>EU7*#REF!/100</f>
        <v>#REF!</v>
      </c>
      <c r="EV8" s="120" t="e">
        <f>EV7*#REF!/100</f>
        <v>#REF!</v>
      </c>
      <c r="EW8" s="119" t="e">
        <f>EW7*#REF!/100</f>
        <v>#REF!</v>
      </c>
      <c r="EX8" s="120" t="e">
        <f>EX7*#REF!/100</f>
        <v>#REF!</v>
      </c>
      <c r="EY8" s="119" t="e">
        <f>EY7*#REF!/100</f>
        <v>#REF!</v>
      </c>
      <c r="EZ8" s="120" t="e">
        <f>EZ7*#REF!/100</f>
        <v>#REF!</v>
      </c>
      <c r="FA8" s="119" t="e">
        <f>FA7*#REF!/100</f>
        <v>#REF!</v>
      </c>
      <c r="FB8" s="120" t="e">
        <f>FB7*#REF!/100</f>
        <v>#REF!</v>
      </c>
      <c r="FD8" s="111" t="e">
        <f t="shared" si="38"/>
        <v>#REF!</v>
      </c>
      <c r="FE8" s="116" t="s">
        <v>395</v>
      </c>
      <c r="FF8" s="119" t="e">
        <f>FF7*#REF!/100</f>
        <v>#REF!</v>
      </c>
      <c r="FG8" s="120" t="e">
        <f>FG7*#REF!/100</f>
        <v>#REF!</v>
      </c>
      <c r="FH8" s="119" t="e">
        <f>FH7*#REF!/100</f>
        <v>#REF!</v>
      </c>
      <c r="FI8" s="120" t="e">
        <f>FI7*#REF!/100</f>
        <v>#REF!</v>
      </c>
      <c r="FJ8" s="119" t="e">
        <f>FJ7*#REF!/100</f>
        <v>#REF!</v>
      </c>
      <c r="FK8" s="120" t="e">
        <f>FK7*#REF!/100</f>
        <v>#REF!</v>
      </c>
      <c r="FL8" s="119" t="e">
        <f>FL7*#REF!/100</f>
        <v>#REF!</v>
      </c>
      <c r="FM8" s="120" t="e">
        <f>FM7*#REF!/100</f>
        <v>#REF!</v>
      </c>
      <c r="FN8" s="119" t="e">
        <f>FN7*#REF!/100</f>
        <v>#REF!</v>
      </c>
      <c r="FO8" s="120" t="e">
        <f>FO7*#REF!/100</f>
        <v>#REF!</v>
      </c>
      <c r="FQ8" s="111" t="e">
        <f t="shared" si="39"/>
        <v>#REF!</v>
      </c>
      <c r="FR8" s="116" t="s">
        <v>395</v>
      </c>
      <c r="FS8" s="119" t="e">
        <f>FS7*#REF!/100</f>
        <v>#REF!</v>
      </c>
      <c r="FT8" s="120" t="e">
        <f>FT7*#REF!/100</f>
        <v>#REF!</v>
      </c>
      <c r="FU8" s="119" t="e">
        <f>FU7*#REF!/100</f>
        <v>#REF!</v>
      </c>
      <c r="FV8" s="120" t="e">
        <f>FV7*#REF!/100</f>
        <v>#REF!</v>
      </c>
      <c r="FW8" s="119" t="e">
        <f>FW7*#REF!/100</f>
        <v>#REF!</v>
      </c>
      <c r="FX8" s="120" t="e">
        <f>FX7*#REF!/100</f>
        <v>#REF!</v>
      </c>
      <c r="FY8" s="119" t="e">
        <f>FY7*#REF!/100</f>
        <v>#REF!</v>
      </c>
      <c r="FZ8" s="120" t="e">
        <f>FZ7*#REF!/100</f>
        <v>#REF!</v>
      </c>
      <c r="GA8" s="119" t="e">
        <f>GA7*#REF!/100</f>
        <v>#REF!</v>
      </c>
      <c r="GB8" s="120" t="e">
        <f>GB7*#REF!/100</f>
        <v>#REF!</v>
      </c>
      <c r="GD8" s="111" t="e">
        <f t="shared" si="40"/>
        <v>#REF!</v>
      </c>
      <c r="GE8" s="116" t="s">
        <v>395</v>
      </c>
      <c r="GF8" s="119" t="e">
        <f>GF7*#REF!/100</f>
        <v>#REF!</v>
      </c>
      <c r="GG8" s="120" t="e">
        <f>GG7*#REF!/100</f>
        <v>#REF!</v>
      </c>
      <c r="GH8" s="119" t="e">
        <f>GH7*#REF!/100</f>
        <v>#REF!</v>
      </c>
      <c r="GI8" s="120" t="e">
        <f>GI7*#REF!/100</f>
        <v>#REF!</v>
      </c>
      <c r="GJ8" s="119" t="e">
        <f>GJ7*#REF!/100</f>
        <v>#REF!</v>
      </c>
      <c r="GK8" s="120" t="e">
        <f>GK7*#REF!/100</f>
        <v>#REF!</v>
      </c>
      <c r="GL8" s="119" t="e">
        <f>GL7*#REF!/100</f>
        <v>#REF!</v>
      </c>
      <c r="GM8" s="120" t="e">
        <f>GM7*#REF!/100</f>
        <v>#REF!</v>
      </c>
      <c r="GN8" s="119" t="e">
        <f>GN7*#REF!/100</f>
        <v>#REF!</v>
      </c>
      <c r="GO8" s="120" t="e">
        <f>GO7*#REF!/100</f>
        <v>#REF!</v>
      </c>
      <c r="GQ8" s="111" t="e">
        <f t="shared" si="41"/>
        <v>#REF!</v>
      </c>
      <c r="GR8" s="116" t="s">
        <v>395</v>
      </c>
      <c r="GS8" s="119" t="e">
        <f>GS7*#REF!/100</f>
        <v>#REF!</v>
      </c>
      <c r="GT8" s="120" t="e">
        <f>GT7*#REF!/100</f>
        <v>#REF!</v>
      </c>
      <c r="GU8" s="119" t="e">
        <f>GU7*#REF!/100</f>
        <v>#REF!</v>
      </c>
      <c r="GV8" s="120" t="e">
        <f>GV7*#REF!/100</f>
        <v>#REF!</v>
      </c>
      <c r="GW8" s="119" t="e">
        <f>GW7*#REF!/100</f>
        <v>#REF!</v>
      </c>
      <c r="GX8" s="120" t="e">
        <f>GX7*#REF!/100</f>
        <v>#REF!</v>
      </c>
      <c r="GY8" s="119" t="e">
        <f>GY7*#REF!/100</f>
        <v>#REF!</v>
      </c>
      <c r="GZ8" s="120" t="e">
        <f>GZ7*#REF!/100</f>
        <v>#REF!</v>
      </c>
      <c r="HA8" s="119" t="e">
        <f>HA7*#REF!/100</f>
        <v>#REF!</v>
      </c>
      <c r="HB8" s="120" t="e">
        <f>HB7*#REF!/100</f>
        <v>#REF!</v>
      </c>
      <c r="HD8" s="111" t="e">
        <f t="shared" si="42"/>
        <v>#REF!</v>
      </c>
      <c r="HE8" s="116" t="s">
        <v>395</v>
      </c>
      <c r="HF8" s="119" t="e">
        <f>HF7*#REF!/100</f>
        <v>#REF!</v>
      </c>
      <c r="HG8" s="120" t="e">
        <f>HG7*#REF!/100</f>
        <v>#REF!</v>
      </c>
      <c r="HH8" s="119" t="e">
        <f>HH7*#REF!/100</f>
        <v>#REF!</v>
      </c>
      <c r="HI8" s="120" t="e">
        <f>HI7*#REF!/100</f>
        <v>#REF!</v>
      </c>
      <c r="HJ8" s="119" t="e">
        <f>HJ7*#REF!/100</f>
        <v>#REF!</v>
      </c>
      <c r="HK8" s="120" t="e">
        <f>HK7*#REF!/100</f>
        <v>#REF!</v>
      </c>
      <c r="HL8" s="119" t="e">
        <f>HL7*#REF!/100</f>
        <v>#REF!</v>
      </c>
      <c r="HM8" s="120" t="e">
        <f>HM7*#REF!/100</f>
        <v>#REF!</v>
      </c>
      <c r="HN8" s="119" t="e">
        <f>HN7*#REF!/100</f>
        <v>#REF!</v>
      </c>
      <c r="HO8" s="120" t="e">
        <f>HO7*#REF!/100</f>
        <v>#REF!</v>
      </c>
    </row>
    <row r="9" spans="2:223" s="29" customFormat="1" ht="27" x14ac:dyDescent="0.25">
      <c r="B9" s="113">
        <f t="shared" si="26"/>
        <v>6</v>
      </c>
      <c r="C9" s="114" t="str">
        <f>'Crookes Brothers LTD'!N4</f>
        <v>CROOKES (March)</v>
      </c>
      <c r="D9" s="72">
        <f>VLOOKUP(D$1,'Crookes Brothers LTD'!$N$3:$X$70,D2,FALSE)</f>
        <v>0</v>
      </c>
      <c r="E9" s="72">
        <f>VLOOKUP(E$1,'Crookes Brothers LTD'!$N$3:$X$70,E2,FALSE)</f>
        <v>0</v>
      </c>
      <c r="F9" s="72">
        <f>VLOOKUP(F$1,'Crookes Brothers LTD'!$N$3:$X$70,F2,FALSE)</f>
        <v>0</v>
      </c>
      <c r="G9" s="72">
        <f>VLOOKUP(G$1,'Crookes Brothers LTD'!$N$3:$X$70,G2,FALSE)</f>
        <v>0</v>
      </c>
      <c r="H9" s="72">
        <f>VLOOKUP(H$1,'Crookes Brothers LTD'!$N$3:$X$70,H2,FALSE)</f>
        <v>0</v>
      </c>
      <c r="I9" s="72">
        <f>VLOOKUP(I$1,'Crookes Brothers LTD'!$N$3:$X$70,I2,FALSE)</f>
        <v>0</v>
      </c>
      <c r="J9" s="72">
        <f>VLOOKUP(J$1,'Crookes Brothers LTD'!$N$3:$X$70,J2,FALSE)</f>
        <v>0</v>
      </c>
      <c r="K9" s="72">
        <f>VLOOKUP(K$1,'Crookes Brothers LTD'!$N$3:$X$70,K2,FALSE)</f>
        <v>0</v>
      </c>
      <c r="L9" s="72">
        <f>VLOOKUP(L$1,'Crookes Brothers LTD'!$N$3:$X$70,L2,FALSE)</f>
        <v>0</v>
      </c>
      <c r="M9" s="72">
        <f>VLOOKUP(M$1,'Crookes Brothers LTD'!$N$3:$X$70,M2,FALSE)</f>
        <v>0</v>
      </c>
      <c r="N9" s="70">
        <f t="shared" si="17"/>
        <v>10</v>
      </c>
      <c r="O9" s="85" t="str">
        <f t="shared" si="18"/>
        <v>No-exclude from study</v>
      </c>
      <c r="Q9" s="111">
        <f t="shared" si="27"/>
        <v>6</v>
      </c>
      <c r="R9" s="111" t="str">
        <f t="shared" si="19"/>
        <v>CROOKES (March)</v>
      </c>
      <c r="S9" s="72" t="str">
        <f>VLOOKUP(S$1,'Crookes Brothers LTD'!$N$3:$X$70,S2,FALSE)</f>
        <v>1,681,932</v>
      </c>
      <c r="T9" s="72" t="str">
        <f>VLOOKUP(T$1,'Crookes Brothers LTD'!$N$3:$X$70,T2,FALSE)</f>
        <v>1,568,430</v>
      </c>
      <c r="U9" s="72" t="str">
        <f>VLOOKUP(U$1,'Crookes Brothers LTD'!$N$3:$X$70,U2,FALSE)</f>
        <v>1,467,821</v>
      </c>
      <c r="V9" s="72" t="str">
        <f>VLOOKUP(V$1,'Crookes Brothers LTD'!$N$3:$X$70,V2,FALSE)</f>
        <v>1,331,058</v>
      </c>
      <c r="W9" s="72" t="str">
        <f>VLOOKUP(W$1,'Crookes Brothers LTD'!$N$3:$X$70,W2,FALSE)</f>
        <v>1,111,985</v>
      </c>
      <c r="X9" s="72" t="str">
        <f>VLOOKUP(X$1,'Crookes Brothers LTD'!$N$3:$X$70,X2,FALSE)</f>
        <v>1,025,870</v>
      </c>
      <c r="Y9" s="72">
        <f>VLOOKUP(Y$1,'Crookes Brothers LTD'!$N$3:$X$70,Y2,FALSE)</f>
        <v>803.44299999999998</v>
      </c>
      <c r="Z9" s="72">
        <f>VLOOKUP(Z$1,'Crookes Brothers LTD'!$N$3:$X$70,Z2,FALSE)</f>
        <v>730.85599999999999</v>
      </c>
      <c r="AA9" s="72">
        <f>VLOOKUP(AA$1,'Crookes Brothers LTD'!$N$3:$X$70,AA2,FALSE)</f>
        <v>599.28499999999997</v>
      </c>
      <c r="AB9" s="72">
        <f>VLOOKUP(AB$1,'Crookes Brothers LTD'!$N$3:$X$70,AB2,FALSE)</f>
        <v>530.76900000000001</v>
      </c>
      <c r="AD9" s="111">
        <f t="shared" si="28"/>
        <v>6</v>
      </c>
      <c r="AE9" s="111" t="str">
        <f t="shared" si="20"/>
        <v>CROOKES (March)</v>
      </c>
      <c r="AF9" s="92" t="e">
        <f>VLOOKUP(AF$1,'Crookes Brothers LTD'!$N$3:$X$70,AF2,FALSE)</f>
        <v>#VALUE!</v>
      </c>
      <c r="AG9" s="92" t="e">
        <f>VLOOKUP(AG$1,'Crookes Brothers LTD'!$N$3:$X$70,AG2,FALSE)</f>
        <v>#VALUE!</v>
      </c>
      <c r="AH9" s="92" t="e">
        <f>VLOOKUP(AH$1,'Crookes Brothers LTD'!$N$3:$X$70,AH2,FALSE)</f>
        <v>#VALUE!</v>
      </c>
      <c r="AI9" s="92" t="e">
        <f>VLOOKUP(AI$1,'Crookes Brothers LTD'!$N$3:$X$70,AI2,FALSE)</f>
        <v>#VALUE!</v>
      </c>
      <c r="AJ9" s="92" t="e">
        <f>VLOOKUP(AJ$1,'Crookes Brothers LTD'!$N$3:$X$70,AJ2,FALSE)</f>
        <v>#VALUE!</v>
      </c>
      <c r="AK9" s="92" t="e">
        <f>VLOOKUP(AK$1,'Crookes Brothers LTD'!$N$3:$X$70,AK2,FALSE)</f>
        <v>#VALUE!</v>
      </c>
      <c r="AL9" s="92">
        <f>VLOOKUP(AL$1,'Crookes Brothers LTD'!$N$3:$X$70,AL2,FALSE)</f>
        <v>0</v>
      </c>
      <c r="AM9" s="92">
        <f>VLOOKUP(AM$1,'Crookes Brothers LTD'!$N$3:$X$70,AM2,FALSE)</f>
        <v>0</v>
      </c>
      <c r="AN9" s="92">
        <f>VLOOKUP(AN$1,'Crookes Brothers LTD'!$N$3:$X$70,AN2,FALSE)</f>
        <v>0</v>
      </c>
      <c r="AO9" s="92">
        <f>VLOOKUP(AO$1,'Crookes Brothers LTD'!$N$3:$X$70,AO2,FALSE)</f>
        <v>0</v>
      </c>
      <c r="AQ9" s="111">
        <f t="shared" si="29"/>
        <v>6</v>
      </c>
      <c r="AR9" s="111" t="str">
        <f t="shared" si="21"/>
        <v>CROOKES (March)</v>
      </c>
      <c r="AS9" s="161" t="e">
        <f>VLOOKUP(AS$1,'Crookes Brothers LTD'!$N$3:$X$70,AS2,FALSE)</f>
        <v>#REF!</v>
      </c>
      <c r="AT9" s="161" t="e">
        <f>VLOOKUP(AT$1,'Crookes Brothers LTD'!$N$3:$X$70,AT2,FALSE)</f>
        <v>#REF!</v>
      </c>
      <c r="AU9" s="161" t="e">
        <f>VLOOKUP(AU$1,'Crookes Brothers LTD'!$N$3:$X$70,AU2,FALSE)</f>
        <v>#REF!</v>
      </c>
      <c r="AV9" s="161" t="e">
        <f>VLOOKUP(AV$1,'Crookes Brothers LTD'!$N$3:$X$70,AV2,FALSE)</f>
        <v>#REF!</v>
      </c>
      <c r="AW9" s="161" t="e">
        <f>VLOOKUP(AW$1,'Crookes Brothers LTD'!$N$3:$X$70,AW2,FALSE)</f>
        <v>#REF!</v>
      </c>
      <c r="AX9" s="161" t="e">
        <f>VLOOKUP(AX$1,'Crookes Brothers LTD'!$N$3:$X$70,AX2,FALSE)</f>
        <v>#REF!</v>
      </c>
      <c r="AY9" s="161" t="e">
        <f>VLOOKUP(AY$1,'Crookes Brothers LTD'!$N$3:$X$70,AY2,FALSE)</f>
        <v>#REF!</v>
      </c>
      <c r="AZ9" s="161" t="e">
        <f>VLOOKUP(AZ$1,'Crookes Brothers LTD'!$N$3:$X$70,AZ2,FALSE)</f>
        <v>#REF!</v>
      </c>
      <c r="BA9" s="161" t="e">
        <f>VLOOKUP(BA$1,'Crookes Brothers LTD'!$N$3:$X$70,BA2,FALSE)</f>
        <v>#REF!</v>
      </c>
      <c r="BB9" s="161" t="e">
        <f>VLOOKUP(BB$1,'Crookes Brothers LTD'!$N$3:$X$70,BB2,FALSE)</f>
        <v>#REF!</v>
      </c>
      <c r="BD9" s="111">
        <f t="shared" si="30"/>
        <v>6</v>
      </c>
      <c r="BE9" s="111" t="str">
        <f t="shared" si="22"/>
        <v>CROOKES (March)</v>
      </c>
      <c r="BF9" s="94">
        <f>VLOOKUP(BF$1,'Crookes Brothers LTD'!$N$3:$X$70,BF2,FALSE)</f>
        <v>1.2619152131223288</v>
      </c>
      <c r="BG9" s="94">
        <f>VLOOKUP(BG$1,'Crookes Brothers LTD'!$N$3:$X$70,BG2,FALSE)</f>
        <v>-132.58321326692325</v>
      </c>
      <c r="BH9" s="94">
        <f>VLOOKUP(BH$1,'Crookes Brothers LTD'!$N$3:$X$70,BH2,FALSE)</f>
        <v>-30.148936879205383</v>
      </c>
      <c r="BI9" s="94">
        <f>VLOOKUP(BI$1,'Crookes Brothers LTD'!$N$3:$X$70,BI2,FALSE)</f>
        <v>4.1296748164656529</v>
      </c>
      <c r="BJ9" s="94">
        <f>VLOOKUP(BJ$1,'Crookes Brothers LTD'!$N$3:$X$70,BJ2,FALSE)</f>
        <v>4.3405880106911034</v>
      </c>
      <c r="BK9" s="94">
        <f>VLOOKUP(BK$1,'Crookes Brothers LTD'!$N$3:$X$70,BK2,FALSE)</f>
        <v>8.4651397579260372</v>
      </c>
      <c r="BL9" s="94">
        <f>VLOOKUP(BL$1,'Crookes Brothers LTD'!$N$3:$X$70,BL2,FALSE)</f>
        <v>36.733092935855787</v>
      </c>
      <c r="BM9" s="94">
        <f>VLOOKUP(BM$1,'Crookes Brothers LTD'!$N$3:$X$70,BM2,FALSE)</f>
        <v>0.77740426068322199</v>
      </c>
      <c r="BN9" s="94">
        <f>VLOOKUP(BN$1,'Crookes Brothers LTD'!$N$3:$X$70,BN2,FALSE)</f>
        <v>829.31380117699177</v>
      </c>
      <c r="BO9" s="94">
        <f>VLOOKUP(BO$1,'Crookes Brothers LTD'!$N$3:$X$70,BO2,FALSE)</f>
        <v>24.020297029702991</v>
      </c>
      <c r="BQ9" s="111">
        <f t="shared" si="31"/>
        <v>6</v>
      </c>
      <c r="BR9" s="111" t="str">
        <f t="shared" si="23"/>
        <v>CROOKES (March)</v>
      </c>
      <c r="BS9" s="94">
        <f>VLOOKUP(BS$1,'Crookes Brothers LTD'!$N$3:$X$70,BS2,FALSE)</f>
        <v>1.67147</v>
      </c>
      <c r="BT9" s="94">
        <f>VLOOKUP(BT$1,'Crookes Brothers LTD'!$N$3:$X$70,BT2,FALSE)</f>
        <v>0.84033000000000002</v>
      </c>
      <c r="BU9" s="94">
        <f>VLOOKUP(BU$1,'Crookes Brothers LTD'!$N$3:$X$70,BU2,FALSE)</f>
        <v>2.0301</v>
      </c>
      <c r="BV9" s="94">
        <f>VLOOKUP(BV$1,'Crookes Brothers LTD'!$N$3:$X$70,BV2,FALSE)</f>
        <v>1.4365299999999999</v>
      </c>
      <c r="BW9" s="94">
        <f>VLOOKUP(BW$1,'Crookes Brothers LTD'!$N$3:$X$70,BW2,FALSE)</f>
        <v>1.07176</v>
      </c>
      <c r="BX9" s="94">
        <f>VLOOKUP(BX$1,'Crookes Brothers LTD'!$N$3:$X$70,BX2,FALSE)</f>
        <v>1.3799700000000001</v>
      </c>
      <c r="BY9" s="94">
        <f>VLOOKUP(BY$1,'Crookes Brothers LTD'!$N$3:$X$70,BY2,FALSE)</f>
        <v>1.15937</v>
      </c>
      <c r="BZ9" s="94">
        <f>VLOOKUP(BZ$1,'Crookes Brothers LTD'!$N$3:$X$70,BZ2,FALSE)</f>
        <v>1.29657</v>
      </c>
      <c r="CA9" s="94">
        <f>VLOOKUP(CA$1,'Crookes Brothers LTD'!$N$3:$X$70,CA2,FALSE)</f>
        <v>1.40279</v>
      </c>
      <c r="CB9" s="94">
        <f>VLOOKUP(CB$1,'Crookes Brothers LTD'!$N$3:$X$70,CB2,FALSE)</f>
        <v>0.68669000000000002</v>
      </c>
      <c r="CD9" s="111">
        <f t="shared" si="32"/>
        <v>6</v>
      </c>
      <c r="CE9" s="111" t="str">
        <f t="shared" si="24"/>
        <v>CROOKES (March)</v>
      </c>
      <c r="CF9" s="94">
        <f>VLOOKUP(CF$1,'Crookes Brothers LTD'!$N$3:$X$70,CF2,FALSE)</f>
        <v>-406.41208478687787</v>
      </c>
      <c r="CG9" s="94">
        <f>VLOOKUP(CG$1,'Crookes Brothers LTD'!$N$3:$X$70,CG2,FALSE)</f>
        <v>80.628786733076964</v>
      </c>
      <c r="CH9" s="94">
        <f>VLOOKUP(CH$1,'Crookes Brothers LTD'!$N$3:$X$70,CH2,FALSE)</f>
        <v>-402.50193687920557</v>
      </c>
      <c r="CI9" s="94">
        <f>VLOOKUP(CI$1,'Crookes Brothers LTD'!$N$3:$X$70,CI2,FALSE)</f>
        <v>-456.71032518353439</v>
      </c>
      <c r="CJ9" s="94">
        <f>VLOOKUP(CJ$1,'Crookes Brothers LTD'!$N$3:$X$70,CJ2,FALSE)</f>
        <v>295.1135880106911</v>
      </c>
      <c r="CK9" s="94">
        <f>VLOOKUP(CK$1,'Crookes Brothers LTD'!$N$3:$X$70,CK2,FALSE)</f>
        <v>-172.768860242074</v>
      </c>
      <c r="CL9" s="94">
        <f>VLOOKUP(CL$1,'Crookes Brothers LTD'!$N$3:$X$70,CL2,FALSE)</f>
        <v>13.777092935855883</v>
      </c>
      <c r="CM9" s="94">
        <f>VLOOKUP(CM$1,'Crookes Brothers LTD'!$N$3:$X$70,CM2,FALSE)</f>
        <v>-97.046595739316842</v>
      </c>
      <c r="CN9" s="94">
        <f>VLOOKUP(CN$1,'Crookes Brothers LTD'!$N$3:$X$70,CN2,FALSE)</f>
        <v>784.0628011769918</v>
      </c>
      <c r="CO9" s="94">
        <f>VLOOKUP(CO$1,'Crookes Brothers LTD'!$N$3:$X$70,CO2,FALSE)</f>
        <v>-386.018702970297</v>
      </c>
      <c r="CQ9" s="111">
        <f t="shared" si="33"/>
        <v>6</v>
      </c>
      <c r="CR9" s="111" t="str">
        <f t="shared" si="25"/>
        <v>CROOKES (March)</v>
      </c>
      <c r="CS9" s="94" t="e">
        <f>VLOOKUP(CS$1,'Crookes Brothers LTD'!$N$3:$X$70,CS2,FALSE)</f>
        <v>#REF!</v>
      </c>
      <c r="CT9" s="94" t="e">
        <f>VLOOKUP(CT$1,'Crookes Brothers LTD'!$N$3:$X$70,CT2,FALSE)</f>
        <v>#REF!</v>
      </c>
      <c r="CU9" s="94" t="e">
        <f>VLOOKUP(CU$1,'Crookes Brothers LTD'!$N$3:$X$70,CU2,FALSE)</f>
        <v>#REF!</v>
      </c>
      <c r="CV9" s="94" t="e">
        <f>VLOOKUP(CV$1,'Crookes Brothers LTD'!$N$3:$X$70,CV2,FALSE)</f>
        <v>#REF!</v>
      </c>
      <c r="CW9" s="94" t="e">
        <f>VLOOKUP(CW$1,'Crookes Brothers LTD'!$N$3:$X$70,CW2,FALSE)</f>
        <v>#REF!</v>
      </c>
      <c r="CX9" s="94" t="e">
        <f>VLOOKUP(CX$1,'Crookes Brothers LTD'!$N$3:$X$70,CX2,FALSE)</f>
        <v>#REF!</v>
      </c>
      <c r="CY9" s="94" t="e">
        <f>VLOOKUP(CY$1,'Crookes Brothers LTD'!$N$3:$X$70,CY2,FALSE)</f>
        <v>#REF!</v>
      </c>
      <c r="CZ9" s="94" t="e">
        <f>VLOOKUP(CZ$1,'Crookes Brothers LTD'!$N$3:$X$70,CZ2,FALSE)</f>
        <v>#REF!</v>
      </c>
      <c r="DA9" s="94" t="e">
        <f>VLOOKUP(DA$1,'Crookes Brothers LTD'!$N$3:$X$70,DA2,FALSE)</f>
        <v>#REF!</v>
      </c>
      <c r="DB9" s="94" t="e">
        <f>VLOOKUP(DB$1,'Crookes Brothers LTD'!$N$3:$X$70,DB2,FALSE)</f>
        <v>#REF!</v>
      </c>
      <c r="DD9" s="111" t="e">
        <f t="shared" si="34"/>
        <v>#REF!</v>
      </c>
      <c r="DE9" s="116" t="s">
        <v>396</v>
      </c>
      <c r="DF9" s="119" t="e">
        <f>DF7*#REF!/100</f>
        <v>#REF!</v>
      </c>
      <c r="DG9" s="120" t="e">
        <f>DG7*#REF!/100</f>
        <v>#REF!</v>
      </c>
      <c r="DH9" s="119" t="e">
        <f>DH7*#REF!/100</f>
        <v>#REF!</v>
      </c>
      <c r="DI9" s="120" t="e">
        <f>DI7*#REF!/100</f>
        <v>#REF!</v>
      </c>
      <c r="DJ9" s="119" t="e">
        <f>DJ7*#REF!/100</f>
        <v>#REF!</v>
      </c>
      <c r="DK9" s="120" t="e">
        <f>DK7*#REF!/100</f>
        <v>#REF!</v>
      </c>
      <c r="DL9" s="119" t="e">
        <f>DL7*#REF!/100</f>
        <v>#REF!</v>
      </c>
      <c r="DM9" s="120" t="e">
        <f>DM7*#REF!/100</f>
        <v>#REF!</v>
      </c>
      <c r="DN9" s="119" t="e">
        <f>DN7*#REF!/100</f>
        <v>#REF!</v>
      </c>
      <c r="DO9" s="120" t="e">
        <f>DO7*#REF!/100</f>
        <v>#REF!</v>
      </c>
      <c r="DQ9" s="111" t="e">
        <f t="shared" si="35"/>
        <v>#REF!</v>
      </c>
      <c r="DR9" s="116" t="s">
        <v>396</v>
      </c>
      <c r="DS9" s="119" t="e">
        <f>DS7*#REF!/100</f>
        <v>#REF!</v>
      </c>
      <c r="DT9" s="120" t="e">
        <f>DT7*#REF!/100</f>
        <v>#REF!</v>
      </c>
      <c r="DU9" s="119" t="e">
        <f>DU7*#REF!/100</f>
        <v>#REF!</v>
      </c>
      <c r="DV9" s="120" t="e">
        <f>DV7*#REF!/100</f>
        <v>#REF!</v>
      </c>
      <c r="DW9" s="119" t="e">
        <f>DW7*#REF!/100</f>
        <v>#REF!</v>
      </c>
      <c r="DX9" s="120" t="e">
        <f>DX7*#REF!/100</f>
        <v>#REF!</v>
      </c>
      <c r="DY9" s="119" t="e">
        <f>DY7*#REF!/100</f>
        <v>#REF!</v>
      </c>
      <c r="DZ9" s="120" t="e">
        <f>DZ7*#REF!/100</f>
        <v>#REF!</v>
      </c>
      <c r="EA9" s="119" t="e">
        <f>EA7*#REF!/100</f>
        <v>#REF!</v>
      </c>
      <c r="EB9" s="120" t="e">
        <f>EB7*#REF!/100</f>
        <v>#REF!</v>
      </c>
      <c r="ED9" s="111" t="e">
        <f t="shared" si="36"/>
        <v>#REF!</v>
      </c>
      <c r="EE9" s="116" t="s">
        <v>396</v>
      </c>
      <c r="EF9" s="119" t="e">
        <f>EF7*#REF!/100</f>
        <v>#REF!</v>
      </c>
      <c r="EG9" s="120" t="e">
        <f>EG7*#REF!/100</f>
        <v>#REF!</v>
      </c>
      <c r="EH9" s="119" t="e">
        <f>EH7*#REF!/100</f>
        <v>#REF!</v>
      </c>
      <c r="EI9" s="120" t="e">
        <f>EI7*#REF!/100</f>
        <v>#REF!</v>
      </c>
      <c r="EJ9" s="119" t="e">
        <f>EJ7*#REF!/100</f>
        <v>#REF!</v>
      </c>
      <c r="EK9" s="120" t="e">
        <f>EK7*#REF!/100</f>
        <v>#REF!</v>
      </c>
      <c r="EL9" s="119" t="e">
        <f>EL7*#REF!/100</f>
        <v>#REF!</v>
      </c>
      <c r="EM9" s="120" t="e">
        <f>EM7*#REF!/100</f>
        <v>#REF!</v>
      </c>
      <c r="EN9" s="119" t="e">
        <f>EN7*#REF!/100</f>
        <v>#REF!</v>
      </c>
      <c r="EO9" s="120" t="e">
        <f>EO7*#REF!/100</f>
        <v>#REF!</v>
      </c>
      <c r="EQ9" s="111" t="e">
        <f t="shared" si="37"/>
        <v>#REF!</v>
      </c>
      <c r="ER9" s="116" t="s">
        <v>396</v>
      </c>
      <c r="ES9" s="119" t="e">
        <f>ES7*#REF!/100</f>
        <v>#REF!</v>
      </c>
      <c r="ET9" s="120" t="e">
        <f>ET7*#REF!/100</f>
        <v>#REF!</v>
      </c>
      <c r="EU9" s="119" t="e">
        <f>EU7*#REF!/100</f>
        <v>#REF!</v>
      </c>
      <c r="EV9" s="120" t="e">
        <f>EV7*#REF!/100</f>
        <v>#REF!</v>
      </c>
      <c r="EW9" s="119" t="e">
        <f>EW7*#REF!/100</f>
        <v>#REF!</v>
      </c>
      <c r="EX9" s="120" t="e">
        <f>EX7*#REF!/100</f>
        <v>#REF!</v>
      </c>
      <c r="EY9" s="119" t="e">
        <f>EY7*#REF!/100</f>
        <v>#REF!</v>
      </c>
      <c r="EZ9" s="120" t="e">
        <f>EZ7*#REF!/100</f>
        <v>#REF!</v>
      </c>
      <c r="FA9" s="119" t="e">
        <f>FA7*#REF!/100</f>
        <v>#REF!</v>
      </c>
      <c r="FB9" s="120" t="e">
        <f>FB7*#REF!/100</f>
        <v>#REF!</v>
      </c>
      <c r="FD9" s="111" t="e">
        <f t="shared" si="38"/>
        <v>#REF!</v>
      </c>
      <c r="FE9" s="116" t="s">
        <v>396</v>
      </c>
      <c r="FF9" s="119" t="e">
        <f>FF7*#REF!/100</f>
        <v>#REF!</v>
      </c>
      <c r="FG9" s="120" t="e">
        <f>FG7*#REF!/100</f>
        <v>#REF!</v>
      </c>
      <c r="FH9" s="119" t="e">
        <f>FH7*#REF!/100</f>
        <v>#REF!</v>
      </c>
      <c r="FI9" s="120" t="e">
        <f>FI7*#REF!/100</f>
        <v>#REF!</v>
      </c>
      <c r="FJ9" s="119" t="e">
        <f>FJ7*#REF!/100</f>
        <v>#REF!</v>
      </c>
      <c r="FK9" s="120" t="e">
        <f>FK7*#REF!/100</f>
        <v>#REF!</v>
      </c>
      <c r="FL9" s="119" t="e">
        <f>FL7*#REF!/100</f>
        <v>#REF!</v>
      </c>
      <c r="FM9" s="120" t="e">
        <f>FM7*#REF!/100</f>
        <v>#REF!</v>
      </c>
      <c r="FN9" s="119" t="e">
        <f>FN7*#REF!/100</f>
        <v>#REF!</v>
      </c>
      <c r="FO9" s="120" t="e">
        <f>FO7*#REF!/100</f>
        <v>#REF!</v>
      </c>
      <c r="FQ9" s="111" t="e">
        <f t="shared" si="39"/>
        <v>#REF!</v>
      </c>
      <c r="FR9" s="116" t="s">
        <v>396</v>
      </c>
      <c r="FS9" s="119" t="e">
        <f>FS7*#REF!/100</f>
        <v>#REF!</v>
      </c>
      <c r="FT9" s="120" t="e">
        <f>FT7*#REF!/100</f>
        <v>#REF!</v>
      </c>
      <c r="FU9" s="119" t="e">
        <f>FU7*#REF!/100</f>
        <v>#REF!</v>
      </c>
      <c r="FV9" s="120" t="e">
        <f>FV7*#REF!/100</f>
        <v>#REF!</v>
      </c>
      <c r="FW9" s="119" t="e">
        <f>FW7*#REF!/100</f>
        <v>#REF!</v>
      </c>
      <c r="FX9" s="120" t="e">
        <f>FX7*#REF!/100</f>
        <v>#REF!</v>
      </c>
      <c r="FY9" s="119" t="e">
        <f>FY7*#REF!/100</f>
        <v>#REF!</v>
      </c>
      <c r="FZ9" s="120" t="e">
        <f>FZ7*#REF!/100</f>
        <v>#REF!</v>
      </c>
      <c r="GA9" s="119" t="e">
        <f>GA7*#REF!/100</f>
        <v>#REF!</v>
      </c>
      <c r="GB9" s="120" t="e">
        <f>GB7*#REF!/100</f>
        <v>#REF!</v>
      </c>
      <c r="GD9" s="111" t="e">
        <f t="shared" si="40"/>
        <v>#REF!</v>
      </c>
      <c r="GE9" s="116" t="s">
        <v>396</v>
      </c>
      <c r="GF9" s="119" t="e">
        <f>GF7*#REF!/100</f>
        <v>#REF!</v>
      </c>
      <c r="GG9" s="120" t="e">
        <f>GG7*#REF!/100</f>
        <v>#REF!</v>
      </c>
      <c r="GH9" s="119" t="e">
        <f>GH7*#REF!/100</f>
        <v>#REF!</v>
      </c>
      <c r="GI9" s="120" t="e">
        <f>GI7*#REF!/100</f>
        <v>#REF!</v>
      </c>
      <c r="GJ9" s="119" t="e">
        <f>GJ7*#REF!/100</f>
        <v>#REF!</v>
      </c>
      <c r="GK9" s="120" t="e">
        <f>GK7*#REF!/100</f>
        <v>#REF!</v>
      </c>
      <c r="GL9" s="119" t="e">
        <f>GL7*#REF!/100</f>
        <v>#REF!</v>
      </c>
      <c r="GM9" s="120" t="e">
        <f>GM7*#REF!/100</f>
        <v>#REF!</v>
      </c>
      <c r="GN9" s="119" t="e">
        <f>GN7*#REF!/100</f>
        <v>#REF!</v>
      </c>
      <c r="GO9" s="120" t="e">
        <f>GO7*#REF!/100</f>
        <v>#REF!</v>
      </c>
      <c r="GQ9" s="111" t="e">
        <f t="shared" si="41"/>
        <v>#REF!</v>
      </c>
      <c r="GR9" s="116" t="s">
        <v>396</v>
      </c>
      <c r="GS9" s="119" t="e">
        <f>GS7*#REF!/100</f>
        <v>#REF!</v>
      </c>
      <c r="GT9" s="120" t="e">
        <f>GT7*#REF!/100</f>
        <v>#REF!</v>
      </c>
      <c r="GU9" s="119" t="e">
        <f>GU7*#REF!/100</f>
        <v>#REF!</v>
      </c>
      <c r="GV9" s="120" t="e">
        <f>GV7*#REF!/100</f>
        <v>#REF!</v>
      </c>
      <c r="GW9" s="119" t="e">
        <f>GW7*#REF!/100</f>
        <v>#REF!</v>
      </c>
      <c r="GX9" s="120" t="e">
        <f>GX7*#REF!/100</f>
        <v>#REF!</v>
      </c>
      <c r="GY9" s="119" t="e">
        <f>GY7*#REF!/100</f>
        <v>#REF!</v>
      </c>
      <c r="GZ9" s="120" t="e">
        <f>GZ7*#REF!/100</f>
        <v>#REF!</v>
      </c>
      <c r="HA9" s="119" t="e">
        <f>HA7*#REF!/100</f>
        <v>#REF!</v>
      </c>
      <c r="HB9" s="120" t="e">
        <f>HB7*#REF!/100</f>
        <v>#REF!</v>
      </c>
      <c r="HD9" s="111" t="e">
        <f t="shared" si="42"/>
        <v>#REF!</v>
      </c>
      <c r="HE9" s="116" t="s">
        <v>396</v>
      </c>
      <c r="HF9" s="119" t="e">
        <f>HF7*#REF!/100</f>
        <v>#REF!</v>
      </c>
      <c r="HG9" s="120" t="e">
        <f>HG7*#REF!/100</f>
        <v>#REF!</v>
      </c>
      <c r="HH9" s="119" t="e">
        <f>HH7*#REF!/100</f>
        <v>#REF!</v>
      </c>
      <c r="HI9" s="120" t="e">
        <f>HI7*#REF!/100</f>
        <v>#REF!</v>
      </c>
      <c r="HJ9" s="119" t="e">
        <f>HJ7*#REF!/100</f>
        <v>#REF!</v>
      </c>
      <c r="HK9" s="120" t="e">
        <f>HK7*#REF!/100</f>
        <v>#REF!</v>
      </c>
      <c r="HL9" s="119" t="e">
        <f>HL7*#REF!/100</f>
        <v>#REF!</v>
      </c>
      <c r="HM9" s="120" t="e">
        <f>HM7*#REF!/100</f>
        <v>#REF!</v>
      </c>
      <c r="HN9" s="119" t="e">
        <f>HN7*#REF!/100</f>
        <v>#REF!</v>
      </c>
      <c r="HO9" s="120" t="e">
        <f>HO7*#REF!/100</f>
        <v>#REF!</v>
      </c>
    </row>
    <row r="10" spans="2:223" s="29" customFormat="1" ht="18" customHeight="1" x14ac:dyDescent="0.25">
      <c r="B10" s="113">
        <f t="shared" si="26"/>
        <v>7</v>
      </c>
      <c r="C10" s="118" t="str">
        <f>'Distell Group Holdings'!N4</f>
        <v>DISTELL GROU (June)</v>
      </c>
      <c r="D10" s="72" t="str">
        <f>VLOOKUP(D$1,'Distell Group Holdings'!$N$3:$X$70,D2,FALSE)</f>
        <v>1,023,386</v>
      </c>
      <c r="E10" s="72" t="str">
        <f>VLOOKUP(E$1,'Distell Group Holdings'!$N$3:$X$70,E2,FALSE)</f>
        <v>1,032,090</v>
      </c>
      <c r="F10" s="72">
        <f>VLOOKUP(F$1,'Distell Group Holdings'!$N$3:$X$70,F2,FALSE)</f>
        <v>0</v>
      </c>
      <c r="G10" s="72">
        <f>VLOOKUP(G$1,'Distell Group Holdings'!$N$3:$X$70,G2,FALSE)</f>
        <v>0</v>
      </c>
      <c r="H10" s="72">
        <f>VLOOKUP(H$1,'Distell Group Holdings'!$N$3:$X$70,H2,FALSE)</f>
        <v>0</v>
      </c>
      <c r="I10" s="72">
        <f>VLOOKUP(I$1,'Distell Group Holdings'!$N$3:$X$70,I2,FALSE)</f>
        <v>0</v>
      </c>
      <c r="J10" s="72">
        <f>VLOOKUP(J$1,'Distell Group Holdings'!$N$3:$X$70,J2,FALSE)</f>
        <v>0</v>
      </c>
      <c r="K10" s="72">
        <f>VLOOKUP(K$1,'Distell Group Holdings'!$N$3:$X$70,K2,FALSE)</f>
        <v>0</v>
      </c>
      <c r="L10" s="72">
        <f>VLOOKUP(L$1,'Distell Group Holdings'!$N$3:$X$70,L2,FALSE)</f>
        <v>0</v>
      </c>
      <c r="M10" s="72">
        <f>VLOOKUP(M$1,'Distell Group Holdings'!$N$3:$X$70,M2,FALSE)</f>
        <v>0</v>
      </c>
      <c r="N10" s="70">
        <f t="shared" si="17"/>
        <v>8</v>
      </c>
      <c r="O10" s="85" t="str">
        <f t="shared" si="18"/>
        <v>No-exclude from study</v>
      </c>
      <c r="Q10" s="111">
        <f t="shared" si="27"/>
        <v>7</v>
      </c>
      <c r="R10" s="111" t="str">
        <f t="shared" si="19"/>
        <v>DISTELL GROU (June)</v>
      </c>
      <c r="S10" s="72" t="str">
        <f>VLOOKUP(S$1,'Distell Group Holdings'!$N$3:$X$70,S2,FALSE)</f>
        <v>21,590,771</v>
      </c>
      <c r="T10" s="72" t="str">
        <f>VLOOKUP(T$1,'Distell Group Holdings'!$N$3:$X$70,T2,FALSE)</f>
        <v>20,117,561</v>
      </c>
      <c r="U10" s="72">
        <f>VLOOKUP(U$1,'Distell Group Holdings'!$N$3:$X$70,U2,FALSE)</f>
        <v>0</v>
      </c>
      <c r="V10" s="72">
        <f>VLOOKUP(V$1,'Distell Group Holdings'!$N$3:$X$70,V2,FALSE)</f>
        <v>0</v>
      </c>
      <c r="W10" s="72">
        <f>VLOOKUP(W$1,'Distell Group Holdings'!$N$3:$X$70,W2,FALSE)</f>
        <v>0</v>
      </c>
      <c r="X10" s="72">
        <f>VLOOKUP(X$1,'Distell Group Holdings'!$N$3:$X$70,X2,FALSE)</f>
        <v>0</v>
      </c>
      <c r="Y10" s="72">
        <f>VLOOKUP(Y$1,'Distell Group Holdings'!$N$3:$X$70,Y2,FALSE)</f>
        <v>0</v>
      </c>
      <c r="Z10" s="72">
        <f>VLOOKUP(Z$1,'Distell Group Holdings'!$N$3:$X$70,Z2,FALSE)</f>
        <v>0</v>
      </c>
      <c r="AA10" s="72">
        <f>VLOOKUP(AA$1,'Distell Group Holdings'!$N$3:$X$70,AA2,FALSE)</f>
        <v>0</v>
      </c>
      <c r="AB10" s="72">
        <f>VLOOKUP(AB$1,'Distell Group Holdings'!$N$3:$X$70,AB2,FALSE)</f>
        <v>0</v>
      </c>
      <c r="AD10" s="111">
        <f t="shared" si="28"/>
        <v>7</v>
      </c>
      <c r="AE10" s="111" t="str">
        <f t="shared" si="20"/>
        <v>DISTELL GROU (June)</v>
      </c>
      <c r="AF10" s="92" t="e">
        <f>VLOOKUP(AF$1,'Distell Group Holdings'!$N$3:$X$70,AF2,FALSE)</f>
        <v>#VALUE!</v>
      </c>
      <c r="AG10" s="92" t="e">
        <f>VLOOKUP(AG$1,'Distell Group Holdings'!$N$3:$X$70,AG2,FALSE)</f>
        <v>#VALUE!</v>
      </c>
      <c r="AH10" s="92" t="e">
        <f>VLOOKUP(AH$1,'Distell Group Holdings'!$N$3:$X$70,AH2,FALSE)</f>
        <v>#DIV/0!</v>
      </c>
      <c r="AI10" s="92" t="e">
        <f>VLOOKUP(AI$1,'Distell Group Holdings'!$N$3:$X$70,AI2,FALSE)</f>
        <v>#DIV/0!</v>
      </c>
      <c r="AJ10" s="92" t="e">
        <f>VLOOKUP(AJ$1,'Distell Group Holdings'!$N$3:$X$70,AJ2,FALSE)</f>
        <v>#DIV/0!</v>
      </c>
      <c r="AK10" s="92" t="e">
        <f>VLOOKUP(AK$1,'Distell Group Holdings'!$N$3:$X$70,AK2,FALSE)</f>
        <v>#DIV/0!</v>
      </c>
      <c r="AL10" s="92" t="e">
        <f>VLOOKUP(AL$1,'Distell Group Holdings'!$N$3:$X$70,AL2,FALSE)</f>
        <v>#DIV/0!</v>
      </c>
      <c r="AM10" s="92" t="e">
        <f>VLOOKUP(AM$1,'Distell Group Holdings'!$N$3:$X$70,AM2,FALSE)</f>
        <v>#DIV/0!</v>
      </c>
      <c r="AN10" s="92" t="e">
        <f>VLOOKUP(AN$1,'Distell Group Holdings'!$N$3:$X$70,AN2,FALSE)</f>
        <v>#DIV/0!</v>
      </c>
      <c r="AO10" s="92" t="e">
        <f>VLOOKUP(AO$1,'Distell Group Holdings'!$N$3:$X$70,AO2,FALSE)</f>
        <v>#DIV/0!</v>
      </c>
      <c r="AQ10" s="111">
        <f t="shared" si="29"/>
        <v>7</v>
      </c>
      <c r="AR10" s="111" t="str">
        <f t="shared" si="21"/>
        <v>DISTELL GROU (June)</v>
      </c>
      <c r="AS10" s="161" t="e">
        <f>VLOOKUP(AS$1,'Distell Group Holdings'!$N$3:$X$70,AS2,FALSE)</f>
        <v>#REF!</v>
      </c>
      <c r="AT10" s="161" t="e">
        <f>VLOOKUP(AT$1,'Distell Group Holdings'!$N$3:$X$70,AT2,FALSE)</f>
        <v>#REF!</v>
      </c>
      <c r="AU10" s="161" t="e">
        <f>VLOOKUP(AU$1,'Distell Group Holdings'!$N$3:$X$70,AU2,FALSE)</f>
        <v>#REF!</v>
      </c>
      <c r="AV10" s="161" t="e">
        <f>VLOOKUP(AV$1,'Distell Group Holdings'!$N$3:$X$70,AV2,FALSE)</f>
        <v>#REF!</v>
      </c>
      <c r="AW10" s="161" t="e">
        <f>VLOOKUP(AW$1,'Distell Group Holdings'!$N$3:$X$70,AW2,FALSE)</f>
        <v>#REF!</v>
      </c>
      <c r="AX10" s="161" t="e">
        <f>VLOOKUP(AX$1,'Distell Group Holdings'!$N$3:$X$70,AX2,FALSE)</f>
        <v>#REF!</v>
      </c>
      <c r="AY10" s="161" t="e">
        <f>VLOOKUP(AY$1,'Distell Group Holdings'!$N$3:$X$70,AY2,FALSE)</f>
        <v>#REF!</v>
      </c>
      <c r="AZ10" s="161" t="e">
        <f>VLOOKUP(AZ$1,'Distell Group Holdings'!$N$3:$X$70,AZ2,FALSE)</f>
        <v>#REF!</v>
      </c>
      <c r="BA10" s="161" t="e">
        <f>VLOOKUP(BA$1,'Distell Group Holdings'!$N$3:$X$70,BA2,FALSE)</f>
        <v>#REF!</v>
      </c>
      <c r="BB10" s="161" t="e">
        <f>VLOOKUP(BB$1,'Distell Group Holdings'!$N$3:$X$70,BB2,FALSE)</f>
        <v>#REF!</v>
      </c>
      <c r="BD10" s="111">
        <f t="shared" si="30"/>
        <v>7</v>
      </c>
      <c r="BE10" s="111" t="str">
        <f t="shared" si="22"/>
        <v>DISTELL GROU (June)</v>
      </c>
      <c r="BF10" s="94">
        <f>VLOOKUP(BF$1,'Distell Group Holdings'!$N$3:$X$70,BF2,FALSE)</f>
        <v>69.22018011096479</v>
      </c>
      <c r="BG10" s="94">
        <f>VLOOKUP(BG$1,'Distell Group Holdings'!$N$3:$X$70,BG2,FALSE)</f>
        <v>47.739170106192994</v>
      </c>
      <c r="BH10" s="94" t="e">
        <f>VLOOKUP(BH$1,'Distell Group Holdings'!$N$3:$X$70,BH2,FALSE)</f>
        <v>#DIV/0!</v>
      </c>
      <c r="BI10" s="94" t="e">
        <f>VLOOKUP(BI$1,'Distell Group Holdings'!$N$3:$X$70,BI2,FALSE)</f>
        <v>#DIV/0!</v>
      </c>
      <c r="BJ10" s="94" t="e">
        <f>VLOOKUP(BJ$1,'Distell Group Holdings'!$N$3:$X$70,BJ2,FALSE)</f>
        <v>#DIV/0!</v>
      </c>
      <c r="BK10" s="94" t="e">
        <f>VLOOKUP(BK$1,'Distell Group Holdings'!$N$3:$X$70,BK2,FALSE)</f>
        <v>#DIV/0!</v>
      </c>
      <c r="BL10" s="94" t="e">
        <f>VLOOKUP(BL$1,'Distell Group Holdings'!$N$3:$X$70,BL2,FALSE)</f>
        <v>#DIV/0!</v>
      </c>
      <c r="BM10" s="94" t="e">
        <f>VLOOKUP(BM$1,'Distell Group Holdings'!$N$3:$X$70,BM2,FALSE)</f>
        <v>#DIV/0!</v>
      </c>
      <c r="BN10" s="94" t="e">
        <f>VLOOKUP(BN$1,'Distell Group Holdings'!$N$3:$X$70,BN2,FALSE)</f>
        <v>#DIV/0!</v>
      </c>
      <c r="BO10" s="94" t="e">
        <f>VLOOKUP(BO$1,'Distell Group Holdings'!$N$3:$X$70,BO2,FALSE)</f>
        <v>#DIV/0!</v>
      </c>
      <c r="BQ10" s="111">
        <f t="shared" si="31"/>
        <v>7</v>
      </c>
      <c r="BR10" s="111" t="str">
        <f t="shared" si="23"/>
        <v>DISTELL GROU (June)</v>
      </c>
      <c r="BS10" s="94" t="e">
        <f>VLOOKUP(BS$1,'Distell Group Holdings'!$N$3:$X$70,BS2,FALSE)</f>
        <v>#VALUE!</v>
      </c>
      <c r="BT10" s="94" t="e">
        <f>VLOOKUP(BT$1,'Distell Group Holdings'!$N$3:$X$70,BT2,FALSE)</f>
        <v>#VALUE!</v>
      </c>
      <c r="BU10" s="94">
        <f>VLOOKUP(BU$1,'Distell Group Holdings'!$N$3:$X$70,BU2,FALSE)</f>
        <v>0</v>
      </c>
      <c r="BV10" s="94">
        <f>VLOOKUP(BV$1,'Distell Group Holdings'!$N$3:$X$70,BV2,FALSE)</f>
        <v>0</v>
      </c>
      <c r="BW10" s="94">
        <f>VLOOKUP(BW$1,'Distell Group Holdings'!$N$3:$X$70,BW2,FALSE)</f>
        <v>0</v>
      </c>
      <c r="BX10" s="94">
        <f>VLOOKUP(BX$1,'Distell Group Holdings'!$N$3:$X$70,BX2,FALSE)</f>
        <v>0</v>
      </c>
      <c r="BY10" s="94">
        <f>VLOOKUP(BY$1,'Distell Group Holdings'!$N$3:$X$70,BY2,FALSE)</f>
        <v>0</v>
      </c>
      <c r="BZ10" s="94">
        <f>VLOOKUP(BZ$1,'Distell Group Holdings'!$N$3:$X$70,BZ2,FALSE)</f>
        <v>0</v>
      </c>
      <c r="CA10" s="94">
        <f>VLOOKUP(CA$1,'Distell Group Holdings'!$N$3:$X$70,CA2,FALSE)</f>
        <v>0</v>
      </c>
      <c r="CB10" s="94">
        <f>VLOOKUP(CB$1,'Distell Group Holdings'!$N$3:$X$70,CB2,FALSE)</f>
        <v>0</v>
      </c>
      <c r="CD10" s="111">
        <f t="shared" si="32"/>
        <v>7</v>
      </c>
      <c r="CE10" s="111" t="str">
        <f t="shared" si="24"/>
        <v>DISTELL GROU (June)</v>
      </c>
      <c r="CF10" s="94" t="e">
        <f>VLOOKUP(CF$1,'Distell Group Holdings'!$N$3:$X$70,CF2,FALSE)</f>
        <v>#VALUE!</v>
      </c>
      <c r="CG10" s="94" t="e">
        <f>VLOOKUP(CG$1,'Distell Group Holdings'!$N$3:$X$70,CG2,FALSE)</f>
        <v>#VALUE!</v>
      </c>
      <c r="CH10" s="94" t="e">
        <f>VLOOKUP(CH$1,'Distell Group Holdings'!$N$3:$X$70,CH2,FALSE)</f>
        <v>#DIV/0!</v>
      </c>
      <c r="CI10" s="94" t="e">
        <f>VLOOKUP(CI$1,'Distell Group Holdings'!$N$3:$X$70,CI2,FALSE)</f>
        <v>#DIV/0!</v>
      </c>
      <c r="CJ10" s="94" t="e">
        <f>VLOOKUP(CJ$1,'Distell Group Holdings'!$N$3:$X$70,CJ2,FALSE)</f>
        <v>#DIV/0!</v>
      </c>
      <c r="CK10" s="94" t="e">
        <f>VLOOKUP(CK$1,'Distell Group Holdings'!$N$3:$X$70,CK2,FALSE)</f>
        <v>#DIV/0!</v>
      </c>
      <c r="CL10" s="94" t="e">
        <f>VLOOKUP(CL$1,'Distell Group Holdings'!$N$3:$X$70,CL2,FALSE)</f>
        <v>#DIV/0!</v>
      </c>
      <c r="CM10" s="94" t="e">
        <f>VLOOKUP(CM$1,'Distell Group Holdings'!$N$3:$X$70,CM2,FALSE)</f>
        <v>#DIV/0!</v>
      </c>
      <c r="CN10" s="94" t="e">
        <f>VLOOKUP(CN$1,'Distell Group Holdings'!$N$3:$X$70,CN2,FALSE)</f>
        <v>#DIV/0!</v>
      </c>
      <c r="CO10" s="94" t="e">
        <f>VLOOKUP(CO$1,'Distell Group Holdings'!$N$3:$X$70,CO2,FALSE)</f>
        <v>#DIV/0!</v>
      </c>
      <c r="CQ10" s="111">
        <f t="shared" si="33"/>
        <v>7</v>
      </c>
      <c r="CR10" s="111" t="str">
        <f t="shared" si="25"/>
        <v>DISTELL GROU (June)</v>
      </c>
      <c r="CS10" s="94" t="e">
        <f>VLOOKUP(CS$1,'Distell Group Holdings'!$N$3:$X$70,CS2,FALSE)</f>
        <v>#REF!</v>
      </c>
      <c r="CT10" s="94" t="e">
        <f>VLOOKUP(CT$1,'Distell Group Holdings'!$N$3:$X$70,CT2,FALSE)</f>
        <v>#REF!</v>
      </c>
      <c r="CU10" s="94" t="e">
        <f>VLOOKUP(CU$1,'Distell Group Holdings'!$N$3:$X$70,CU2,FALSE)</f>
        <v>#REF!</v>
      </c>
      <c r="CV10" s="94" t="e">
        <f>VLOOKUP(CV$1,'Distell Group Holdings'!$N$3:$X$70,CV2,FALSE)</f>
        <v>#REF!</v>
      </c>
      <c r="CW10" s="94" t="e">
        <f>VLOOKUP(CW$1,'Distell Group Holdings'!$N$3:$X$70,CW2,FALSE)</f>
        <v>#REF!</v>
      </c>
      <c r="CX10" s="94" t="e">
        <f>VLOOKUP(CX$1,'Distell Group Holdings'!$N$3:$X$70,CX2,FALSE)</f>
        <v>#REF!</v>
      </c>
      <c r="CY10" s="94" t="e">
        <f>VLOOKUP(CY$1,'Distell Group Holdings'!$N$3:$X$70,CY2,FALSE)</f>
        <v>#REF!</v>
      </c>
      <c r="CZ10" s="94" t="e">
        <f>VLOOKUP(CZ$1,'Distell Group Holdings'!$N$3:$X$70,CZ2,FALSE)</f>
        <v>#REF!</v>
      </c>
      <c r="DA10" s="94" t="e">
        <f>VLOOKUP(DA$1,'Distell Group Holdings'!$N$3:$X$70,DA2,FALSE)</f>
        <v>#REF!</v>
      </c>
      <c r="DB10" s="94" t="e">
        <f>VLOOKUP(DB$1,'Distell Group Holdings'!$N$3:$X$70,DB2,FALSE)</f>
        <v>#REF!</v>
      </c>
      <c r="DD10" s="111" t="e">
        <f t="shared" si="34"/>
        <v>#REF!</v>
      </c>
      <c r="DE10" s="116" t="s">
        <v>397</v>
      </c>
      <c r="DF10" s="121" t="e">
        <f>#REF!/100</f>
        <v>#REF!</v>
      </c>
      <c r="DG10" s="121" t="e">
        <f t="shared" ref="DG10:DO10" si="52">#REF!/100</f>
        <v>#REF!</v>
      </c>
      <c r="DH10" s="121" t="e">
        <f t="shared" si="52"/>
        <v>#REF!</v>
      </c>
      <c r="DI10" s="121" t="e">
        <f t="shared" si="52"/>
        <v>#REF!</v>
      </c>
      <c r="DJ10" s="121" t="e">
        <f t="shared" si="52"/>
        <v>#REF!</v>
      </c>
      <c r="DK10" s="121" t="e">
        <f t="shared" si="52"/>
        <v>#REF!</v>
      </c>
      <c r="DL10" s="121" t="e">
        <f t="shared" si="52"/>
        <v>#REF!</v>
      </c>
      <c r="DM10" s="121" t="e">
        <f t="shared" si="52"/>
        <v>#REF!</v>
      </c>
      <c r="DN10" s="121" t="e">
        <f t="shared" si="52"/>
        <v>#REF!</v>
      </c>
      <c r="DO10" s="121" t="e">
        <f t="shared" si="52"/>
        <v>#REF!</v>
      </c>
      <c r="DQ10" s="111" t="e">
        <f t="shared" si="35"/>
        <v>#REF!</v>
      </c>
      <c r="DR10" s="116" t="s">
        <v>397</v>
      </c>
      <c r="DS10" s="121" t="e">
        <f>#REF!/100</f>
        <v>#REF!</v>
      </c>
      <c r="DT10" s="121" t="e">
        <f t="shared" ref="DT10:EB10" si="53">#REF!/100</f>
        <v>#REF!</v>
      </c>
      <c r="DU10" s="121" t="e">
        <f t="shared" si="53"/>
        <v>#REF!</v>
      </c>
      <c r="DV10" s="121" t="e">
        <f t="shared" si="53"/>
        <v>#REF!</v>
      </c>
      <c r="DW10" s="121" t="e">
        <f t="shared" si="53"/>
        <v>#REF!</v>
      </c>
      <c r="DX10" s="121" t="e">
        <f t="shared" si="53"/>
        <v>#REF!</v>
      </c>
      <c r="DY10" s="121" t="e">
        <f t="shared" si="53"/>
        <v>#REF!</v>
      </c>
      <c r="DZ10" s="121" t="e">
        <f t="shared" si="53"/>
        <v>#REF!</v>
      </c>
      <c r="EA10" s="121" t="e">
        <f t="shared" si="53"/>
        <v>#REF!</v>
      </c>
      <c r="EB10" s="121" t="e">
        <f t="shared" si="53"/>
        <v>#REF!</v>
      </c>
      <c r="ED10" s="111" t="e">
        <f t="shared" si="36"/>
        <v>#REF!</v>
      </c>
      <c r="EE10" s="116" t="s">
        <v>397</v>
      </c>
      <c r="EF10" s="121" t="e">
        <f>#REF!/100</f>
        <v>#REF!</v>
      </c>
      <c r="EG10" s="121" t="e">
        <f t="shared" ref="EG10:EO10" si="54">#REF!/100</f>
        <v>#REF!</v>
      </c>
      <c r="EH10" s="121" t="e">
        <f t="shared" si="54"/>
        <v>#REF!</v>
      </c>
      <c r="EI10" s="121" t="e">
        <f t="shared" si="54"/>
        <v>#REF!</v>
      </c>
      <c r="EJ10" s="121" t="e">
        <f t="shared" si="54"/>
        <v>#REF!</v>
      </c>
      <c r="EK10" s="121" t="e">
        <f t="shared" si="54"/>
        <v>#REF!</v>
      </c>
      <c r="EL10" s="121" t="e">
        <f t="shared" si="54"/>
        <v>#REF!</v>
      </c>
      <c r="EM10" s="121" t="e">
        <f t="shared" si="54"/>
        <v>#REF!</v>
      </c>
      <c r="EN10" s="121" t="e">
        <f t="shared" si="54"/>
        <v>#REF!</v>
      </c>
      <c r="EO10" s="121" t="e">
        <f t="shared" si="54"/>
        <v>#REF!</v>
      </c>
      <c r="EQ10" s="111" t="e">
        <f t="shared" si="37"/>
        <v>#REF!</v>
      </c>
      <c r="ER10" s="116" t="s">
        <v>397</v>
      </c>
      <c r="ES10" s="121" t="e">
        <f>#REF!/100</f>
        <v>#REF!</v>
      </c>
      <c r="ET10" s="121" t="e">
        <f t="shared" ref="ET10:FB10" si="55">#REF!/100</f>
        <v>#REF!</v>
      </c>
      <c r="EU10" s="121" t="e">
        <f t="shared" si="55"/>
        <v>#REF!</v>
      </c>
      <c r="EV10" s="121" t="e">
        <f t="shared" si="55"/>
        <v>#REF!</v>
      </c>
      <c r="EW10" s="121" t="e">
        <f t="shared" si="55"/>
        <v>#REF!</v>
      </c>
      <c r="EX10" s="121" t="e">
        <f t="shared" si="55"/>
        <v>#REF!</v>
      </c>
      <c r="EY10" s="121" t="e">
        <f t="shared" si="55"/>
        <v>#REF!</v>
      </c>
      <c r="EZ10" s="121" t="e">
        <f t="shared" si="55"/>
        <v>#REF!</v>
      </c>
      <c r="FA10" s="121" t="e">
        <f t="shared" si="55"/>
        <v>#REF!</v>
      </c>
      <c r="FB10" s="121" t="e">
        <f t="shared" si="55"/>
        <v>#REF!</v>
      </c>
      <c r="FD10" s="111" t="e">
        <f t="shared" si="38"/>
        <v>#REF!</v>
      </c>
      <c r="FE10" s="116" t="s">
        <v>397</v>
      </c>
      <c r="FF10" s="121" t="e">
        <f>#REF!/100</f>
        <v>#REF!</v>
      </c>
      <c r="FG10" s="121" t="e">
        <f t="shared" ref="FG10:FO10" si="56">#REF!/100</f>
        <v>#REF!</v>
      </c>
      <c r="FH10" s="121" t="e">
        <f t="shared" si="56"/>
        <v>#REF!</v>
      </c>
      <c r="FI10" s="121" t="e">
        <f t="shared" si="56"/>
        <v>#REF!</v>
      </c>
      <c r="FJ10" s="121" t="e">
        <f t="shared" si="56"/>
        <v>#REF!</v>
      </c>
      <c r="FK10" s="121" t="e">
        <f t="shared" si="56"/>
        <v>#REF!</v>
      </c>
      <c r="FL10" s="121" t="e">
        <f t="shared" si="56"/>
        <v>#REF!</v>
      </c>
      <c r="FM10" s="121" t="e">
        <f t="shared" si="56"/>
        <v>#REF!</v>
      </c>
      <c r="FN10" s="121" t="e">
        <f t="shared" si="56"/>
        <v>#REF!</v>
      </c>
      <c r="FO10" s="121" t="e">
        <f t="shared" si="56"/>
        <v>#REF!</v>
      </c>
      <c r="FQ10" s="111" t="e">
        <f t="shared" si="39"/>
        <v>#REF!</v>
      </c>
      <c r="FR10" s="116" t="s">
        <v>397</v>
      </c>
      <c r="FS10" s="121" t="e">
        <f>#REF!/100</f>
        <v>#REF!</v>
      </c>
      <c r="FT10" s="121" t="e">
        <f t="shared" ref="FT10:GB10" si="57">#REF!/100</f>
        <v>#REF!</v>
      </c>
      <c r="FU10" s="121" t="e">
        <f t="shared" si="57"/>
        <v>#REF!</v>
      </c>
      <c r="FV10" s="121" t="e">
        <f t="shared" si="57"/>
        <v>#REF!</v>
      </c>
      <c r="FW10" s="121" t="e">
        <f t="shared" si="57"/>
        <v>#REF!</v>
      </c>
      <c r="FX10" s="121" t="e">
        <f t="shared" si="57"/>
        <v>#REF!</v>
      </c>
      <c r="FY10" s="121" t="e">
        <f t="shared" si="57"/>
        <v>#REF!</v>
      </c>
      <c r="FZ10" s="121" t="e">
        <f t="shared" si="57"/>
        <v>#REF!</v>
      </c>
      <c r="GA10" s="121" t="e">
        <f t="shared" si="57"/>
        <v>#REF!</v>
      </c>
      <c r="GB10" s="121" t="e">
        <f t="shared" si="57"/>
        <v>#REF!</v>
      </c>
      <c r="GD10" s="111" t="e">
        <f t="shared" si="40"/>
        <v>#REF!</v>
      </c>
      <c r="GE10" s="116" t="s">
        <v>397</v>
      </c>
      <c r="GF10" s="121" t="e">
        <f>#REF!/100</f>
        <v>#REF!</v>
      </c>
      <c r="GG10" s="121" t="e">
        <f t="shared" ref="GG10:GO10" si="58">#REF!/100</f>
        <v>#REF!</v>
      </c>
      <c r="GH10" s="121" t="e">
        <f t="shared" si="58"/>
        <v>#REF!</v>
      </c>
      <c r="GI10" s="121" t="e">
        <f t="shared" si="58"/>
        <v>#REF!</v>
      </c>
      <c r="GJ10" s="121" t="e">
        <f t="shared" si="58"/>
        <v>#REF!</v>
      </c>
      <c r="GK10" s="121" t="e">
        <f t="shared" si="58"/>
        <v>#REF!</v>
      </c>
      <c r="GL10" s="121" t="e">
        <f t="shared" si="58"/>
        <v>#REF!</v>
      </c>
      <c r="GM10" s="121" t="e">
        <f t="shared" si="58"/>
        <v>#REF!</v>
      </c>
      <c r="GN10" s="121" t="e">
        <f t="shared" si="58"/>
        <v>#REF!</v>
      </c>
      <c r="GO10" s="121" t="e">
        <f t="shared" si="58"/>
        <v>#REF!</v>
      </c>
      <c r="GQ10" s="111" t="e">
        <f t="shared" si="41"/>
        <v>#REF!</v>
      </c>
      <c r="GR10" s="116" t="s">
        <v>397</v>
      </c>
      <c r="GS10" s="121" t="e">
        <f>#REF!/100</f>
        <v>#REF!</v>
      </c>
      <c r="GT10" s="121" t="e">
        <f t="shared" ref="GT10:HB10" si="59">#REF!/100</f>
        <v>#REF!</v>
      </c>
      <c r="GU10" s="121" t="e">
        <f t="shared" si="59"/>
        <v>#REF!</v>
      </c>
      <c r="GV10" s="121" t="e">
        <f t="shared" si="59"/>
        <v>#REF!</v>
      </c>
      <c r="GW10" s="121" t="e">
        <f t="shared" si="59"/>
        <v>#REF!</v>
      </c>
      <c r="GX10" s="121" t="e">
        <f t="shared" si="59"/>
        <v>#REF!</v>
      </c>
      <c r="GY10" s="121" t="e">
        <f t="shared" si="59"/>
        <v>#REF!</v>
      </c>
      <c r="GZ10" s="121" t="e">
        <f t="shared" si="59"/>
        <v>#REF!</v>
      </c>
      <c r="HA10" s="121" t="e">
        <f t="shared" si="59"/>
        <v>#REF!</v>
      </c>
      <c r="HB10" s="121" t="e">
        <f t="shared" si="59"/>
        <v>#REF!</v>
      </c>
      <c r="HD10" s="111" t="e">
        <f t="shared" si="42"/>
        <v>#REF!</v>
      </c>
      <c r="HE10" s="116" t="s">
        <v>397</v>
      </c>
      <c r="HF10" s="121" t="e">
        <f>#REF!/100</f>
        <v>#REF!</v>
      </c>
      <c r="HG10" s="121" t="e">
        <f t="shared" ref="HG10:HO10" si="60">#REF!/100</f>
        <v>#REF!</v>
      </c>
      <c r="HH10" s="121" t="e">
        <f t="shared" si="60"/>
        <v>#REF!</v>
      </c>
      <c r="HI10" s="121" t="e">
        <f t="shared" si="60"/>
        <v>#REF!</v>
      </c>
      <c r="HJ10" s="121" t="e">
        <f t="shared" si="60"/>
        <v>#REF!</v>
      </c>
      <c r="HK10" s="121" t="e">
        <f t="shared" si="60"/>
        <v>#REF!</v>
      </c>
      <c r="HL10" s="121" t="e">
        <f t="shared" si="60"/>
        <v>#REF!</v>
      </c>
      <c r="HM10" s="121" t="e">
        <f t="shared" si="60"/>
        <v>#REF!</v>
      </c>
      <c r="HN10" s="121" t="e">
        <f t="shared" si="60"/>
        <v>#REF!</v>
      </c>
      <c r="HO10" s="121" t="e">
        <f t="shared" si="60"/>
        <v>#REF!</v>
      </c>
    </row>
    <row r="11" spans="2:223" s="29" customFormat="1" ht="36" customHeight="1" x14ac:dyDescent="0.25">
      <c r="B11" s="113">
        <f t="shared" si="26"/>
        <v>8</v>
      </c>
      <c r="C11" s="118" t="str">
        <f>'Libstar Holdings'!N4</f>
        <v>LIBSTAR (December)</v>
      </c>
      <c r="D11" s="72" t="str">
        <f>VLOOKUP(D$1,'Libstar Holdings'!$N$3:$X$70,D2,FALSE)</f>
        <v>2,534,656</v>
      </c>
      <c r="E11" s="72" t="str">
        <f>VLOOKUP(E$1,'Libstar Holdings'!$N$3:$X$70,E2,FALSE)</f>
        <v>2,521,058</v>
      </c>
      <c r="F11" s="72">
        <f>VLOOKUP(F$1,'Libstar Holdings'!$N$3:$X$70,F2,FALSE)</f>
        <v>0</v>
      </c>
      <c r="G11" s="72">
        <f>VLOOKUP(G$1,'Libstar Holdings'!$N$3:$X$70,G2,FALSE)</f>
        <v>0</v>
      </c>
      <c r="H11" s="72">
        <f>VLOOKUP(H$1,'Libstar Holdings'!$N$3:$X$70,H2,FALSE)</f>
        <v>0</v>
      </c>
      <c r="I11" s="72">
        <f>VLOOKUP(I$1,'Libstar Holdings'!$N$3:$X$70,I2,FALSE)</f>
        <v>0</v>
      </c>
      <c r="J11" s="72">
        <f>VLOOKUP(J$1,'Libstar Holdings'!$N$3:$X$70,J2,FALSE)</f>
        <v>0</v>
      </c>
      <c r="K11" s="72">
        <f>VLOOKUP(K$1,'Libstar Holdings'!$N$3:$X$70,K2,FALSE)</f>
        <v>0</v>
      </c>
      <c r="L11" s="72">
        <f>VLOOKUP(L$1,'Libstar Holdings'!$N$3:$X$70,L2,FALSE)</f>
        <v>0</v>
      </c>
      <c r="M11" s="72">
        <f>VLOOKUP(M$1,'Libstar Holdings'!$N$3:$X$70,M2,FALSE)</f>
        <v>0</v>
      </c>
      <c r="N11" s="70">
        <f t="shared" si="17"/>
        <v>8</v>
      </c>
      <c r="O11" s="85" t="str">
        <f t="shared" si="18"/>
        <v>No-exclude from study</v>
      </c>
      <c r="Q11" s="111">
        <f t="shared" si="27"/>
        <v>8</v>
      </c>
      <c r="R11" s="111" t="str">
        <f t="shared" si="19"/>
        <v>LIBSTAR (December)</v>
      </c>
      <c r="S11" s="72" t="str">
        <f>VLOOKUP(S$1,'Libstar Holdings'!$N$3:$X$70,S2,FALSE)</f>
        <v>6,200,241</v>
      </c>
      <c r="T11" s="72" t="str">
        <f>VLOOKUP(T$1,'Libstar Holdings'!$N$3:$X$70,T2,FALSE)</f>
        <v>5,003,618</v>
      </c>
      <c r="U11" s="72">
        <f>VLOOKUP(U$1,'Libstar Holdings'!$N$3:$X$70,U2,FALSE)</f>
        <v>0</v>
      </c>
      <c r="V11" s="72">
        <f>VLOOKUP(V$1,'Libstar Holdings'!$N$3:$X$70,V2,FALSE)</f>
        <v>0</v>
      </c>
      <c r="W11" s="72">
        <f>VLOOKUP(W$1,'Libstar Holdings'!$N$3:$X$70,W2,FALSE)</f>
        <v>0</v>
      </c>
      <c r="X11" s="72">
        <f>VLOOKUP(X$1,'Libstar Holdings'!$N$3:$X$70,X2,FALSE)</f>
        <v>0</v>
      </c>
      <c r="Y11" s="72">
        <f>VLOOKUP(Y$1,'Libstar Holdings'!$N$3:$X$70,Y2,FALSE)</f>
        <v>0</v>
      </c>
      <c r="Z11" s="72">
        <f>VLOOKUP(Z$1,'Libstar Holdings'!$N$3:$X$70,Z2,FALSE)</f>
        <v>0</v>
      </c>
      <c r="AA11" s="72">
        <f>VLOOKUP(AA$1,'Libstar Holdings'!$N$3:$X$70,AA2,FALSE)</f>
        <v>0</v>
      </c>
      <c r="AB11" s="72">
        <f>VLOOKUP(AB$1,'Libstar Holdings'!$N$3:$X$70,AB2,FALSE)</f>
        <v>0</v>
      </c>
      <c r="AD11" s="111">
        <f t="shared" si="28"/>
        <v>8</v>
      </c>
      <c r="AE11" s="111" t="str">
        <f t="shared" si="20"/>
        <v>LIBSTAR (December)</v>
      </c>
      <c r="AF11" s="92" t="e">
        <f>VLOOKUP(AF$1,'Libstar Holdings'!$N$3:$X$70,AF2,FALSE)</f>
        <v>#VALUE!</v>
      </c>
      <c r="AG11" s="92" t="e">
        <f>VLOOKUP(AG$1,'Libstar Holdings'!$N$3:$X$70,AG2,FALSE)</f>
        <v>#VALUE!</v>
      </c>
      <c r="AH11" s="92" t="e">
        <f>VLOOKUP(AH$1,'Libstar Holdings'!$N$3:$X$70,AH2,FALSE)</f>
        <v>#DIV/0!</v>
      </c>
      <c r="AI11" s="92" t="e">
        <f>VLOOKUP(AI$1,'Libstar Holdings'!$N$3:$X$70,AI2,FALSE)</f>
        <v>#DIV/0!</v>
      </c>
      <c r="AJ11" s="92" t="e">
        <f>VLOOKUP(AJ$1,'Libstar Holdings'!$N$3:$X$70,AJ2,FALSE)</f>
        <v>#DIV/0!</v>
      </c>
      <c r="AK11" s="92" t="e">
        <f>VLOOKUP(AK$1,'Libstar Holdings'!$N$3:$X$70,AK2,FALSE)</f>
        <v>#DIV/0!</v>
      </c>
      <c r="AL11" s="92" t="e">
        <f>VLOOKUP(AL$1,'Libstar Holdings'!$N$3:$X$70,AL2,FALSE)</f>
        <v>#DIV/0!</v>
      </c>
      <c r="AM11" s="92" t="e">
        <f>VLOOKUP(AM$1,'Libstar Holdings'!$N$3:$X$70,AM2,FALSE)</f>
        <v>#DIV/0!</v>
      </c>
      <c r="AN11" s="92" t="e">
        <f>VLOOKUP(AN$1,'Libstar Holdings'!$N$3:$X$70,AN2,FALSE)</f>
        <v>#DIV/0!</v>
      </c>
      <c r="AO11" s="92" t="e">
        <f>VLOOKUP(AO$1,'Libstar Holdings'!$N$3:$X$70,AO2,FALSE)</f>
        <v>#DIV/0!</v>
      </c>
      <c r="AQ11" s="111">
        <f t="shared" si="29"/>
        <v>8</v>
      </c>
      <c r="AR11" s="111" t="str">
        <f t="shared" si="21"/>
        <v>LIBSTAR (December)</v>
      </c>
      <c r="AS11" s="161" t="e">
        <f>VLOOKUP(AS$1,'Libstar Holdings'!$N$3:$X$70,AS2,FALSE)</f>
        <v>#REF!</v>
      </c>
      <c r="AT11" s="161" t="e">
        <f>VLOOKUP(AT$1,'Libstar Holdings'!$N$3:$X$70,AT2,FALSE)</f>
        <v>#REF!</v>
      </c>
      <c r="AU11" s="161" t="e">
        <f>VLOOKUP(AU$1,'Libstar Holdings'!$N$3:$X$70,AU2,FALSE)</f>
        <v>#REF!</v>
      </c>
      <c r="AV11" s="161" t="e">
        <f>VLOOKUP(AV$1,'Libstar Holdings'!$N$3:$X$70,AV2,FALSE)</f>
        <v>#REF!</v>
      </c>
      <c r="AW11" s="161" t="e">
        <f>VLOOKUP(AW$1,'Libstar Holdings'!$N$3:$X$70,AW2,FALSE)</f>
        <v>#REF!</v>
      </c>
      <c r="AX11" s="161" t="e">
        <f>VLOOKUP(AX$1,'Libstar Holdings'!$N$3:$X$70,AX2,FALSE)</f>
        <v>#REF!</v>
      </c>
      <c r="AY11" s="161" t="e">
        <f>VLOOKUP(AY$1,'Libstar Holdings'!$N$3:$X$70,AY2,FALSE)</f>
        <v>#REF!</v>
      </c>
      <c r="AZ11" s="161" t="e">
        <f>VLOOKUP(AZ$1,'Libstar Holdings'!$N$3:$X$70,AZ2,FALSE)</f>
        <v>#REF!</v>
      </c>
      <c r="BA11" s="161" t="e">
        <f>VLOOKUP(BA$1,'Libstar Holdings'!$N$3:$X$70,BA2,FALSE)</f>
        <v>#REF!</v>
      </c>
      <c r="BB11" s="161" t="e">
        <f>VLOOKUP(BB$1,'Libstar Holdings'!$N$3:$X$70,BB2,FALSE)</f>
        <v>#REF!</v>
      </c>
      <c r="BD11" s="111">
        <f t="shared" si="30"/>
        <v>8</v>
      </c>
      <c r="BE11" s="111" t="str">
        <f t="shared" si="22"/>
        <v>LIBSTAR (December)</v>
      </c>
      <c r="BF11" s="94">
        <f>VLOOKUP(BF$1,'Libstar Holdings'!$N$3:$X$70,BF2,FALSE)</f>
        <v>507.71050928482043</v>
      </c>
      <c r="BG11" s="94">
        <f>VLOOKUP(BG$1,'Libstar Holdings'!$N$3:$X$70,BG2,FALSE)</f>
        <v>387.35442572108991</v>
      </c>
      <c r="BH11" s="94" t="e">
        <f>VLOOKUP(BH$1,'Libstar Holdings'!$N$3:$X$70,BH2,FALSE)</f>
        <v>#DIV/0!</v>
      </c>
      <c r="BI11" s="94" t="e">
        <f>VLOOKUP(BI$1,'Libstar Holdings'!$N$3:$X$70,BI2,FALSE)</f>
        <v>#DIV/0!</v>
      </c>
      <c r="BJ11" s="94" t="e">
        <f>VLOOKUP(BJ$1,'Libstar Holdings'!$N$3:$X$70,BJ2,FALSE)</f>
        <v>#DIV/0!</v>
      </c>
      <c r="BK11" s="94" t="e">
        <f>VLOOKUP(BK$1,'Libstar Holdings'!$N$3:$X$70,BK2,FALSE)</f>
        <v>#DIV/0!</v>
      </c>
      <c r="BL11" s="94" t="e">
        <f>VLOOKUP(BL$1,'Libstar Holdings'!$N$3:$X$70,BL2,FALSE)</f>
        <v>#DIV/0!</v>
      </c>
      <c r="BM11" s="94" t="e">
        <f>VLOOKUP(BM$1,'Libstar Holdings'!$N$3:$X$70,BM2,FALSE)</f>
        <v>#DIV/0!</v>
      </c>
      <c r="BN11" s="94" t="e">
        <f>VLOOKUP(BN$1,'Libstar Holdings'!$N$3:$X$70,BN2,FALSE)</f>
        <v>#DIV/0!</v>
      </c>
      <c r="BO11" s="94" t="e">
        <f>VLOOKUP(BO$1,'Libstar Holdings'!$N$3:$X$70,BO2,FALSE)</f>
        <v>#DIV/0!</v>
      </c>
      <c r="BQ11" s="111">
        <f t="shared" si="31"/>
        <v>8</v>
      </c>
      <c r="BR11" s="111" t="str">
        <f t="shared" si="23"/>
        <v>LIBSTAR (December)</v>
      </c>
      <c r="BS11" s="94">
        <f>VLOOKUP(BS$1,'Libstar Holdings'!$N$3:$X$70,BS2,FALSE)</f>
        <v>0.02</v>
      </c>
      <c r="BT11" s="94">
        <f>VLOOKUP(BT$1,'Libstar Holdings'!$N$3:$X$70,BT2,FALSE)</f>
        <v>0</v>
      </c>
      <c r="BU11" s="94">
        <f>VLOOKUP(BU$1,'Libstar Holdings'!$N$3:$X$70,BU2,FALSE)</f>
        <v>0</v>
      </c>
      <c r="BV11" s="94">
        <f>VLOOKUP(BV$1,'Libstar Holdings'!$N$3:$X$70,BV2,FALSE)</f>
        <v>0</v>
      </c>
      <c r="BW11" s="94">
        <f>VLOOKUP(BW$1,'Libstar Holdings'!$N$3:$X$70,BW2,FALSE)</f>
        <v>0</v>
      </c>
      <c r="BX11" s="94">
        <f>VLOOKUP(BX$1,'Libstar Holdings'!$N$3:$X$70,BX2,FALSE)</f>
        <v>0</v>
      </c>
      <c r="BY11" s="94">
        <f>VLOOKUP(BY$1,'Libstar Holdings'!$N$3:$X$70,BY2,FALSE)</f>
        <v>0</v>
      </c>
      <c r="BZ11" s="94">
        <f>VLOOKUP(BZ$1,'Libstar Holdings'!$N$3:$X$70,BZ2,FALSE)</f>
        <v>0</v>
      </c>
      <c r="CA11" s="94">
        <f>VLOOKUP(CA$1,'Libstar Holdings'!$N$3:$X$70,CA2,FALSE)</f>
        <v>0</v>
      </c>
      <c r="CB11" s="94">
        <f>VLOOKUP(CB$1,'Libstar Holdings'!$N$3:$X$70,CB2,FALSE)</f>
        <v>0</v>
      </c>
      <c r="CD11" s="111">
        <f t="shared" si="32"/>
        <v>8</v>
      </c>
      <c r="CE11" s="111" t="str">
        <f t="shared" si="24"/>
        <v>LIBSTAR (December)</v>
      </c>
      <c r="CF11" s="94" t="e">
        <f>VLOOKUP(CF$1,'Libstar Holdings'!$N$3:$X$70,CF2,FALSE)</f>
        <v>#VALUE!</v>
      </c>
      <c r="CG11" s="94" t="e">
        <f>VLOOKUP(CG$1,'Libstar Holdings'!$N$3:$X$70,CG2,FALSE)</f>
        <v>#VALUE!</v>
      </c>
      <c r="CH11" s="94" t="e">
        <f>VLOOKUP(CH$1,'Libstar Holdings'!$N$3:$X$70,CH2,FALSE)</f>
        <v>#DIV/0!</v>
      </c>
      <c r="CI11" s="94" t="e">
        <f>VLOOKUP(CI$1,'Libstar Holdings'!$N$3:$X$70,CI2,FALSE)</f>
        <v>#DIV/0!</v>
      </c>
      <c r="CJ11" s="94" t="e">
        <f>VLOOKUP(CJ$1,'Libstar Holdings'!$N$3:$X$70,CJ2,FALSE)</f>
        <v>#DIV/0!</v>
      </c>
      <c r="CK11" s="94" t="e">
        <f>VLOOKUP(CK$1,'Libstar Holdings'!$N$3:$X$70,CK2,FALSE)</f>
        <v>#DIV/0!</v>
      </c>
      <c r="CL11" s="94" t="e">
        <f>VLOOKUP(CL$1,'Libstar Holdings'!$N$3:$X$70,CL2,FALSE)</f>
        <v>#DIV/0!</v>
      </c>
      <c r="CM11" s="94" t="e">
        <f>VLOOKUP(CM$1,'Libstar Holdings'!$N$3:$X$70,CM2,FALSE)</f>
        <v>#DIV/0!</v>
      </c>
      <c r="CN11" s="94" t="e">
        <f>VLOOKUP(CN$1,'Libstar Holdings'!$N$3:$X$70,CN2,FALSE)</f>
        <v>#DIV/0!</v>
      </c>
      <c r="CO11" s="94" t="e">
        <f>VLOOKUP(CO$1,'Libstar Holdings'!$N$3:$X$70,CO2,FALSE)</f>
        <v>#DIV/0!</v>
      </c>
      <c r="CQ11" s="111">
        <f t="shared" si="33"/>
        <v>8</v>
      </c>
      <c r="CR11" s="111" t="str">
        <f t="shared" si="25"/>
        <v>LIBSTAR (December)</v>
      </c>
      <c r="CS11" s="94" t="e">
        <f>VLOOKUP(CS$1,'Libstar Holdings'!$N$3:$X$70,CS2,FALSE)</f>
        <v>#REF!</v>
      </c>
      <c r="CT11" s="94" t="e">
        <f>VLOOKUP(CT$1,'Libstar Holdings'!$N$3:$X$70,CT2,FALSE)</f>
        <v>#REF!</v>
      </c>
      <c r="CU11" s="94" t="e">
        <f>VLOOKUP(CU$1,'Libstar Holdings'!$N$3:$X$70,CU2,FALSE)</f>
        <v>#REF!</v>
      </c>
      <c r="CV11" s="94" t="e">
        <f>VLOOKUP(CV$1,'Libstar Holdings'!$N$3:$X$70,CV2,FALSE)</f>
        <v>#REF!</v>
      </c>
      <c r="CW11" s="94" t="e">
        <f>VLOOKUP(CW$1,'Libstar Holdings'!$N$3:$X$70,CW2,FALSE)</f>
        <v>#REF!</v>
      </c>
      <c r="CX11" s="94" t="e">
        <f>VLOOKUP(CX$1,'Libstar Holdings'!$N$3:$X$70,CX2,FALSE)</f>
        <v>#REF!</v>
      </c>
      <c r="CY11" s="94" t="e">
        <f>VLOOKUP(CY$1,'Libstar Holdings'!$N$3:$X$70,CY2,FALSE)</f>
        <v>#REF!</v>
      </c>
      <c r="CZ11" s="94" t="e">
        <f>VLOOKUP(CZ$1,'Libstar Holdings'!$N$3:$X$70,CZ2,FALSE)</f>
        <v>#REF!</v>
      </c>
      <c r="DA11" s="94" t="e">
        <f>VLOOKUP(DA$1,'Libstar Holdings'!$N$3:$X$70,DA2,FALSE)</f>
        <v>#REF!</v>
      </c>
      <c r="DB11" s="94" t="e">
        <f>VLOOKUP(DB$1,'Libstar Holdings'!$N$3:$X$70,DB2,FALSE)</f>
        <v>#REF!</v>
      </c>
      <c r="DD11" s="111" t="e">
        <f t="shared" si="34"/>
        <v>#REF!</v>
      </c>
      <c r="DE11" s="116" t="s">
        <v>398</v>
      </c>
      <c r="DF11" s="117" t="e">
        <f>(#REF!+#REF!+#REF!)-(#REF!+#REF!)</f>
        <v>#REF!</v>
      </c>
      <c r="DG11" s="117" t="e">
        <f t="shared" ref="DG11:DO11" si="61">(#REF!+#REF!+#REF!)-(#REF!+#REF!)</f>
        <v>#REF!</v>
      </c>
      <c r="DH11" s="117" t="e">
        <f t="shared" si="61"/>
        <v>#REF!</v>
      </c>
      <c r="DI11" s="117" t="e">
        <f t="shared" si="61"/>
        <v>#REF!</v>
      </c>
      <c r="DJ11" s="117" t="e">
        <f t="shared" si="61"/>
        <v>#REF!</v>
      </c>
      <c r="DK11" s="117" t="e">
        <f t="shared" si="61"/>
        <v>#REF!</v>
      </c>
      <c r="DL11" s="117" t="e">
        <f t="shared" si="61"/>
        <v>#REF!</v>
      </c>
      <c r="DM11" s="117" t="e">
        <f t="shared" si="61"/>
        <v>#REF!</v>
      </c>
      <c r="DN11" s="117" t="e">
        <f t="shared" si="61"/>
        <v>#REF!</v>
      </c>
      <c r="DO11" s="117" t="e">
        <f t="shared" si="61"/>
        <v>#REF!</v>
      </c>
      <c r="DQ11" s="111" t="e">
        <f t="shared" si="35"/>
        <v>#REF!</v>
      </c>
      <c r="DR11" s="116" t="s">
        <v>398</v>
      </c>
      <c r="DS11" s="117" t="e">
        <f>(#REF!+#REF!+#REF!)-(#REF!+#REF!)</f>
        <v>#REF!</v>
      </c>
      <c r="DT11" s="117" t="e">
        <f t="shared" ref="DT11:EB11" si="62">(#REF!+#REF!+#REF!)-(#REF!+#REF!)</f>
        <v>#REF!</v>
      </c>
      <c r="DU11" s="117" t="e">
        <f t="shared" si="62"/>
        <v>#REF!</v>
      </c>
      <c r="DV11" s="117" t="e">
        <f t="shared" si="62"/>
        <v>#REF!</v>
      </c>
      <c r="DW11" s="117" t="e">
        <f t="shared" si="62"/>
        <v>#REF!</v>
      </c>
      <c r="DX11" s="117" t="e">
        <f t="shared" si="62"/>
        <v>#REF!</v>
      </c>
      <c r="DY11" s="117" t="e">
        <f t="shared" si="62"/>
        <v>#REF!</v>
      </c>
      <c r="DZ11" s="117" t="e">
        <f t="shared" si="62"/>
        <v>#REF!</v>
      </c>
      <c r="EA11" s="117" t="e">
        <f t="shared" si="62"/>
        <v>#REF!</v>
      </c>
      <c r="EB11" s="117" t="e">
        <f t="shared" si="62"/>
        <v>#REF!</v>
      </c>
      <c r="ED11" s="111" t="e">
        <f t="shared" si="36"/>
        <v>#REF!</v>
      </c>
      <c r="EE11" s="116" t="s">
        <v>398</v>
      </c>
      <c r="EF11" s="117" t="e">
        <f>(#REF!+#REF!+#REF!)-(#REF!+#REF!)</f>
        <v>#REF!</v>
      </c>
      <c r="EG11" s="117" t="e">
        <f t="shared" ref="EG11:EO11" si="63">(#REF!+#REF!+#REF!)-(#REF!+#REF!)</f>
        <v>#REF!</v>
      </c>
      <c r="EH11" s="117" t="e">
        <f t="shared" si="63"/>
        <v>#REF!</v>
      </c>
      <c r="EI11" s="117" t="e">
        <f t="shared" si="63"/>
        <v>#REF!</v>
      </c>
      <c r="EJ11" s="117" t="e">
        <f t="shared" si="63"/>
        <v>#REF!</v>
      </c>
      <c r="EK11" s="117" t="e">
        <f t="shared" si="63"/>
        <v>#REF!</v>
      </c>
      <c r="EL11" s="117" t="e">
        <f t="shared" si="63"/>
        <v>#REF!</v>
      </c>
      <c r="EM11" s="117" t="e">
        <f t="shared" si="63"/>
        <v>#REF!</v>
      </c>
      <c r="EN11" s="117" t="e">
        <f t="shared" si="63"/>
        <v>#REF!</v>
      </c>
      <c r="EO11" s="117" t="e">
        <f t="shared" si="63"/>
        <v>#REF!</v>
      </c>
      <c r="EQ11" s="111" t="e">
        <f t="shared" si="37"/>
        <v>#REF!</v>
      </c>
      <c r="ER11" s="116" t="s">
        <v>398</v>
      </c>
      <c r="ES11" s="117" t="e">
        <f>(#REF!+#REF!+#REF!)-(#REF!+#REF!)</f>
        <v>#REF!</v>
      </c>
      <c r="ET11" s="117" t="e">
        <f t="shared" ref="ET11:FB11" si="64">(#REF!+#REF!+#REF!)-(#REF!+#REF!)</f>
        <v>#REF!</v>
      </c>
      <c r="EU11" s="117" t="e">
        <f t="shared" si="64"/>
        <v>#REF!</v>
      </c>
      <c r="EV11" s="117" t="e">
        <f t="shared" si="64"/>
        <v>#REF!</v>
      </c>
      <c r="EW11" s="117" t="e">
        <f t="shared" si="64"/>
        <v>#REF!</v>
      </c>
      <c r="EX11" s="117" t="e">
        <f t="shared" si="64"/>
        <v>#REF!</v>
      </c>
      <c r="EY11" s="117" t="e">
        <f t="shared" si="64"/>
        <v>#REF!</v>
      </c>
      <c r="EZ11" s="117" t="e">
        <f t="shared" si="64"/>
        <v>#REF!</v>
      </c>
      <c r="FA11" s="117" t="e">
        <f t="shared" si="64"/>
        <v>#REF!</v>
      </c>
      <c r="FB11" s="117" t="e">
        <f t="shared" si="64"/>
        <v>#REF!</v>
      </c>
      <c r="FD11" s="111" t="e">
        <f t="shared" si="38"/>
        <v>#REF!</v>
      </c>
      <c r="FE11" s="116" t="s">
        <v>398</v>
      </c>
      <c r="FF11" s="117" t="e">
        <f>(#REF!+#REF!+#REF!)-(#REF!+#REF!)</f>
        <v>#REF!</v>
      </c>
      <c r="FG11" s="117" t="e">
        <f t="shared" ref="FG11:FO11" si="65">(#REF!+#REF!+#REF!)-(#REF!+#REF!)</f>
        <v>#REF!</v>
      </c>
      <c r="FH11" s="117" t="e">
        <f t="shared" si="65"/>
        <v>#REF!</v>
      </c>
      <c r="FI11" s="117" t="e">
        <f t="shared" si="65"/>
        <v>#REF!</v>
      </c>
      <c r="FJ11" s="117" t="e">
        <f t="shared" si="65"/>
        <v>#REF!</v>
      </c>
      <c r="FK11" s="117" t="e">
        <f t="shared" si="65"/>
        <v>#REF!</v>
      </c>
      <c r="FL11" s="117" t="e">
        <f t="shared" si="65"/>
        <v>#REF!</v>
      </c>
      <c r="FM11" s="117" t="e">
        <f t="shared" si="65"/>
        <v>#REF!</v>
      </c>
      <c r="FN11" s="117" t="e">
        <f t="shared" si="65"/>
        <v>#REF!</v>
      </c>
      <c r="FO11" s="117" t="e">
        <f t="shared" si="65"/>
        <v>#REF!</v>
      </c>
      <c r="FQ11" s="111" t="e">
        <f t="shared" si="39"/>
        <v>#REF!</v>
      </c>
      <c r="FR11" s="116" t="s">
        <v>398</v>
      </c>
      <c r="FS11" s="117" t="e">
        <f>(#REF!+#REF!+#REF!)-(#REF!+#REF!)</f>
        <v>#REF!</v>
      </c>
      <c r="FT11" s="117" t="e">
        <f t="shared" ref="FT11:GB11" si="66">(#REF!+#REF!+#REF!)-(#REF!+#REF!)</f>
        <v>#REF!</v>
      </c>
      <c r="FU11" s="117" t="e">
        <f t="shared" si="66"/>
        <v>#REF!</v>
      </c>
      <c r="FV11" s="117" t="e">
        <f t="shared" si="66"/>
        <v>#REF!</v>
      </c>
      <c r="FW11" s="117" t="e">
        <f t="shared" si="66"/>
        <v>#REF!</v>
      </c>
      <c r="FX11" s="117" t="e">
        <f t="shared" si="66"/>
        <v>#REF!</v>
      </c>
      <c r="FY11" s="117" t="e">
        <f t="shared" si="66"/>
        <v>#REF!</v>
      </c>
      <c r="FZ11" s="117" t="e">
        <f t="shared" si="66"/>
        <v>#REF!</v>
      </c>
      <c r="GA11" s="117" t="e">
        <f t="shared" si="66"/>
        <v>#REF!</v>
      </c>
      <c r="GB11" s="117" t="e">
        <f t="shared" si="66"/>
        <v>#REF!</v>
      </c>
      <c r="GD11" s="111" t="e">
        <f t="shared" si="40"/>
        <v>#REF!</v>
      </c>
      <c r="GE11" s="116" t="s">
        <v>398</v>
      </c>
      <c r="GF11" s="117" t="e">
        <f>(#REF!+#REF!+#REF!)-(#REF!+#REF!)</f>
        <v>#REF!</v>
      </c>
      <c r="GG11" s="117" t="e">
        <f t="shared" ref="GG11:GO11" si="67">(#REF!+#REF!+#REF!)-(#REF!+#REF!)</f>
        <v>#REF!</v>
      </c>
      <c r="GH11" s="117" t="e">
        <f t="shared" si="67"/>
        <v>#REF!</v>
      </c>
      <c r="GI11" s="117" t="e">
        <f t="shared" si="67"/>
        <v>#REF!</v>
      </c>
      <c r="GJ11" s="117" t="e">
        <f t="shared" si="67"/>
        <v>#REF!</v>
      </c>
      <c r="GK11" s="117" t="e">
        <f t="shared" si="67"/>
        <v>#REF!</v>
      </c>
      <c r="GL11" s="117" t="e">
        <f t="shared" si="67"/>
        <v>#REF!</v>
      </c>
      <c r="GM11" s="117" t="e">
        <f t="shared" si="67"/>
        <v>#REF!</v>
      </c>
      <c r="GN11" s="117" t="e">
        <f t="shared" si="67"/>
        <v>#REF!</v>
      </c>
      <c r="GO11" s="117" t="e">
        <f t="shared" si="67"/>
        <v>#REF!</v>
      </c>
      <c r="GQ11" s="111" t="e">
        <f t="shared" si="41"/>
        <v>#REF!</v>
      </c>
      <c r="GR11" s="116" t="s">
        <v>398</v>
      </c>
      <c r="GS11" s="117" t="e">
        <f>(#REF!+#REF!+#REF!)-(#REF!+#REF!)</f>
        <v>#REF!</v>
      </c>
      <c r="GT11" s="117" t="e">
        <f t="shared" ref="GT11:HB11" si="68">(#REF!+#REF!+#REF!)-(#REF!+#REF!)</f>
        <v>#REF!</v>
      </c>
      <c r="GU11" s="117" t="e">
        <f t="shared" si="68"/>
        <v>#REF!</v>
      </c>
      <c r="GV11" s="117" t="e">
        <f t="shared" si="68"/>
        <v>#REF!</v>
      </c>
      <c r="GW11" s="117" t="e">
        <f t="shared" si="68"/>
        <v>#REF!</v>
      </c>
      <c r="GX11" s="117" t="e">
        <f t="shared" si="68"/>
        <v>#REF!</v>
      </c>
      <c r="GY11" s="117" t="e">
        <f t="shared" si="68"/>
        <v>#REF!</v>
      </c>
      <c r="GZ11" s="117" t="e">
        <f t="shared" si="68"/>
        <v>#REF!</v>
      </c>
      <c r="HA11" s="117" t="e">
        <f t="shared" si="68"/>
        <v>#REF!</v>
      </c>
      <c r="HB11" s="117" t="e">
        <f t="shared" si="68"/>
        <v>#REF!</v>
      </c>
      <c r="HD11" s="111" t="e">
        <f t="shared" si="42"/>
        <v>#REF!</v>
      </c>
      <c r="HE11" s="116" t="s">
        <v>398</v>
      </c>
      <c r="HF11" s="117" t="e">
        <f>(#REF!+#REF!+#REF!)-(#REF!+#REF!)</f>
        <v>#REF!</v>
      </c>
      <c r="HG11" s="117" t="e">
        <f t="shared" ref="HG11:HO11" si="69">(#REF!+#REF!+#REF!)-(#REF!+#REF!)</f>
        <v>#REF!</v>
      </c>
      <c r="HH11" s="117" t="e">
        <f t="shared" si="69"/>
        <v>#REF!</v>
      </c>
      <c r="HI11" s="117" t="e">
        <f t="shared" si="69"/>
        <v>#REF!</v>
      </c>
      <c r="HJ11" s="117" t="e">
        <f t="shared" si="69"/>
        <v>#REF!</v>
      </c>
      <c r="HK11" s="117" t="e">
        <f t="shared" si="69"/>
        <v>#REF!</v>
      </c>
      <c r="HL11" s="117" t="e">
        <f t="shared" si="69"/>
        <v>#REF!</v>
      </c>
      <c r="HM11" s="117" t="e">
        <f t="shared" si="69"/>
        <v>#REF!</v>
      </c>
      <c r="HN11" s="117" t="e">
        <f t="shared" si="69"/>
        <v>#REF!</v>
      </c>
      <c r="HO11" s="117" t="e">
        <f t="shared" si="69"/>
        <v>#REF!</v>
      </c>
    </row>
    <row r="12" spans="2:223" s="29" customFormat="1" ht="27" x14ac:dyDescent="0.25">
      <c r="B12" s="113">
        <f t="shared" si="26"/>
        <v>9</v>
      </c>
      <c r="C12" s="118" t="str">
        <f>'Metair Investments (MTA)'!N4</f>
        <v>METAIR (December)</v>
      </c>
      <c r="D12" s="72">
        <f>VLOOKUP(D$1,'Metair Investments (MTA)'!$N$3:$X$70,D2,FALSE)</f>
        <v>248.376</v>
      </c>
      <c r="E12" s="72">
        <f>VLOOKUP(E$1,'Metair Investments (MTA)'!$N$3:$X$70,E2,FALSE)</f>
        <v>298.42500000000001</v>
      </c>
      <c r="F12" s="72">
        <f>VLOOKUP(F$1,'Metair Investments (MTA)'!$N$3:$X$70,F2,FALSE)</f>
        <v>367.75799999999998</v>
      </c>
      <c r="G12" s="72">
        <f>VLOOKUP(G$1,'Metair Investments (MTA)'!$N$3:$X$70,G2,FALSE)</f>
        <v>451.04899999999998</v>
      </c>
      <c r="H12" s="72">
        <f>VLOOKUP(H$1,'Metair Investments (MTA)'!$N$3:$X$70,H2,FALSE)</f>
        <v>643.995</v>
      </c>
      <c r="I12" s="72">
        <f>VLOOKUP(I$1,'Metair Investments (MTA)'!$N$3:$X$70,I2,FALSE)</f>
        <v>591.94100000000003</v>
      </c>
      <c r="J12" s="72">
        <f>VLOOKUP(J$1,'Metair Investments (MTA)'!$N$3:$X$70,J2,FALSE)</f>
        <v>562.88</v>
      </c>
      <c r="K12" s="72">
        <f>VLOOKUP(K$1,'Metair Investments (MTA)'!$N$3:$X$70,K2,FALSE)</f>
        <v>32.814</v>
      </c>
      <c r="L12" s="72">
        <f>VLOOKUP(L$1,'Metair Investments (MTA)'!$N$3:$X$70,L2,FALSE)</f>
        <v>0</v>
      </c>
      <c r="M12" s="72">
        <f>VLOOKUP(M$1,'Metair Investments (MTA)'!$N$3:$X$70,M2,FALSE)</f>
        <v>0</v>
      </c>
      <c r="N12" s="70">
        <f t="shared" si="17"/>
        <v>2</v>
      </c>
      <c r="O12" s="85" t="str">
        <f t="shared" si="18"/>
        <v>Yes-To be included in the study</v>
      </c>
      <c r="Q12" s="111">
        <f t="shared" si="27"/>
        <v>9</v>
      </c>
      <c r="R12" s="111" t="str">
        <f t="shared" si="19"/>
        <v>METAIR (December)</v>
      </c>
      <c r="S12" s="72" t="str">
        <f>VLOOKUP(S$1,'Metair Investments (MTA)'!$N$3:$X$70,S2,FALSE)</f>
        <v>8,362,276</v>
      </c>
      <c r="T12" s="72" t="str">
        <f>VLOOKUP(T$1,'Metair Investments (MTA)'!$N$3:$X$70,T2,FALSE)</f>
        <v>7,714,519</v>
      </c>
      <c r="U12" s="72" t="str">
        <f>VLOOKUP(U$1,'Metair Investments (MTA)'!$N$3:$X$70,U2,FALSE)</f>
        <v>7,270,646</v>
      </c>
      <c r="V12" s="72" t="str">
        <f>VLOOKUP(V$1,'Metair Investments (MTA)'!$N$3:$X$70,V2,FALSE)</f>
        <v>7,029,689</v>
      </c>
      <c r="W12" s="72" t="str">
        <f>VLOOKUP(W$1,'Metair Investments (MTA)'!$N$3:$X$70,W2,FALSE)</f>
        <v>7,683,369</v>
      </c>
      <c r="X12" s="72" t="str">
        <f>VLOOKUP(X$1,'Metair Investments (MTA)'!$N$3:$X$70,X2,FALSE)</f>
        <v>6,664,756</v>
      </c>
      <c r="Y12" s="72" t="str">
        <f>VLOOKUP(Y$1,'Metair Investments (MTA)'!$N$3:$X$70,Y2,FALSE)</f>
        <v>6,205,795</v>
      </c>
      <c r="Z12" s="72" t="str">
        <f>VLOOKUP(Z$1,'Metair Investments (MTA)'!$N$3:$X$70,Z2,FALSE)</f>
        <v>3,318,668</v>
      </c>
      <c r="AA12" s="72" t="str">
        <f>VLOOKUP(AA$1,'Metair Investments (MTA)'!$N$3:$X$70,AA2,FALSE)</f>
        <v>2,459,408</v>
      </c>
      <c r="AB12" s="72" t="str">
        <f>VLOOKUP(AB$1,'Metair Investments (MTA)'!$N$3:$X$70,AB2,FALSE)</f>
        <v>2,061,829</v>
      </c>
      <c r="AD12" s="111">
        <f t="shared" si="28"/>
        <v>9</v>
      </c>
      <c r="AE12" s="111" t="str">
        <f t="shared" si="20"/>
        <v>METAIR (December)</v>
      </c>
      <c r="AF12" s="92" t="e">
        <f>VLOOKUP(AF$1,'Metair Investments (MTA)'!$N$3:$X$70,AF2,FALSE)</f>
        <v>#VALUE!</v>
      </c>
      <c r="AG12" s="92" t="e">
        <f>VLOOKUP(AG$1,'Metair Investments (MTA)'!$N$3:$X$70,AG2,FALSE)</f>
        <v>#VALUE!</v>
      </c>
      <c r="AH12" s="92" t="e">
        <f>VLOOKUP(AH$1,'Metair Investments (MTA)'!$N$3:$X$70,AH2,FALSE)</f>
        <v>#VALUE!</v>
      </c>
      <c r="AI12" s="92" t="e">
        <f>VLOOKUP(AI$1,'Metair Investments (MTA)'!$N$3:$X$70,AI2,FALSE)</f>
        <v>#VALUE!</v>
      </c>
      <c r="AJ12" s="92" t="e">
        <f>VLOOKUP(AJ$1,'Metair Investments (MTA)'!$N$3:$X$70,AJ2,FALSE)</f>
        <v>#VALUE!</v>
      </c>
      <c r="AK12" s="92" t="e">
        <f>VLOOKUP(AK$1,'Metair Investments (MTA)'!$N$3:$X$70,AK2,FALSE)</f>
        <v>#VALUE!</v>
      </c>
      <c r="AL12" s="92" t="e">
        <f>VLOOKUP(AL$1,'Metair Investments (MTA)'!$N$3:$X$70,AL2,FALSE)</f>
        <v>#VALUE!</v>
      </c>
      <c r="AM12" s="92" t="e">
        <f>VLOOKUP(AM$1,'Metair Investments (MTA)'!$N$3:$X$70,AM2,FALSE)</f>
        <v>#VALUE!</v>
      </c>
      <c r="AN12" s="92" t="e">
        <f>VLOOKUP(AN$1,'Metair Investments (MTA)'!$N$3:$X$70,AN2,FALSE)</f>
        <v>#VALUE!</v>
      </c>
      <c r="AO12" s="92" t="e">
        <f>VLOOKUP(AO$1,'Metair Investments (MTA)'!$N$3:$X$70,AO2,FALSE)</f>
        <v>#VALUE!</v>
      </c>
      <c r="AQ12" s="111">
        <f t="shared" si="29"/>
        <v>9</v>
      </c>
      <c r="AR12" s="111" t="str">
        <f t="shared" si="21"/>
        <v>METAIR (December)</v>
      </c>
      <c r="AS12" s="161">
        <f>VLOOKUP(AS$1,'Metair Investments (MTA)'!$N$3:$X$70,AS2,FALSE)</f>
        <v>4039.0034879999998</v>
      </c>
      <c r="AT12" s="161">
        <f>VLOOKUP(AT$1,'Metair Investments (MTA)'!$N$3:$X$70,AT2,FALSE)</f>
        <v>4130.7323919999999</v>
      </c>
      <c r="AU12" s="161">
        <f>VLOOKUP(AU$1,'Metair Investments (MTA)'!$N$3:$X$70,AU2,FALSE)</f>
        <v>4055.6845002</v>
      </c>
      <c r="AV12" s="161">
        <f>VLOOKUP(AV$1,'Metair Investments (MTA)'!$N$3:$X$70,AV2,FALSE)</f>
        <v>4051.9019160000003</v>
      </c>
      <c r="AW12" s="161">
        <f>VLOOKUP(AW$1,'Metair Investments (MTA)'!$N$3:$X$70,AW2,FALSE)</f>
        <v>4867.2908800000005</v>
      </c>
      <c r="AX12" s="161">
        <f>VLOOKUP(AX$1,'Metair Investments (MTA)'!$N$3:$X$70,AX2,FALSE)</f>
        <v>4108.7457857999998</v>
      </c>
      <c r="AY12" s="161">
        <f>VLOOKUP(AY$1,'Metair Investments (MTA)'!$N$3:$X$70,AY2,FALSE)</f>
        <v>2828.9242835999994</v>
      </c>
      <c r="AZ12" s="161">
        <f>VLOOKUP(AZ$1,'Metair Investments (MTA)'!$N$3:$X$70,AZ2,FALSE)</f>
        <v>1926.054627</v>
      </c>
      <c r="BA12" s="161">
        <f>VLOOKUP(BA$1,'Metair Investments (MTA)'!$N$3:$X$70,BA2,FALSE)</f>
        <v>1579.9781611000001</v>
      </c>
      <c r="BB12" s="161">
        <f>VLOOKUP(BB$1,'Metair Investments (MTA)'!$N$3:$X$70,BB2,FALSE)</f>
        <v>1249.8202245999998</v>
      </c>
      <c r="BD12" s="111">
        <f t="shared" si="30"/>
        <v>9</v>
      </c>
      <c r="BE12" s="111" t="str">
        <f t="shared" si="22"/>
        <v>METAIR (December)</v>
      </c>
      <c r="BF12" s="94" t="e">
        <f>VLOOKUP(BF$1,'Metair Investments (MTA)'!$N$3:$X$70,BF2,FALSE)</f>
        <v>#VALUE!</v>
      </c>
      <c r="BG12" s="94" t="e">
        <f>VLOOKUP(BG$1,'Metair Investments (MTA)'!$N$3:$X$70,BG2,FALSE)</f>
        <v>#VALUE!</v>
      </c>
      <c r="BH12" s="94" t="e">
        <f>VLOOKUP(BH$1,'Metair Investments (MTA)'!$N$3:$X$70,BH2,FALSE)</f>
        <v>#DIV/0!</v>
      </c>
      <c r="BI12" s="94" t="e">
        <f>VLOOKUP(BI$1,'Metair Investments (MTA)'!$N$3:$X$70,BI2,FALSE)</f>
        <v>#DIV/0!</v>
      </c>
      <c r="BJ12" s="94" t="e">
        <f>VLOOKUP(BJ$1,'Metair Investments (MTA)'!$N$3:$X$70,BJ2,FALSE)</f>
        <v>#DIV/0!</v>
      </c>
      <c r="BK12" s="94" t="e">
        <f>VLOOKUP(BK$1,'Metair Investments (MTA)'!$N$3:$X$70,BK2,FALSE)</f>
        <v>#DIV/0!</v>
      </c>
      <c r="BL12" s="94" t="e">
        <f>VLOOKUP(BL$1,'Metair Investments (MTA)'!$N$3:$X$70,BL2,FALSE)</f>
        <v>#DIV/0!</v>
      </c>
      <c r="BM12" s="94" t="e">
        <f>VLOOKUP(BM$1,'Metair Investments (MTA)'!$N$3:$X$70,BM2,FALSE)</f>
        <v>#DIV/0!</v>
      </c>
      <c r="BN12" s="94" t="e">
        <f>VLOOKUP(BN$1,'Metair Investments (MTA)'!$N$3:$X$70,BN2,FALSE)</f>
        <v>#DIV/0!</v>
      </c>
      <c r="BO12" s="94" t="e">
        <f>VLOOKUP(BO$1,'Metair Investments (MTA)'!$N$3:$X$70,BO2,FALSE)</f>
        <v>#DIV/0!</v>
      </c>
      <c r="BQ12" s="111">
        <f t="shared" si="31"/>
        <v>9</v>
      </c>
      <c r="BR12" s="111" t="str">
        <f t="shared" si="23"/>
        <v>METAIR (December)</v>
      </c>
      <c r="BS12" s="94">
        <f>VLOOKUP(BS$1,'Metair Investments (MTA)'!$N$3:$X$70,BS2,FALSE)</f>
        <v>0</v>
      </c>
      <c r="BT12" s="94">
        <f>VLOOKUP(BT$1,'Metair Investments (MTA)'!$N$3:$X$70,BT2,FALSE)</f>
        <v>0</v>
      </c>
      <c r="BU12" s="94">
        <f>VLOOKUP(BU$1,'Metair Investments (MTA)'!$N$3:$X$70,BU2,FALSE)</f>
        <v>0</v>
      </c>
      <c r="BV12" s="94">
        <f>VLOOKUP(BV$1,'Metair Investments (MTA)'!$N$3:$X$70,BV2,FALSE)</f>
        <v>0</v>
      </c>
      <c r="BW12" s="94">
        <f>VLOOKUP(BW$1,'Metair Investments (MTA)'!$N$3:$X$70,BW2,FALSE)</f>
        <v>0</v>
      </c>
      <c r="BX12" s="94">
        <f>VLOOKUP(BX$1,'Metair Investments (MTA)'!$N$3:$X$70,BX2,FALSE)</f>
        <v>0</v>
      </c>
      <c r="BY12" s="94">
        <f>VLOOKUP(BY$1,'Metair Investments (MTA)'!$N$3:$X$70,BY2,FALSE)</f>
        <v>0</v>
      </c>
      <c r="BZ12" s="94">
        <f>VLOOKUP(BZ$1,'Metair Investments (MTA)'!$N$3:$X$70,BZ2,FALSE)</f>
        <v>0</v>
      </c>
      <c r="CA12" s="94">
        <f>VLOOKUP(CA$1,'Metair Investments (MTA)'!$N$3:$X$70,CA2,FALSE)</f>
        <v>0</v>
      </c>
      <c r="CB12" s="94">
        <f>VLOOKUP(CB$1,'Metair Investments (MTA)'!$N$3:$X$70,CB2,FALSE)</f>
        <v>0</v>
      </c>
      <c r="CD12" s="111">
        <f t="shared" si="32"/>
        <v>9</v>
      </c>
      <c r="CE12" s="111" t="str">
        <f t="shared" si="24"/>
        <v>METAIR (December)</v>
      </c>
      <c r="CF12" s="94" t="e">
        <f>VLOOKUP(CF$1,'Metair Investments (MTA)'!$N$3:$X$70,CF2,FALSE)</f>
        <v>#VALUE!</v>
      </c>
      <c r="CG12" s="94" t="e">
        <f>VLOOKUP(CG$1,'Metair Investments (MTA)'!$N$3:$X$70,CG2,FALSE)</f>
        <v>#VALUE!</v>
      </c>
      <c r="CH12" s="94" t="e">
        <f>VLOOKUP(CH$1,'Metair Investments (MTA)'!$N$3:$X$70,CH2,FALSE)</f>
        <v>#DIV/0!</v>
      </c>
      <c r="CI12" s="94" t="e">
        <f>VLOOKUP(CI$1,'Metair Investments (MTA)'!$N$3:$X$70,CI2,FALSE)</f>
        <v>#DIV/0!</v>
      </c>
      <c r="CJ12" s="94" t="e">
        <f>VLOOKUP(CJ$1,'Metair Investments (MTA)'!$N$3:$X$70,CJ2,FALSE)</f>
        <v>#DIV/0!</v>
      </c>
      <c r="CK12" s="94" t="e">
        <f>VLOOKUP(CK$1,'Metair Investments (MTA)'!$N$3:$X$70,CK2,FALSE)</f>
        <v>#DIV/0!</v>
      </c>
      <c r="CL12" s="94" t="e">
        <f>VLOOKUP(CL$1,'Metair Investments (MTA)'!$N$3:$X$70,CL2,FALSE)</f>
        <v>#DIV/0!</v>
      </c>
      <c r="CM12" s="94" t="e">
        <f>VLOOKUP(CM$1,'Metair Investments (MTA)'!$N$3:$X$70,CM2,FALSE)</f>
        <v>#DIV/0!</v>
      </c>
      <c r="CN12" s="94" t="e">
        <f>VLOOKUP(CN$1,'Metair Investments (MTA)'!$N$3:$X$70,CN2,FALSE)</f>
        <v>#DIV/0!</v>
      </c>
      <c r="CO12" s="94" t="e">
        <f>VLOOKUP(CO$1,'Metair Investments (MTA)'!$N$3:$X$70,CO2,FALSE)</f>
        <v>#DIV/0!</v>
      </c>
      <c r="CQ12" s="111">
        <f t="shared" si="33"/>
        <v>9</v>
      </c>
      <c r="CR12" s="111" t="str">
        <f t="shared" si="25"/>
        <v>METAIR (December)</v>
      </c>
      <c r="CS12" s="94">
        <f>VLOOKUP(CS$1,'Metair Investments (MTA)'!$N$3:$X$70,CS2,FALSE)</f>
        <v>4039.0034879999998</v>
      </c>
      <c r="CT12" s="94">
        <f>VLOOKUP(CT$1,'Metair Investments (MTA)'!$N$3:$X$70,CT2,FALSE)</f>
        <v>4130.7323919999999</v>
      </c>
      <c r="CU12" s="94">
        <f>VLOOKUP(CU$1,'Metair Investments (MTA)'!$N$3:$X$70,CU2,FALSE)</f>
        <v>4055.6845002</v>
      </c>
      <c r="CV12" s="94">
        <f>VLOOKUP(CV$1,'Metair Investments (MTA)'!$N$3:$X$70,CV2,FALSE)</f>
        <v>4051.9019160000003</v>
      </c>
      <c r="CW12" s="94">
        <f>VLOOKUP(CW$1,'Metair Investments (MTA)'!$N$3:$X$70,CW2,FALSE)</f>
        <v>4867.2908800000005</v>
      </c>
      <c r="CX12" s="94">
        <f>VLOOKUP(CX$1,'Metair Investments (MTA)'!$N$3:$X$70,CX2,FALSE)</f>
        <v>4108.7457857999998</v>
      </c>
      <c r="CY12" s="94">
        <f>VLOOKUP(CY$1,'Metair Investments (MTA)'!$N$3:$X$70,CY2,FALSE)</f>
        <v>2828.9242835999994</v>
      </c>
      <c r="CZ12" s="94">
        <f>VLOOKUP(CZ$1,'Metair Investments (MTA)'!$N$3:$X$70,CZ2,FALSE)</f>
        <v>1926.054627</v>
      </c>
      <c r="DA12" s="94">
        <f>VLOOKUP(DA$1,'Metair Investments (MTA)'!$N$3:$X$70,DA2,FALSE)</f>
        <v>1579.9781611000001</v>
      </c>
      <c r="DB12" s="94">
        <f>VLOOKUP(DB$1,'Metair Investments (MTA)'!$N$3:$X$70,DB2,FALSE)</f>
        <v>1249.8202245999998</v>
      </c>
      <c r="DD12" s="111" t="e">
        <f t="shared" si="34"/>
        <v>#REF!</v>
      </c>
      <c r="DE12" s="116" t="s">
        <v>399</v>
      </c>
      <c r="DF12" s="117" t="e">
        <f>#REF!</f>
        <v>#REF!</v>
      </c>
      <c r="DG12" s="117" t="e">
        <f t="shared" ref="DG12:DO12" si="70">#REF!</f>
        <v>#REF!</v>
      </c>
      <c r="DH12" s="117" t="e">
        <f t="shared" si="70"/>
        <v>#REF!</v>
      </c>
      <c r="DI12" s="117" t="e">
        <f t="shared" si="70"/>
        <v>#REF!</v>
      </c>
      <c r="DJ12" s="117" t="e">
        <f t="shared" si="70"/>
        <v>#REF!</v>
      </c>
      <c r="DK12" s="117" t="e">
        <f t="shared" si="70"/>
        <v>#REF!</v>
      </c>
      <c r="DL12" s="117" t="e">
        <f t="shared" si="70"/>
        <v>#REF!</v>
      </c>
      <c r="DM12" s="117" t="e">
        <f t="shared" si="70"/>
        <v>#REF!</v>
      </c>
      <c r="DN12" s="117" t="e">
        <f t="shared" si="70"/>
        <v>#REF!</v>
      </c>
      <c r="DO12" s="117" t="e">
        <f t="shared" si="70"/>
        <v>#REF!</v>
      </c>
      <c r="DQ12" s="111" t="e">
        <f t="shared" si="35"/>
        <v>#REF!</v>
      </c>
      <c r="DR12" s="116" t="s">
        <v>399</v>
      </c>
      <c r="DS12" s="117" t="e">
        <f>#REF!</f>
        <v>#REF!</v>
      </c>
      <c r="DT12" s="117" t="e">
        <f t="shared" ref="DT12:EB12" si="71">#REF!</f>
        <v>#REF!</v>
      </c>
      <c r="DU12" s="117" t="e">
        <f t="shared" si="71"/>
        <v>#REF!</v>
      </c>
      <c r="DV12" s="117" t="e">
        <f t="shared" si="71"/>
        <v>#REF!</v>
      </c>
      <c r="DW12" s="117" t="e">
        <f t="shared" si="71"/>
        <v>#REF!</v>
      </c>
      <c r="DX12" s="117" t="e">
        <f t="shared" si="71"/>
        <v>#REF!</v>
      </c>
      <c r="DY12" s="117" t="e">
        <f t="shared" si="71"/>
        <v>#REF!</v>
      </c>
      <c r="DZ12" s="117" t="e">
        <f t="shared" si="71"/>
        <v>#REF!</v>
      </c>
      <c r="EA12" s="117" t="e">
        <f t="shared" si="71"/>
        <v>#REF!</v>
      </c>
      <c r="EB12" s="117" t="e">
        <f t="shared" si="71"/>
        <v>#REF!</v>
      </c>
      <c r="ED12" s="111" t="e">
        <f t="shared" si="36"/>
        <v>#REF!</v>
      </c>
      <c r="EE12" s="116" t="s">
        <v>399</v>
      </c>
      <c r="EF12" s="117" t="e">
        <f>#REF!</f>
        <v>#REF!</v>
      </c>
      <c r="EG12" s="117" t="e">
        <f t="shared" ref="EG12:EO12" si="72">#REF!</f>
        <v>#REF!</v>
      </c>
      <c r="EH12" s="117" t="e">
        <f t="shared" si="72"/>
        <v>#REF!</v>
      </c>
      <c r="EI12" s="117" t="e">
        <f t="shared" si="72"/>
        <v>#REF!</v>
      </c>
      <c r="EJ12" s="117" t="e">
        <f t="shared" si="72"/>
        <v>#REF!</v>
      </c>
      <c r="EK12" s="117" t="e">
        <f t="shared" si="72"/>
        <v>#REF!</v>
      </c>
      <c r="EL12" s="117" t="e">
        <f t="shared" si="72"/>
        <v>#REF!</v>
      </c>
      <c r="EM12" s="117" t="e">
        <f t="shared" si="72"/>
        <v>#REF!</v>
      </c>
      <c r="EN12" s="117" t="e">
        <f t="shared" si="72"/>
        <v>#REF!</v>
      </c>
      <c r="EO12" s="117" t="e">
        <f t="shared" si="72"/>
        <v>#REF!</v>
      </c>
      <c r="EQ12" s="111" t="e">
        <f t="shared" si="37"/>
        <v>#REF!</v>
      </c>
      <c r="ER12" s="116" t="s">
        <v>399</v>
      </c>
      <c r="ES12" s="117" t="e">
        <f>#REF!</f>
        <v>#REF!</v>
      </c>
      <c r="ET12" s="117" t="e">
        <f t="shared" ref="ET12:FB12" si="73">#REF!</f>
        <v>#REF!</v>
      </c>
      <c r="EU12" s="117" t="e">
        <f t="shared" si="73"/>
        <v>#REF!</v>
      </c>
      <c r="EV12" s="117" t="e">
        <f t="shared" si="73"/>
        <v>#REF!</v>
      </c>
      <c r="EW12" s="117" t="e">
        <f t="shared" si="73"/>
        <v>#REF!</v>
      </c>
      <c r="EX12" s="117" t="e">
        <f t="shared" si="73"/>
        <v>#REF!</v>
      </c>
      <c r="EY12" s="117" t="e">
        <f t="shared" si="73"/>
        <v>#REF!</v>
      </c>
      <c r="EZ12" s="117" t="e">
        <f t="shared" si="73"/>
        <v>#REF!</v>
      </c>
      <c r="FA12" s="117" t="e">
        <f t="shared" si="73"/>
        <v>#REF!</v>
      </c>
      <c r="FB12" s="117" t="e">
        <f t="shared" si="73"/>
        <v>#REF!</v>
      </c>
      <c r="FD12" s="111" t="e">
        <f t="shared" si="38"/>
        <v>#REF!</v>
      </c>
      <c r="FE12" s="116" t="s">
        <v>399</v>
      </c>
      <c r="FF12" s="117" t="e">
        <f>#REF!</f>
        <v>#REF!</v>
      </c>
      <c r="FG12" s="117" t="e">
        <f t="shared" ref="FG12:FO12" si="74">#REF!</f>
        <v>#REF!</v>
      </c>
      <c r="FH12" s="117" t="e">
        <f t="shared" si="74"/>
        <v>#REF!</v>
      </c>
      <c r="FI12" s="117" t="e">
        <f t="shared" si="74"/>
        <v>#REF!</v>
      </c>
      <c r="FJ12" s="117" t="e">
        <f t="shared" si="74"/>
        <v>#REF!</v>
      </c>
      <c r="FK12" s="117" t="e">
        <f t="shared" si="74"/>
        <v>#REF!</v>
      </c>
      <c r="FL12" s="117" t="e">
        <f t="shared" si="74"/>
        <v>#REF!</v>
      </c>
      <c r="FM12" s="117" t="e">
        <f t="shared" si="74"/>
        <v>#REF!</v>
      </c>
      <c r="FN12" s="117" t="e">
        <f t="shared" si="74"/>
        <v>#REF!</v>
      </c>
      <c r="FO12" s="117" t="e">
        <f t="shared" si="74"/>
        <v>#REF!</v>
      </c>
      <c r="FQ12" s="111" t="e">
        <f t="shared" si="39"/>
        <v>#REF!</v>
      </c>
      <c r="FR12" s="116" t="s">
        <v>399</v>
      </c>
      <c r="FS12" s="117" t="e">
        <f>#REF!</f>
        <v>#REF!</v>
      </c>
      <c r="FT12" s="117" t="e">
        <f t="shared" ref="FT12:GB12" si="75">#REF!</f>
        <v>#REF!</v>
      </c>
      <c r="FU12" s="117" t="e">
        <f t="shared" si="75"/>
        <v>#REF!</v>
      </c>
      <c r="FV12" s="117" t="e">
        <f t="shared" si="75"/>
        <v>#REF!</v>
      </c>
      <c r="FW12" s="117" t="e">
        <f t="shared" si="75"/>
        <v>#REF!</v>
      </c>
      <c r="FX12" s="117" t="e">
        <f t="shared" si="75"/>
        <v>#REF!</v>
      </c>
      <c r="FY12" s="117" t="e">
        <f t="shared" si="75"/>
        <v>#REF!</v>
      </c>
      <c r="FZ12" s="117" t="e">
        <f t="shared" si="75"/>
        <v>#REF!</v>
      </c>
      <c r="GA12" s="117" t="e">
        <f t="shared" si="75"/>
        <v>#REF!</v>
      </c>
      <c r="GB12" s="117" t="e">
        <f t="shared" si="75"/>
        <v>#REF!</v>
      </c>
      <c r="GD12" s="111" t="e">
        <f t="shared" si="40"/>
        <v>#REF!</v>
      </c>
      <c r="GE12" s="116" t="s">
        <v>399</v>
      </c>
      <c r="GF12" s="117" t="e">
        <f>#REF!</f>
        <v>#REF!</v>
      </c>
      <c r="GG12" s="117" t="e">
        <f t="shared" ref="GG12:GO12" si="76">#REF!</f>
        <v>#REF!</v>
      </c>
      <c r="GH12" s="117" t="e">
        <f t="shared" si="76"/>
        <v>#REF!</v>
      </c>
      <c r="GI12" s="117" t="e">
        <f t="shared" si="76"/>
        <v>#REF!</v>
      </c>
      <c r="GJ12" s="117" t="e">
        <f t="shared" si="76"/>
        <v>#REF!</v>
      </c>
      <c r="GK12" s="117" t="e">
        <f t="shared" si="76"/>
        <v>#REF!</v>
      </c>
      <c r="GL12" s="117" t="e">
        <f t="shared" si="76"/>
        <v>#REF!</v>
      </c>
      <c r="GM12" s="117" t="e">
        <f t="shared" si="76"/>
        <v>#REF!</v>
      </c>
      <c r="GN12" s="117" t="e">
        <f t="shared" si="76"/>
        <v>#REF!</v>
      </c>
      <c r="GO12" s="117" t="e">
        <f t="shared" si="76"/>
        <v>#REF!</v>
      </c>
      <c r="GQ12" s="111" t="e">
        <f t="shared" si="41"/>
        <v>#REF!</v>
      </c>
      <c r="GR12" s="116" t="s">
        <v>399</v>
      </c>
      <c r="GS12" s="117" t="e">
        <f>#REF!</f>
        <v>#REF!</v>
      </c>
      <c r="GT12" s="117" t="e">
        <f t="shared" ref="GT12:HB12" si="77">#REF!</f>
        <v>#REF!</v>
      </c>
      <c r="GU12" s="117" t="e">
        <f t="shared" si="77"/>
        <v>#REF!</v>
      </c>
      <c r="GV12" s="117" t="e">
        <f t="shared" si="77"/>
        <v>#REF!</v>
      </c>
      <c r="GW12" s="117" t="e">
        <f t="shared" si="77"/>
        <v>#REF!</v>
      </c>
      <c r="GX12" s="117" t="e">
        <f t="shared" si="77"/>
        <v>#REF!</v>
      </c>
      <c r="GY12" s="117" t="e">
        <f t="shared" si="77"/>
        <v>#REF!</v>
      </c>
      <c r="GZ12" s="117" t="e">
        <f t="shared" si="77"/>
        <v>#REF!</v>
      </c>
      <c r="HA12" s="117" t="e">
        <f t="shared" si="77"/>
        <v>#REF!</v>
      </c>
      <c r="HB12" s="117" t="e">
        <f t="shared" si="77"/>
        <v>#REF!</v>
      </c>
      <c r="HD12" s="111" t="e">
        <f t="shared" si="42"/>
        <v>#REF!</v>
      </c>
      <c r="HE12" s="116" t="s">
        <v>399</v>
      </c>
      <c r="HF12" s="117" t="e">
        <f>#REF!</f>
        <v>#REF!</v>
      </c>
      <c r="HG12" s="117" t="e">
        <f t="shared" ref="HG12:HO12" si="78">#REF!</f>
        <v>#REF!</v>
      </c>
      <c r="HH12" s="117" t="e">
        <f t="shared" si="78"/>
        <v>#REF!</v>
      </c>
      <c r="HI12" s="117" t="e">
        <f t="shared" si="78"/>
        <v>#REF!</v>
      </c>
      <c r="HJ12" s="117" t="e">
        <f t="shared" si="78"/>
        <v>#REF!</v>
      </c>
      <c r="HK12" s="117" t="e">
        <f t="shared" si="78"/>
        <v>#REF!</v>
      </c>
      <c r="HL12" s="117" t="e">
        <f t="shared" si="78"/>
        <v>#REF!</v>
      </c>
      <c r="HM12" s="117" t="e">
        <f t="shared" si="78"/>
        <v>#REF!</v>
      </c>
      <c r="HN12" s="117" t="e">
        <f t="shared" si="78"/>
        <v>#REF!</v>
      </c>
      <c r="HO12" s="117" t="e">
        <f t="shared" si="78"/>
        <v>#REF!</v>
      </c>
    </row>
    <row r="13" spans="2:223" s="29" customFormat="1" ht="27" customHeight="1" x14ac:dyDescent="0.25">
      <c r="B13" s="113">
        <f t="shared" si="26"/>
        <v>10</v>
      </c>
      <c r="C13" s="118" t="str">
        <f>'Nu-World Holdings'!N4</f>
        <v>NUWORLD (August)</v>
      </c>
      <c r="D13" s="72">
        <f>VLOOKUP(D$1,'Nu-World Holdings'!$N$3:$X$70,D2,FALSE)</f>
        <v>31.431999999999999</v>
      </c>
      <c r="E13" s="72">
        <f>VLOOKUP(E$1,'Nu-World Holdings'!$N$3:$X$70,E2,FALSE)</f>
        <v>32.06</v>
      </c>
      <c r="F13" s="72">
        <f>VLOOKUP(F$1,'Nu-World Holdings'!$N$3:$X$70,F2,FALSE)</f>
        <v>31.521999999999998</v>
      </c>
      <c r="G13" s="72">
        <f>VLOOKUP(G$1,'Nu-World Holdings'!$N$3:$X$70,G2,FALSE)</f>
        <v>32.758000000000003</v>
      </c>
      <c r="H13" s="72">
        <f>VLOOKUP(H$1,'Nu-World Holdings'!$N$3:$X$70,H2,FALSE)</f>
        <v>29.978000000000002</v>
      </c>
      <c r="I13" s="72">
        <f>VLOOKUP(I$1,'Nu-World Holdings'!$N$3:$X$70,I2,FALSE)</f>
        <v>30.878</v>
      </c>
      <c r="J13" s="72">
        <f>VLOOKUP(J$1,'Nu-World Holdings'!$N$3:$X$70,J2,FALSE)</f>
        <v>29.51</v>
      </c>
      <c r="K13" s="72">
        <f>VLOOKUP(K$1,'Nu-World Holdings'!$N$3:$X$70,K2,FALSE)</f>
        <v>47.773000000000003</v>
      </c>
      <c r="L13" s="72">
        <f>VLOOKUP(L$1,'Nu-World Holdings'!$N$3:$X$70,L2,FALSE)</f>
        <v>43.484000000000002</v>
      </c>
      <c r="M13" s="72">
        <f>VLOOKUP(M$1,'Nu-World Holdings'!$N$3:$X$70,M2,FALSE)</f>
        <v>37.991</v>
      </c>
      <c r="N13" s="70">
        <f t="shared" si="17"/>
        <v>0</v>
      </c>
      <c r="O13" s="85" t="str">
        <f t="shared" si="18"/>
        <v>Yes-To be included in the study</v>
      </c>
      <c r="Q13" s="111">
        <f t="shared" si="27"/>
        <v>10</v>
      </c>
      <c r="R13" s="111" t="str">
        <f t="shared" si="19"/>
        <v>NUWORLD (August)</v>
      </c>
      <c r="S13" s="72" t="str">
        <f>VLOOKUP(S$1,'Nu-World Holdings'!$N$3:$X$70,S2,FALSE)</f>
        <v>1,665,941</v>
      </c>
      <c r="T13" s="72" t="str">
        <f>VLOOKUP(T$1,'Nu-World Holdings'!$N$3:$X$70,T2,FALSE)</f>
        <v>1,525,976</v>
      </c>
      <c r="U13" s="72" t="str">
        <f>VLOOKUP(U$1,'Nu-World Holdings'!$N$3:$X$70,U2,FALSE)</f>
        <v>1,307,160</v>
      </c>
      <c r="V13" s="72" t="str">
        <f>VLOOKUP(V$1,'Nu-World Holdings'!$N$3:$X$70,V2,FALSE)</f>
        <v>1,218,640</v>
      </c>
      <c r="W13" s="72" t="str">
        <f>VLOOKUP(W$1,'Nu-World Holdings'!$N$3:$X$70,W2,FALSE)</f>
        <v>1,174,142</v>
      </c>
      <c r="X13" s="72">
        <f>VLOOKUP(X$1,'Nu-World Holdings'!$N$3:$X$70,X2,FALSE)</f>
        <v>995.47400000000005</v>
      </c>
      <c r="Y13" s="72">
        <f>VLOOKUP(Y$1,'Nu-World Holdings'!$N$3:$X$70,Y2,FALSE)</f>
        <v>841.48299999999995</v>
      </c>
      <c r="Z13" s="72">
        <f>VLOOKUP(Z$1,'Nu-World Holdings'!$N$3:$X$70,Z2,FALSE)</f>
        <v>901.39300000000003</v>
      </c>
      <c r="AA13" s="72">
        <f>VLOOKUP(AA$1,'Nu-World Holdings'!$N$3:$X$70,AA2,FALSE)</f>
        <v>807.91800000000001</v>
      </c>
      <c r="AB13" s="72">
        <f>VLOOKUP(AB$1,'Nu-World Holdings'!$N$3:$X$70,AB2,FALSE)</f>
        <v>838.11599999999999</v>
      </c>
      <c r="AD13" s="111">
        <f t="shared" si="28"/>
        <v>10</v>
      </c>
      <c r="AE13" s="111" t="str">
        <f t="shared" si="20"/>
        <v>NUWORLD (August)</v>
      </c>
      <c r="AF13" s="92" t="e">
        <f>VLOOKUP(AF$1,'Nu-World Holdings'!$N$3:$X$70,AF2,FALSE)</f>
        <v>#VALUE!</v>
      </c>
      <c r="AG13" s="92" t="e">
        <f>VLOOKUP(AG$1,'Nu-World Holdings'!$N$3:$X$70,AG2,FALSE)</f>
        <v>#VALUE!</v>
      </c>
      <c r="AH13" s="92" t="e">
        <f>VLOOKUP(AH$1,'Nu-World Holdings'!$N$3:$X$70,AH2,FALSE)</f>
        <v>#VALUE!</v>
      </c>
      <c r="AI13" s="92" t="e">
        <f>VLOOKUP(AI$1,'Nu-World Holdings'!$N$3:$X$70,AI2,FALSE)</f>
        <v>#VALUE!</v>
      </c>
      <c r="AJ13" s="92" t="e">
        <f>VLOOKUP(AJ$1,'Nu-World Holdings'!$N$3:$X$70,AJ2,FALSE)</f>
        <v>#VALUE!</v>
      </c>
      <c r="AK13" s="92">
        <f>VLOOKUP(AK$1,'Nu-World Holdings'!$N$3:$X$70,AK2,FALSE)</f>
        <v>3.1018389229653411E-2</v>
      </c>
      <c r="AL13" s="92">
        <f>VLOOKUP(AL$1,'Nu-World Holdings'!$N$3:$X$70,AL2,FALSE)</f>
        <v>3.506903882787888E-2</v>
      </c>
      <c r="AM13" s="92">
        <f>VLOOKUP(AM$1,'Nu-World Holdings'!$N$3:$X$70,AM2,FALSE)</f>
        <v>5.2999080312360981E-2</v>
      </c>
      <c r="AN13" s="92">
        <f>VLOOKUP(AN$1,'Nu-World Holdings'!$N$3:$X$70,AN2,FALSE)</f>
        <v>5.3822293846652755E-2</v>
      </c>
      <c r="AO13" s="92">
        <f>VLOOKUP(AO$1,'Nu-World Holdings'!$N$3:$X$70,AO2,FALSE)</f>
        <v>4.5329047530413454E-2</v>
      </c>
      <c r="AQ13" s="111">
        <f t="shared" si="29"/>
        <v>10</v>
      </c>
      <c r="AR13" s="111" t="str">
        <f t="shared" si="21"/>
        <v>NUWORLD (August)</v>
      </c>
      <c r="AS13" s="161">
        <f>VLOOKUP(AS$1,'Nu-World Holdings'!$N$3:$X$70,AS2,FALSE)</f>
        <v>1229.0302354000003</v>
      </c>
      <c r="AT13" s="161">
        <f>VLOOKUP(AT$1,'Nu-World Holdings'!$N$3:$X$70,AT2,FALSE)</f>
        <v>1116.9929399999999</v>
      </c>
      <c r="AU13" s="161">
        <f>VLOOKUP(AU$1,'Nu-World Holdings'!$N$3:$X$70,AU2,FALSE)</f>
        <v>994.00697660000003</v>
      </c>
      <c r="AV13" s="161">
        <f>VLOOKUP(AV$1,'Nu-World Holdings'!$N$3:$X$70,AV2,FALSE)</f>
        <v>896.363607</v>
      </c>
      <c r="AW13" s="161">
        <f>VLOOKUP(AW$1,'Nu-World Holdings'!$N$3:$X$70,AW2,FALSE)</f>
        <v>867.05645939999999</v>
      </c>
      <c r="AX13" s="161">
        <f>VLOOKUP(AX$1,'Nu-World Holdings'!$N$3:$X$70,AX2,FALSE)</f>
        <v>758.52864180000006</v>
      </c>
      <c r="AY13" s="161">
        <f>VLOOKUP(AY$1,'Nu-World Holdings'!$N$3:$X$70,AY2,FALSE)</f>
        <v>641.19280779999997</v>
      </c>
      <c r="AZ13" s="161">
        <f>VLOOKUP(AZ$1,'Nu-World Holdings'!$N$3:$X$70,AZ2,FALSE)</f>
        <v>617.05236600000001</v>
      </c>
      <c r="BA13" s="161">
        <f>VLOOKUP(BA$1,'Nu-World Holdings'!$N$3:$X$70,BA2,FALSE)</f>
        <v>582.23835999999983</v>
      </c>
      <c r="BB13" s="161">
        <f>VLOOKUP(BB$1,'Nu-World Holdings'!$N$3:$X$70,BB2,FALSE)</f>
        <v>578.97346559999994</v>
      </c>
      <c r="BD13" s="111">
        <f t="shared" si="30"/>
        <v>10</v>
      </c>
      <c r="BE13" s="111" t="str">
        <f t="shared" si="22"/>
        <v>NUWORLD (August)</v>
      </c>
      <c r="BF13" s="94">
        <f>VLOOKUP(BF$1,'Nu-World Holdings'!$N$3:$X$70,BF2,FALSE)</f>
        <v>172.90866794300209</v>
      </c>
      <c r="BG13" s="94">
        <f>VLOOKUP(BG$1,'Nu-World Holdings'!$N$3:$X$70,BG2,FALSE)</f>
        <v>208.04481068138287</v>
      </c>
      <c r="BH13" s="94">
        <f>VLOOKUP(BH$1,'Nu-World Holdings'!$N$3:$X$70,BH2,FALSE)</f>
        <v>184.45364962308636</v>
      </c>
      <c r="BI13" s="94">
        <f>VLOOKUP(BI$1,'Nu-World Holdings'!$N$3:$X$70,BI2,FALSE)</f>
        <v>91.299026563925779</v>
      </c>
      <c r="BJ13" s="94">
        <f>VLOOKUP(BJ$1,'Nu-World Holdings'!$N$3:$X$70,BJ2,FALSE)</f>
        <v>95.623113772165368</v>
      </c>
      <c r="BK13" s="94">
        <f>VLOOKUP(BK$1,'Nu-World Holdings'!$N$3:$X$70,BK2,FALSE)</f>
        <v>81.372869716094343</v>
      </c>
      <c r="BL13" s="94">
        <f>VLOOKUP(BL$1,'Nu-World Holdings'!$N$3:$X$70,BL2,FALSE)</f>
        <v>53.708958827910813</v>
      </c>
      <c r="BM13" s="94">
        <f>VLOOKUP(BM$1,'Nu-World Holdings'!$N$3:$X$70,BM2,FALSE)</f>
        <v>72.354951006238409</v>
      </c>
      <c r="BN13" s="94">
        <f>VLOOKUP(BN$1,'Nu-World Holdings'!$N$3:$X$70,BN2,FALSE)</f>
        <v>39.715816438356164</v>
      </c>
      <c r="BO13" s="94">
        <f>VLOOKUP(BO$1,'Nu-World Holdings'!$N$3:$X$70,BO2,FALSE)</f>
        <v>73.114704164800713</v>
      </c>
      <c r="BQ13" s="111">
        <f t="shared" si="31"/>
        <v>10</v>
      </c>
      <c r="BR13" s="111" t="str">
        <f t="shared" si="23"/>
        <v>NUWORLD (August)</v>
      </c>
      <c r="BS13" s="94">
        <f>VLOOKUP(BS$1,'Nu-World Holdings'!$N$3:$X$70,BS2,FALSE)</f>
        <v>0.01</v>
      </c>
      <c r="BT13" s="94">
        <f>VLOOKUP(BT$1,'Nu-World Holdings'!$N$3:$X$70,BT2,FALSE)</f>
        <v>0.02</v>
      </c>
      <c r="BU13" s="94">
        <f>VLOOKUP(BU$1,'Nu-World Holdings'!$N$3:$X$70,BU2,FALSE)</f>
        <v>0.14000000000000001</v>
      </c>
      <c r="BV13" s="94">
        <f>VLOOKUP(BV$1,'Nu-World Holdings'!$N$3:$X$70,BV2,FALSE)</f>
        <v>0.2</v>
      </c>
      <c r="BW13" s="94">
        <f>VLOOKUP(BW$1,'Nu-World Holdings'!$N$3:$X$70,BW2,FALSE)</f>
        <v>0.02</v>
      </c>
      <c r="BX13" s="94">
        <f>VLOOKUP(BX$1,'Nu-World Holdings'!$N$3:$X$70,BX2,FALSE)</f>
        <v>0.08</v>
      </c>
      <c r="BY13" s="94">
        <f>VLOOKUP(BY$1,'Nu-World Holdings'!$N$3:$X$70,BY2,FALSE)</f>
        <v>-0.08</v>
      </c>
      <c r="BZ13" s="94">
        <f>VLOOKUP(BZ$1,'Nu-World Holdings'!$N$3:$X$70,BZ2,FALSE)</f>
        <v>0.27</v>
      </c>
      <c r="CA13" s="94">
        <f>VLOOKUP(CA$1,'Nu-World Holdings'!$N$3:$X$70,CA2,FALSE)</f>
        <v>-0.09</v>
      </c>
      <c r="CB13" s="94">
        <f>VLOOKUP(CB$1,'Nu-World Holdings'!$N$3:$X$70,CB2,FALSE)</f>
        <v>0.26</v>
      </c>
      <c r="CD13" s="111">
        <f t="shared" si="32"/>
        <v>10</v>
      </c>
      <c r="CE13" s="111" t="str">
        <f t="shared" si="24"/>
        <v>NUWORLD (August)</v>
      </c>
      <c r="CF13" s="94">
        <f>VLOOKUP(CF$1,'Nu-World Holdings'!$N$3:$X$70,CF2,FALSE)</f>
        <v>24.033667943001859</v>
      </c>
      <c r="CG13" s="94">
        <f>VLOOKUP(CG$1,'Nu-World Holdings'!$N$3:$X$70,CG2,FALSE)</f>
        <v>4.9168106813828274</v>
      </c>
      <c r="CH13" s="94">
        <f>VLOOKUP(CH$1,'Nu-World Holdings'!$N$3:$X$70,CH2,FALSE)</f>
        <v>88.912649623086665</v>
      </c>
      <c r="CI13" s="94">
        <f>VLOOKUP(CI$1,'Nu-World Holdings'!$N$3:$X$70,CI2,FALSE)</f>
        <v>106.65002656392588</v>
      </c>
      <c r="CJ13" s="94">
        <f>VLOOKUP(CJ$1,'Nu-World Holdings'!$N$3:$X$70,CJ2,FALSE)</f>
        <v>-52.375886227834783</v>
      </c>
      <c r="CK13" s="94">
        <f>VLOOKUP(CK$1,'Nu-World Holdings'!$N$3:$X$70,CK2,FALSE)</f>
        <v>-29.11613028390569</v>
      </c>
      <c r="CL13" s="94">
        <f>VLOOKUP(CL$1,'Nu-World Holdings'!$N$3:$X$70,CL2,FALSE)</f>
        <v>112.73895882791078</v>
      </c>
      <c r="CM13" s="94">
        <f>VLOOKUP(CM$1,'Nu-World Holdings'!$N$3:$X$70,CM2,FALSE)</f>
        <v>-92.082048993761603</v>
      </c>
      <c r="CN13" s="94">
        <f>VLOOKUP(CN$1,'Nu-World Holdings'!$N$3:$X$70,CN2,FALSE)</f>
        <v>45.144816438356251</v>
      </c>
      <c r="CO13" s="94">
        <f>VLOOKUP(CO$1,'Nu-World Holdings'!$N$3:$X$70,CO2,FALSE)</f>
        <v>-479.31129583519936</v>
      </c>
      <c r="CQ13" s="111">
        <f t="shared" si="33"/>
        <v>10</v>
      </c>
      <c r="CR13" s="111" t="str">
        <f t="shared" si="25"/>
        <v>NUWORLD (August)</v>
      </c>
      <c r="CS13" s="94">
        <f>VLOOKUP(CS$1,'Nu-World Holdings'!$N$3:$X$70,CS2,FALSE)</f>
        <v>1229.0302354000003</v>
      </c>
      <c r="CT13" s="94">
        <f>VLOOKUP(CT$1,'Nu-World Holdings'!$N$3:$X$70,CT2,FALSE)</f>
        <v>1116.9929399999999</v>
      </c>
      <c r="CU13" s="94">
        <f>VLOOKUP(CU$1,'Nu-World Holdings'!$N$3:$X$70,CU2,FALSE)</f>
        <v>994.00697660000003</v>
      </c>
      <c r="CV13" s="94">
        <f>VLOOKUP(CV$1,'Nu-World Holdings'!$N$3:$X$70,CV2,FALSE)</f>
        <v>896.363607</v>
      </c>
      <c r="CW13" s="94">
        <f>VLOOKUP(CW$1,'Nu-World Holdings'!$N$3:$X$70,CW2,FALSE)</f>
        <v>867.05645939999999</v>
      </c>
      <c r="CX13" s="94">
        <f>VLOOKUP(CX$1,'Nu-World Holdings'!$N$3:$X$70,CX2,FALSE)</f>
        <v>758.52864180000006</v>
      </c>
      <c r="CY13" s="94">
        <f>VLOOKUP(CY$1,'Nu-World Holdings'!$N$3:$X$70,CY2,FALSE)</f>
        <v>641.19280779999997</v>
      </c>
      <c r="CZ13" s="94">
        <f>VLOOKUP(CZ$1,'Nu-World Holdings'!$N$3:$X$70,CZ2,FALSE)</f>
        <v>617.05236600000001</v>
      </c>
      <c r="DA13" s="94">
        <f>VLOOKUP(DA$1,'Nu-World Holdings'!$N$3:$X$70,DA2,FALSE)</f>
        <v>582.23835999999983</v>
      </c>
      <c r="DB13" s="94">
        <f>VLOOKUP(DB$1,'Nu-World Holdings'!$N$3:$X$70,DB2,FALSE)</f>
        <v>578.97346559999994</v>
      </c>
      <c r="DD13" s="111" t="e">
        <f t="shared" si="34"/>
        <v>#REF!</v>
      </c>
      <c r="DE13" s="116" t="s">
        <v>400</v>
      </c>
      <c r="DF13" s="117" t="e">
        <f>DF11+DF12</f>
        <v>#REF!</v>
      </c>
      <c r="DG13" s="120" t="e">
        <f t="shared" ref="DG13:DO13" si="79">DG11+DG12</f>
        <v>#REF!</v>
      </c>
      <c r="DH13" s="117" t="e">
        <f t="shared" si="79"/>
        <v>#REF!</v>
      </c>
      <c r="DI13" s="120" t="e">
        <f t="shared" si="79"/>
        <v>#REF!</v>
      </c>
      <c r="DJ13" s="117" t="e">
        <f t="shared" si="79"/>
        <v>#REF!</v>
      </c>
      <c r="DK13" s="120" t="e">
        <f t="shared" si="79"/>
        <v>#REF!</v>
      </c>
      <c r="DL13" s="117" t="e">
        <f t="shared" si="79"/>
        <v>#REF!</v>
      </c>
      <c r="DM13" s="120" t="e">
        <f t="shared" si="79"/>
        <v>#REF!</v>
      </c>
      <c r="DN13" s="117" t="e">
        <f t="shared" si="79"/>
        <v>#REF!</v>
      </c>
      <c r="DO13" s="120" t="e">
        <f t="shared" si="79"/>
        <v>#REF!</v>
      </c>
      <c r="DQ13" s="111" t="e">
        <f t="shared" si="35"/>
        <v>#REF!</v>
      </c>
      <c r="DR13" s="116" t="s">
        <v>400</v>
      </c>
      <c r="DS13" s="117" t="e">
        <f>DS11+DS12</f>
        <v>#REF!</v>
      </c>
      <c r="DT13" s="120" t="e">
        <f t="shared" ref="DT13:EB13" si="80">DT11+DT12</f>
        <v>#REF!</v>
      </c>
      <c r="DU13" s="117" t="e">
        <f t="shared" si="80"/>
        <v>#REF!</v>
      </c>
      <c r="DV13" s="120" t="e">
        <f t="shared" si="80"/>
        <v>#REF!</v>
      </c>
      <c r="DW13" s="117" t="e">
        <f t="shared" si="80"/>
        <v>#REF!</v>
      </c>
      <c r="DX13" s="120" t="e">
        <f t="shared" si="80"/>
        <v>#REF!</v>
      </c>
      <c r="DY13" s="117" t="e">
        <f t="shared" si="80"/>
        <v>#REF!</v>
      </c>
      <c r="DZ13" s="120" t="e">
        <f t="shared" si="80"/>
        <v>#REF!</v>
      </c>
      <c r="EA13" s="117" t="e">
        <f t="shared" si="80"/>
        <v>#REF!</v>
      </c>
      <c r="EB13" s="120" t="e">
        <f t="shared" si="80"/>
        <v>#REF!</v>
      </c>
      <c r="ED13" s="111" t="e">
        <f t="shared" si="36"/>
        <v>#REF!</v>
      </c>
      <c r="EE13" s="116" t="s">
        <v>400</v>
      </c>
      <c r="EF13" s="117" t="e">
        <f>EF11+EF12</f>
        <v>#REF!</v>
      </c>
      <c r="EG13" s="120" t="e">
        <f t="shared" ref="EG13:EO13" si="81">EG11+EG12</f>
        <v>#REF!</v>
      </c>
      <c r="EH13" s="117" t="e">
        <f t="shared" si="81"/>
        <v>#REF!</v>
      </c>
      <c r="EI13" s="120" t="e">
        <f t="shared" si="81"/>
        <v>#REF!</v>
      </c>
      <c r="EJ13" s="117" t="e">
        <f t="shared" si="81"/>
        <v>#REF!</v>
      </c>
      <c r="EK13" s="120" t="e">
        <f t="shared" si="81"/>
        <v>#REF!</v>
      </c>
      <c r="EL13" s="117" t="e">
        <f t="shared" si="81"/>
        <v>#REF!</v>
      </c>
      <c r="EM13" s="120" t="e">
        <f t="shared" si="81"/>
        <v>#REF!</v>
      </c>
      <c r="EN13" s="117" t="e">
        <f t="shared" si="81"/>
        <v>#REF!</v>
      </c>
      <c r="EO13" s="120" t="e">
        <f t="shared" si="81"/>
        <v>#REF!</v>
      </c>
      <c r="EQ13" s="111" t="e">
        <f t="shared" si="37"/>
        <v>#REF!</v>
      </c>
      <c r="ER13" s="116" t="s">
        <v>400</v>
      </c>
      <c r="ES13" s="117" t="e">
        <f>ES11+ES12</f>
        <v>#REF!</v>
      </c>
      <c r="ET13" s="120" t="e">
        <f t="shared" ref="ET13:FB13" si="82">ET11+ET12</f>
        <v>#REF!</v>
      </c>
      <c r="EU13" s="117" t="e">
        <f t="shared" si="82"/>
        <v>#REF!</v>
      </c>
      <c r="EV13" s="120" t="e">
        <f t="shared" si="82"/>
        <v>#REF!</v>
      </c>
      <c r="EW13" s="117" t="e">
        <f t="shared" si="82"/>
        <v>#REF!</v>
      </c>
      <c r="EX13" s="120" t="e">
        <f t="shared" si="82"/>
        <v>#REF!</v>
      </c>
      <c r="EY13" s="117" t="e">
        <f t="shared" si="82"/>
        <v>#REF!</v>
      </c>
      <c r="EZ13" s="120" t="e">
        <f t="shared" si="82"/>
        <v>#REF!</v>
      </c>
      <c r="FA13" s="117" t="e">
        <f t="shared" si="82"/>
        <v>#REF!</v>
      </c>
      <c r="FB13" s="120" t="e">
        <f t="shared" si="82"/>
        <v>#REF!</v>
      </c>
      <c r="FD13" s="111" t="e">
        <f t="shared" si="38"/>
        <v>#REF!</v>
      </c>
      <c r="FE13" s="116" t="s">
        <v>400</v>
      </c>
      <c r="FF13" s="117" t="e">
        <f>FF11+FF12</f>
        <v>#REF!</v>
      </c>
      <c r="FG13" s="120" t="e">
        <f t="shared" ref="FG13:FO13" si="83">FG11+FG12</f>
        <v>#REF!</v>
      </c>
      <c r="FH13" s="117" t="e">
        <f t="shared" si="83"/>
        <v>#REF!</v>
      </c>
      <c r="FI13" s="120" t="e">
        <f t="shared" si="83"/>
        <v>#REF!</v>
      </c>
      <c r="FJ13" s="117" t="e">
        <f t="shared" si="83"/>
        <v>#REF!</v>
      </c>
      <c r="FK13" s="120" t="e">
        <f t="shared" si="83"/>
        <v>#REF!</v>
      </c>
      <c r="FL13" s="117" t="e">
        <f t="shared" si="83"/>
        <v>#REF!</v>
      </c>
      <c r="FM13" s="120" t="e">
        <f t="shared" si="83"/>
        <v>#REF!</v>
      </c>
      <c r="FN13" s="117" t="e">
        <f t="shared" si="83"/>
        <v>#REF!</v>
      </c>
      <c r="FO13" s="120" t="e">
        <f t="shared" si="83"/>
        <v>#REF!</v>
      </c>
      <c r="FQ13" s="111" t="e">
        <f t="shared" si="39"/>
        <v>#REF!</v>
      </c>
      <c r="FR13" s="116" t="s">
        <v>400</v>
      </c>
      <c r="FS13" s="117" t="e">
        <f>FS11+FS12</f>
        <v>#REF!</v>
      </c>
      <c r="FT13" s="120" t="e">
        <f t="shared" ref="FT13:GB13" si="84">FT11+FT12</f>
        <v>#REF!</v>
      </c>
      <c r="FU13" s="117" t="e">
        <f t="shared" si="84"/>
        <v>#REF!</v>
      </c>
      <c r="FV13" s="120" t="e">
        <f t="shared" si="84"/>
        <v>#REF!</v>
      </c>
      <c r="FW13" s="117" t="e">
        <f t="shared" si="84"/>
        <v>#REF!</v>
      </c>
      <c r="FX13" s="120" t="e">
        <f t="shared" si="84"/>
        <v>#REF!</v>
      </c>
      <c r="FY13" s="117" t="e">
        <f t="shared" si="84"/>
        <v>#REF!</v>
      </c>
      <c r="FZ13" s="120" t="e">
        <f t="shared" si="84"/>
        <v>#REF!</v>
      </c>
      <c r="GA13" s="117" t="e">
        <f t="shared" si="84"/>
        <v>#REF!</v>
      </c>
      <c r="GB13" s="120" t="e">
        <f t="shared" si="84"/>
        <v>#REF!</v>
      </c>
      <c r="GD13" s="111" t="e">
        <f t="shared" si="40"/>
        <v>#REF!</v>
      </c>
      <c r="GE13" s="116" t="s">
        <v>400</v>
      </c>
      <c r="GF13" s="117" t="e">
        <f>GF11+GF12</f>
        <v>#REF!</v>
      </c>
      <c r="GG13" s="120" t="e">
        <f t="shared" ref="GG13:GO13" si="85">GG11+GG12</f>
        <v>#REF!</v>
      </c>
      <c r="GH13" s="117" t="e">
        <f t="shared" si="85"/>
        <v>#REF!</v>
      </c>
      <c r="GI13" s="120" t="e">
        <f t="shared" si="85"/>
        <v>#REF!</v>
      </c>
      <c r="GJ13" s="117" t="e">
        <f t="shared" si="85"/>
        <v>#REF!</v>
      </c>
      <c r="GK13" s="120" t="e">
        <f t="shared" si="85"/>
        <v>#REF!</v>
      </c>
      <c r="GL13" s="117" t="e">
        <f t="shared" si="85"/>
        <v>#REF!</v>
      </c>
      <c r="GM13" s="120" t="e">
        <f t="shared" si="85"/>
        <v>#REF!</v>
      </c>
      <c r="GN13" s="117" t="e">
        <f t="shared" si="85"/>
        <v>#REF!</v>
      </c>
      <c r="GO13" s="120" t="e">
        <f t="shared" si="85"/>
        <v>#REF!</v>
      </c>
      <c r="GQ13" s="111" t="e">
        <f t="shared" si="41"/>
        <v>#REF!</v>
      </c>
      <c r="GR13" s="116" t="s">
        <v>400</v>
      </c>
      <c r="GS13" s="117" t="e">
        <f>GS11+GS12</f>
        <v>#REF!</v>
      </c>
      <c r="GT13" s="120" t="e">
        <f t="shared" ref="GT13:HB13" si="86">GT11+GT12</f>
        <v>#REF!</v>
      </c>
      <c r="GU13" s="117" t="e">
        <f t="shared" si="86"/>
        <v>#REF!</v>
      </c>
      <c r="GV13" s="120" t="e">
        <f t="shared" si="86"/>
        <v>#REF!</v>
      </c>
      <c r="GW13" s="117" t="e">
        <f t="shared" si="86"/>
        <v>#REF!</v>
      </c>
      <c r="GX13" s="120" t="e">
        <f t="shared" si="86"/>
        <v>#REF!</v>
      </c>
      <c r="GY13" s="117" t="e">
        <f t="shared" si="86"/>
        <v>#REF!</v>
      </c>
      <c r="GZ13" s="120" t="e">
        <f t="shared" si="86"/>
        <v>#REF!</v>
      </c>
      <c r="HA13" s="117" t="e">
        <f t="shared" si="86"/>
        <v>#REF!</v>
      </c>
      <c r="HB13" s="120" t="e">
        <f t="shared" si="86"/>
        <v>#REF!</v>
      </c>
      <c r="HD13" s="111" t="e">
        <f t="shared" si="42"/>
        <v>#REF!</v>
      </c>
      <c r="HE13" s="116" t="s">
        <v>400</v>
      </c>
      <c r="HF13" s="117" t="e">
        <f>HF11+HF12</f>
        <v>#REF!</v>
      </c>
      <c r="HG13" s="120" t="e">
        <f t="shared" ref="HG13:HO13" si="87">HG11+HG12</f>
        <v>#REF!</v>
      </c>
      <c r="HH13" s="117" t="e">
        <f t="shared" si="87"/>
        <v>#REF!</v>
      </c>
      <c r="HI13" s="120" t="e">
        <f t="shared" si="87"/>
        <v>#REF!</v>
      </c>
      <c r="HJ13" s="117" t="e">
        <f t="shared" si="87"/>
        <v>#REF!</v>
      </c>
      <c r="HK13" s="120" t="e">
        <f t="shared" si="87"/>
        <v>#REF!</v>
      </c>
      <c r="HL13" s="117" t="e">
        <f t="shared" si="87"/>
        <v>#REF!</v>
      </c>
      <c r="HM13" s="120" t="e">
        <f t="shared" si="87"/>
        <v>#REF!</v>
      </c>
      <c r="HN13" s="117" t="e">
        <f t="shared" si="87"/>
        <v>#REF!</v>
      </c>
      <c r="HO13" s="120" t="e">
        <f t="shared" si="87"/>
        <v>#REF!</v>
      </c>
    </row>
    <row r="14" spans="2:223" s="29" customFormat="1" ht="18" customHeight="1" x14ac:dyDescent="0.25">
      <c r="B14" s="113">
        <f t="shared" si="26"/>
        <v>11</v>
      </c>
      <c r="C14" s="118" t="str">
        <f>'Oceaba Group LTD'!N4</f>
        <v>OCEANA (September)</v>
      </c>
      <c r="D14" s="72" t="str">
        <f>VLOOKUP(D$1,'Oceaba Group LTD'!$N$3:$X$70,D2,FALSE)</f>
        <v>3,549,998</v>
      </c>
      <c r="E14" s="72" t="str">
        <f>VLOOKUP(E$1,'Oceaba Group LTD'!$N$3:$X$70,E2,FALSE)</f>
        <v>3,341,782</v>
      </c>
      <c r="F14" s="72" t="str">
        <f>VLOOKUP(F$1,'Oceaba Group LTD'!$N$3:$X$70,F2,FALSE)</f>
        <v>3,185,425</v>
      </c>
      <c r="G14" s="72" t="str">
        <f>VLOOKUP(G$1,'Oceaba Group LTD'!$N$3:$X$70,G2,FALSE)</f>
        <v>3,296,706</v>
      </c>
      <c r="H14" s="72" t="str">
        <f>VLOOKUP(H$1,'Oceaba Group LTD'!$N$3:$X$70,H2,FALSE)</f>
        <v>3,745,825</v>
      </c>
      <c r="I14" s="72">
        <f>VLOOKUP(I$1,'Oceaba Group LTD'!$N$3:$X$70,I2,FALSE)</f>
        <v>10</v>
      </c>
      <c r="J14" s="72">
        <f>VLOOKUP(J$1,'Oceaba Group LTD'!$N$3:$X$70,J2,FALSE)</f>
        <v>10</v>
      </c>
      <c r="K14" s="72">
        <f>VLOOKUP(K$1,'Oceaba Group LTD'!$N$3:$X$70,K2,FALSE)</f>
        <v>10</v>
      </c>
      <c r="L14" s="72">
        <f>VLOOKUP(L$1,'Oceaba Group LTD'!$N$3:$X$70,L2,FALSE)</f>
        <v>0</v>
      </c>
      <c r="M14" s="72">
        <f>VLOOKUP(M$1,'Oceaba Group LTD'!$N$3:$X$70,M2,FALSE)</f>
        <v>0</v>
      </c>
      <c r="N14" s="70">
        <f t="shared" si="17"/>
        <v>2</v>
      </c>
      <c r="O14" s="85" t="str">
        <f t="shared" si="18"/>
        <v>Yes-To be included in the study</v>
      </c>
      <c r="Q14" s="111">
        <f t="shared" si="27"/>
        <v>11</v>
      </c>
      <c r="R14" s="111" t="str">
        <f t="shared" si="19"/>
        <v>OCEANA (September)</v>
      </c>
      <c r="S14" s="72" t="str">
        <f>VLOOKUP(S$1,'Oceaba Group LTD'!$N$3:$X$70,S2,FALSE)</f>
        <v>5,913,590</v>
      </c>
      <c r="T14" s="72" t="str">
        <f>VLOOKUP(T$1,'Oceaba Group LTD'!$N$3:$X$70,T2,FALSE)</f>
        <v>6,082,203</v>
      </c>
      <c r="U14" s="72" t="str">
        <f>VLOOKUP(U$1,'Oceaba Group LTD'!$N$3:$X$70,U2,FALSE)</f>
        <v>5,608,347</v>
      </c>
      <c r="V14" s="72" t="str">
        <f>VLOOKUP(V$1,'Oceaba Group LTD'!$N$3:$X$70,V2,FALSE)</f>
        <v>6,501,526</v>
      </c>
      <c r="W14" s="72" t="str">
        <f>VLOOKUP(W$1,'Oceaba Group LTD'!$N$3:$X$70,W2,FALSE)</f>
        <v>6,043,832</v>
      </c>
      <c r="X14" s="72" t="str">
        <f>VLOOKUP(X$1,'Oceaba Group LTD'!$N$3:$X$70,X2,FALSE)</f>
        <v>2,877,672</v>
      </c>
      <c r="Y14" s="72" t="str">
        <f>VLOOKUP(Y$1,'Oceaba Group LTD'!$N$3:$X$70,Y2,FALSE)</f>
        <v>2,792,604</v>
      </c>
      <c r="Z14" s="72" t="str">
        <f>VLOOKUP(Z$1,'Oceaba Group LTD'!$N$3:$X$70,Z2,FALSE)</f>
        <v>2,480,090</v>
      </c>
      <c r="AA14" s="72" t="str">
        <f>VLOOKUP(AA$1,'Oceaba Group LTD'!$N$3:$X$70,AA2,FALSE)</f>
        <v>2,004,895</v>
      </c>
      <c r="AB14" s="72" t="str">
        <f>VLOOKUP(AB$1,'Oceaba Group LTD'!$N$3:$X$70,AB2,FALSE)</f>
        <v>1,827,046</v>
      </c>
      <c r="AD14" s="111">
        <f t="shared" si="28"/>
        <v>11</v>
      </c>
      <c r="AE14" s="111" t="str">
        <f t="shared" si="20"/>
        <v>OCEANA (September)</v>
      </c>
      <c r="AF14" s="92" t="e">
        <f>VLOOKUP(AF$1,'Oceaba Group LTD'!$N$3:$X$70,AF2,FALSE)</f>
        <v>#VALUE!</v>
      </c>
      <c r="AG14" s="92" t="e">
        <f>VLOOKUP(AG$1,'Oceaba Group LTD'!$N$3:$X$70,AG2,FALSE)</f>
        <v>#VALUE!</v>
      </c>
      <c r="AH14" s="92" t="e">
        <f>VLOOKUP(AH$1,'Oceaba Group LTD'!$N$3:$X$70,AH2,FALSE)</f>
        <v>#VALUE!</v>
      </c>
      <c r="AI14" s="92" t="e">
        <f>VLOOKUP(AI$1,'Oceaba Group LTD'!$N$3:$X$70,AI2,FALSE)</f>
        <v>#VALUE!</v>
      </c>
      <c r="AJ14" s="92" t="e">
        <f>VLOOKUP(AJ$1,'Oceaba Group LTD'!$N$3:$X$70,AJ2,FALSE)</f>
        <v>#VALUE!</v>
      </c>
      <c r="AK14" s="92" t="e">
        <f>VLOOKUP(AK$1,'Oceaba Group LTD'!$N$3:$X$70,AK2,FALSE)</f>
        <v>#VALUE!</v>
      </c>
      <c r="AL14" s="92" t="e">
        <f>VLOOKUP(AL$1,'Oceaba Group LTD'!$N$3:$X$70,AL2,FALSE)</f>
        <v>#VALUE!</v>
      </c>
      <c r="AM14" s="92" t="e">
        <f>VLOOKUP(AM$1,'Oceaba Group LTD'!$N$3:$X$70,AM2,FALSE)</f>
        <v>#VALUE!</v>
      </c>
      <c r="AN14" s="92" t="e">
        <f>VLOOKUP(AN$1,'Oceaba Group LTD'!$N$3:$X$70,AN2,FALSE)</f>
        <v>#VALUE!</v>
      </c>
      <c r="AO14" s="92" t="e">
        <f>VLOOKUP(AO$1,'Oceaba Group LTD'!$N$3:$X$70,AO2,FALSE)</f>
        <v>#VALUE!</v>
      </c>
      <c r="AQ14" s="111">
        <f t="shared" si="29"/>
        <v>11</v>
      </c>
      <c r="AR14" s="111" t="str">
        <f t="shared" si="21"/>
        <v>OCEANA (September)</v>
      </c>
      <c r="AS14" s="161" t="e">
        <f>VLOOKUP(AS$1,'Oceaba Group LTD'!$N$3:$X$70,AS2,FALSE)</f>
        <v>#REF!</v>
      </c>
      <c r="AT14" s="161" t="e">
        <f>VLOOKUP(AT$1,'Oceaba Group LTD'!$N$3:$X$70,AT2,FALSE)</f>
        <v>#REF!</v>
      </c>
      <c r="AU14" s="161" t="e">
        <f>VLOOKUP(AU$1,'Oceaba Group LTD'!$N$3:$X$70,AU2,FALSE)</f>
        <v>#REF!</v>
      </c>
      <c r="AV14" s="161" t="e">
        <f>VLOOKUP(AV$1,'Oceaba Group LTD'!$N$3:$X$70,AV2,FALSE)</f>
        <v>#REF!</v>
      </c>
      <c r="AW14" s="161" t="e">
        <f>VLOOKUP(AW$1,'Oceaba Group LTD'!$N$3:$X$70,AW2,FALSE)</f>
        <v>#REF!</v>
      </c>
      <c r="AX14" s="161" t="e">
        <f>VLOOKUP(AX$1,'Oceaba Group LTD'!$N$3:$X$70,AX2,FALSE)</f>
        <v>#REF!</v>
      </c>
      <c r="AY14" s="161" t="e">
        <f>VLOOKUP(AY$1,'Oceaba Group LTD'!$N$3:$X$70,AY2,FALSE)</f>
        <v>#REF!</v>
      </c>
      <c r="AZ14" s="161" t="e">
        <f>VLOOKUP(AZ$1,'Oceaba Group LTD'!$N$3:$X$70,AZ2,FALSE)</f>
        <v>#REF!</v>
      </c>
      <c r="BA14" s="161" t="e">
        <f>VLOOKUP(BA$1,'Oceaba Group LTD'!$N$3:$X$70,BA2,FALSE)</f>
        <v>#REF!</v>
      </c>
      <c r="BB14" s="161" t="e">
        <f>VLOOKUP(BB$1,'Oceaba Group LTD'!$N$3:$X$70,BB2,FALSE)</f>
        <v>#REF!</v>
      </c>
      <c r="BD14" s="111">
        <f t="shared" si="30"/>
        <v>11</v>
      </c>
      <c r="BE14" s="111" t="str">
        <f t="shared" si="22"/>
        <v>OCEANA (September)</v>
      </c>
      <c r="BF14" s="94" t="e">
        <f>VLOOKUP(BF$1,'Oceaba Group LTD'!$N$3:$X$70,BF2,FALSE)</f>
        <v>#VALUE!</v>
      </c>
      <c r="BG14" s="94" t="e">
        <f>VLOOKUP(BG$1,'Oceaba Group LTD'!$N$3:$X$70,BG2,FALSE)</f>
        <v>#VALUE!</v>
      </c>
      <c r="BH14" s="94" t="e">
        <f>VLOOKUP(BH$1,'Oceaba Group LTD'!$N$3:$X$70,BH2,FALSE)</f>
        <v>#VALUE!</v>
      </c>
      <c r="BI14" s="94" t="e">
        <f>VLOOKUP(BI$1,'Oceaba Group LTD'!$N$3:$X$70,BI2,FALSE)</f>
        <v>#VALUE!</v>
      </c>
      <c r="BJ14" s="94">
        <f>VLOOKUP(BJ$1,'Oceaba Group LTD'!$N$3:$X$70,BJ2,FALSE)</f>
        <v>691.15076800360066</v>
      </c>
      <c r="BK14" s="94">
        <f>VLOOKUP(BK$1,'Oceaba Group LTD'!$N$3:$X$70,BK2,FALSE)</f>
        <v>595.36370211376243</v>
      </c>
      <c r="BL14" s="94">
        <f>VLOOKUP(BL$1,'Oceaba Group LTD'!$N$3:$X$70,BL2,FALSE)</f>
        <v>499.31161714103246</v>
      </c>
      <c r="BM14" s="94">
        <f>VLOOKUP(BM$1,'Oceaba Group LTD'!$N$3:$X$70,BM2,FALSE)</f>
        <v>441.82318022064203</v>
      </c>
      <c r="BN14" s="94">
        <f>VLOOKUP(BN$1,'Oceaba Group LTD'!$N$3:$X$70,BN2,FALSE)</f>
        <v>331.38050439005087</v>
      </c>
      <c r="BO14" s="94">
        <f>VLOOKUP(BO$1,'Oceaba Group LTD'!$N$3:$X$70,BO2,FALSE)</f>
        <v>294.48425183182684</v>
      </c>
      <c r="BQ14" s="111">
        <f t="shared" si="31"/>
        <v>11</v>
      </c>
      <c r="BR14" s="111" t="str">
        <f t="shared" si="23"/>
        <v>OCEANA (September)</v>
      </c>
      <c r="BS14" s="94">
        <f>VLOOKUP(BS$1,'Oceaba Group LTD'!$N$3:$X$70,BS2,FALSE)</f>
        <v>-0.01</v>
      </c>
      <c r="BT14" s="94">
        <f>VLOOKUP(BT$1,'Oceaba Group LTD'!$N$3:$X$70,BT2,FALSE)</f>
        <v>0.14000000000000001</v>
      </c>
      <c r="BU14" s="94">
        <f>VLOOKUP(BU$1,'Oceaba Group LTD'!$N$3:$X$70,BU2,FALSE)</f>
        <v>-0.17</v>
      </c>
      <c r="BV14" s="94">
        <f>VLOOKUP(BV$1,'Oceaba Group LTD'!$N$3:$X$70,BV2,FALSE)</f>
        <v>0.34</v>
      </c>
      <c r="BW14" s="94">
        <f>VLOOKUP(BW$1,'Oceaba Group LTD'!$N$3:$X$70,BW2,FALSE)</f>
        <v>0.22</v>
      </c>
      <c r="BX14" s="94">
        <f>VLOOKUP(BX$1,'Oceaba Group LTD'!$N$3:$X$70,BX2,FALSE)</f>
        <v>0.01</v>
      </c>
      <c r="BY14" s="94">
        <f>VLOOKUP(BY$1,'Oceaba Group LTD'!$N$3:$X$70,BY2,FALSE)</f>
        <v>0.08</v>
      </c>
      <c r="BZ14" s="94">
        <f>VLOOKUP(BZ$1,'Oceaba Group LTD'!$N$3:$X$70,BZ2,FALSE)</f>
        <v>0.27</v>
      </c>
      <c r="CA14" s="94">
        <f>VLOOKUP(CA$1,'Oceaba Group LTD'!$N$3:$X$70,CA2,FALSE)</f>
        <v>7.0000000000000007E-2</v>
      </c>
      <c r="CB14" s="94">
        <f>VLOOKUP(CB$1,'Oceaba Group LTD'!$N$3:$X$70,CB2,FALSE)</f>
        <v>0.04</v>
      </c>
      <c r="CD14" s="111">
        <f t="shared" si="32"/>
        <v>11</v>
      </c>
      <c r="CE14" s="111" t="str">
        <f t="shared" si="24"/>
        <v>OCEANA (September)</v>
      </c>
      <c r="CF14" s="94" t="e">
        <f>VLOOKUP(CF$1,'Oceaba Group LTD'!$N$3:$X$70,CF2,FALSE)</f>
        <v>#VALUE!</v>
      </c>
      <c r="CG14" s="94" t="e">
        <f>VLOOKUP(CG$1,'Oceaba Group LTD'!$N$3:$X$70,CG2,FALSE)</f>
        <v>#VALUE!</v>
      </c>
      <c r="CH14" s="94" t="e">
        <f>VLOOKUP(CH$1,'Oceaba Group LTD'!$N$3:$X$70,CH2,FALSE)</f>
        <v>#VALUE!</v>
      </c>
      <c r="CI14" s="94" t="e">
        <f>VLOOKUP(CI$1,'Oceaba Group LTD'!$N$3:$X$70,CI2,FALSE)</f>
        <v>#VALUE!</v>
      </c>
      <c r="CJ14" s="94" t="e">
        <f>VLOOKUP(CJ$1,'Oceaba Group LTD'!$N$3:$X$70,CJ2,FALSE)</f>
        <v>#VALUE!</v>
      </c>
      <c r="CK14" s="94" t="e">
        <f>VLOOKUP(CK$1,'Oceaba Group LTD'!$N$3:$X$70,CK2,FALSE)</f>
        <v>#VALUE!</v>
      </c>
      <c r="CL14" s="94" t="e">
        <f>VLOOKUP(CL$1,'Oceaba Group LTD'!$N$3:$X$70,CL2,FALSE)</f>
        <v>#VALUE!</v>
      </c>
      <c r="CM14" s="94">
        <f>VLOOKUP(CM$1,'Oceaba Group LTD'!$N$3:$X$70,CM2,FALSE)</f>
        <v>200.78218022064215</v>
      </c>
      <c r="CN14" s="94">
        <f>VLOOKUP(CN$1,'Oceaba Group LTD'!$N$3:$X$70,CN2,FALSE)</f>
        <v>206.41750439005091</v>
      </c>
      <c r="CO14" s="94">
        <f>VLOOKUP(CO$1,'Oceaba Group LTD'!$N$3:$X$70,CO2,FALSE)</f>
        <v>-901.83274816817311</v>
      </c>
      <c r="CQ14" s="111">
        <f t="shared" si="33"/>
        <v>11</v>
      </c>
      <c r="CR14" s="111" t="str">
        <f t="shared" si="25"/>
        <v>OCEANA (September)</v>
      </c>
      <c r="CS14" s="94" t="e">
        <f>VLOOKUP(CS$1,'Oceaba Group LTD'!$N$3:$X$70,CS2,FALSE)</f>
        <v>#REF!</v>
      </c>
      <c r="CT14" s="94" t="e">
        <f>VLOOKUP(CT$1,'Oceaba Group LTD'!$N$3:$X$70,CT2,FALSE)</f>
        <v>#REF!</v>
      </c>
      <c r="CU14" s="94" t="e">
        <f>VLOOKUP(CU$1,'Oceaba Group LTD'!$N$3:$X$70,CU2,FALSE)</f>
        <v>#REF!</v>
      </c>
      <c r="CV14" s="94" t="e">
        <f>VLOOKUP(CV$1,'Oceaba Group LTD'!$N$3:$X$70,CV2,FALSE)</f>
        <v>#REF!</v>
      </c>
      <c r="CW14" s="94" t="e">
        <f>VLOOKUP(CW$1,'Oceaba Group LTD'!$N$3:$X$70,CW2,FALSE)</f>
        <v>#REF!</v>
      </c>
      <c r="CX14" s="94" t="e">
        <f>VLOOKUP(CX$1,'Oceaba Group LTD'!$N$3:$X$70,CX2,FALSE)</f>
        <v>#REF!</v>
      </c>
      <c r="CY14" s="94" t="e">
        <f>VLOOKUP(CY$1,'Oceaba Group LTD'!$N$3:$X$70,CY2,FALSE)</f>
        <v>#REF!</v>
      </c>
      <c r="CZ14" s="94" t="e">
        <f>VLOOKUP(CZ$1,'Oceaba Group LTD'!$N$3:$X$70,CZ2,FALSE)</f>
        <v>#REF!</v>
      </c>
      <c r="DA14" s="94" t="e">
        <f>VLOOKUP(DA$1,'Oceaba Group LTD'!$N$3:$X$70,DA2,FALSE)</f>
        <v>#REF!</v>
      </c>
      <c r="DB14" s="94" t="e">
        <f>VLOOKUP(DB$1,'Oceaba Group LTD'!$N$3:$X$70,DB2,FALSE)</f>
        <v>#REF!</v>
      </c>
      <c r="DD14" s="111" t="e">
        <f t="shared" si="34"/>
        <v>#REF!</v>
      </c>
      <c r="DE14" s="116" t="s">
        <v>401</v>
      </c>
      <c r="DF14" s="117" t="e">
        <f>#REF!</f>
        <v>#REF!</v>
      </c>
      <c r="DG14" s="117" t="e">
        <f t="shared" ref="DG14:DO14" si="88">#REF!</f>
        <v>#REF!</v>
      </c>
      <c r="DH14" s="117" t="e">
        <f t="shared" si="88"/>
        <v>#REF!</v>
      </c>
      <c r="DI14" s="117" t="e">
        <f t="shared" si="88"/>
        <v>#REF!</v>
      </c>
      <c r="DJ14" s="117" t="e">
        <f t="shared" si="88"/>
        <v>#REF!</v>
      </c>
      <c r="DK14" s="117" t="e">
        <f t="shared" si="88"/>
        <v>#REF!</v>
      </c>
      <c r="DL14" s="117" t="e">
        <f t="shared" si="88"/>
        <v>#REF!</v>
      </c>
      <c r="DM14" s="117" t="e">
        <f t="shared" si="88"/>
        <v>#REF!</v>
      </c>
      <c r="DN14" s="117" t="e">
        <f t="shared" si="88"/>
        <v>#REF!</v>
      </c>
      <c r="DO14" s="117" t="e">
        <f t="shared" si="88"/>
        <v>#REF!</v>
      </c>
      <c r="DQ14" s="111" t="e">
        <f t="shared" si="35"/>
        <v>#REF!</v>
      </c>
      <c r="DR14" s="116" t="s">
        <v>401</v>
      </c>
      <c r="DS14" s="117" t="e">
        <f>#REF!</f>
        <v>#REF!</v>
      </c>
      <c r="DT14" s="117" t="e">
        <f t="shared" ref="DT14:EB14" si="89">#REF!</f>
        <v>#REF!</v>
      </c>
      <c r="DU14" s="117" t="e">
        <f t="shared" si="89"/>
        <v>#REF!</v>
      </c>
      <c r="DV14" s="117" t="e">
        <f t="shared" si="89"/>
        <v>#REF!</v>
      </c>
      <c r="DW14" s="117" t="e">
        <f t="shared" si="89"/>
        <v>#REF!</v>
      </c>
      <c r="DX14" s="117" t="e">
        <f t="shared" si="89"/>
        <v>#REF!</v>
      </c>
      <c r="DY14" s="117" t="e">
        <f t="shared" si="89"/>
        <v>#REF!</v>
      </c>
      <c r="DZ14" s="117" t="e">
        <f t="shared" si="89"/>
        <v>#REF!</v>
      </c>
      <c r="EA14" s="117" t="e">
        <f t="shared" si="89"/>
        <v>#REF!</v>
      </c>
      <c r="EB14" s="117" t="e">
        <f t="shared" si="89"/>
        <v>#REF!</v>
      </c>
      <c r="ED14" s="111" t="e">
        <f t="shared" si="36"/>
        <v>#REF!</v>
      </c>
      <c r="EE14" s="116" t="s">
        <v>401</v>
      </c>
      <c r="EF14" s="117" t="e">
        <f>#REF!</f>
        <v>#REF!</v>
      </c>
      <c r="EG14" s="117" t="e">
        <f t="shared" ref="EG14:EO14" si="90">#REF!</f>
        <v>#REF!</v>
      </c>
      <c r="EH14" s="117" t="e">
        <f t="shared" si="90"/>
        <v>#REF!</v>
      </c>
      <c r="EI14" s="117" t="e">
        <f t="shared" si="90"/>
        <v>#REF!</v>
      </c>
      <c r="EJ14" s="117" t="e">
        <f t="shared" si="90"/>
        <v>#REF!</v>
      </c>
      <c r="EK14" s="117" t="e">
        <f t="shared" si="90"/>
        <v>#REF!</v>
      </c>
      <c r="EL14" s="117" t="e">
        <f t="shared" si="90"/>
        <v>#REF!</v>
      </c>
      <c r="EM14" s="117" t="e">
        <f t="shared" si="90"/>
        <v>#REF!</v>
      </c>
      <c r="EN14" s="117" t="e">
        <f t="shared" si="90"/>
        <v>#REF!</v>
      </c>
      <c r="EO14" s="117" t="e">
        <f t="shared" si="90"/>
        <v>#REF!</v>
      </c>
      <c r="EQ14" s="111" t="e">
        <f t="shared" si="37"/>
        <v>#REF!</v>
      </c>
      <c r="ER14" s="116" t="s">
        <v>401</v>
      </c>
      <c r="ES14" s="117" t="e">
        <f>#REF!</f>
        <v>#REF!</v>
      </c>
      <c r="ET14" s="117" t="e">
        <f t="shared" ref="ET14:FB14" si="91">#REF!</f>
        <v>#REF!</v>
      </c>
      <c r="EU14" s="117" t="e">
        <f t="shared" si="91"/>
        <v>#REF!</v>
      </c>
      <c r="EV14" s="117" t="e">
        <f t="shared" si="91"/>
        <v>#REF!</v>
      </c>
      <c r="EW14" s="117" t="e">
        <f t="shared" si="91"/>
        <v>#REF!</v>
      </c>
      <c r="EX14" s="117" t="e">
        <f t="shared" si="91"/>
        <v>#REF!</v>
      </c>
      <c r="EY14" s="117" t="e">
        <f t="shared" si="91"/>
        <v>#REF!</v>
      </c>
      <c r="EZ14" s="117" t="e">
        <f t="shared" si="91"/>
        <v>#REF!</v>
      </c>
      <c r="FA14" s="117" t="e">
        <f t="shared" si="91"/>
        <v>#REF!</v>
      </c>
      <c r="FB14" s="117" t="e">
        <f t="shared" si="91"/>
        <v>#REF!</v>
      </c>
      <c r="FD14" s="111" t="e">
        <f t="shared" si="38"/>
        <v>#REF!</v>
      </c>
      <c r="FE14" s="116" t="s">
        <v>401</v>
      </c>
      <c r="FF14" s="117" t="e">
        <f>#REF!</f>
        <v>#REF!</v>
      </c>
      <c r="FG14" s="117" t="e">
        <f t="shared" ref="FG14:FO14" si="92">#REF!</f>
        <v>#REF!</v>
      </c>
      <c r="FH14" s="117" t="e">
        <f t="shared" si="92"/>
        <v>#REF!</v>
      </c>
      <c r="FI14" s="117" t="e">
        <f t="shared" si="92"/>
        <v>#REF!</v>
      </c>
      <c r="FJ14" s="117" t="e">
        <f t="shared" si="92"/>
        <v>#REF!</v>
      </c>
      <c r="FK14" s="117" t="e">
        <f t="shared" si="92"/>
        <v>#REF!</v>
      </c>
      <c r="FL14" s="117" t="e">
        <f t="shared" si="92"/>
        <v>#REF!</v>
      </c>
      <c r="FM14" s="117" t="e">
        <f t="shared" si="92"/>
        <v>#REF!</v>
      </c>
      <c r="FN14" s="117" t="e">
        <f t="shared" si="92"/>
        <v>#REF!</v>
      </c>
      <c r="FO14" s="117" t="e">
        <f t="shared" si="92"/>
        <v>#REF!</v>
      </c>
      <c r="FQ14" s="111" t="e">
        <f t="shared" si="39"/>
        <v>#REF!</v>
      </c>
      <c r="FR14" s="116" t="s">
        <v>401</v>
      </c>
      <c r="FS14" s="117" t="e">
        <f>#REF!</f>
        <v>#REF!</v>
      </c>
      <c r="FT14" s="117" t="e">
        <f t="shared" ref="FT14:GB14" si="93">#REF!</f>
        <v>#REF!</v>
      </c>
      <c r="FU14" s="117" t="e">
        <f t="shared" si="93"/>
        <v>#REF!</v>
      </c>
      <c r="FV14" s="117" t="e">
        <f t="shared" si="93"/>
        <v>#REF!</v>
      </c>
      <c r="FW14" s="117" t="e">
        <f t="shared" si="93"/>
        <v>#REF!</v>
      </c>
      <c r="FX14" s="117" t="e">
        <f t="shared" si="93"/>
        <v>#REF!</v>
      </c>
      <c r="FY14" s="117" t="e">
        <f t="shared" si="93"/>
        <v>#REF!</v>
      </c>
      <c r="FZ14" s="117" t="e">
        <f t="shared" si="93"/>
        <v>#REF!</v>
      </c>
      <c r="GA14" s="117" t="e">
        <f t="shared" si="93"/>
        <v>#REF!</v>
      </c>
      <c r="GB14" s="117" t="e">
        <f t="shared" si="93"/>
        <v>#REF!</v>
      </c>
      <c r="GD14" s="111" t="e">
        <f t="shared" si="40"/>
        <v>#REF!</v>
      </c>
      <c r="GE14" s="116" t="s">
        <v>401</v>
      </c>
      <c r="GF14" s="117" t="e">
        <f>#REF!</f>
        <v>#REF!</v>
      </c>
      <c r="GG14" s="117" t="e">
        <f t="shared" ref="GG14:GO14" si="94">#REF!</f>
        <v>#REF!</v>
      </c>
      <c r="GH14" s="117" t="e">
        <f t="shared" si="94"/>
        <v>#REF!</v>
      </c>
      <c r="GI14" s="117" t="e">
        <f t="shared" si="94"/>
        <v>#REF!</v>
      </c>
      <c r="GJ14" s="117" t="e">
        <f t="shared" si="94"/>
        <v>#REF!</v>
      </c>
      <c r="GK14" s="117" t="e">
        <f t="shared" si="94"/>
        <v>#REF!</v>
      </c>
      <c r="GL14" s="117" t="e">
        <f t="shared" si="94"/>
        <v>#REF!</v>
      </c>
      <c r="GM14" s="117" t="e">
        <f t="shared" si="94"/>
        <v>#REF!</v>
      </c>
      <c r="GN14" s="117" t="e">
        <f t="shared" si="94"/>
        <v>#REF!</v>
      </c>
      <c r="GO14" s="117" t="e">
        <f t="shared" si="94"/>
        <v>#REF!</v>
      </c>
      <c r="GQ14" s="111" t="e">
        <f t="shared" si="41"/>
        <v>#REF!</v>
      </c>
      <c r="GR14" s="116" t="s">
        <v>401</v>
      </c>
      <c r="GS14" s="117" t="e">
        <f>#REF!</f>
        <v>#REF!</v>
      </c>
      <c r="GT14" s="117" t="e">
        <f t="shared" ref="GT14:HB14" si="95">#REF!</f>
        <v>#REF!</v>
      </c>
      <c r="GU14" s="117" t="e">
        <f t="shared" si="95"/>
        <v>#REF!</v>
      </c>
      <c r="GV14" s="117" t="e">
        <f t="shared" si="95"/>
        <v>#REF!</v>
      </c>
      <c r="GW14" s="117" t="e">
        <f t="shared" si="95"/>
        <v>#REF!</v>
      </c>
      <c r="GX14" s="117" t="e">
        <f t="shared" si="95"/>
        <v>#REF!</v>
      </c>
      <c r="GY14" s="117" t="e">
        <f t="shared" si="95"/>
        <v>#REF!</v>
      </c>
      <c r="GZ14" s="117" t="e">
        <f t="shared" si="95"/>
        <v>#REF!</v>
      </c>
      <c r="HA14" s="117" t="e">
        <f t="shared" si="95"/>
        <v>#REF!</v>
      </c>
      <c r="HB14" s="117" t="e">
        <f t="shared" si="95"/>
        <v>#REF!</v>
      </c>
      <c r="HD14" s="111" t="e">
        <f t="shared" si="42"/>
        <v>#REF!</v>
      </c>
      <c r="HE14" s="116" t="s">
        <v>401</v>
      </c>
      <c r="HF14" s="117" t="e">
        <f>#REF!</f>
        <v>#REF!</v>
      </c>
      <c r="HG14" s="117" t="e">
        <f t="shared" ref="HG14:HO14" si="96">#REF!</f>
        <v>#REF!</v>
      </c>
      <c r="HH14" s="117" t="e">
        <f t="shared" si="96"/>
        <v>#REF!</v>
      </c>
      <c r="HI14" s="117" t="e">
        <f t="shared" si="96"/>
        <v>#REF!</v>
      </c>
      <c r="HJ14" s="117" t="e">
        <f t="shared" si="96"/>
        <v>#REF!</v>
      </c>
      <c r="HK14" s="117" t="e">
        <f t="shared" si="96"/>
        <v>#REF!</v>
      </c>
      <c r="HL14" s="117" t="e">
        <f t="shared" si="96"/>
        <v>#REF!</v>
      </c>
      <c r="HM14" s="117" t="e">
        <f t="shared" si="96"/>
        <v>#REF!</v>
      </c>
      <c r="HN14" s="117" t="e">
        <f t="shared" si="96"/>
        <v>#REF!</v>
      </c>
      <c r="HO14" s="117" t="e">
        <f t="shared" si="96"/>
        <v>#REF!</v>
      </c>
    </row>
    <row r="15" spans="2:223" s="29" customFormat="1" ht="18" customHeight="1" x14ac:dyDescent="0.25">
      <c r="B15" s="113">
        <f t="shared" si="26"/>
        <v>12</v>
      </c>
      <c r="C15" s="118" t="str">
        <f>'Premier Fishing and Brands'!N4</f>
        <v>PFB (August)</v>
      </c>
      <c r="D15" s="72">
        <f>VLOOKUP(D$1,'Premier Fishing and Brands'!$N$3:$X$70,D2,FALSE)</f>
        <v>70.129000000000005</v>
      </c>
      <c r="E15" s="72">
        <f>VLOOKUP(E$1,'Premier Fishing and Brands'!$N$3:$X$70,E2,FALSE)</f>
        <v>70.129000000000005</v>
      </c>
      <c r="F15" s="72">
        <f>VLOOKUP(F$1,'Premier Fishing and Brands'!$N$3:$X$70,F2,FALSE)</f>
        <v>18.164999999999999</v>
      </c>
      <c r="G15" s="72">
        <f>VLOOKUP(G$1,'Premier Fishing and Brands'!$N$3:$X$70,G2,FALSE)</f>
        <v>0</v>
      </c>
      <c r="H15" s="72">
        <f>VLOOKUP(H$1,'Premier Fishing and Brands'!$N$3:$X$70,H2,FALSE)</f>
        <v>0</v>
      </c>
      <c r="I15" s="72">
        <f>VLOOKUP(I$1,'Premier Fishing and Brands'!$N$3:$X$70,I2,FALSE)</f>
        <v>0</v>
      </c>
      <c r="J15" s="72">
        <f>VLOOKUP(J$1,'Premier Fishing and Brands'!$N$3:$X$70,J2,FALSE)</f>
        <v>0</v>
      </c>
      <c r="K15" s="72">
        <f>VLOOKUP(K$1,'Premier Fishing and Brands'!$N$3:$X$70,K2,FALSE)</f>
        <v>0</v>
      </c>
      <c r="L15" s="72">
        <f>VLOOKUP(L$1,'Premier Fishing and Brands'!$N$3:$X$70,L2,FALSE)</f>
        <v>0</v>
      </c>
      <c r="M15" s="72">
        <f>VLOOKUP(M$1,'Premier Fishing and Brands'!$N$3:$X$70,M2,FALSE)</f>
        <v>0</v>
      </c>
      <c r="N15" s="70">
        <f t="shared" si="17"/>
        <v>7</v>
      </c>
      <c r="O15" s="85" t="str">
        <f t="shared" si="18"/>
        <v>No-exclude from study</v>
      </c>
      <c r="Q15" s="111">
        <f t="shared" si="27"/>
        <v>12</v>
      </c>
      <c r="R15" s="111" t="str">
        <f t="shared" si="19"/>
        <v>PFB (August)</v>
      </c>
      <c r="S15" s="72">
        <f>VLOOKUP(S$1,'Premier Fishing and Brands'!$N$3:$X$70,S2,FALSE)</f>
        <v>920.16200000000003</v>
      </c>
      <c r="T15" s="72">
        <f>VLOOKUP(T$1,'Premier Fishing and Brands'!$N$3:$X$70,T2,FALSE)</f>
        <v>999.40599999999995</v>
      </c>
      <c r="U15" s="72">
        <f>VLOOKUP(U$1,'Premier Fishing and Brands'!$N$3:$X$70,U2,FALSE)</f>
        <v>942.73599999999999</v>
      </c>
      <c r="V15" s="72">
        <f>VLOOKUP(V$1,'Premier Fishing and Brands'!$N$3:$X$70,V2,FALSE)</f>
        <v>0</v>
      </c>
      <c r="W15" s="72">
        <f>VLOOKUP(W$1,'Premier Fishing and Brands'!$N$3:$X$70,W2,FALSE)</f>
        <v>0</v>
      </c>
      <c r="X15" s="72">
        <f>VLOOKUP(X$1,'Premier Fishing and Brands'!$N$3:$X$70,X2,FALSE)</f>
        <v>0</v>
      </c>
      <c r="Y15" s="72">
        <f>VLOOKUP(Y$1,'Premier Fishing and Brands'!$N$3:$X$70,Y2,FALSE)</f>
        <v>0</v>
      </c>
      <c r="Z15" s="72">
        <f>VLOOKUP(Z$1,'Premier Fishing and Brands'!$N$3:$X$70,Z2,FALSE)</f>
        <v>0</v>
      </c>
      <c r="AA15" s="72">
        <f>VLOOKUP(AA$1,'Premier Fishing and Brands'!$N$3:$X$70,AA2,FALSE)</f>
        <v>0</v>
      </c>
      <c r="AB15" s="72">
        <f>VLOOKUP(AB$1,'Premier Fishing and Brands'!$N$3:$X$70,AB2,FALSE)</f>
        <v>0</v>
      </c>
      <c r="AD15" s="111">
        <f t="shared" si="28"/>
        <v>12</v>
      </c>
      <c r="AE15" s="111" t="str">
        <f t="shared" si="20"/>
        <v>PFB (August)</v>
      </c>
      <c r="AF15" s="92">
        <f>VLOOKUP(AF$1,'Premier Fishing and Brands'!$N$3:$X$70,AF2,FALSE)</f>
        <v>7.62137536651155E-2</v>
      </c>
      <c r="AG15" s="92">
        <f>VLOOKUP(AG$1,'Premier Fishing and Brands'!$N$3:$X$70,AG2,FALSE)</f>
        <v>7.0170681384742542E-2</v>
      </c>
      <c r="AH15" s="92">
        <f>VLOOKUP(AH$1,'Premier Fishing and Brands'!$N$3:$X$70,AH2,FALSE)</f>
        <v>1.926838478640892E-2</v>
      </c>
      <c r="AI15" s="92" t="e">
        <f>VLOOKUP(AI$1,'Premier Fishing and Brands'!$N$3:$X$70,AI2,FALSE)</f>
        <v>#DIV/0!</v>
      </c>
      <c r="AJ15" s="92" t="e">
        <f>VLOOKUP(AJ$1,'Premier Fishing and Brands'!$N$3:$X$70,AJ2,FALSE)</f>
        <v>#DIV/0!</v>
      </c>
      <c r="AK15" s="92" t="e">
        <f>VLOOKUP(AK$1,'Premier Fishing and Brands'!$N$3:$X$70,AK2,FALSE)</f>
        <v>#DIV/0!</v>
      </c>
      <c r="AL15" s="92" t="e">
        <f>VLOOKUP(AL$1,'Premier Fishing and Brands'!$N$3:$X$70,AL2,FALSE)</f>
        <v>#DIV/0!</v>
      </c>
      <c r="AM15" s="92" t="e">
        <f>VLOOKUP(AM$1,'Premier Fishing and Brands'!$N$3:$X$70,AM2,FALSE)</f>
        <v>#DIV/0!</v>
      </c>
      <c r="AN15" s="92" t="e">
        <f>VLOOKUP(AN$1,'Premier Fishing and Brands'!$N$3:$X$70,AN2,FALSE)</f>
        <v>#DIV/0!</v>
      </c>
      <c r="AO15" s="92" t="e">
        <f>VLOOKUP(AO$1,'Premier Fishing and Brands'!$N$3:$X$70,AO2,FALSE)</f>
        <v>#DIV/0!</v>
      </c>
      <c r="AQ15" s="111">
        <f t="shared" si="29"/>
        <v>12</v>
      </c>
      <c r="AR15" s="111" t="str">
        <f t="shared" si="21"/>
        <v>PFB (August)</v>
      </c>
      <c r="AS15" s="161" t="e">
        <f>VLOOKUP(AS$1,'Premier Fishing and Brands'!$N$3:$X$70,AS2,FALSE)</f>
        <v>#REF!</v>
      </c>
      <c r="AT15" s="161" t="e">
        <f>VLOOKUP(AT$1,'Premier Fishing and Brands'!$N$3:$X$70,AT2,FALSE)</f>
        <v>#REF!</v>
      </c>
      <c r="AU15" s="161" t="e">
        <f>VLOOKUP(AU$1,'Premier Fishing and Brands'!$N$3:$X$70,AU2,FALSE)</f>
        <v>#REF!</v>
      </c>
      <c r="AV15" s="161" t="e">
        <f>VLOOKUP(AV$1,'Premier Fishing and Brands'!$N$3:$X$70,AV2,FALSE)</f>
        <v>#REF!</v>
      </c>
      <c r="AW15" s="161" t="e">
        <f>VLOOKUP(AW$1,'Premier Fishing and Brands'!$N$3:$X$70,AW2,FALSE)</f>
        <v>#REF!</v>
      </c>
      <c r="AX15" s="161" t="e">
        <f>VLOOKUP(AX$1,'Premier Fishing and Brands'!$N$3:$X$70,AX2,FALSE)</f>
        <v>#REF!</v>
      </c>
      <c r="AY15" s="161" t="e">
        <f>VLOOKUP(AY$1,'Premier Fishing and Brands'!$N$3:$X$70,AY2,FALSE)</f>
        <v>#REF!</v>
      </c>
      <c r="AZ15" s="161" t="e">
        <f>VLOOKUP(AZ$1,'Premier Fishing and Brands'!$N$3:$X$70,AZ2,FALSE)</f>
        <v>#REF!</v>
      </c>
      <c r="BA15" s="161" t="e">
        <f>VLOOKUP(BA$1,'Premier Fishing and Brands'!$N$3:$X$70,BA2,FALSE)</f>
        <v>#REF!</v>
      </c>
      <c r="BB15" s="161" t="e">
        <f>VLOOKUP(BB$1,'Premier Fishing and Brands'!$N$3:$X$70,BB2,FALSE)</f>
        <v>#REF!</v>
      </c>
      <c r="BD15" s="111">
        <f t="shared" si="30"/>
        <v>12</v>
      </c>
      <c r="BE15" s="111" t="str">
        <f t="shared" si="22"/>
        <v>PFB (August)</v>
      </c>
      <c r="BF15" s="94">
        <f>VLOOKUP(BF$1,'Premier Fishing and Brands'!$N$3:$X$70,BF2,FALSE)</f>
        <v>58.111205074117954</v>
      </c>
      <c r="BG15" s="94">
        <f>VLOOKUP(BG$1,'Premier Fishing and Brands'!$N$3:$X$70,BG2,FALSE)</f>
        <v>67.678637974467691</v>
      </c>
      <c r="BH15" s="94">
        <f>VLOOKUP(BH$1,'Premier Fishing and Brands'!$N$3:$X$70,BH2,FALSE)</f>
        <v>46.780290585493923</v>
      </c>
      <c r="BI15" s="94" t="e">
        <f>VLOOKUP(BI$1,'Premier Fishing and Brands'!$N$3:$X$70,BI2,FALSE)</f>
        <v>#DIV/0!</v>
      </c>
      <c r="BJ15" s="94" t="e">
        <f>VLOOKUP(BJ$1,'Premier Fishing and Brands'!$N$3:$X$70,BJ2,FALSE)</f>
        <v>#DIV/0!</v>
      </c>
      <c r="BK15" s="94" t="e">
        <f>VLOOKUP(BK$1,'Premier Fishing and Brands'!$N$3:$X$70,BK2,FALSE)</f>
        <v>#DIV/0!</v>
      </c>
      <c r="BL15" s="94" t="e">
        <f>VLOOKUP(BL$1,'Premier Fishing and Brands'!$N$3:$X$70,BL2,FALSE)</f>
        <v>#DIV/0!</v>
      </c>
      <c r="BM15" s="94" t="e">
        <f>VLOOKUP(BM$1,'Premier Fishing and Brands'!$N$3:$X$70,BM2,FALSE)</f>
        <v>#DIV/0!</v>
      </c>
      <c r="BN15" s="94" t="e">
        <f>VLOOKUP(BN$1,'Premier Fishing and Brands'!$N$3:$X$70,BN2,FALSE)</f>
        <v>#DIV/0!</v>
      </c>
      <c r="BO15" s="94" t="e">
        <f>VLOOKUP(BO$1,'Premier Fishing and Brands'!$N$3:$X$70,BO2,FALSE)</f>
        <v>#DIV/0!</v>
      </c>
      <c r="BQ15" s="111">
        <f t="shared" si="31"/>
        <v>12</v>
      </c>
      <c r="BR15" s="111" t="str">
        <f t="shared" si="23"/>
        <v>PFB (August)</v>
      </c>
      <c r="BS15" s="94">
        <f>VLOOKUP(BS$1,'Premier Fishing and Brands'!$N$3:$X$70,BS2,FALSE)</f>
        <v>0.17</v>
      </c>
      <c r="BT15" s="94">
        <f>VLOOKUP(BT$1,'Premier Fishing and Brands'!$N$3:$X$70,BT2,FALSE)</f>
        <v>0.2</v>
      </c>
      <c r="BU15" s="94">
        <f>VLOOKUP(BU$1,'Premier Fishing and Brands'!$N$3:$X$70,BU2,FALSE)</f>
        <v>0</v>
      </c>
      <c r="BV15" s="94">
        <f>VLOOKUP(BV$1,'Premier Fishing and Brands'!$N$3:$X$70,BV2,FALSE)</f>
        <v>0</v>
      </c>
      <c r="BW15" s="94">
        <f>VLOOKUP(BW$1,'Premier Fishing and Brands'!$N$3:$X$70,BW2,FALSE)</f>
        <v>0</v>
      </c>
      <c r="BX15" s="94">
        <f>VLOOKUP(BX$1,'Premier Fishing and Brands'!$N$3:$X$70,BX2,FALSE)</f>
        <v>0</v>
      </c>
      <c r="BY15" s="94">
        <f>VLOOKUP(BY$1,'Premier Fishing and Brands'!$N$3:$X$70,BY2,FALSE)</f>
        <v>0</v>
      </c>
      <c r="BZ15" s="94">
        <f>VLOOKUP(BZ$1,'Premier Fishing and Brands'!$N$3:$X$70,BZ2,FALSE)</f>
        <v>0</v>
      </c>
      <c r="CA15" s="94">
        <f>VLOOKUP(CA$1,'Premier Fishing and Brands'!$N$3:$X$70,CA2,FALSE)</f>
        <v>0</v>
      </c>
      <c r="CB15" s="94">
        <f>VLOOKUP(CB$1,'Premier Fishing and Brands'!$N$3:$X$70,CB2,FALSE)</f>
        <v>0</v>
      </c>
      <c r="CD15" s="111">
        <f t="shared" si="32"/>
        <v>12</v>
      </c>
      <c r="CE15" s="111" t="str">
        <f t="shared" si="24"/>
        <v>PFB (August)</v>
      </c>
      <c r="CF15" s="94">
        <f>VLOOKUP(CF$1,'Premier Fishing and Brands'!$N$3:$X$70,CF2,FALSE)</f>
        <v>108.00620507411794</v>
      </c>
      <c r="CG15" s="94">
        <f>VLOOKUP(CG$1,'Premier Fishing and Brands'!$N$3:$X$70,CG2,FALSE)</f>
        <v>57.073637974467559</v>
      </c>
      <c r="CH15" s="94">
        <f>VLOOKUP(CH$1,'Premier Fishing and Brands'!$N$3:$X$70,CH2,FALSE)</f>
        <v>-727.25870941450592</v>
      </c>
      <c r="CI15" s="94" t="e">
        <f>VLOOKUP(CI$1,'Premier Fishing and Brands'!$N$3:$X$70,CI2,FALSE)</f>
        <v>#DIV/0!</v>
      </c>
      <c r="CJ15" s="94" t="e">
        <f>VLOOKUP(CJ$1,'Premier Fishing and Brands'!$N$3:$X$70,CJ2,FALSE)</f>
        <v>#DIV/0!</v>
      </c>
      <c r="CK15" s="94" t="e">
        <f>VLOOKUP(CK$1,'Premier Fishing and Brands'!$N$3:$X$70,CK2,FALSE)</f>
        <v>#DIV/0!</v>
      </c>
      <c r="CL15" s="94" t="e">
        <f>VLOOKUP(CL$1,'Premier Fishing and Brands'!$N$3:$X$70,CL2,FALSE)</f>
        <v>#DIV/0!</v>
      </c>
      <c r="CM15" s="94" t="e">
        <f>VLOOKUP(CM$1,'Premier Fishing and Brands'!$N$3:$X$70,CM2,FALSE)</f>
        <v>#DIV/0!</v>
      </c>
      <c r="CN15" s="94" t="e">
        <f>VLOOKUP(CN$1,'Premier Fishing and Brands'!$N$3:$X$70,CN2,FALSE)</f>
        <v>#DIV/0!</v>
      </c>
      <c r="CO15" s="94" t="e">
        <f>VLOOKUP(CO$1,'Premier Fishing and Brands'!$N$3:$X$70,CO2,FALSE)</f>
        <v>#DIV/0!</v>
      </c>
      <c r="CQ15" s="111">
        <f t="shared" si="33"/>
        <v>12</v>
      </c>
      <c r="CR15" s="111" t="str">
        <f t="shared" si="25"/>
        <v>PFB (August)</v>
      </c>
      <c r="CS15" s="94" t="e">
        <f>VLOOKUP(CS$1,'Premier Fishing and Brands'!$N$3:$X$70,CS2,FALSE)</f>
        <v>#REF!</v>
      </c>
      <c r="CT15" s="94" t="e">
        <f>VLOOKUP(CT$1,'Premier Fishing and Brands'!$N$3:$X$70,CT2,FALSE)</f>
        <v>#REF!</v>
      </c>
      <c r="CU15" s="94" t="e">
        <f>VLOOKUP(CU$1,'Premier Fishing and Brands'!$N$3:$X$70,CU2,FALSE)</f>
        <v>#REF!</v>
      </c>
      <c r="CV15" s="94" t="e">
        <f>VLOOKUP(CV$1,'Premier Fishing and Brands'!$N$3:$X$70,CV2,FALSE)</f>
        <v>#REF!</v>
      </c>
      <c r="CW15" s="94" t="e">
        <f>VLOOKUP(CW$1,'Premier Fishing and Brands'!$N$3:$X$70,CW2,FALSE)</f>
        <v>#REF!</v>
      </c>
      <c r="CX15" s="94" t="e">
        <f>VLOOKUP(CX$1,'Premier Fishing and Brands'!$N$3:$X$70,CX2,FALSE)</f>
        <v>#REF!</v>
      </c>
      <c r="CY15" s="94" t="e">
        <f>VLOOKUP(CY$1,'Premier Fishing and Brands'!$N$3:$X$70,CY2,FALSE)</f>
        <v>#REF!</v>
      </c>
      <c r="CZ15" s="94" t="e">
        <f>VLOOKUP(CZ$1,'Premier Fishing and Brands'!$N$3:$X$70,CZ2,FALSE)</f>
        <v>#REF!</v>
      </c>
      <c r="DA15" s="94" t="e">
        <f>VLOOKUP(DA$1,'Premier Fishing and Brands'!$N$3:$X$70,DA2,FALSE)</f>
        <v>#REF!</v>
      </c>
      <c r="DB15" s="94" t="e">
        <f>VLOOKUP(DB$1,'Premier Fishing and Brands'!$N$3:$X$70,DB2,FALSE)</f>
        <v>#REF!</v>
      </c>
      <c r="DD15" s="111" t="e">
        <f t="shared" si="34"/>
        <v>#REF!</v>
      </c>
      <c r="DE15" s="116" t="s">
        <v>402</v>
      </c>
      <c r="DF15" s="121" t="e">
        <f>#REF!/#REF!</f>
        <v>#REF!</v>
      </c>
      <c r="DG15" s="121" t="e">
        <f t="shared" ref="DG15:DO15" si="97">#REF!/#REF!</f>
        <v>#REF!</v>
      </c>
      <c r="DH15" s="121" t="e">
        <f t="shared" si="97"/>
        <v>#REF!</v>
      </c>
      <c r="DI15" s="121" t="e">
        <f t="shared" si="97"/>
        <v>#REF!</v>
      </c>
      <c r="DJ15" s="121" t="e">
        <f t="shared" si="97"/>
        <v>#REF!</v>
      </c>
      <c r="DK15" s="121" t="e">
        <f t="shared" si="97"/>
        <v>#REF!</v>
      </c>
      <c r="DL15" s="121" t="e">
        <f t="shared" si="97"/>
        <v>#REF!</v>
      </c>
      <c r="DM15" s="121" t="e">
        <f t="shared" si="97"/>
        <v>#REF!</v>
      </c>
      <c r="DN15" s="121" t="e">
        <f t="shared" si="97"/>
        <v>#REF!</v>
      </c>
      <c r="DO15" s="121" t="e">
        <f t="shared" si="97"/>
        <v>#REF!</v>
      </c>
      <c r="DQ15" s="111" t="e">
        <f t="shared" si="35"/>
        <v>#REF!</v>
      </c>
      <c r="DR15" s="116" t="s">
        <v>402</v>
      </c>
      <c r="DS15" s="121" t="e">
        <f>#REF!/#REF!</f>
        <v>#REF!</v>
      </c>
      <c r="DT15" s="121" t="e">
        <f t="shared" ref="DT15:EB15" si="98">#REF!/#REF!</f>
        <v>#REF!</v>
      </c>
      <c r="DU15" s="121" t="e">
        <f t="shared" si="98"/>
        <v>#REF!</v>
      </c>
      <c r="DV15" s="121" t="e">
        <f t="shared" si="98"/>
        <v>#REF!</v>
      </c>
      <c r="DW15" s="121" t="e">
        <f t="shared" si="98"/>
        <v>#REF!</v>
      </c>
      <c r="DX15" s="121" t="e">
        <f t="shared" si="98"/>
        <v>#REF!</v>
      </c>
      <c r="DY15" s="121" t="e">
        <f t="shared" si="98"/>
        <v>#REF!</v>
      </c>
      <c r="DZ15" s="121" t="e">
        <f t="shared" si="98"/>
        <v>#REF!</v>
      </c>
      <c r="EA15" s="121" t="e">
        <f t="shared" si="98"/>
        <v>#REF!</v>
      </c>
      <c r="EB15" s="121" t="e">
        <f t="shared" si="98"/>
        <v>#REF!</v>
      </c>
      <c r="ED15" s="111" t="e">
        <f t="shared" si="36"/>
        <v>#REF!</v>
      </c>
      <c r="EE15" s="116" t="s">
        <v>402</v>
      </c>
      <c r="EF15" s="121" t="e">
        <f>#REF!/#REF!</f>
        <v>#REF!</v>
      </c>
      <c r="EG15" s="121" t="e">
        <f t="shared" ref="EG15:EO15" si="99">#REF!/#REF!</f>
        <v>#REF!</v>
      </c>
      <c r="EH15" s="121" t="e">
        <f t="shared" si="99"/>
        <v>#REF!</v>
      </c>
      <c r="EI15" s="121" t="e">
        <f t="shared" si="99"/>
        <v>#REF!</v>
      </c>
      <c r="EJ15" s="121" t="e">
        <f t="shared" si="99"/>
        <v>#REF!</v>
      </c>
      <c r="EK15" s="121" t="e">
        <f t="shared" si="99"/>
        <v>#REF!</v>
      </c>
      <c r="EL15" s="121" t="e">
        <f t="shared" si="99"/>
        <v>#REF!</v>
      </c>
      <c r="EM15" s="121" t="e">
        <f t="shared" si="99"/>
        <v>#REF!</v>
      </c>
      <c r="EN15" s="121" t="e">
        <f t="shared" si="99"/>
        <v>#REF!</v>
      </c>
      <c r="EO15" s="121" t="e">
        <f t="shared" si="99"/>
        <v>#REF!</v>
      </c>
      <c r="EQ15" s="111" t="e">
        <f t="shared" si="37"/>
        <v>#REF!</v>
      </c>
      <c r="ER15" s="116" t="s">
        <v>402</v>
      </c>
      <c r="ES15" s="121" t="e">
        <f>#REF!/#REF!</f>
        <v>#REF!</v>
      </c>
      <c r="ET15" s="121" t="e">
        <f t="shared" ref="ET15:FB15" si="100">#REF!/#REF!</f>
        <v>#REF!</v>
      </c>
      <c r="EU15" s="121" t="e">
        <f t="shared" si="100"/>
        <v>#REF!</v>
      </c>
      <c r="EV15" s="121" t="e">
        <f t="shared" si="100"/>
        <v>#REF!</v>
      </c>
      <c r="EW15" s="121" t="e">
        <f t="shared" si="100"/>
        <v>#REF!</v>
      </c>
      <c r="EX15" s="121" t="e">
        <f t="shared" si="100"/>
        <v>#REF!</v>
      </c>
      <c r="EY15" s="121" t="e">
        <f t="shared" si="100"/>
        <v>#REF!</v>
      </c>
      <c r="EZ15" s="121" t="e">
        <f t="shared" si="100"/>
        <v>#REF!</v>
      </c>
      <c r="FA15" s="121" t="e">
        <f t="shared" si="100"/>
        <v>#REF!</v>
      </c>
      <c r="FB15" s="121" t="e">
        <f t="shared" si="100"/>
        <v>#REF!</v>
      </c>
      <c r="FD15" s="111" t="e">
        <f t="shared" si="38"/>
        <v>#REF!</v>
      </c>
      <c r="FE15" s="116" t="s">
        <v>402</v>
      </c>
      <c r="FF15" s="121" t="e">
        <f>#REF!/#REF!</f>
        <v>#REF!</v>
      </c>
      <c r="FG15" s="121" t="e">
        <f t="shared" ref="FG15:FO15" si="101">#REF!/#REF!</f>
        <v>#REF!</v>
      </c>
      <c r="FH15" s="121" t="e">
        <f t="shared" si="101"/>
        <v>#REF!</v>
      </c>
      <c r="FI15" s="121" t="e">
        <f t="shared" si="101"/>
        <v>#REF!</v>
      </c>
      <c r="FJ15" s="121" t="e">
        <f t="shared" si="101"/>
        <v>#REF!</v>
      </c>
      <c r="FK15" s="121" t="e">
        <f t="shared" si="101"/>
        <v>#REF!</v>
      </c>
      <c r="FL15" s="121" t="e">
        <f t="shared" si="101"/>
        <v>#REF!</v>
      </c>
      <c r="FM15" s="121" t="e">
        <f t="shared" si="101"/>
        <v>#REF!</v>
      </c>
      <c r="FN15" s="121" t="e">
        <f t="shared" si="101"/>
        <v>#REF!</v>
      </c>
      <c r="FO15" s="121" t="e">
        <f t="shared" si="101"/>
        <v>#REF!</v>
      </c>
      <c r="FQ15" s="111" t="e">
        <f t="shared" si="39"/>
        <v>#REF!</v>
      </c>
      <c r="FR15" s="116" t="s">
        <v>402</v>
      </c>
      <c r="FS15" s="121" t="e">
        <f>#REF!/#REF!</f>
        <v>#REF!</v>
      </c>
      <c r="FT15" s="121" t="e">
        <f t="shared" ref="FT15:GB15" si="102">#REF!/#REF!</f>
        <v>#REF!</v>
      </c>
      <c r="FU15" s="121" t="e">
        <f t="shared" si="102"/>
        <v>#REF!</v>
      </c>
      <c r="FV15" s="121" t="e">
        <f t="shared" si="102"/>
        <v>#REF!</v>
      </c>
      <c r="FW15" s="121" t="e">
        <f t="shared" si="102"/>
        <v>#REF!</v>
      </c>
      <c r="FX15" s="121" t="e">
        <f t="shared" si="102"/>
        <v>#REF!</v>
      </c>
      <c r="FY15" s="121" t="e">
        <f t="shared" si="102"/>
        <v>#REF!</v>
      </c>
      <c r="FZ15" s="121" t="e">
        <f t="shared" si="102"/>
        <v>#REF!</v>
      </c>
      <c r="GA15" s="121" t="e">
        <f t="shared" si="102"/>
        <v>#REF!</v>
      </c>
      <c r="GB15" s="121" t="e">
        <f t="shared" si="102"/>
        <v>#REF!</v>
      </c>
      <c r="GD15" s="111" t="e">
        <f t="shared" si="40"/>
        <v>#REF!</v>
      </c>
      <c r="GE15" s="116" t="s">
        <v>402</v>
      </c>
      <c r="GF15" s="121" t="e">
        <f>#REF!/#REF!</f>
        <v>#REF!</v>
      </c>
      <c r="GG15" s="121" t="e">
        <f t="shared" ref="GG15:GO15" si="103">#REF!/#REF!</f>
        <v>#REF!</v>
      </c>
      <c r="GH15" s="121" t="e">
        <f t="shared" si="103"/>
        <v>#REF!</v>
      </c>
      <c r="GI15" s="121" t="e">
        <f t="shared" si="103"/>
        <v>#REF!</v>
      </c>
      <c r="GJ15" s="121" t="e">
        <f t="shared" si="103"/>
        <v>#REF!</v>
      </c>
      <c r="GK15" s="121" t="e">
        <f t="shared" si="103"/>
        <v>#REF!</v>
      </c>
      <c r="GL15" s="121" t="e">
        <f t="shared" si="103"/>
        <v>#REF!</v>
      </c>
      <c r="GM15" s="121" t="e">
        <f t="shared" si="103"/>
        <v>#REF!</v>
      </c>
      <c r="GN15" s="121" t="e">
        <f t="shared" si="103"/>
        <v>#REF!</v>
      </c>
      <c r="GO15" s="121" t="e">
        <f t="shared" si="103"/>
        <v>#REF!</v>
      </c>
      <c r="GQ15" s="111" t="e">
        <f t="shared" si="41"/>
        <v>#REF!</v>
      </c>
      <c r="GR15" s="116" t="s">
        <v>402</v>
      </c>
      <c r="GS15" s="121" t="e">
        <f>#REF!/#REF!</f>
        <v>#REF!</v>
      </c>
      <c r="GT15" s="121" t="e">
        <f t="shared" ref="GT15:HB15" si="104">#REF!/#REF!</f>
        <v>#REF!</v>
      </c>
      <c r="GU15" s="121" t="e">
        <f t="shared" si="104"/>
        <v>#REF!</v>
      </c>
      <c r="GV15" s="121" t="e">
        <f t="shared" si="104"/>
        <v>#REF!</v>
      </c>
      <c r="GW15" s="121" t="e">
        <f t="shared" si="104"/>
        <v>#REF!</v>
      </c>
      <c r="GX15" s="121" t="e">
        <f t="shared" si="104"/>
        <v>#REF!</v>
      </c>
      <c r="GY15" s="121" t="e">
        <f t="shared" si="104"/>
        <v>#REF!</v>
      </c>
      <c r="GZ15" s="121" t="e">
        <f t="shared" si="104"/>
        <v>#REF!</v>
      </c>
      <c r="HA15" s="121" t="e">
        <f t="shared" si="104"/>
        <v>#REF!</v>
      </c>
      <c r="HB15" s="121" t="e">
        <f t="shared" si="104"/>
        <v>#REF!</v>
      </c>
      <c r="HD15" s="111" t="e">
        <f t="shared" si="42"/>
        <v>#REF!</v>
      </c>
      <c r="HE15" s="116" t="s">
        <v>402</v>
      </c>
      <c r="HF15" s="121" t="e">
        <f>#REF!/#REF!</f>
        <v>#REF!</v>
      </c>
      <c r="HG15" s="121" t="e">
        <f t="shared" ref="HG15:HO15" si="105">#REF!/#REF!</f>
        <v>#REF!</v>
      </c>
      <c r="HH15" s="121" t="e">
        <f t="shared" si="105"/>
        <v>#REF!</v>
      </c>
      <c r="HI15" s="121" t="e">
        <f t="shared" si="105"/>
        <v>#REF!</v>
      </c>
      <c r="HJ15" s="121" t="e">
        <f t="shared" si="105"/>
        <v>#REF!</v>
      </c>
      <c r="HK15" s="121" t="e">
        <f t="shared" si="105"/>
        <v>#REF!</v>
      </c>
      <c r="HL15" s="121" t="e">
        <f t="shared" si="105"/>
        <v>#REF!</v>
      </c>
      <c r="HM15" s="121" t="e">
        <f t="shared" si="105"/>
        <v>#REF!</v>
      </c>
      <c r="HN15" s="121" t="e">
        <f t="shared" si="105"/>
        <v>#REF!</v>
      </c>
      <c r="HO15" s="121" t="e">
        <f t="shared" si="105"/>
        <v>#REF!</v>
      </c>
    </row>
    <row r="16" spans="2:223" s="29" customFormat="1" ht="18" customHeight="1" x14ac:dyDescent="0.25">
      <c r="B16" s="113">
        <f t="shared" si="26"/>
        <v>13</v>
      </c>
      <c r="C16" s="118" t="str">
        <f>'Quantum Foods'!N4</f>
        <v>QUANTUMFOODS (September)</v>
      </c>
      <c r="D16" s="72">
        <f>VLOOKUP(D$1,'Quantum Foods'!$N$3:$X$70,D2,FALSE)</f>
        <v>5.4279999999999999</v>
      </c>
      <c r="E16" s="72">
        <f>VLOOKUP(E$1,'Quantum Foods'!$N$3:$X$70,E2,FALSE)</f>
        <v>5.4279999999999999</v>
      </c>
      <c r="F16" s="72">
        <f>VLOOKUP(F$1,'Quantum Foods'!$N$3:$X$70,F2,FALSE)</f>
        <v>5.4279999999999999</v>
      </c>
      <c r="G16" s="72">
        <f>VLOOKUP(G$1,'Quantum Foods'!$N$3:$X$70,G2,FALSE)</f>
        <v>5.4279999999999999</v>
      </c>
      <c r="H16" s="72">
        <f>VLOOKUP(H$1,'Quantum Foods'!$N$3:$X$70,H2,FALSE)</f>
        <v>0</v>
      </c>
      <c r="I16" s="72">
        <f>VLOOKUP(I$1,'Quantum Foods'!$N$3:$X$70,I2,FALSE)</f>
        <v>0</v>
      </c>
      <c r="J16" s="72">
        <f>VLOOKUP(J$1,'Quantum Foods'!$N$3:$X$70,J2,FALSE)</f>
        <v>0</v>
      </c>
      <c r="K16" s="72">
        <f>VLOOKUP(K$1,'Quantum Foods'!$N$3:$X$70,K2,FALSE)</f>
        <v>0</v>
      </c>
      <c r="L16" s="72">
        <f>VLOOKUP(L$1,'Quantum Foods'!$N$3:$X$70,L2,FALSE)</f>
        <v>0</v>
      </c>
      <c r="M16" s="72">
        <f>VLOOKUP(M$1,'Quantum Foods'!$N$3:$X$70,M2,FALSE)</f>
        <v>0</v>
      </c>
      <c r="N16" s="70">
        <f t="shared" si="17"/>
        <v>6</v>
      </c>
      <c r="O16" s="85" t="str">
        <f t="shared" si="18"/>
        <v>No-exclude from study</v>
      </c>
      <c r="Q16" s="111">
        <f t="shared" si="27"/>
        <v>13</v>
      </c>
      <c r="R16" s="111" t="str">
        <f t="shared" si="19"/>
        <v>QUANTUMFOODS (September)</v>
      </c>
      <c r="S16" s="72" t="str">
        <f>VLOOKUP(S$1,'Quantum Foods'!$N$3:$X$70,S2,FALSE)</f>
        <v>2,506,607</v>
      </c>
      <c r="T16" s="72" t="str">
        <f>VLOOKUP(T$1,'Quantum Foods'!$N$3:$X$70,T2,FALSE)</f>
        <v>2,504,046</v>
      </c>
      <c r="U16" s="72" t="str">
        <f>VLOOKUP(U$1,'Quantum Foods'!$N$3:$X$70,U2,FALSE)</f>
        <v>2,241,351</v>
      </c>
      <c r="V16" s="72" t="str">
        <f>VLOOKUP(V$1,'Quantum Foods'!$N$3:$X$70,V2,FALSE)</f>
        <v>2,250,470</v>
      </c>
      <c r="W16" s="72" t="str">
        <f>VLOOKUP(W$1,'Quantum Foods'!$N$3:$X$70,W2,FALSE)</f>
        <v>2,069,302</v>
      </c>
      <c r="X16" s="72" t="str">
        <f>VLOOKUP(X$1,'Quantum Foods'!$N$3:$X$70,X2,FALSE)</f>
        <v>2,039,532</v>
      </c>
      <c r="Y16" s="72">
        <f>VLOOKUP(Y$1,'Quantum Foods'!$N$3:$X$70,Y2,FALSE)</f>
        <v>0</v>
      </c>
      <c r="Z16" s="72">
        <f>VLOOKUP(Z$1,'Quantum Foods'!$N$3:$X$70,Z2,FALSE)</f>
        <v>0</v>
      </c>
      <c r="AA16" s="72">
        <f>VLOOKUP(AA$1,'Quantum Foods'!$N$3:$X$70,AA2,FALSE)</f>
        <v>0</v>
      </c>
      <c r="AB16" s="72">
        <f>VLOOKUP(AB$1,'Quantum Foods'!$N$3:$X$70,AB2,FALSE)</f>
        <v>0</v>
      </c>
      <c r="AD16" s="111">
        <f t="shared" si="28"/>
        <v>13</v>
      </c>
      <c r="AE16" s="111" t="str">
        <f t="shared" si="20"/>
        <v>QUANTUMFOODS (September)</v>
      </c>
      <c r="AF16" s="92" t="e">
        <f>VLOOKUP(AF$1,'Quantum Foods'!$N$3:$X$70,AF2,FALSE)</f>
        <v>#VALUE!</v>
      </c>
      <c r="AG16" s="92" t="e">
        <f>VLOOKUP(AG$1,'Quantum Foods'!$N$3:$X$70,AG2,FALSE)</f>
        <v>#VALUE!</v>
      </c>
      <c r="AH16" s="92" t="e">
        <f>VLOOKUP(AH$1,'Quantum Foods'!$N$3:$X$70,AH2,FALSE)</f>
        <v>#VALUE!</v>
      </c>
      <c r="AI16" s="92" t="e">
        <f>VLOOKUP(AI$1,'Quantum Foods'!$N$3:$X$70,AI2,FALSE)</f>
        <v>#VALUE!</v>
      </c>
      <c r="AJ16" s="92" t="e">
        <f>VLOOKUP(AJ$1,'Quantum Foods'!$N$3:$X$70,AJ2,FALSE)</f>
        <v>#VALUE!</v>
      </c>
      <c r="AK16" s="92" t="e">
        <f>VLOOKUP(AK$1,'Quantum Foods'!$N$3:$X$70,AK2,FALSE)</f>
        <v>#VALUE!</v>
      </c>
      <c r="AL16" s="92" t="e">
        <f>VLOOKUP(AL$1,'Quantum Foods'!$N$3:$X$70,AL2,FALSE)</f>
        <v>#DIV/0!</v>
      </c>
      <c r="AM16" s="92" t="e">
        <f>VLOOKUP(AM$1,'Quantum Foods'!$N$3:$X$70,AM2,FALSE)</f>
        <v>#DIV/0!</v>
      </c>
      <c r="AN16" s="92" t="e">
        <f>VLOOKUP(AN$1,'Quantum Foods'!$N$3:$X$70,AN2,FALSE)</f>
        <v>#DIV/0!</v>
      </c>
      <c r="AO16" s="92" t="e">
        <f>VLOOKUP(AO$1,'Quantum Foods'!$N$3:$X$70,AO2,FALSE)</f>
        <v>#DIV/0!</v>
      </c>
      <c r="AQ16" s="111">
        <f t="shared" si="29"/>
        <v>13</v>
      </c>
      <c r="AR16" s="111" t="str">
        <f t="shared" si="21"/>
        <v>QUANTUMFOODS (September)</v>
      </c>
      <c r="AS16" s="161" t="e">
        <f>VLOOKUP(AS$1,'Quantum Foods'!$N$3:$X$70,AS2,FALSE)</f>
        <v>#REF!</v>
      </c>
      <c r="AT16" s="161" t="e">
        <f>VLOOKUP(AT$1,'Quantum Foods'!$N$3:$X$70,AT2,FALSE)</f>
        <v>#REF!</v>
      </c>
      <c r="AU16" s="161" t="e">
        <f>VLOOKUP(AU$1,'Quantum Foods'!$N$3:$X$70,AU2,FALSE)</f>
        <v>#REF!</v>
      </c>
      <c r="AV16" s="161" t="e">
        <f>VLOOKUP(AV$1,'Quantum Foods'!$N$3:$X$70,AV2,FALSE)</f>
        <v>#REF!</v>
      </c>
      <c r="AW16" s="161" t="e">
        <f>VLOOKUP(AW$1,'Quantum Foods'!$N$3:$X$70,AW2,FALSE)</f>
        <v>#REF!</v>
      </c>
      <c r="AX16" s="161" t="e">
        <f>VLOOKUP(AX$1,'Quantum Foods'!$N$3:$X$70,AX2,FALSE)</f>
        <v>#REF!</v>
      </c>
      <c r="AY16" s="161" t="e">
        <f>VLOOKUP(AY$1,'Quantum Foods'!$N$3:$X$70,AY2,FALSE)</f>
        <v>#REF!</v>
      </c>
      <c r="AZ16" s="161" t="e">
        <f>VLOOKUP(AZ$1,'Quantum Foods'!$N$3:$X$70,AZ2,FALSE)</f>
        <v>#REF!</v>
      </c>
      <c r="BA16" s="161" t="e">
        <f>VLOOKUP(BA$1,'Quantum Foods'!$N$3:$X$70,BA2,FALSE)</f>
        <v>#REF!</v>
      </c>
      <c r="BB16" s="161" t="e">
        <f>VLOOKUP(BB$1,'Quantum Foods'!$N$3:$X$70,BB2,FALSE)</f>
        <v>#REF!</v>
      </c>
      <c r="BD16" s="111">
        <f t="shared" si="30"/>
        <v>13</v>
      </c>
      <c r="BE16" s="111" t="str">
        <f t="shared" si="22"/>
        <v>QUANTUMFOODS (September)</v>
      </c>
      <c r="BF16" s="94">
        <f>VLOOKUP(BF$1,'Quantum Foods'!$N$3:$X$70,BF2,FALSE)</f>
        <v>180.82451209150963</v>
      </c>
      <c r="BG16" s="94">
        <f>VLOOKUP(BG$1,'Quantum Foods'!$N$3:$X$70,BG2,FALSE)</f>
        <v>344.3924568953048</v>
      </c>
      <c r="BH16" s="94">
        <f>VLOOKUP(BH$1,'Quantum Foods'!$N$3:$X$70,BH2,FALSE)</f>
        <v>122.23097643163995</v>
      </c>
      <c r="BI16" s="94">
        <f>VLOOKUP(BI$1,'Quantum Foods'!$N$3:$X$70,BI2,FALSE)</f>
        <v>86.435928250028539</v>
      </c>
      <c r="BJ16" s="94">
        <f>VLOOKUP(BJ$1,'Quantum Foods'!$N$3:$X$70,BJ2,FALSE)</f>
        <v>120.58195964790366</v>
      </c>
      <c r="BK16" s="94">
        <f>VLOOKUP(BK$1,'Quantum Foods'!$N$3:$X$70,BK2,FALSE)</f>
        <v>-9.1540582760225444</v>
      </c>
      <c r="BL16" s="94" t="e">
        <f>VLOOKUP(BL$1,'Quantum Foods'!$N$3:$X$70,BL2,FALSE)</f>
        <v>#DIV/0!</v>
      </c>
      <c r="BM16" s="94" t="e">
        <f>VLOOKUP(BM$1,'Quantum Foods'!$N$3:$X$70,BM2,FALSE)</f>
        <v>#DIV/0!</v>
      </c>
      <c r="BN16" s="94" t="e">
        <f>VLOOKUP(BN$1,'Quantum Foods'!$N$3:$X$70,BN2,FALSE)</f>
        <v>#DIV/0!</v>
      </c>
      <c r="BO16" s="94" t="e">
        <f>VLOOKUP(BO$1,'Quantum Foods'!$N$3:$X$70,BO2,FALSE)</f>
        <v>#DIV/0!</v>
      </c>
      <c r="BQ16" s="111">
        <f t="shared" si="31"/>
        <v>13</v>
      </c>
      <c r="BR16" s="111" t="str">
        <f t="shared" si="23"/>
        <v>QUANTUMFOODS (September)</v>
      </c>
      <c r="BS16" s="94">
        <f>VLOOKUP(BS$1,'Quantum Foods'!$N$3:$X$70,BS2,FALSE)</f>
        <v>7.0000000000000007E-2</v>
      </c>
      <c r="BT16" s="94">
        <f>VLOOKUP(BT$1,'Quantum Foods'!$N$3:$X$70,BT2,FALSE)</f>
        <v>0.02</v>
      </c>
      <c r="BU16" s="94">
        <f>VLOOKUP(BU$1,'Quantum Foods'!$N$3:$X$70,BU2,FALSE)</f>
        <v>0.04</v>
      </c>
      <c r="BV16" s="94">
        <f>VLOOKUP(BV$1,'Quantum Foods'!$N$3:$X$70,BV2,FALSE)</f>
        <v>0.13</v>
      </c>
      <c r="BW16" s="94">
        <f>VLOOKUP(BW$1,'Quantum Foods'!$N$3:$X$70,BW2,FALSE)</f>
        <v>-0.03</v>
      </c>
      <c r="BX16" s="94">
        <f>VLOOKUP(BX$1,'Quantum Foods'!$N$3:$X$70,BX2,FALSE)</f>
        <v>0</v>
      </c>
      <c r="BY16" s="94">
        <f>VLOOKUP(BY$1,'Quantum Foods'!$N$3:$X$70,BY2,FALSE)</f>
        <v>0</v>
      </c>
      <c r="BZ16" s="94">
        <f>VLOOKUP(BZ$1,'Quantum Foods'!$N$3:$X$70,BZ2,FALSE)</f>
        <v>0</v>
      </c>
      <c r="CA16" s="94">
        <f>VLOOKUP(CA$1,'Quantum Foods'!$N$3:$X$70,CA2,FALSE)</f>
        <v>0</v>
      </c>
      <c r="CB16" s="94">
        <f>VLOOKUP(CB$1,'Quantum Foods'!$N$3:$X$70,CB2,FALSE)</f>
        <v>0</v>
      </c>
      <c r="CD16" s="111">
        <f t="shared" si="32"/>
        <v>13</v>
      </c>
      <c r="CE16" s="111" t="str">
        <f t="shared" si="24"/>
        <v>QUANTUMFOODS (September)</v>
      </c>
      <c r="CF16" s="94" t="e">
        <f>VLOOKUP(CF$1,'Quantum Foods'!$N$3:$X$70,CF2,FALSE)</f>
        <v>#VALUE!</v>
      </c>
      <c r="CG16" s="94" t="e">
        <f>VLOOKUP(CG$1,'Quantum Foods'!$N$3:$X$70,CG2,FALSE)</f>
        <v>#VALUE!</v>
      </c>
      <c r="CH16" s="94" t="e">
        <f>VLOOKUP(CH$1,'Quantum Foods'!$N$3:$X$70,CH2,FALSE)</f>
        <v>#VALUE!</v>
      </c>
      <c r="CI16" s="94" t="e">
        <f>VLOOKUP(CI$1,'Quantum Foods'!$N$3:$X$70,CI2,FALSE)</f>
        <v>#VALUE!</v>
      </c>
      <c r="CJ16" s="94" t="e">
        <f>VLOOKUP(CJ$1,'Quantum Foods'!$N$3:$X$70,CJ2,FALSE)</f>
        <v>#VALUE!</v>
      </c>
      <c r="CK16" s="94" t="e">
        <f>VLOOKUP(CK$1,'Quantum Foods'!$N$3:$X$70,CK2,FALSE)</f>
        <v>#VALUE!</v>
      </c>
      <c r="CL16" s="94" t="e">
        <f>VLOOKUP(CL$1,'Quantum Foods'!$N$3:$X$70,CL2,FALSE)</f>
        <v>#DIV/0!</v>
      </c>
      <c r="CM16" s="94" t="e">
        <f>VLOOKUP(CM$1,'Quantum Foods'!$N$3:$X$70,CM2,FALSE)</f>
        <v>#DIV/0!</v>
      </c>
      <c r="CN16" s="94" t="e">
        <f>VLOOKUP(CN$1,'Quantum Foods'!$N$3:$X$70,CN2,FALSE)</f>
        <v>#DIV/0!</v>
      </c>
      <c r="CO16" s="94" t="e">
        <f>VLOOKUP(CO$1,'Quantum Foods'!$N$3:$X$70,CO2,FALSE)</f>
        <v>#DIV/0!</v>
      </c>
      <c r="CQ16" s="111">
        <f t="shared" si="33"/>
        <v>13</v>
      </c>
      <c r="CR16" s="111" t="str">
        <f t="shared" si="25"/>
        <v>QUANTUMFOODS (September)</v>
      </c>
      <c r="CS16" s="94" t="e">
        <f>VLOOKUP(CS$1,'Quantum Foods'!$N$3:$X$70,CS2,FALSE)</f>
        <v>#REF!</v>
      </c>
      <c r="CT16" s="94" t="e">
        <f>VLOOKUP(CT$1,'Quantum Foods'!$N$3:$X$70,CT2,FALSE)</f>
        <v>#REF!</v>
      </c>
      <c r="CU16" s="94" t="e">
        <f>VLOOKUP(CU$1,'Quantum Foods'!$N$3:$X$70,CU2,FALSE)</f>
        <v>#REF!</v>
      </c>
      <c r="CV16" s="94" t="e">
        <f>VLOOKUP(CV$1,'Quantum Foods'!$N$3:$X$70,CV2,FALSE)</f>
        <v>#REF!</v>
      </c>
      <c r="CW16" s="94" t="e">
        <f>VLOOKUP(CW$1,'Quantum Foods'!$N$3:$X$70,CW2,FALSE)</f>
        <v>#REF!</v>
      </c>
      <c r="CX16" s="94" t="e">
        <f>VLOOKUP(CX$1,'Quantum Foods'!$N$3:$X$70,CX2,FALSE)</f>
        <v>#REF!</v>
      </c>
      <c r="CY16" s="94" t="e">
        <f>VLOOKUP(CY$1,'Quantum Foods'!$N$3:$X$70,CY2,FALSE)</f>
        <v>#REF!</v>
      </c>
      <c r="CZ16" s="94" t="e">
        <f>VLOOKUP(CZ$1,'Quantum Foods'!$N$3:$X$70,CZ2,FALSE)</f>
        <v>#REF!</v>
      </c>
      <c r="DA16" s="94" t="e">
        <f>VLOOKUP(DA$1,'Quantum Foods'!$N$3:$X$70,DA2,FALSE)</f>
        <v>#REF!</v>
      </c>
      <c r="DB16" s="94" t="e">
        <f>VLOOKUP(DB$1,'Quantum Foods'!$N$3:$X$70,DB2,FALSE)</f>
        <v>#REF!</v>
      </c>
      <c r="DD16" s="111" t="e">
        <f t="shared" si="34"/>
        <v>#REF!</v>
      </c>
      <c r="DE16" s="116" t="s">
        <v>403</v>
      </c>
      <c r="DF16" s="117" t="e">
        <f>#REF!</f>
        <v>#REF!</v>
      </c>
      <c r="DG16" s="117" t="e">
        <f t="shared" ref="DG16:DO16" si="106">#REF!</f>
        <v>#REF!</v>
      </c>
      <c r="DH16" s="117" t="e">
        <f t="shared" si="106"/>
        <v>#REF!</v>
      </c>
      <c r="DI16" s="117" t="e">
        <f t="shared" si="106"/>
        <v>#REF!</v>
      </c>
      <c r="DJ16" s="117" t="e">
        <f t="shared" si="106"/>
        <v>#REF!</v>
      </c>
      <c r="DK16" s="117" t="e">
        <f t="shared" si="106"/>
        <v>#REF!</v>
      </c>
      <c r="DL16" s="117" t="e">
        <f t="shared" si="106"/>
        <v>#REF!</v>
      </c>
      <c r="DM16" s="117" t="e">
        <f t="shared" si="106"/>
        <v>#REF!</v>
      </c>
      <c r="DN16" s="117" t="e">
        <f t="shared" si="106"/>
        <v>#REF!</v>
      </c>
      <c r="DO16" s="117" t="e">
        <f t="shared" si="106"/>
        <v>#REF!</v>
      </c>
      <c r="DQ16" s="111" t="e">
        <f t="shared" si="35"/>
        <v>#REF!</v>
      </c>
      <c r="DR16" s="116" t="s">
        <v>403</v>
      </c>
      <c r="DS16" s="117" t="e">
        <f>#REF!</f>
        <v>#REF!</v>
      </c>
      <c r="DT16" s="117" t="e">
        <f t="shared" ref="DT16:EB16" si="107">#REF!</f>
        <v>#REF!</v>
      </c>
      <c r="DU16" s="117" t="e">
        <f t="shared" si="107"/>
        <v>#REF!</v>
      </c>
      <c r="DV16" s="117" t="e">
        <f t="shared" si="107"/>
        <v>#REF!</v>
      </c>
      <c r="DW16" s="117" t="e">
        <f t="shared" si="107"/>
        <v>#REF!</v>
      </c>
      <c r="DX16" s="117" t="e">
        <f t="shared" si="107"/>
        <v>#REF!</v>
      </c>
      <c r="DY16" s="117" t="e">
        <f t="shared" si="107"/>
        <v>#REF!</v>
      </c>
      <c r="DZ16" s="117" t="e">
        <f t="shared" si="107"/>
        <v>#REF!</v>
      </c>
      <c r="EA16" s="117" t="e">
        <f t="shared" si="107"/>
        <v>#REF!</v>
      </c>
      <c r="EB16" s="117" t="e">
        <f t="shared" si="107"/>
        <v>#REF!</v>
      </c>
      <c r="ED16" s="111" t="e">
        <f t="shared" si="36"/>
        <v>#REF!</v>
      </c>
      <c r="EE16" s="116" t="s">
        <v>403</v>
      </c>
      <c r="EF16" s="117" t="e">
        <f>#REF!</f>
        <v>#REF!</v>
      </c>
      <c r="EG16" s="117" t="e">
        <f t="shared" ref="EG16:EO16" si="108">#REF!</f>
        <v>#REF!</v>
      </c>
      <c r="EH16" s="117" t="e">
        <f t="shared" si="108"/>
        <v>#REF!</v>
      </c>
      <c r="EI16" s="117" t="e">
        <f t="shared" si="108"/>
        <v>#REF!</v>
      </c>
      <c r="EJ16" s="117" t="e">
        <f t="shared" si="108"/>
        <v>#REF!</v>
      </c>
      <c r="EK16" s="117" t="e">
        <f t="shared" si="108"/>
        <v>#REF!</v>
      </c>
      <c r="EL16" s="117" t="e">
        <f t="shared" si="108"/>
        <v>#REF!</v>
      </c>
      <c r="EM16" s="117" t="e">
        <f t="shared" si="108"/>
        <v>#REF!</v>
      </c>
      <c r="EN16" s="117" t="e">
        <f t="shared" si="108"/>
        <v>#REF!</v>
      </c>
      <c r="EO16" s="117" t="e">
        <f t="shared" si="108"/>
        <v>#REF!</v>
      </c>
      <c r="EQ16" s="111" t="e">
        <f t="shared" si="37"/>
        <v>#REF!</v>
      </c>
      <c r="ER16" s="116" t="s">
        <v>403</v>
      </c>
      <c r="ES16" s="117" t="e">
        <f>#REF!</f>
        <v>#REF!</v>
      </c>
      <c r="ET16" s="117" t="e">
        <f t="shared" ref="ET16:FB16" si="109">#REF!</f>
        <v>#REF!</v>
      </c>
      <c r="EU16" s="117" t="e">
        <f t="shared" si="109"/>
        <v>#REF!</v>
      </c>
      <c r="EV16" s="117" t="e">
        <f t="shared" si="109"/>
        <v>#REF!</v>
      </c>
      <c r="EW16" s="117" t="e">
        <f t="shared" si="109"/>
        <v>#REF!</v>
      </c>
      <c r="EX16" s="117" t="e">
        <f t="shared" si="109"/>
        <v>#REF!</v>
      </c>
      <c r="EY16" s="117" t="e">
        <f t="shared" si="109"/>
        <v>#REF!</v>
      </c>
      <c r="EZ16" s="117" t="e">
        <f t="shared" si="109"/>
        <v>#REF!</v>
      </c>
      <c r="FA16" s="117" t="e">
        <f t="shared" si="109"/>
        <v>#REF!</v>
      </c>
      <c r="FB16" s="117" t="e">
        <f t="shared" si="109"/>
        <v>#REF!</v>
      </c>
      <c r="FD16" s="111" t="e">
        <f t="shared" si="38"/>
        <v>#REF!</v>
      </c>
      <c r="FE16" s="116" t="s">
        <v>403</v>
      </c>
      <c r="FF16" s="117" t="e">
        <f>#REF!</f>
        <v>#REF!</v>
      </c>
      <c r="FG16" s="117" t="e">
        <f t="shared" ref="FG16:FO16" si="110">#REF!</f>
        <v>#REF!</v>
      </c>
      <c r="FH16" s="117" t="e">
        <f t="shared" si="110"/>
        <v>#REF!</v>
      </c>
      <c r="FI16" s="117" t="e">
        <f t="shared" si="110"/>
        <v>#REF!</v>
      </c>
      <c r="FJ16" s="117" t="e">
        <f t="shared" si="110"/>
        <v>#REF!</v>
      </c>
      <c r="FK16" s="117" t="e">
        <f t="shared" si="110"/>
        <v>#REF!</v>
      </c>
      <c r="FL16" s="117" t="e">
        <f t="shared" si="110"/>
        <v>#REF!</v>
      </c>
      <c r="FM16" s="117" t="e">
        <f t="shared" si="110"/>
        <v>#REF!</v>
      </c>
      <c r="FN16" s="117" t="e">
        <f t="shared" si="110"/>
        <v>#REF!</v>
      </c>
      <c r="FO16" s="117" t="e">
        <f t="shared" si="110"/>
        <v>#REF!</v>
      </c>
      <c r="FQ16" s="111" t="e">
        <f t="shared" si="39"/>
        <v>#REF!</v>
      </c>
      <c r="FR16" s="116" t="s">
        <v>403</v>
      </c>
      <c r="FS16" s="117" t="e">
        <f>#REF!</f>
        <v>#REF!</v>
      </c>
      <c r="FT16" s="117" t="e">
        <f t="shared" ref="FT16:GB16" si="111">#REF!</f>
        <v>#REF!</v>
      </c>
      <c r="FU16" s="117" t="e">
        <f t="shared" si="111"/>
        <v>#REF!</v>
      </c>
      <c r="FV16" s="117" t="e">
        <f t="shared" si="111"/>
        <v>#REF!</v>
      </c>
      <c r="FW16" s="117" t="e">
        <f t="shared" si="111"/>
        <v>#REF!</v>
      </c>
      <c r="FX16" s="117" t="e">
        <f t="shared" si="111"/>
        <v>#REF!</v>
      </c>
      <c r="FY16" s="117" t="e">
        <f t="shared" si="111"/>
        <v>#REF!</v>
      </c>
      <c r="FZ16" s="117" t="e">
        <f t="shared" si="111"/>
        <v>#REF!</v>
      </c>
      <c r="GA16" s="117" t="e">
        <f t="shared" si="111"/>
        <v>#REF!</v>
      </c>
      <c r="GB16" s="117" t="e">
        <f t="shared" si="111"/>
        <v>#REF!</v>
      </c>
      <c r="GD16" s="111" t="e">
        <f t="shared" si="40"/>
        <v>#REF!</v>
      </c>
      <c r="GE16" s="116" t="s">
        <v>403</v>
      </c>
      <c r="GF16" s="117" t="e">
        <f>#REF!</f>
        <v>#REF!</v>
      </c>
      <c r="GG16" s="117" t="e">
        <f t="shared" ref="GG16:GO16" si="112">#REF!</f>
        <v>#REF!</v>
      </c>
      <c r="GH16" s="117" t="e">
        <f t="shared" si="112"/>
        <v>#REF!</v>
      </c>
      <c r="GI16" s="117" t="e">
        <f t="shared" si="112"/>
        <v>#REF!</v>
      </c>
      <c r="GJ16" s="117" t="e">
        <f t="shared" si="112"/>
        <v>#REF!</v>
      </c>
      <c r="GK16" s="117" t="e">
        <f t="shared" si="112"/>
        <v>#REF!</v>
      </c>
      <c r="GL16" s="117" t="e">
        <f t="shared" si="112"/>
        <v>#REF!</v>
      </c>
      <c r="GM16" s="117" t="e">
        <f t="shared" si="112"/>
        <v>#REF!</v>
      </c>
      <c r="GN16" s="117" t="e">
        <f t="shared" si="112"/>
        <v>#REF!</v>
      </c>
      <c r="GO16" s="117" t="e">
        <f t="shared" si="112"/>
        <v>#REF!</v>
      </c>
      <c r="GQ16" s="111" t="e">
        <f t="shared" si="41"/>
        <v>#REF!</v>
      </c>
      <c r="GR16" s="116" t="s">
        <v>403</v>
      </c>
      <c r="GS16" s="117" t="e">
        <f>#REF!</f>
        <v>#REF!</v>
      </c>
      <c r="GT16" s="117" t="e">
        <f t="shared" ref="GT16:HB16" si="113">#REF!</f>
        <v>#REF!</v>
      </c>
      <c r="GU16" s="117" t="e">
        <f t="shared" si="113"/>
        <v>#REF!</v>
      </c>
      <c r="GV16" s="117" t="e">
        <f t="shared" si="113"/>
        <v>#REF!</v>
      </c>
      <c r="GW16" s="117" t="e">
        <f t="shared" si="113"/>
        <v>#REF!</v>
      </c>
      <c r="GX16" s="117" t="e">
        <f t="shared" si="113"/>
        <v>#REF!</v>
      </c>
      <c r="GY16" s="117" t="e">
        <f t="shared" si="113"/>
        <v>#REF!</v>
      </c>
      <c r="GZ16" s="117" t="e">
        <f t="shared" si="113"/>
        <v>#REF!</v>
      </c>
      <c r="HA16" s="117" t="e">
        <f t="shared" si="113"/>
        <v>#REF!</v>
      </c>
      <c r="HB16" s="117" t="e">
        <f t="shared" si="113"/>
        <v>#REF!</v>
      </c>
      <c r="HD16" s="111" t="e">
        <f t="shared" si="42"/>
        <v>#REF!</v>
      </c>
      <c r="HE16" s="116" t="s">
        <v>403</v>
      </c>
      <c r="HF16" s="117" t="e">
        <f>#REF!</f>
        <v>#REF!</v>
      </c>
      <c r="HG16" s="117" t="e">
        <f t="shared" ref="HG16:HO16" si="114">#REF!</f>
        <v>#REF!</v>
      </c>
      <c r="HH16" s="117" t="e">
        <f t="shared" si="114"/>
        <v>#REF!</v>
      </c>
      <c r="HI16" s="117" t="e">
        <f t="shared" si="114"/>
        <v>#REF!</v>
      </c>
      <c r="HJ16" s="117" t="e">
        <f t="shared" si="114"/>
        <v>#REF!</v>
      </c>
      <c r="HK16" s="117" t="e">
        <f t="shared" si="114"/>
        <v>#REF!</v>
      </c>
      <c r="HL16" s="117" t="e">
        <f t="shared" si="114"/>
        <v>#REF!</v>
      </c>
      <c r="HM16" s="117" t="e">
        <f t="shared" si="114"/>
        <v>#REF!</v>
      </c>
      <c r="HN16" s="117" t="e">
        <f t="shared" si="114"/>
        <v>#REF!</v>
      </c>
      <c r="HO16" s="117" t="e">
        <f t="shared" si="114"/>
        <v>#REF!</v>
      </c>
    </row>
    <row r="17" spans="2:223" s="29" customFormat="1" ht="27" x14ac:dyDescent="0.25">
      <c r="B17" s="113">
        <f t="shared" si="26"/>
        <v>14</v>
      </c>
      <c r="C17" s="118" t="str">
        <f>'RCL Foods LTD'!N4</f>
        <v>RCL (June)</v>
      </c>
      <c r="D17" s="72" t="str">
        <f>VLOOKUP(D$1,'RCL Foods LTD'!$N$3:$X$70,D2,FALSE)</f>
        <v>2,537,076</v>
      </c>
      <c r="E17" s="72" t="str">
        <f>VLOOKUP(E$1,'RCL Foods LTD'!$N$3:$X$70,E2,FALSE)</f>
        <v>2,533,162</v>
      </c>
      <c r="F17" s="72" t="str">
        <f>VLOOKUP(F$1,'RCL Foods LTD'!$N$3:$X$70,F2,FALSE)</f>
        <v>2,658,493</v>
      </c>
      <c r="G17" s="72" t="str">
        <f>VLOOKUP(G$1,'RCL Foods LTD'!$N$3:$X$70,G2,FALSE)</f>
        <v>2,658,494</v>
      </c>
      <c r="H17" s="72" t="str">
        <f>VLOOKUP(H$1,'RCL Foods LTD'!$N$3:$X$70,H2,FALSE)</f>
        <v>3,035,823</v>
      </c>
      <c r="I17" s="72" t="str">
        <f>VLOOKUP(I$1,'RCL Foods LTD'!$N$3:$X$70,I2,FALSE)</f>
        <v>3,035,823</v>
      </c>
      <c r="J17" s="72" t="str">
        <f>VLOOKUP(J$1,'RCL Foods LTD'!$N$3:$X$70,J2,FALSE)</f>
        <v>2,905,304</v>
      </c>
      <c r="K17" s="72">
        <f>VLOOKUP(K$1,'RCL Foods LTD'!$N$3:$X$70,K2,FALSE)</f>
        <v>287.44400000000002</v>
      </c>
      <c r="L17" s="72">
        <f>VLOOKUP(L$1,'RCL Foods LTD'!$N$3:$X$70,L2,FALSE)</f>
        <v>287.44400000000002</v>
      </c>
      <c r="M17" s="72">
        <f>VLOOKUP(M$1,'RCL Foods LTD'!$N$3:$X$70,M2,FALSE)</f>
        <v>287.44400000000002</v>
      </c>
      <c r="N17" s="70">
        <f t="shared" si="17"/>
        <v>0</v>
      </c>
      <c r="O17" s="85" t="str">
        <f t="shared" si="18"/>
        <v>Yes-To be included in the study</v>
      </c>
      <c r="P17" s="122"/>
      <c r="Q17" s="111">
        <f t="shared" si="27"/>
        <v>14</v>
      </c>
      <c r="R17" s="111" t="str">
        <f t="shared" si="19"/>
        <v>RCL (June)</v>
      </c>
      <c r="S17" s="72" t="str">
        <f>VLOOKUP(S$1,'RCL Foods LTD'!$N$3:$X$70,S2,FALSE)</f>
        <v>15,767,636</v>
      </c>
      <c r="T17" s="72" t="str">
        <f>VLOOKUP(T$1,'RCL Foods LTD'!$N$3:$X$70,T2,FALSE)</f>
        <v>16,295,307</v>
      </c>
      <c r="U17" s="72" t="str">
        <f>VLOOKUP(U$1,'RCL Foods LTD'!$N$3:$X$70,U2,FALSE)</f>
        <v>14,626,909</v>
      </c>
      <c r="V17" s="72" t="str">
        <f>VLOOKUP(V$1,'RCL Foods LTD'!$N$3:$X$70,V2,FALSE)</f>
        <v>15,348,332</v>
      </c>
      <c r="W17" s="72" t="str">
        <f>VLOOKUP(W$1,'RCL Foods LTD'!$N$3:$X$70,W2,FALSE)</f>
        <v>14,017,333</v>
      </c>
      <c r="X17" s="72" t="str">
        <f>VLOOKUP(X$1,'RCL Foods LTD'!$N$3:$X$70,X2,FALSE)</f>
        <v>14,134,719</v>
      </c>
      <c r="Y17" s="72" t="str">
        <f>VLOOKUP(Y$1,'RCL Foods LTD'!$N$3:$X$70,Y2,FALSE)</f>
        <v>11,575,352</v>
      </c>
      <c r="Z17" s="72" t="str">
        <f>VLOOKUP(Z$1,'RCL Foods LTD'!$N$3:$X$70,Z2,FALSE)</f>
        <v>4,878,973</v>
      </c>
      <c r="AA17" s="72" t="str">
        <f>VLOOKUP(AA$1,'RCL Foods LTD'!$N$3:$X$70,AA2,FALSE)</f>
        <v>4,480,859</v>
      </c>
      <c r="AB17" s="72" t="str">
        <f>VLOOKUP(AB$1,'RCL Foods LTD'!$N$3:$X$70,AB2,FALSE)</f>
        <v>4,128,412</v>
      </c>
      <c r="AD17" s="111">
        <f t="shared" si="28"/>
        <v>14</v>
      </c>
      <c r="AE17" s="111" t="str">
        <f t="shared" si="20"/>
        <v>RCL (June)</v>
      </c>
      <c r="AF17" s="92" t="e">
        <f>VLOOKUP(AF$1,'RCL Foods LTD'!$N$3:$X$70,AF2,FALSE)</f>
        <v>#VALUE!</v>
      </c>
      <c r="AG17" s="92" t="e">
        <f>VLOOKUP(AG$1,'RCL Foods LTD'!$N$3:$X$70,AG2,FALSE)</f>
        <v>#VALUE!</v>
      </c>
      <c r="AH17" s="92" t="e">
        <f>VLOOKUP(AH$1,'RCL Foods LTD'!$N$3:$X$70,AH2,FALSE)</f>
        <v>#VALUE!</v>
      </c>
      <c r="AI17" s="92" t="e">
        <f>VLOOKUP(AI$1,'RCL Foods LTD'!$N$3:$X$70,AI2,FALSE)</f>
        <v>#VALUE!</v>
      </c>
      <c r="AJ17" s="92" t="e">
        <f>VLOOKUP(AJ$1,'RCL Foods LTD'!$N$3:$X$70,AJ2,FALSE)</f>
        <v>#VALUE!</v>
      </c>
      <c r="AK17" s="92" t="e">
        <f>VLOOKUP(AK$1,'RCL Foods LTD'!$N$3:$X$70,AK2,FALSE)</f>
        <v>#VALUE!</v>
      </c>
      <c r="AL17" s="92" t="e">
        <f>VLOOKUP(AL$1,'RCL Foods LTD'!$N$3:$X$70,AL2,FALSE)</f>
        <v>#VALUE!</v>
      </c>
      <c r="AM17" s="92" t="e">
        <f>VLOOKUP(AM$1,'RCL Foods LTD'!$N$3:$X$70,AM2,FALSE)</f>
        <v>#VALUE!</v>
      </c>
      <c r="AN17" s="92" t="e">
        <f>VLOOKUP(AN$1,'RCL Foods LTD'!$N$3:$X$70,AN2,FALSE)</f>
        <v>#VALUE!</v>
      </c>
      <c r="AO17" s="92" t="e">
        <f>VLOOKUP(AO$1,'RCL Foods LTD'!$N$3:$X$70,AO2,FALSE)</f>
        <v>#VALUE!</v>
      </c>
      <c r="AQ17" s="111">
        <f t="shared" si="29"/>
        <v>14</v>
      </c>
      <c r="AR17" s="111" t="str">
        <f t="shared" si="21"/>
        <v>RCL (June)</v>
      </c>
      <c r="AS17" s="161" t="e">
        <f>VLOOKUP(AS$1,'RCL Foods LTD'!$N$3:$X$70,AS2,FALSE)</f>
        <v>#REF!</v>
      </c>
      <c r="AT17" s="161" t="e">
        <f>VLOOKUP(AT$1,'RCL Foods LTD'!$N$3:$X$70,AT2,FALSE)</f>
        <v>#REF!</v>
      </c>
      <c r="AU17" s="161" t="e">
        <f>VLOOKUP(AU$1,'RCL Foods LTD'!$N$3:$X$70,AU2,FALSE)</f>
        <v>#REF!</v>
      </c>
      <c r="AV17" s="161" t="e">
        <f>VLOOKUP(AV$1,'RCL Foods LTD'!$N$3:$X$70,AV2,FALSE)</f>
        <v>#REF!</v>
      </c>
      <c r="AW17" s="161" t="e">
        <f>VLOOKUP(AW$1,'RCL Foods LTD'!$N$3:$X$70,AW2,FALSE)</f>
        <v>#REF!</v>
      </c>
      <c r="AX17" s="161" t="e">
        <f>VLOOKUP(AX$1,'RCL Foods LTD'!$N$3:$X$70,AX2,FALSE)</f>
        <v>#REF!</v>
      </c>
      <c r="AY17" s="161" t="e">
        <f>VLOOKUP(AY$1,'RCL Foods LTD'!$N$3:$X$70,AY2,FALSE)</f>
        <v>#REF!</v>
      </c>
      <c r="AZ17" s="161" t="e">
        <f>VLOOKUP(AZ$1,'RCL Foods LTD'!$N$3:$X$70,AZ2,FALSE)</f>
        <v>#REF!</v>
      </c>
      <c r="BA17" s="161" t="e">
        <f>VLOOKUP(BA$1,'RCL Foods LTD'!$N$3:$X$70,BA2,FALSE)</f>
        <v>#REF!</v>
      </c>
      <c r="BB17" s="161" t="e">
        <f>VLOOKUP(BB$1,'RCL Foods LTD'!$N$3:$X$70,BB2,FALSE)</f>
        <v>#REF!</v>
      </c>
      <c r="BD17" s="111">
        <f t="shared" si="30"/>
        <v>14</v>
      </c>
      <c r="BE17" s="111" t="str">
        <f t="shared" si="22"/>
        <v>RCL (June)</v>
      </c>
      <c r="BF17" s="94">
        <f>VLOOKUP(BF$1,'RCL Foods LTD'!$N$3:$X$70,BF2,FALSE)</f>
        <v>57.172762361251259</v>
      </c>
      <c r="BG17" s="94">
        <f>VLOOKUP(BG$1,'RCL Foods LTD'!$N$3:$X$70,BG2,FALSE)</f>
        <v>66.471627010178011</v>
      </c>
      <c r="BH17" s="94">
        <f>VLOOKUP(BH$1,'RCL Foods LTD'!$N$3:$X$70,BH2,FALSE)</f>
        <v>42.023310821513434</v>
      </c>
      <c r="BI17" s="94">
        <f>VLOOKUP(BI$1,'RCL Foods LTD'!$N$3:$X$70,BI2,FALSE)</f>
        <v>74.797954614625311</v>
      </c>
      <c r="BJ17" s="94">
        <f>VLOOKUP(BJ$1,'RCL Foods LTD'!$N$3:$X$70,BJ2,FALSE)</f>
        <v>54.700755125353204</v>
      </c>
      <c r="BK17" s="94">
        <f>VLOOKUP(BK$1,'RCL Foods LTD'!$N$3:$X$70,BK2,FALSE)</f>
        <v>81.240344363113209</v>
      </c>
      <c r="BL17" s="94">
        <f>VLOOKUP(BL$1,'RCL Foods LTD'!$N$3:$X$70,BL2,FALSE)</f>
        <v>108.51571611136468</v>
      </c>
      <c r="BM17" s="94">
        <f>VLOOKUP(BM$1,'RCL Foods LTD'!$N$3:$X$70,BM2,FALSE)</f>
        <v>5.5910636796323647</v>
      </c>
      <c r="BN17" s="94">
        <f>VLOOKUP(BN$1,'RCL Foods LTD'!$N$3:$X$70,BN2,FALSE)</f>
        <v>18.879304131717923</v>
      </c>
      <c r="BO17" s="94">
        <f>VLOOKUP(BO$1,'RCL Foods LTD'!$N$3:$X$70,BO2,FALSE)</f>
        <v>11.451458532054822</v>
      </c>
      <c r="BQ17" s="111">
        <f t="shared" si="31"/>
        <v>14</v>
      </c>
      <c r="BR17" s="111" t="str">
        <f t="shared" si="23"/>
        <v>RCL (June)</v>
      </c>
      <c r="BS17" s="94" t="e">
        <f>VLOOKUP(BS$1,'RCL Foods LTD'!$N$3:$X$70,BS2,FALSE)</f>
        <v>#VALUE!</v>
      </c>
      <c r="BT17" s="94" t="e">
        <f>VLOOKUP(BT$1,'RCL Foods LTD'!$N$3:$X$70,BT2,FALSE)</f>
        <v>#VALUE!</v>
      </c>
      <c r="BU17" s="94" t="e">
        <f>VLOOKUP(BU$1,'RCL Foods LTD'!$N$3:$X$70,BU2,FALSE)</f>
        <v>#VALUE!</v>
      </c>
      <c r="BV17" s="94" t="e">
        <f>VLOOKUP(BV$1,'RCL Foods LTD'!$N$3:$X$70,BV2,FALSE)</f>
        <v>#VALUE!</v>
      </c>
      <c r="BW17" s="94" t="e">
        <f>VLOOKUP(BW$1,'RCL Foods LTD'!$N$3:$X$70,BW2,FALSE)</f>
        <v>#VALUE!</v>
      </c>
      <c r="BX17" s="94" t="e">
        <f>VLOOKUP(BX$1,'RCL Foods LTD'!$N$3:$X$70,BX2,FALSE)</f>
        <v>#VALUE!</v>
      </c>
      <c r="BY17" s="94" t="e">
        <f>VLOOKUP(BY$1,'RCL Foods LTD'!$N$3:$X$70,BY2,FALSE)</f>
        <v>#VALUE!</v>
      </c>
      <c r="BZ17" s="94">
        <f>VLOOKUP(BZ$1,'RCL Foods LTD'!$N$3:$X$70,BZ2,FALSE)</f>
        <v>6.9744500000000009</v>
      </c>
      <c r="CA17" s="94">
        <f>VLOOKUP(CA$1,'RCL Foods LTD'!$N$3:$X$70,CA2,FALSE)</f>
        <v>8.4133800000000001</v>
      </c>
      <c r="CB17" s="94">
        <f>VLOOKUP(CB$1,'RCL Foods LTD'!$N$3:$X$70,CB2,FALSE)</f>
        <v>7.2077300000000006</v>
      </c>
      <c r="CD17" s="111">
        <f t="shared" si="32"/>
        <v>14</v>
      </c>
      <c r="CE17" s="111" t="str">
        <f t="shared" si="24"/>
        <v>RCL (June)</v>
      </c>
      <c r="CF17" s="94" t="e">
        <f>VLOOKUP(CF$1,'RCL Foods LTD'!$N$3:$X$70,CF2,FALSE)</f>
        <v>#VALUE!</v>
      </c>
      <c r="CG17" s="94" t="e">
        <f>VLOOKUP(CG$1,'RCL Foods LTD'!$N$3:$X$70,CG2,FALSE)</f>
        <v>#VALUE!</v>
      </c>
      <c r="CH17" s="94" t="e">
        <f>VLOOKUP(CH$1,'RCL Foods LTD'!$N$3:$X$70,CH2,FALSE)</f>
        <v>#VALUE!</v>
      </c>
      <c r="CI17" s="94" t="e">
        <f>VLOOKUP(CI$1,'RCL Foods LTD'!$N$3:$X$70,CI2,FALSE)</f>
        <v>#VALUE!</v>
      </c>
      <c r="CJ17" s="94" t="e">
        <f>VLOOKUP(CJ$1,'RCL Foods LTD'!$N$3:$X$70,CJ2,FALSE)</f>
        <v>#VALUE!</v>
      </c>
      <c r="CK17" s="94" t="e">
        <f>VLOOKUP(CK$1,'RCL Foods LTD'!$N$3:$X$70,CK2,FALSE)</f>
        <v>#VALUE!</v>
      </c>
      <c r="CL17" s="94" t="e">
        <f>VLOOKUP(CL$1,'RCL Foods LTD'!$N$3:$X$70,CL2,FALSE)</f>
        <v>#VALUE!</v>
      </c>
      <c r="CM17" s="94" t="e">
        <f>VLOOKUP(CM$1,'RCL Foods LTD'!$N$3:$X$70,CM2,FALSE)</f>
        <v>#VALUE!</v>
      </c>
      <c r="CN17" s="94" t="e">
        <f>VLOOKUP(CN$1,'RCL Foods LTD'!$N$3:$X$70,CN2,FALSE)</f>
        <v>#VALUE!</v>
      </c>
      <c r="CO17" s="94" t="e">
        <f>VLOOKUP(CO$1,'RCL Foods LTD'!$N$3:$X$70,CO2,FALSE)</f>
        <v>#VALUE!</v>
      </c>
      <c r="CQ17" s="111">
        <f t="shared" si="33"/>
        <v>14</v>
      </c>
      <c r="CR17" s="111" t="str">
        <f t="shared" si="25"/>
        <v>RCL (June)</v>
      </c>
      <c r="CS17" s="94" t="e">
        <f>VLOOKUP(CS$1,'RCL Foods LTD'!$N$3:$X$70,CS2,FALSE)</f>
        <v>#REF!</v>
      </c>
      <c r="CT17" s="94" t="e">
        <f>VLOOKUP(CT$1,'RCL Foods LTD'!$N$3:$X$70,CT2,FALSE)</f>
        <v>#REF!</v>
      </c>
      <c r="CU17" s="94" t="e">
        <f>VLOOKUP(CU$1,'RCL Foods LTD'!$N$3:$X$70,CU2,FALSE)</f>
        <v>#REF!</v>
      </c>
      <c r="CV17" s="94" t="e">
        <f>VLOOKUP(CV$1,'RCL Foods LTD'!$N$3:$X$70,CV2,FALSE)</f>
        <v>#REF!</v>
      </c>
      <c r="CW17" s="94" t="e">
        <f>VLOOKUP(CW$1,'RCL Foods LTD'!$N$3:$X$70,CW2,FALSE)</f>
        <v>#REF!</v>
      </c>
      <c r="CX17" s="94" t="e">
        <f>VLOOKUP(CX$1,'RCL Foods LTD'!$N$3:$X$70,CX2,FALSE)</f>
        <v>#REF!</v>
      </c>
      <c r="CY17" s="94" t="e">
        <f>VLOOKUP(CY$1,'RCL Foods LTD'!$N$3:$X$70,CY2,FALSE)</f>
        <v>#REF!</v>
      </c>
      <c r="CZ17" s="94" t="e">
        <f>VLOOKUP(CZ$1,'RCL Foods LTD'!$N$3:$X$70,CZ2,FALSE)</f>
        <v>#REF!</v>
      </c>
      <c r="DA17" s="94" t="e">
        <f>VLOOKUP(DA$1,'RCL Foods LTD'!$N$3:$X$70,DA2,FALSE)</f>
        <v>#REF!</v>
      </c>
      <c r="DB17" s="94" t="e">
        <f>VLOOKUP(DB$1,'RCL Foods LTD'!$N$3:$X$70,DB2,FALSE)</f>
        <v>#REF!</v>
      </c>
      <c r="DD17" s="111" t="e">
        <f t="shared" si="34"/>
        <v>#REF!</v>
      </c>
      <c r="DE17" s="116" t="s">
        <v>404</v>
      </c>
      <c r="DF17" s="120" t="e">
        <f>DF16*(1-DF15)</f>
        <v>#REF!</v>
      </c>
      <c r="DG17" s="120" t="e">
        <f t="shared" ref="DG17:DO17" si="115">DG16*(1-DG15)</f>
        <v>#REF!</v>
      </c>
      <c r="DH17" s="120" t="e">
        <f t="shared" si="115"/>
        <v>#REF!</v>
      </c>
      <c r="DI17" s="120" t="e">
        <f t="shared" si="115"/>
        <v>#REF!</v>
      </c>
      <c r="DJ17" s="120" t="e">
        <f t="shared" si="115"/>
        <v>#REF!</v>
      </c>
      <c r="DK17" s="120" t="e">
        <f t="shared" si="115"/>
        <v>#REF!</v>
      </c>
      <c r="DL17" s="120" t="e">
        <f t="shared" si="115"/>
        <v>#REF!</v>
      </c>
      <c r="DM17" s="120" t="e">
        <f t="shared" si="115"/>
        <v>#REF!</v>
      </c>
      <c r="DN17" s="120" t="e">
        <f t="shared" si="115"/>
        <v>#REF!</v>
      </c>
      <c r="DO17" s="120" t="e">
        <f t="shared" si="115"/>
        <v>#REF!</v>
      </c>
      <c r="DQ17" s="111" t="e">
        <f t="shared" si="35"/>
        <v>#REF!</v>
      </c>
      <c r="DR17" s="116" t="s">
        <v>404</v>
      </c>
      <c r="DS17" s="120" t="e">
        <f>DS16*(1-DS15)</f>
        <v>#REF!</v>
      </c>
      <c r="DT17" s="120" t="e">
        <f t="shared" ref="DT17:EB17" si="116">DT16*(1-DT15)</f>
        <v>#REF!</v>
      </c>
      <c r="DU17" s="120" t="e">
        <f t="shared" si="116"/>
        <v>#REF!</v>
      </c>
      <c r="DV17" s="120" t="e">
        <f t="shared" si="116"/>
        <v>#REF!</v>
      </c>
      <c r="DW17" s="120" t="e">
        <f t="shared" si="116"/>
        <v>#REF!</v>
      </c>
      <c r="DX17" s="120" t="e">
        <f t="shared" si="116"/>
        <v>#REF!</v>
      </c>
      <c r="DY17" s="120" t="e">
        <f t="shared" si="116"/>
        <v>#REF!</v>
      </c>
      <c r="DZ17" s="120" t="e">
        <f t="shared" si="116"/>
        <v>#REF!</v>
      </c>
      <c r="EA17" s="120" t="e">
        <f t="shared" si="116"/>
        <v>#REF!</v>
      </c>
      <c r="EB17" s="120" t="e">
        <f t="shared" si="116"/>
        <v>#REF!</v>
      </c>
      <c r="ED17" s="111" t="e">
        <f t="shared" si="36"/>
        <v>#REF!</v>
      </c>
      <c r="EE17" s="116" t="s">
        <v>404</v>
      </c>
      <c r="EF17" s="120" t="e">
        <f>EF16*(1-EF15)</f>
        <v>#REF!</v>
      </c>
      <c r="EG17" s="120" t="e">
        <f t="shared" ref="EG17:EO17" si="117">EG16*(1-EG15)</f>
        <v>#REF!</v>
      </c>
      <c r="EH17" s="120" t="e">
        <f t="shared" si="117"/>
        <v>#REF!</v>
      </c>
      <c r="EI17" s="120" t="e">
        <f t="shared" si="117"/>
        <v>#REF!</v>
      </c>
      <c r="EJ17" s="120" t="e">
        <f t="shared" si="117"/>
        <v>#REF!</v>
      </c>
      <c r="EK17" s="120" t="e">
        <f t="shared" si="117"/>
        <v>#REF!</v>
      </c>
      <c r="EL17" s="120" t="e">
        <f t="shared" si="117"/>
        <v>#REF!</v>
      </c>
      <c r="EM17" s="120" t="e">
        <f t="shared" si="117"/>
        <v>#REF!</v>
      </c>
      <c r="EN17" s="120" t="e">
        <f t="shared" si="117"/>
        <v>#REF!</v>
      </c>
      <c r="EO17" s="120" t="e">
        <f t="shared" si="117"/>
        <v>#REF!</v>
      </c>
      <c r="EQ17" s="111" t="e">
        <f t="shared" si="37"/>
        <v>#REF!</v>
      </c>
      <c r="ER17" s="116" t="s">
        <v>404</v>
      </c>
      <c r="ES17" s="120" t="e">
        <f>ES16*(1-ES15)</f>
        <v>#REF!</v>
      </c>
      <c r="ET17" s="120" t="e">
        <f t="shared" ref="ET17:FB17" si="118">ET16*(1-ET15)</f>
        <v>#REF!</v>
      </c>
      <c r="EU17" s="120" t="e">
        <f t="shared" si="118"/>
        <v>#REF!</v>
      </c>
      <c r="EV17" s="120" t="e">
        <f t="shared" si="118"/>
        <v>#REF!</v>
      </c>
      <c r="EW17" s="120" t="e">
        <f t="shared" si="118"/>
        <v>#REF!</v>
      </c>
      <c r="EX17" s="120" t="e">
        <f t="shared" si="118"/>
        <v>#REF!</v>
      </c>
      <c r="EY17" s="120" t="e">
        <f t="shared" si="118"/>
        <v>#REF!</v>
      </c>
      <c r="EZ17" s="120" t="e">
        <f t="shared" si="118"/>
        <v>#REF!</v>
      </c>
      <c r="FA17" s="120" t="e">
        <f t="shared" si="118"/>
        <v>#REF!</v>
      </c>
      <c r="FB17" s="120" t="e">
        <f t="shared" si="118"/>
        <v>#REF!</v>
      </c>
      <c r="FD17" s="111" t="e">
        <f t="shared" si="38"/>
        <v>#REF!</v>
      </c>
      <c r="FE17" s="116" t="s">
        <v>404</v>
      </c>
      <c r="FF17" s="120" t="e">
        <f>FF16*(1-FF15)</f>
        <v>#REF!</v>
      </c>
      <c r="FG17" s="120" t="e">
        <f t="shared" ref="FG17:FO17" si="119">FG16*(1-FG15)</f>
        <v>#REF!</v>
      </c>
      <c r="FH17" s="120" t="e">
        <f t="shared" si="119"/>
        <v>#REF!</v>
      </c>
      <c r="FI17" s="120" t="e">
        <f t="shared" si="119"/>
        <v>#REF!</v>
      </c>
      <c r="FJ17" s="120" t="e">
        <f t="shared" si="119"/>
        <v>#REF!</v>
      </c>
      <c r="FK17" s="120" t="e">
        <f t="shared" si="119"/>
        <v>#REF!</v>
      </c>
      <c r="FL17" s="120" t="e">
        <f t="shared" si="119"/>
        <v>#REF!</v>
      </c>
      <c r="FM17" s="120" t="e">
        <f t="shared" si="119"/>
        <v>#REF!</v>
      </c>
      <c r="FN17" s="120" t="e">
        <f t="shared" si="119"/>
        <v>#REF!</v>
      </c>
      <c r="FO17" s="120" t="e">
        <f t="shared" si="119"/>
        <v>#REF!</v>
      </c>
      <c r="FQ17" s="111" t="e">
        <f t="shared" si="39"/>
        <v>#REF!</v>
      </c>
      <c r="FR17" s="116" t="s">
        <v>404</v>
      </c>
      <c r="FS17" s="120" t="e">
        <f>FS16*(1-FS15)</f>
        <v>#REF!</v>
      </c>
      <c r="FT17" s="120" t="e">
        <f t="shared" ref="FT17:GB17" si="120">FT16*(1-FT15)</f>
        <v>#REF!</v>
      </c>
      <c r="FU17" s="120" t="e">
        <f t="shared" si="120"/>
        <v>#REF!</v>
      </c>
      <c r="FV17" s="120" t="e">
        <f t="shared" si="120"/>
        <v>#REF!</v>
      </c>
      <c r="FW17" s="120" t="e">
        <f t="shared" si="120"/>
        <v>#REF!</v>
      </c>
      <c r="FX17" s="120" t="e">
        <f t="shared" si="120"/>
        <v>#REF!</v>
      </c>
      <c r="FY17" s="120" t="e">
        <f t="shared" si="120"/>
        <v>#REF!</v>
      </c>
      <c r="FZ17" s="120" t="e">
        <f t="shared" si="120"/>
        <v>#REF!</v>
      </c>
      <c r="GA17" s="120" t="e">
        <f t="shared" si="120"/>
        <v>#REF!</v>
      </c>
      <c r="GB17" s="120" t="e">
        <f t="shared" si="120"/>
        <v>#REF!</v>
      </c>
      <c r="GD17" s="111" t="e">
        <f t="shared" si="40"/>
        <v>#REF!</v>
      </c>
      <c r="GE17" s="116" t="s">
        <v>404</v>
      </c>
      <c r="GF17" s="120" t="e">
        <f>GF16*(1-GF15)</f>
        <v>#REF!</v>
      </c>
      <c r="GG17" s="120" t="e">
        <f t="shared" ref="GG17:GO17" si="121">GG16*(1-GG15)</f>
        <v>#REF!</v>
      </c>
      <c r="GH17" s="120" t="e">
        <f t="shared" si="121"/>
        <v>#REF!</v>
      </c>
      <c r="GI17" s="120" t="e">
        <f t="shared" si="121"/>
        <v>#REF!</v>
      </c>
      <c r="GJ17" s="120" t="e">
        <f t="shared" si="121"/>
        <v>#REF!</v>
      </c>
      <c r="GK17" s="120" t="e">
        <f t="shared" si="121"/>
        <v>#REF!</v>
      </c>
      <c r="GL17" s="120" t="e">
        <f t="shared" si="121"/>
        <v>#REF!</v>
      </c>
      <c r="GM17" s="120" t="e">
        <f t="shared" si="121"/>
        <v>#REF!</v>
      </c>
      <c r="GN17" s="120" t="e">
        <f t="shared" si="121"/>
        <v>#REF!</v>
      </c>
      <c r="GO17" s="120" t="e">
        <f t="shared" si="121"/>
        <v>#REF!</v>
      </c>
      <c r="GQ17" s="111" t="e">
        <f t="shared" si="41"/>
        <v>#REF!</v>
      </c>
      <c r="GR17" s="116" t="s">
        <v>404</v>
      </c>
      <c r="GS17" s="120" t="e">
        <f>GS16*(1-GS15)</f>
        <v>#REF!</v>
      </c>
      <c r="GT17" s="120" t="e">
        <f t="shared" ref="GT17:HB17" si="122">GT16*(1-GT15)</f>
        <v>#REF!</v>
      </c>
      <c r="GU17" s="120" t="e">
        <f t="shared" si="122"/>
        <v>#REF!</v>
      </c>
      <c r="GV17" s="120" t="e">
        <f t="shared" si="122"/>
        <v>#REF!</v>
      </c>
      <c r="GW17" s="120" t="e">
        <f t="shared" si="122"/>
        <v>#REF!</v>
      </c>
      <c r="GX17" s="120" t="e">
        <f t="shared" si="122"/>
        <v>#REF!</v>
      </c>
      <c r="GY17" s="120" t="e">
        <f t="shared" si="122"/>
        <v>#REF!</v>
      </c>
      <c r="GZ17" s="120" t="e">
        <f t="shared" si="122"/>
        <v>#REF!</v>
      </c>
      <c r="HA17" s="120" t="e">
        <f t="shared" si="122"/>
        <v>#REF!</v>
      </c>
      <c r="HB17" s="120" t="e">
        <f t="shared" si="122"/>
        <v>#REF!</v>
      </c>
      <c r="HD17" s="111" t="e">
        <f t="shared" si="42"/>
        <v>#REF!</v>
      </c>
      <c r="HE17" s="116" t="s">
        <v>404</v>
      </c>
      <c r="HF17" s="120" t="e">
        <f>HF16*(1-HF15)</f>
        <v>#REF!</v>
      </c>
      <c r="HG17" s="120" t="e">
        <f t="shared" ref="HG17:HO17" si="123">HG16*(1-HG15)</f>
        <v>#REF!</v>
      </c>
      <c r="HH17" s="120" t="e">
        <f t="shared" si="123"/>
        <v>#REF!</v>
      </c>
      <c r="HI17" s="120" t="e">
        <f t="shared" si="123"/>
        <v>#REF!</v>
      </c>
      <c r="HJ17" s="120" t="e">
        <f t="shared" si="123"/>
        <v>#REF!</v>
      </c>
      <c r="HK17" s="120" t="e">
        <f t="shared" si="123"/>
        <v>#REF!</v>
      </c>
      <c r="HL17" s="120" t="e">
        <f t="shared" si="123"/>
        <v>#REF!</v>
      </c>
      <c r="HM17" s="120" t="e">
        <f t="shared" si="123"/>
        <v>#REF!</v>
      </c>
      <c r="HN17" s="120" t="e">
        <f t="shared" si="123"/>
        <v>#REF!</v>
      </c>
      <c r="HO17" s="120" t="e">
        <f t="shared" si="123"/>
        <v>#REF!</v>
      </c>
    </row>
    <row r="18" spans="2:223" s="29" customFormat="1" ht="27" x14ac:dyDescent="0.25">
      <c r="B18" s="113">
        <f t="shared" si="26"/>
        <v>15</v>
      </c>
      <c r="C18" s="118" t="str">
        <f>'RFG Holdings'!N4</f>
        <v>RHODES (September)</v>
      </c>
      <c r="D18" s="72">
        <f>VLOOKUP(D$1,'Tongaat Hullett'!$N$3:$X$69,D2,FALSE)</f>
        <v>48</v>
      </c>
      <c r="E18" s="72">
        <f>VLOOKUP(E$1,'Tongaat Hullett'!$N$3:$X$69,E2,FALSE)</f>
        <v>346</v>
      </c>
      <c r="F18" s="72">
        <f>VLOOKUP(F$1,'Tongaat Hullett'!$N$3:$X$69,F2,FALSE)</f>
        <v>382</v>
      </c>
      <c r="G18" s="72">
        <f>VLOOKUP(G$1,'Tongaat Hullett'!$N$3:$X$69,G2,FALSE)</f>
        <v>438</v>
      </c>
      <c r="H18" s="72">
        <f>VLOOKUP(H$1,'Tongaat Hullett'!$N$3:$X$69,H2,FALSE)</f>
        <v>376</v>
      </c>
      <c r="I18" s="72">
        <f>VLOOKUP(I$1,'Tongaat Hullett'!$N$3:$X$69,I2,FALSE)</f>
        <v>338</v>
      </c>
      <c r="J18" s="72">
        <f>VLOOKUP(J$1,'Tongaat Hullett'!$N$3:$X$69,J2,FALSE)</f>
        <v>300</v>
      </c>
      <c r="K18" s="72">
        <f>VLOOKUP(K$1,'Tongaat Hullett'!$N$3:$X$69,K2,FALSE)</f>
        <v>260</v>
      </c>
      <c r="L18" s="72">
        <f>VLOOKUP(L$1,'Tongaat Hullett'!$N$3:$X$69,L2,FALSE)</f>
        <v>230</v>
      </c>
      <c r="M18" s="72">
        <f>VLOOKUP(M$1,'Tongaat Hullett'!$N$3:$X$69,M2,FALSE)</f>
        <v>240</v>
      </c>
      <c r="N18" s="70">
        <f t="shared" si="17"/>
        <v>0</v>
      </c>
      <c r="O18" s="85" t="str">
        <f t="shared" si="18"/>
        <v>Yes-To be included in the study</v>
      </c>
      <c r="Q18" s="111">
        <f t="shared" si="27"/>
        <v>15</v>
      </c>
      <c r="R18" s="111" t="str">
        <f t="shared" si="19"/>
        <v>RHODES (September)</v>
      </c>
      <c r="S18" s="72" t="str">
        <f>VLOOKUP(S$1,'Tongaat Hullett'!$N$3:$X$69,S2,FALSE)</f>
        <v>14,597,000</v>
      </c>
      <c r="T18" s="72" t="str">
        <f>VLOOKUP(T$1,'Tongaat Hullett'!$N$3:$X$69,T2,FALSE)</f>
        <v>28,322,000</v>
      </c>
      <c r="U18" s="72" t="str">
        <f>VLOOKUP(U$1,'Tongaat Hullett'!$N$3:$X$69,U2,FALSE)</f>
        <v>27,206,000</v>
      </c>
      <c r="V18" s="72" t="str">
        <f>VLOOKUP(V$1,'Tongaat Hullett'!$N$3:$X$69,V2,FALSE)</f>
        <v>30,179,000</v>
      </c>
      <c r="W18" s="72" t="str">
        <f>VLOOKUP(W$1,'Tongaat Hullett'!$N$3:$X$69,W2,FALSE)</f>
        <v>26,103,000</v>
      </c>
      <c r="X18" s="72" t="str">
        <f>VLOOKUP(X$1,'Tongaat Hullett'!$N$3:$X$69,X2,FALSE)</f>
        <v>23,568,000</v>
      </c>
      <c r="Y18" s="72" t="str">
        <f>VLOOKUP(Y$1,'Tongaat Hullett'!$N$3:$X$69,Y2,FALSE)</f>
        <v>20,923,000</v>
      </c>
      <c r="Z18" s="72" t="str">
        <f>VLOOKUP(Z$1,'Tongaat Hullett'!$N$3:$X$69,Z2,FALSE)</f>
        <v>17,457,000</v>
      </c>
      <c r="AA18" s="72" t="str">
        <f>VLOOKUP(AA$1,'Tongaat Hullett'!$N$3:$X$69,AA2,FALSE)</f>
        <v>14,229,000</v>
      </c>
      <c r="AB18" s="72" t="str">
        <f>VLOOKUP(AB$1,'Tongaat Hullett'!$N$3:$X$69,AB2,FALSE)</f>
        <v>13,119,000</v>
      </c>
      <c r="AD18" s="111">
        <f t="shared" si="28"/>
        <v>15</v>
      </c>
      <c r="AE18" s="111" t="str">
        <f t="shared" si="20"/>
        <v>RHODES (September)</v>
      </c>
      <c r="AF18" s="92" t="e">
        <f>VLOOKUP(AF$1,'Tongaat Hullett'!$N$3:$X$69,AF2,FALSE)</f>
        <v>#VALUE!</v>
      </c>
      <c r="AG18" s="92" t="e">
        <f>VLOOKUP(AG$1,'Tongaat Hullett'!$N$3:$X$69,AG2,FALSE)</f>
        <v>#VALUE!</v>
      </c>
      <c r="AH18" s="92" t="e">
        <f>VLOOKUP(AH$1,'Tongaat Hullett'!$N$3:$X$69,AH2,FALSE)</f>
        <v>#VALUE!</v>
      </c>
      <c r="AI18" s="92" t="e">
        <f>VLOOKUP(AI$1,'Tongaat Hullett'!$N$3:$X$69,AI2,FALSE)</f>
        <v>#VALUE!</v>
      </c>
      <c r="AJ18" s="92" t="e">
        <f>VLOOKUP(AJ$1,'Tongaat Hullett'!$N$3:$X$69,AJ2,FALSE)</f>
        <v>#VALUE!</v>
      </c>
      <c r="AK18" s="92" t="e">
        <f>VLOOKUP(AK$1,'Tongaat Hullett'!$N$3:$X$69,AK2,FALSE)</f>
        <v>#VALUE!</v>
      </c>
      <c r="AL18" s="92" t="e">
        <f>VLOOKUP(AL$1,'Tongaat Hullett'!$N$3:$X$69,AL2,FALSE)</f>
        <v>#VALUE!</v>
      </c>
      <c r="AM18" s="92" t="e">
        <f>VLOOKUP(AM$1,'Tongaat Hullett'!$N$3:$X$69,AM2,FALSE)</f>
        <v>#VALUE!</v>
      </c>
      <c r="AN18" s="92" t="e">
        <f>VLOOKUP(AN$1,'Tongaat Hullett'!$N$3:$X$69,AN2,FALSE)</f>
        <v>#VALUE!</v>
      </c>
      <c r="AO18" s="92" t="e">
        <f>VLOOKUP(AO$1,'Tongaat Hullett'!$N$3:$X$69,AO2,FALSE)</f>
        <v>#VALUE!</v>
      </c>
      <c r="AQ18" s="111">
        <f t="shared" si="29"/>
        <v>15</v>
      </c>
      <c r="AR18" s="111" t="str">
        <f t="shared" si="21"/>
        <v>RHODES (September)</v>
      </c>
      <c r="AS18" s="161">
        <f>VLOOKUP(AS$1,'Tongaat Hullett'!$N$3:$X$69,AS2,FALSE)</f>
        <v>-2969.1091264999995</v>
      </c>
      <c r="AT18" s="161">
        <f>VLOOKUP(AT$1,'Tongaat Hullett'!$N$3:$X$69,AT2,FALSE)</f>
        <v>8684.9388044000007</v>
      </c>
      <c r="AU18" s="161">
        <f>VLOOKUP(AU$1,'Tongaat Hullett'!$N$3:$X$69,AU2,FALSE)</f>
        <v>9188.7447150000007</v>
      </c>
      <c r="AV18" s="161">
        <f>VLOOKUP(AV$1,'Tongaat Hullett'!$N$3:$X$69,AV2,FALSE)</f>
        <v>11430.612855200001</v>
      </c>
      <c r="AW18" s="161">
        <f>VLOOKUP(AW$1,'Tongaat Hullett'!$N$3:$X$69,AW2,FALSE)</f>
        <v>12467.6514272</v>
      </c>
      <c r="AX18" s="161">
        <f>VLOOKUP(AX$1,'Tongaat Hullett'!$N$3:$X$69,AX2,FALSE)</f>
        <v>10830.590827499998</v>
      </c>
      <c r="AY18" s="161">
        <f>VLOOKUP(AY$1,'Tongaat Hullett'!$N$3:$X$69,AY2,FALSE)</f>
        <v>8608.9970629999989</v>
      </c>
      <c r="AZ18" s="161">
        <f>VLOOKUP(AZ$1,'Tongaat Hullett'!$N$3:$X$69,AZ2,FALSE)</f>
        <v>6777.0157347000004</v>
      </c>
      <c r="BA18" s="161">
        <f>VLOOKUP(BA$1,'Tongaat Hullett'!$N$3:$X$69,BA2,FALSE)</f>
        <v>4844.4292851999999</v>
      </c>
      <c r="BB18" s="161">
        <f>VLOOKUP(BB$1,'Tongaat Hullett'!$N$3:$X$69,BB2,FALSE)</f>
        <v>4578.9059691000011</v>
      </c>
      <c r="BD18" s="111">
        <f t="shared" si="30"/>
        <v>15</v>
      </c>
      <c r="BE18" s="111" t="str">
        <f t="shared" si="22"/>
        <v>RHODES (September)</v>
      </c>
      <c r="BF18" s="94" t="e">
        <f>VLOOKUP(BF$1,'Tongaat Hullett'!$N$3:$X$69,BF2,FALSE)</f>
        <v>#VALUE!</v>
      </c>
      <c r="BG18" s="94" t="e">
        <f>VLOOKUP(BG$1,'Tongaat Hullett'!$N$3:$X$69,BG2,FALSE)</f>
        <v>#VALUE!</v>
      </c>
      <c r="BH18" s="94" t="e">
        <f>VLOOKUP(BH$1,'Tongaat Hullett'!$N$3:$X$69,BH2,FALSE)</f>
        <v>#VALUE!</v>
      </c>
      <c r="BI18" s="94" t="e">
        <f>VLOOKUP(BI$1,'Tongaat Hullett'!$N$3:$X$69,BI2,FALSE)</f>
        <v>#VALUE!</v>
      </c>
      <c r="BJ18" s="94" t="e">
        <f>VLOOKUP(BJ$1,'Tongaat Hullett'!$N$3:$X$69,BJ2,FALSE)</f>
        <v>#VALUE!</v>
      </c>
      <c r="BK18" s="94" t="e">
        <f>VLOOKUP(BK$1,'Tongaat Hullett'!$N$3:$X$69,BK2,FALSE)</f>
        <v>#VALUE!</v>
      </c>
      <c r="BL18" s="94" t="e">
        <f>VLOOKUP(BL$1,'Tongaat Hullett'!$N$3:$X$69,BL2,FALSE)</f>
        <v>#VALUE!</v>
      </c>
      <c r="BM18" s="94" t="e">
        <f>VLOOKUP(BM$1,'Tongaat Hullett'!$N$3:$X$69,BM2,FALSE)</f>
        <v>#VALUE!</v>
      </c>
      <c r="BN18" s="94" t="e">
        <f>VLOOKUP(BN$1,'Tongaat Hullett'!$N$3:$X$69,BN2,FALSE)</f>
        <v>#VALUE!</v>
      </c>
      <c r="BO18" s="94" t="e">
        <f>VLOOKUP(BO$1,'Tongaat Hullett'!$N$3:$X$69,BO2,FALSE)</f>
        <v>#VALUE!</v>
      </c>
      <c r="BQ18" s="111">
        <f t="shared" si="31"/>
        <v>15</v>
      </c>
      <c r="BR18" s="111" t="str">
        <f t="shared" si="23"/>
        <v>RHODES (September)</v>
      </c>
      <c r="BS18" s="94">
        <f>VLOOKUP(BS$1,'Tongaat Hullett'!$N$3:$X$69,BS2,FALSE)</f>
        <v>0.01</v>
      </c>
      <c r="BT18" s="94">
        <f>VLOOKUP(BT$1,'Tongaat Hullett'!$N$3:$X$69,BT2,FALSE)</f>
        <v>-0.05</v>
      </c>
      <c r="BU18" s="94">
        <f>VLOOKUP(BU$1,'Tongaat Hullett'!$N$3:$X$69,BU2,FALSE)</f>
        <v>7.0000000000000007E-2</v>
      </c>
      <c r="BV18" s="94">
        <f>VLOOKUP(BV$1,'Tongaat Hullett'!$N$3:$X$69,BV2,FALSE)</f>
        <v>0.03</v>
      </c>
      <c r="BW18" s="94">
        <f>VLOOKUP(BW$1,'Tongaat Hullett'!$N$3:$X$69,BW2,FALSE)</f>
        <v>0.03</v>
      </c>
      <c r="BX18" s="94">
        <f>VLOOKUP(BX$1,'Tongaat Hullett'!$N$3:$X$69,BX2,FALSE)</f>
        <v>0.09</v>
      </c>
      <c r="BY18" s="94">
        <f>VLOOKUP(BY$1,'Tongaat Hullett'!$N$3:$X$69,BY2,FALSE)</f>
        <v>0.19</v>
      </c>
      <c r="BZ18" s="94">
        <f>VLOOKUP(BZ$1,'Tongaat Hullett'!$N$3:$X$69,BZ2,FALSE)</f>
        <v>0.25</v>
      </c>
      <c r="CA18" s="94">
        <f>VLOOKUP(CA$1,'Tongaat Hullett'!$N$3:$X$69,CA2,FALSE)</f>
        <v>-0.13</v>
      </c>
      <c r="CB18" s="94">
        <f>VLOOKUP(CB$1,'Tongaat Hullett'!$N$3:$X$69,CB2,FALSE)</f>
        <v>0</v>
      </c>
      <c r="CD18" s="111">
        <f t="shared" si="32"/>
        <v>15</v>
      </c>
      <c r="CE18" s="111" t="str">
        <f t="shared" si="24"/>
        <v>RHODES (September)</v>
      </c>
      <c r="CF18" s="94" t="e">
        <f>VLOOKUP(CF$1,'Tongaat Hullett'!$N$3:$X$69,CF2,FALSE)</f>
        <v>#VALUE!</v>
      </c>
      <c r="CG18" s="94" t="e">
        <f>VLOOKUP(CG$1,'Tongaat Hullett'!$N$3:$X$69,CG2,FALSE)</f>
        <v>#VALUE!</v>
      </c>
      <c r="CH18" s="94" t="e">
        <f>VLOOKUP(CH$1,'Tongaat Hullett'!$N$3:$X$69,CH2,FALSE)</f>
        <v>#VALUE!</v>
      </c>
      <c r="CI18" s="94" t="e">
        <f>VLOOKUP(CI$1,'Tongaat Hullett'!$N$3:$X$69,CI2,FALSE)</f>
        <v>#VALUE!</v>
      </c>
      <c r="CJ18" s="94" t="e">
        <f>VLOOKUP(CJ$1,'Tongaat Hullett'!$N$3:$X$69,CJ2,FALSE)</f>
        <v>#VALUE!</v>
      </c>
      <c r="CK18" s="94" t="e">
        <f>VLOOKUP(CK$1,'Tongaat Hullett'!$N$3:$X$69,CK2,FALSE)</f>
        <v>#VALUE!</v>
      </c>
      <c r="CL18" s="94" t="e">
        <f>VLOOKUP(CL$1,'Tongaat Hullett'!$N$3:$X$69,CL2,FALSE)</f>
        <v>#VALUE!</v>
      </c>
      <c r="CM18" s="94" t="e">
        <f>VLOOKUP(CM$1,'Tongaat Hullett'!$N$3:$X$69,CM2,FALSE)</f>
        <v>#VALUE!</v>
      </c>
      <c r="CN18" s="94" t="e">
        <f>VLOOKUP(CN$1,'Tongaat Hullett'!$N$3:$X$69,CN2,FALSE)</f>
        <v>#VALUE!</v>
      </c>
      <c r="CO18" s="94" t="e">
        <f>VLOOKUP(CO$1,'Tongaat Hullett'!$N$3:$X$69,CO2,FALSE)</f>
        <v>#VALUE!</v>
      </c>
      <c r="CQ18" s="111">
        <f t="shared" si="33"/>
        <v>15</v>
      </c>
      <c r="CR18" s="111" t="str">
        <f t="shared" si="25"/>
        <v>RHODES (September)</v>
      </c>
      <c r="CS18" s="94">
        <f>VLOOKUP(CS$1,'Tongaat Hullett'!$N$3:$X$69,CS2,FALSE)</f>
        <v>-2969.1091264999995</v>
      </c>
      <c r="CT18" s="94">
        <f>VLOOKUP(CT$1,'Tongaat Hullett'!$N$3:$X$69,CT2,FALSE)</f>
        <v>8684.9388044000007</v>
      </c>
      <c r="CU18" s="94">
        <f>VLOOKUP(CU$1,'Tongaat Hullett'!$N$3:$X$69,CU2,FALSE)</f>
        <v>9188.7447150000007</v>
      </c>
      <c r="CV18" s="94">
        <f>VLOOKUP(CV$1,'Tongaat Hullett'!$N$3:$X$69,CV2,FALSE)</f>
        <v>11430.612855200001</v>
      </c>
      <c r="CW18" s="94">
        <f>VLOOKUP(CW$1,'Tongaat Hullett'!$N$3:$X$69,CW2,FALSE)</f>
        <v>12467.6514272</v>
      </c>
      <c r="CX18" s="94">
        <f>VLOOKUP(CX$1,'Tongaat Hullett'!$N$3:$X$69,CX2,FALSE)</f>
        <v>10830.590827499998</v>
      </c>
      <c r="CY18" s="94">
        <f>VLOOKUP(CY$1,'Tongaat Hullett'!$N$3:$X$69,CY2,FALSE)</f>
        <v>8608.9970629999989</v>
      </c>
      <c r="CZ18" s="94">
        <f>VLOOKUP(CZ$1,'Tongaat Hullett'!$N$3:$X$69,CZ2,FALSE)</f>
        <v>6777.0157347000004</v>
      </c>
      <c r="DA18" s="94">
        <f>VLOOKUP(DA$1,'Tongaat Hullett'!$N$3:$X$69,DA2,FALSE)</f>
        <v>4844.4292851999999</v>
      </c>
      <c r="DB18" s="94">
        <f>VLOOKUP(DB$1,'Tongaat Hullett'!$N$3:$X$69,DB2,FALSE)</f>
        <v>4578.9059691000011</v>
      </c>
      <c r="DD18" s="111" t="e">
        <f t="shared" si="34"/>
        <v>#REF!</v>
      </c>
      <c r="DE18" s="116" t="s">
        <v>405</v>
      </c>
      <c r="DF18" s="117" t="e">
        <f>(DF17+DF14)-(DF13-DG13+DF14)</f>
        <v>#REF!</v>
      </c>
      <c r="DG18" s="117" t="e">
        <f t="shared" ref="DG18" si="124">(DG17+DG14)-(DG13-DH13+DG14)</f>
        <v>#REF!</v>
      </c>
      <c r="DH18" s="117" t="e">
        <f t="shared" ref="DH18" si="125">(DH17+DH14)-(DH13-DI13+DH14)</f>
        <v>#REF!</v>
      </c>
      <c r="DI18" s="117" t="e">
        <f t="shared" ref="DI18" si="126">(DI17+DI14)-(DI13-DJ13+DI14)</f>
        <v>#REF!</v>
      </c>
      <c r="DJ18" s="117" t="e">
        <f t="shared" ref="DJ18" si="127">(DJ17+DJ14)-(DJ13-DK13+DJ14)</f>
        <v>#REF!</v>
      </c>
      <c r="DK18" s="117" t="e">
        <f t="shared" ref="DK18" si="128">(DK17+DK14)-(DK13-DL13+DK14)</f>
        <v>#REF!</v>
      </c>
      <c r="DL18" s="117" t="e">
        <f t="shared" ref="DL18" si="129">(DL17+DL14)-(DL13-DM13+DL14)</f>
        <v>#REF!</v>
      </c>
      <c r="DM18" s="117" t="e">
        <f t="shared" ref="DM18" si="130">(DM17+DM14)-(DM13-DN13+DM14)</f>
        <v>#REF!</v>
      </c>
      <c r="DN18" s="117" t="e">
        <f>(DN17+DN14)-(DN13-DO13+DN14)</f>
        <v>#REF!</v>
      </c>
      <c r="DO18" s="117" t="e">
        <f>(DO17+DO14)-(DO13+DO14)</f>
        <v>#REF!</v>
      </c>
      <c r="DQ18" s="111" t="e">
        <f t="shared" si="35"/>
        <v>#REF!</v>
      </c>
      <c r="DR18" s="116" t="s">
        <v>405</v>
      </c>
      <c r="DS18" s="117" t="e">
        <f>(DS17+DS14)-(DS13-DT13+DS14)</f>
        <v>#REF!</v>
      </c>
      <c r="DT18" s="117" t="e">
        <f t="shared" ref="DT18" si="131">(DT17+DT14)-(DT13-DU13+DT14)</f>
        <v>#REF!</v>
      </c>
      <c r="DU18" s="117" t="e">
        <f t="shared" ref="DU18" si="132">(DU17+DU14)-(DU13-DV13+DU14)</f>
        <v>#REF!</v>
      </c>
      <c r="DV18" s="117" t="e">
        <f t="shared" ref="DV18" si="133">(DV17+DV14)-(DV13-DW13+DV14)</f>
        <v>#REF!</v>
      </c>
      <c r="DW18" s="117" t="e">
        <f t="shared" ref="DW18" si="134">(DW17+DW14)-(DW13-DX13+DW14)</f>
        <v>#REF!</v>
      </c>
      <c r="DX18" s="117" t="e">
        <f t="shared" ref="DX18" si="135">(DX17+DX14)-(DX13-DY13+DX14)</f>
        <v>#REF!</v>
      </c>
      <c r="DY18" s="117" t="e">
        <f t="shared" ref="DY18" si="136">(DY17+DY14)-(DY13-DZ13+DY14)</f>
        <v>#REF!</v>
      </c>
      <c r="DZ18" s="117" t="e">
        <f t="shared" ref="DZ18" si="137">(DZ17+DZ14)-(DZ13-EA13+DZ14)</f>
        <v>#REF!</v>
      </c>
      <c r="EA18" s="117" t="e">
        <f>(EA17+EA14)-(EA13-EB13+EA14)</f>
        <v>#REF!</v>
      </c>
      <c r="EB18" s="117" t="e">
        <f>(EB17+EB14)-(EB13+EB14)</f>
        <v>#REF!</v>
      </c>
      <c r="ED18" s="111" t="e">
        <f t="shared" si="36"/>
        <v>#REF!</v>
      </c>
      <c r="EE18" s="116" t="s">
        <v>405</v>
      </c>
      <c r="EF18" s="117" t="e">
        <f>(EF17+EF14)-(EF13-EG13+EF14)</f>
        <v>#REF!</v>
      </c>
      <c r="EG18" s="117" t="e">
        <f t="shared" ref="EG18" si="138">(EG17+EG14)-(EG13-EH13+EG14)</f>
        <v>#REF!</v>
      </c>
      <c r="EH18" s="117" t="e">
        <f t="shared" ref="EH18" si="139">(EH17+EH14)-(EH13-EI13+EH14)</f>
        <v>#REF!</v>
      </c>
      <c r="EI18" s="117" t="e">
        <f t="shared" ref="EI18" si="140">(EI17+EI14)-(EI13-EJ13+EI14)</f>
        <v>#REF!</v>
      </c>
      <c r="EJ18" s="117" t="e">
        <f t="shared" ref="EJ18" si="141">(EJ17+EJ14)-(EJ13-EK13+EJ14)</f>
        <v>#REF!</v>
      </c>
      <c r="EK18" s="117" t="e">
        <f t="shared" ref="EK18" si="142">(EK17+EK14)-(EK13-EL13+EK14)</f>
        <v>#REF!</v>
      </c>
      <c r="EL18" s="117" t="e">
        <f t="shared" ref="EL18" si="143">(EL17+EL14)-(EL13-EM13+EL14)</f>
        <v>#REF!</v>
      </c>
      <c r="EM18" s="117" t="e">
        <f t="shared" ref="EM18" si="144">(EM17+EM14)-(EM13-EN13+EM14)</f>
        <v>#REF!</v>
      </c>
      <c r="EN18" s="117" t="e">
        <f>(EN17+EN14)-(EN13-EO13+EN14)</f>
        <v>#REF!</v>
      </c>
      <c r="EO18" s="117" t="e">
        <f>(EO17+EO14)-(EO13+EO14)</f>
        <v>#REF!</v>
      </c>
      <c r="EQ18" s="111" t="e">
        <f t="shared" si="37"/>
        <v>#REF!</v>
      </c>
      <c r="ER18" s="116" t="s">
        <v>405</v>
      </c>
      <c r="ES18" s="117" t="e">
        <f>(ES17+ES14)-(ES13-ET13+ES14)</f>
        <v>#REF!</v>
      </c>
      <c r="ET18" s="117" t="e">
        <f t="shared" ref="ET18" si="145">(ET17+ET14)-(ET13-EU13+ET14)</f>
        <v>#REF!</v>
      </c>
      <c r="EU18" s="117" t="e">
        <f t="shared" ref="EU18" si="146">(EU17+EU14)-(EU13-EV13+EU14)</f>
        <v>#REF!</v>
      </c>
      <c r="EV18" s="117" t="e">
        <f t="shared" ref="EV18" si="147">(EV17+EV14)-(EV13-EW13+EV14)</f>
        <v>#REF!</v>
      </c>
      <c r="EW18" s="117" t="e">
        <f t="shared" ref="EW18" si="148">(EW17+EW14)-(EW13-EX13+EW14)</f>
        <v>#REF!</v>
      </c>
      <c r="EX18" s="117" t="e">
        <f t="shared" ref="EX18" si="149">(EX17+EX14)-(EX13-EY13+EX14)</f>
        <v>#REF!</v>
      </c>
      <c r="EY18" s="117" t="e">
        <f t="shared" ref="EY18" si="150">(EY17+EY14)-(EY13-EZ13+EY14)</f>
        <v>#REF!</v>
      </c>
      <c r="EZ18" s="117" t="e">
        <f t="shared" ref="EZ18" si="151">(EZ17+EZ14)-(EZ13-FA13+EZ14)</f>
        <v>#REF!</v>
      </c>
      <c r="FA18" s="117" t="e">
        <f>(FA17+FA14)-(FA13-FB13+FA14)</f>
        <v>#REF!</v>
      </c>
      <c r="FB18" s="117" t="e">
        <f>(FB17+FB14)-(FB13+FB14)</f>
        <v>#REF!</v>
      </c>
      <c r="FD18" s="111" t="e">
        <f t="shared" si="38"/>
        <v>#REF!</v>
      </c>
      <c r="FE18" s="116" t="s">
        <v>405</v>
      </c>
      <c r="FF18" s="117" t="e">
        <f>(FF17+FF14)-(FF13-FG13+FF14)</f>
        <v>#REF!</v>
      </c>
      <c r="FG18" s="117" t="e">
        <f t="shared" ref="FG18" si="152">(FG17+FG14)-(FG13-FH13+FG14)</f>
        <v>#REF!</v>
      </c>
      <c r="FH18" s="117" t="e">
        <f t="shared" ref="FH18" si="153">(FH17+FH14)-(FH13-FI13+FH14)</f>
        <v>#REF!</v>
      </c>
      <c r="FI18" s="117" t="e">
        <f t="shared" ref="FI18" si="154">(FI17+FI14)-(FI13-FJ13+FI14)</f>
        <v>#REF!</v>
      </c>
      <c r="FJ18" s="117" t="e">
        <f t="shared" ref="FJ18" si="155">(FJ17+FJ14)-(FJ13-FK13+FJ14)</f>
        <v>#REF!</v>
      </c>
      <c r="FK18" s="117" t="e">
        <f t="shared" ref="FK18" si="156">(FK17+FK14)-(FK13-FL13+FK14)</f>
        <v>#REF!</v>
      </c>
      <c r="FL18" s="117" t="e">
        <f t="shared" ref="FL18" si="157">(FL17+FL14)-(FL13-FM13+FL14)</f>
        <v>#REF!</v>
      </c>
      <c r="FM18" s="117" t="e">
        <f t="shared" ref="FM18" si="158">(FM17+FM14)-(FM13-FN13+FM14)</f>
        <v>#REF!</v>
      </c>
      <c r="FN18" s="117" t="e">
        <f>(FN17+FN14)-(FN13-FO13+FN14)</f>
        <v>#REF!</v>
      </c>
      <c r="FO18" s="117" t="e">
        <f>(FO17+FO14)-(FO13+FO14)</f>
        <v>#REF!</v>
      </c>
      <c r="FQ18" s="111" t="e">
        <f t="shared" si="39"/>
        <v>#REF!</v>
      </c>
      <c r="FR18" s="116" t="s">
        <v>405</v>
      </c>
      <c r="FS18" s="117" t="e">
        <f>(FS17+FS14)-(FS13-FT13+FS14)</f>
        <v>#REF!</v>
      </c>
      <c r="FT18" s="117" t="e">
        <f t="shared" ref="FT18" si="159">(FT17+FT14)-(FT13-FU13+FT14)</f>
        <v>#REF!</v>
      </c>
      <c r="FU18" s="117" t="e">
        <f t="shared" ref="FU18" si="160">(FU17+FU14)-(FU13-FV13+FU14)</f>
        <v>#REF!</v>
      </c>
      <c r="FV18" s="117" t="e">
        <f t="shared" ref="FV18" si="161">(FV17+FV14)-(FV13-FW13+FV14)</f>
        <v>#REF!</v>
      </c>
      <c r="FW18" s="117" t="e">
        <f t="shared" ref="FW18" si="162">(FW17+FW14)-(FW13-FX13+FW14)</f>
        <v>#REF!</v>
      </c>
      <c r="FX18" s="117" t="e">
        <f t="shared" ref="FX18" si="163">(FX17+FX14)-(FX13-FY13+FX14)</f>
        <v>#REF!</v>
      </c>
      <c r="FY18" s="117" t="e">
        <f t="shared" ref="FY18" si="164">(FY17+FY14)-(FY13-FZ13+FY14)</f>
        <v>#REF!</v>
      </c>
      <c r="FZ18" s="117" t="e">
        <f t="shared" ref="FZ18" si="165">(FZ17+FZ14)-(FZ13-GA13+FZ14)</f>
        <v>#REF!</v>
      </c>
      <c r="GA18" s="117" t="e">
        <f>(GA17+GA14)-(GA13-GB13+GA14)</f>
        <v>#REF!</v>
      </c>
      <c r="GB18" s="117" t="e">
        <f>(GB17+GB14)-(GB13+GB14)</f>
        <v>#REF!</v>
      </c>
      <c r="GD18" s="111" t="e">
        <f t="shared" si="40"/>
        <v>#REF!</v>
      </c>
      <c r="GE18" s="116" t="s">
        <v>405</v>
      </c>
      <c r="GF18" s="117" t="e">
        <f>(GF17+GF14)-(GF13-GG13+GF14)</f>
        <v>#REF!</v>
      </c>
      <c r="GG18" s="117" t="e">
        <f t="shared" ref="GG18" si="166">(GG17+GG14)-(GG13-GH13+GG14)</f>
        <v>#REF!</v>
      </c>
      <c r="GH18" s="117" t="e">
        <f t="shared" ref="GH18" si="167">(GH17+GH14)-(GH13-GI13+GH14)</f>
        <v>#REF!</v>
      </c>
      <c r="GI18" s="117" t="e">
        <f t="shared" ref="GI18" si="168">(GI17+GI14)-(GI13-GJ13+GI14)</f>
        <v>#REF!</v>
      </c>
      <c r="GJ18" s="117" t="e">
        <f t="shared" ref="GJ18" si="169">(GJ17+GJ14)-(GJ13-GK13+GJ14)</f>
        <v>#REF!</v>
      </c>
      <c r="GK18" s="117" t="e">
        <f t="shared" ref="GK18" si="170">(GK17+GK14)-(GK13-GL13+GK14)</f>
        <v>#REF!</v>
      </c>
      <c r="GL18" s="117" t="e">
        <f t="shared" ref="GL18" si="171">(GL17+GL14)-(GL13-GM13+GL14)</f>
        <v>#REF!</v>
      </c>
      <c r="GM18" s="117" t="e">
        <f t="shared" ref="GM18" si="172">(GM17+GM14)-(GM13-GN13+GM14)</f>
        <v>#REF!</v>
      </c>
      <c r="GN18" s="117" t="e">
        <f>(GN17+GN14)-(GN13-GO13+GN14)</f>
        <v>#REF!</v>
      </c>
      <c r="GO18" s="117" t="e">
        <f>(GO17+GO14)-(GO13+GO14)</f>
        <v>#REF!</v>
      </c>
      <c r="GQ18" s="111" t="e">
        <f t="shared" si="41"/>
        <v>#REF!</v>
      </c>
      <c r="GR18" s="116" t="s">
        <v>405</v>
      </c>
      <c r="GS18" s="117" t="e">
        <f>(GS17+GS14)-(GS13-GT13+GS14)</f>
        <v>#REF!</v>
      </c>
      <c r="GT18" s="117" t="e">
        <f t="shared" ref="GT18" si="173">(GT17+GT14)-(GT13-GU13+GT14)</f>
        <v>#REF!</v>
      </c>
      <c r="GU18" s="117" t="e">
        <f t="shared" ref="GU18" si="174">(GU17+GU14)-(GU13-GV13+GU14)</f>
        <v>#REF!</v>
      </c>
      <c r="GV18" s="117" t="e">
        <f t="shared" ref="GV18" si="175">(GV17+GV14)-(GV13-GW13+GV14)</f>
        <v>#REF!</v>
      </c>
      <c r="GW18" s="117" t="e">
        <f t="shared" ref="GW18" si="176">(GW17+GW14)-(GW13-GX13+GW14)</f>
        <v>#REF!</v>
      </c>
      <c r="GX18" s="117" t="e">
        <f t="shared" ref="GX18" si="177">(GX17+GX14)-(GX13-GY13+GX14)</f>
        <v>#REF!</v>
      </c>
      <c r="GY18" s="117" t="e">
        <f t="shared" ref="GY18" si="178">(GY17+GY14)-(GY13-GZ13+GY14)</f>
        <v>#REF!</v>
      </c>
      <c r="GZ18" s="117" t="e">
        <f t="shared" ref="GZ18" si="179">(GZ17+GZ14)-(GZ13-HA13+GZ14)</f>
        <v>#REF!</v>
      </c>
      <c r="HA18" s="117" t="e">
        <f>(HA17+HA14)-(HA13-HB13+HA14)</f>
        <v>#REF!</v>
      </c>
      <c r="HB18" s="117" t="e">
        <f>(HB17+HB14)-(HB13+HB14)</f>
        <v>#REF!</v>
      </c>
      <c r="HD18" s="111" t="e">
        <f t="shared" si="42"/>
        <v>#REF!</v>
      </c>
      <c r="HE18" s="116" t="s">
        <v>405</v>
      </c>
      <c r="HF18" s="117" t="e">
        <f>(HF17+HF14)-(HF13-HG13+HF14)</f>
        <v>#REF!</v>
      </c>
      <c r="HG18" s="117" t="e">
        <f t="shared" ref="HG18" si="180">(HG17+HG14)-(HG13-HH13+HG14)</f>
        <v>#REF!</v>
      </c>
      <c r="HH18" s="117" t="e">
        <f t="shared" ref="HH18" si="181">(HH17+HH14)-(HH13-HI13+HH14)</f>
        <v>#REF!</v>
      </c>
      <c r="HI18" s="117" t="e">
        <f t="shared" ref="HI18" si="182">(HI17+HI14)-(HI13-HJ13+HI14)</f>
        <v>#REF!</v>
      </c>
      <c r="HJ18" s="117" t="e">
        <f t="shared" ref="HJ18" si="183">(HJ17+HJ14)-(HJ13-HK13+HJ14)</f>
        <v>#REF!</v>
      </c>
      <c r="HK18" s="117" t="e">
        <f t="shared" ref="HK18" si="184">(HK17+HK14)-(HK13-HL13+HK14)</f>
        <v>#REF!</v>
      </c>
      <c r="HL18" s="117" t="e">
        <f t="shared" ref="HL18" si="185">(HL17+HL14)-(HL13-HM13+HL14)</f>
        <v>#REF!</v>
      </c>
      <c r="HM18" s="117" t="e">
        <f t="shared" ref="HM18" si="186">(HM17+HM14)-(HM13-HN13+HM14)</f>
        <v>#REF!</v>
      </c>
      <c r="HN18" s="117" t="e">
        <f>(HN17+HN14)-(HN13-HO13+HN14)</f>
        <v>#REF!</v>
      </c>
      <c r="HO18" s="117" t="e">
        <f>(HO17+HO14)-(HO13+HO14)</f>
        <v>#REF!</v>
      </c>
    </row>
    <row r="19" spans="2:223" s="29" customFormat="1" ht="27" x14ac:dyDescent="0.25">
      <c r="B19" s="113">
        <f t="shared" si="26"/>
        <v>16</v>
      </c>
      <c r="C19" s="118" t="str">
        <f>'Sea Harvest Group'!N4</f>
        <v>Sea Harvest (December)</v>
      </c>
      <c r="D19" s="72" t="str">
        <f>VLOOKUP(D$1,'Tiger Brands'!$N$3:$X$70,D2,FALSE)</f>
        <v>1,477,400</v>
      </c>
      <c r="E19" s="72" t="str">
        <f>VLOOKUP(E$1,'Tiger Brands'!$N$3:$X$70,E2,FALSE)</f>
        <v>1,695,400</v>
      </c>
      <c r="F19" s="72" t="str">
        <f>VLOOKUP(F$1,'Tiger Brands'!$N$3:$X$70,F2,FALSE)</f>
        <v>1,774,200</v>
      </c>
      <c r="G19" s="72" t="str">
        <f>VLOOKUP(G$1,'Tiger Brands'!$N$3:$X$70,G2,FALSE)</f>
        <v>2,098,600</v>
      </c>
      <c r="H19" s="72" t="str">
        <f>VLOOKUP(H$1,'Tiger Brands'!$N$3:$X$70,H2,FALSE)</f>
        <v>2,239,100</v>
      </c>
      <c r="I19" s="72" t="str">
        <f>VLOOKUP(I$1,'Tiger Brands'!$N$3:$X$70,I2,FALSE)</f>
        <v>2,411,200</v>
      </c>
      <c r="J19" s="72" t="str">
        <f>VLOOKUP(J$1,'Tiger Brands'!$N$3:$X$70,J2,FALSE)</f>
        <v>3,173,200</v>
      </c>
      <c r="K19" s="72" t="str">
        <f>VLOOKUP(K$1,'Tiger Brands'!$N$3:$X$70,K2,FALSE)</f>
        <v>2,361,100</v>
      </c>
      <c r="L19" s="72" t="str">
        <f>VLOOKUP(L$1,'Tiger Brands'!$N$3:$X$70,L2,FALSE)</f>
        <v>2,361,800</v>
      </c>
      <c r="M19" s="72" t="str">
        <f>VLOOKUP(M$1,'Tiger Brands'!$N$3:$X$70,M2,FALSE)</f>
        <v>1,156,100</v>
      </c>
      <c r="N19" s="70">
        <f t="shared" si="17"/>
        <v>0</v>
      </c>
      <c r="O19" s="85" t="str">
        <f t="shared" si="18"/>
        <v>Yes-To be included in the study</v>
      </c>
      <c r="Q19" s="111">
        <f t="shared" si="27"/>
        <v>16</v>
      </c>
      <c r="R19" s="111" t="str">
        <f t="shared" si="19"/>
        <v>Sea Harvest (December)</v>
      </c>
      <c r="S19" s="72" t="str">
        <f>VLOOKUP(S$1,'Tiger Brands'!$N$3:$X$70,S2,FALSE)</f>
        <v>18,958,700</v>
      </c>
      <c r="T19" s="72" t="str">
        <f>VLOOKUP(T$1,'Tiger Brands'!$N$3:$X$70,T2,FALSE)</f>
        <v>20,481,200</v>
      </c>
      <c r="U19" s="72" t="str">
        <f>VLOOKUP(U$1,'Tiger Brands'!$N$3:$X$70,U2,FALSE)</f>
        <v>20,382,200</v>
      </c>
      <c r="V19" s="72" t="str">
        <f>VLOOKUP(V$1,'Tiger Brands'!$N$3:$X$70,V2,FALSE)</f>
        <v>20,588,400</v>
      </c>
      <c r="W19" s="72" t="str">
        <f>VLOOKUP(W$1,'Tiger Brands'!$N$3:$X$70,W2,FALSE)</f>
        <v>20,621,300</v>
      </c>
      <c r="X19" s="72" t="str">
        <f>VLOOKUP(X$1,'Tiger Brands'!$N$3:$X$70,X2,FALSE)</f>
        <v>20,325,300</v>
      </c>
      <c r="Y19" s="72" t="str">
        <f>VLOOKUP(Y$1,'Tiger Brands'!$N$3:$X$70,Y2,FALSE)</f>
        <v>19,794,900</v>
      </c>
      <c r="Z19" s="72" t="str">
        <f>VLOOKUP(Z$1,'Tiger Brands'!$N$3:$X$70,Z2,FALSE)</f>
        <v>13,841,300</v>
      </c>
      <c r="AA19" s="72" t="str">
        <f>VLOOKUP(AA$1,'Tiger Brands'!$N$3:$X$70,AA2,FALSE)</f>
        <v>12,370,400</v>
      </c>
      <c r="AB19" s="72" t="str">
        <f>VLOOKUP(AB$1,'Tiger Brands'!$N$3:$X$70,AB2,FALSE)</f>
        <v>10,998,100</v>
      </c>
      <c r="AD19" s="111">
        <f t="shared" si="28"/>
        <v>16</v>
      </c>
      <c r="AE19" s="111" t="str">
        <f t="shared" si="20"/>
        <v>Sea Harvest (December)</v>
      </c>
      <c r="AF19" s="92" t="e">
        <f>VLOOKUP(AF$1,'Tiger Brands'!$N$3:$X$70,AF2,FALSE)</f>
        <v>#VALUE!</v>
      </c>
      <c r="AG19" s="92" t="e">
        <f>VLOOKUP(AG$1,'Tiger Brands'!$N$3:$X$70,AG2,FALSE)</f>
        <v>#VALUE!</v>
      </c>
      <c r="AH19" s="92" t="e">
        <f>VLOOKUP(AH$1,'Tiger Brands'!$N$3:$X$70,AH2,FALSE)</f>
        <v>#VALUE!</v>
      </c>
      <c r="AI19" s="92" t="e">
        <f>VLOOKUP(AI$1,'Tiger Brands'!$N$3:$X$70,AI2,FALSE)</f>
        <v>#VALUE!</v>
      </c>
      <c r="AJ19" s="92" t="e">
        <f>VLOOKUP(AJ$1,'Tiger Brands'!$N$3:$X$70,AJ2,FALSE)</f>
        <v>#VALUE!</v>
      </c>
      <c r="AK19" s="92" t="e">
        <f>VLOOKUP(AK$1,'Tiger Brands'!$N$3:$X$70,AK2,FALSE)</f>
        <v>#VALUE!</v>
      </c>
      <c r="AL19" s="92" t="e">
        <f>VLOOKUP(AL$1,'Tiger Brands'!$N$3:$X$70,AL2,FALSE)</f>
        <v>#VALUE!</v>
      </c>
      <c r="AM19" s="92" t="e">
        <f>VLOOKUP(AM$1,'Tiger Brands'!$N$3:$X$70,AM2,FALSE)</f>
        <v>#VALUE!</v>
      </c>
      <c r="AN19" s="92" t="e">
        <f>VLOOKUP(AN$1,'Tiger Brands'!$N$3:$X$70,AN2,FALSE)</f>
        <v>#VALUE!</v>
      </c>
      <c r="AO19" s="92" t="e">
        <f>VLOOKUP(AO$1,'Tiger Brands'!$N$3:$X$70,AO2,FALSE)</f>
        <v>#VALUE!</v>
      </c>
      <c r="AQ19" s="111">
        <f t="shared" si="29"/>
        <v>16</v>
      </c>
      <c r="AR19" s="111" t="str">
        <f t="shared" si="21"/>
        <v>Sea Harvest (December)</v>
      </c>
      <c r="AS19" s="161" t="e">
        <f>VLOOKUP(AS$1,'Tiger Brands'!$N$3:$X$70,AS2,FALSE)</f>
        <v>#REF!</v>
      </c>
      <c r="AT19" s="161" t="e">
        <f>VLOOKUP(AT$1,'Tiger Brands'!$N$3:$X$70,AT2,FALSE)</f>
        <v>#REF!</v>
      </c>
      <c r="AU19" s="161" t="e">
        <f>VLOOKUP(AU$1,'Tiger Brands'!$N$3:$X$70,AU2,FALSE)</f>
        <v>#REF!</v>
      </c>
      <c r="AV19" s="161" t="e">
        <f>VLOOKUP(AV$1,'Tiger Brands'!$N$3:$X$70,AV2,FALSE)</f>
        <v>#REF!</v>
      </c>
      <c r="AW19" s="161" t="e">
        <f>VLOOKUP(AW$1,'Tiger Brands'!$N$3:$X$70,AW2,FALSE)</f>
        <v>#REF!</v>
      </c>
      <c r="AX19" s="161" t="e">
        <f>VLOOKUP(AX$1,'Tiger Brands'!$N$3:$X$70,AX2,FALSE)</f>
        <v>#REF!</v>
      </c>
      <c r="AY19" s="161" t="e">
        <f>VLOOKUP(AY$1,'Tiger Brands'!$N$3:$X$70,AY2,FALSE)</f>
        <v>#REF!</v>
      </c>
      <c r="AZ19" s="161" t="e">
        <f>VLOOKUP(AZ$1,'Tiger Brands'!$N$3:$X$70,AZ2,FALSE)</f>
        <v>#REF!</v>
      </c>
      <c r="BA19" s="161" t="e">
        <f>VLOOKUP(BA$1,'Tiger Brands'!$N$3:$X$70,BA2,FALSE)</f>
        <v>#REF!</v>
      </c>
      <c r="BB19" s="161" t="e">
        <f>VLOOKUP(BB$1,'Tiger Brands'!$N$3:$X$70,BB2,FALSE)</f>
        <v>#REF!</v>
      </c>
      <c r="BD19" s="111">
        <f t="shared" si="30"/>
        <v>16</v>
      </c>
      <c r="BE19" s="111" t="str">
        <f t="shared" si="22"/>
        <v>Sea Harvest (December)</v>
      </c>
      <c r="BF19" s="94" t="e">
        <f>VLOOKUP(BF$1,'Tiger Brands'!$N$3:$X$70,BF2,FALSE)</f>
        <v>#DIV/0!</v>
      </c>
      <c r="BG19" s="94" t="e">
        <f>VLOOKUP(BG$1,'Tiger Brands'!$N$3:$X$70,BG2,FALSE)</f>
        <v>#DIV/0!</v>
      </c>
      <c r="BH19" s="94" t="e">
        <f>VLOOKUP(BH$1,'Tiger Brands'!$N$3:$X$70,BH2,FALSE)</f>
        <v>#DIV/0!</v>
      </c>
      <c r="BI19" s="94" t="e">
        <f>VLOOKUP(BI$1,'Tiger Brands'!$N$3:$X$70,BI2,FALSE)</f>
        <v>#DIV/0!</v>
      </c>
      <c r="BJ19" s="94" t="e">
        <f>VLOOKUP(BJ$1,'Tiger Brands'!$N$3:$X$70,BJ2,FALSE)</f>
        <v>#DIV/0!</v>
      </c>
      <c r="BK19" s="94" t="e">
        <f>VLOOKUP(BK$1,'Tiger Brands'!$N$3:$X$70,BK2,FALSE)</f>
        <v>#DIV/0!</v>
      </c>
      <c r="BL19" s="94" t="e">
        <f>VLOOKUP(BL$1,'Tiger Brands'!$N$3:$X$70,BL2,FALSE)</f>
        <v>#DIV/0!</v>
      </c>
      <c r="BM19" s="94" t="e">
        <f>VLOOKUP(BM$1,'Tiger Brands'!$N$3:$X$70,BM2,FALSE)</f>
        <v>#DIV/0!</v>
      </c>
      <c r="BN19" s="94" t="e">
        <f>VLOOKUP(BN$1,'Tiger Brands'!$N$3:$X$70,BN2,FALSE)</f>
        <v>#DIV/0!</v>
      </c>
      <c r="BO19" s="94" t="e">
        <f>VLOOKUP(BO$1,'Tiger Brands'!$N$3:$X$70,BO2,FALSE)</f>
        <v>#DIV/0!</v>
      </c>
      <c r="BQ19" s="111">
        <f t="shared" si="31"/>
        <v>16</v>
      </c>
      <c r="BR19" s="111" t="str">
        <f t="shared" si="23"/>
        <v>Sea Harvest (December)</v>
      </c>
      <c r="BS19" s="94">
        <f>VLOOKUP(BS$1,'Tiger Brands'!$N$3:$X$70,BS2,FALSE)</f>
        <v>0</v>
      </c>
      <c r="BT19" s="94">
        <f>VLOOKUP(BT$1,'Tiger Brands'!$N$3:$X$70,BT2,FALSE)</f>
        <v>0</v>
      </c>
      <c r="BU19" s="94">
        <f>VLOOKUP(BU$1,'Tiger Brands'!$N$3:$X$70,BU2,FALSE)</f>
        <v>0</v>
      </c>
      <c r="BV19" s="94">
        <f>VLOOKUP(BV$1,'Tiger Brands'!$N$3:$X$70,BV2,FALSE)</f>
        <v>0</v>
      </c>
      <c r="BW19" s="94">
        <f>VLOOKUP(BW$1,'Tiger Brands'!$N$3:$X$70,BW2,FALSE)</f>
        <v>0</v>
      </c>
      <c r="BX19" s="94">
        <f>VLOOKUP(BX$1,'Tiger Brands'!$N$3:$X$70,BX2,FALSE)</f>
        <v>0</v>
      </c>
      <c r="BY19" s="94">
        <f>VLOOKUP(BY$1,'Tiger Brands'!$N$3:$X$70,BY2,FALSE)</f>
        <v>0</v>
      </c>
      <c r="BZ19" s="94">
        <f>VLOOKUP(BZ$1,'Tiger Brands'!$N$3:$X$70,BZ2,FALSE)</f>
        <v>0</v>
      </c>
      <c r="CA19" s="94">
        <f>VLOOKUP(CA$1,'Tiger Brands'!$N$3:$X$70,CA2,FALSE)</f>
        <v>0</v>
      </c>
      <c r="CB19" s="94">
        <f>VLOOKUP(CB$1,'Tiger Brands'!$N$3:$X$70,CB2,FALSE)</f>
        <v>0</v>
      </c>
      <c r="CD19" s="111">
        <f t="shared" si="32"/>
        <v>16</v>
      </c>
      <c r="CE19" s="111" t="str">
        <f t="shared" si="24"/>
        <v>Sea Harvest (December)</v>
      </c>
      <c r="CF19" s="94" t="e">
        <f>VLOOKUP(CF$1,'Tiger Brands'!$N$3:$X$70,CF2,FALSE)</f>
        <v>#DIV/0!</v>
      </c>
      <c r="CG19" s="94" t="e">
        <f>VLOOKUP(CG$1,'Tiger Brands'!$N$3:$X$70,CG2,FALSE)</f>
        <v>#DIV/0!</v>
      </c>
      <c r="CH19" s="94" t="e">
        <f>VLOOKUP(CH$1,'Tiger Brands'!$N$3:$X$70,CH2,FALSE)</f>
        <v>#DIV/0!</v>
      </c>
      <c r="CI19" s="94" t="e">
        <f>VLOOKUP(CI$1,'Tiger Brands'!$N$3:$X$70,CI2,FALSE)</f>
        <v>#DIV/0!</v>
      </c>
      <c r="CJ19" s="94" t="e">
        <f>VLOOKUP(CJ$1,'Tiger Brands'!$N$3:$X$70,CJ2,FALSE)</f>
        <v>#DIV/0!</v>
      </c>
      <c r="CK19" s="94" t="e">
        <f>VLOOKUP(CK$1,'Tiger Brands'!$N$3:$X$70,CK2,FALSE)</f>
        <v>#DIV/0!</v>
      </c>
      <c r="CL19" s="94" t="e">
        <f>VLOOKUP(CL$1,'Tiger Brands'!$N$3:$X$70,CL2,FALSE)</f>
        <v>#DIV/0!</v>
      </c>
      <c r="CM19" s="94" t="e">
        <f>VLOOKUP(CM$1,'Tiger Brands'!$N$3:$X$70,CM2,FALSE)</f>
        <v>#DIV/0!</v>
      </c>
      <c r="CN19" s="94" t="e">
        <f>VLOOKUP(CN$1,'Tiger Brands'!$N$3:$X$70,CN2,FALSE)</f>
        <v>#DIV/0!</v>
      </c>
      <c r="CO19" s="94" t="e">
        <f>VLOOKUP(CO$1,'Tiger Brands'!$N$3:$X$70,CO2,FALSE)</f>
        <v>#DIV/0!</v>
      </c>
      <c r="CQ19" s="111">
        <f t="shared" si="33"/>
        <v>16</v>
      </c>
      <c r="CR19" s="111" t="str">
        <f t="shared" si="25"/>
        <v>Sea Harvest (December)</v>
      </c>
      <c r="CS19" s="94" t="e">
        <f>VLOOKUP(CS$1,'Tiger Brands'!$N$3:$X$70,CS2,FALSE)</f>
        <v>#REF!</v>
      </c>
      <c r="CT19" s="94" t="e">
        <f>VLOOKUP(CT$1,'Tiger Brands'!$N$3:$X$70,CT2,FALSE)</f>
        <v>#REF!</v>
      </c>
      <c r="CU19" s="94" t="e">
        <f>VLOOKUP(CU$1,'Tiger Brands'!$N$3:$X$70,CU2,FALSE)</f>
        <v>#REF!</v>
      </c>
      <c r="CV19" s="94" t="e">
        <f>VLOOKUP(CV$1,'Tiger Brands'!$N$3:$X$70,CV2,FALSE)</f>
        <v>#REF!</v>
      </c>
      <c r="CW19" s="94" t="e">
        <f>VLOOKUP(CW$1,'Tiger Brands'!$N$3:$X$70,CW2,FALSE)</f>
        <v>#REF!</v>
      </c>
      <c r="CX19" s="94" t="e">
        <f>VLOOKUP(CX$1,'Tiger Brands'!$N$3:$X$70,CX2,FALSE)</f>
        <v>#REF!</v>
      </c>
      <c r="CY19" s="94" t="e">
        <f>VLOOKUP(CY$1,'Tiger Brands'!$N$3:$X$70,CY2,FALSE)</f>
        <v>#REF!</v>
      </c>
      <c r="CZ19" s="94" t="e">
        <f>VLOOKUP(CZ$1,'Tiger Brands'!$N$3:$X$70,CZ2,FALSE)</f>
        <v>#REF!</v>
      </c>
      <c r="DA19" s="94" t="e">
        <f>VLOOKUP(DA$1,'Tiger Brands'!$N$3:$X$70,DA2,FALSE)</f>
        <v>#REF!</v>
      </c>
      <c r="DB19" s="94" t="e">
        <f>VLOOKUP(DB$1,'Tiger Brands'!$N$3:$X$70,DB2,FALSE)</f>
        <v>#REF!</v>
      </c>
      <c r="DD19" s="111" t="e">
        <f t="shared" si="34"/>
        <v>#REF!</v>
      </c>
      <c r="DE19" s="116" t="s">
        <v>406</v>
      </c>
      <c r="DF19" s="121" t="e">
        <f>DF18/DF9</f>
        <v>#REF!</v>
      </c>
      <c r="DG19" s="121" t="e">
        <f>DG18/DG9</f>
        <v>#REF!</v>
      </c>
      <c r="DH19" s="121" t="e">
        <f t="shared" ref="DH19:DO19" si="187">DH18/DH9</f>
        <v>#REF!</v>
      </c>
      <c r="DI19" s="121" t="e">
        <f t="shared" si="187"/>
        <v>#REF!</v>
      </c>
      <c r="DJ19" s="121" t="e">
        <f t="shared" si="187"/>
        <v>#REF!</v>
      </c>
      <c r="DK19" s="121" t="e">
        <f t="shared" si="187"/>
        <v>#REF!</v>
      </c>
      <c r="DL19" s="121" t="e">
        <f t="shared" si="187"/>
        <v>#REF!</v>
      </c>
      <c r="DM19" s="121" t="e">
        <f t="shared" si="187"/>
        <v>#REF!</v>
      </c>
      <c r="DN19" s="121" t="e">
        <f t="shared" si="187"/>
        <v>#REF!</v>
      </c>
      <c r="DO19" s="121" t="e">
        <f t="shared" si="187"/>
        <v>#REF!</v>
      </c>
      <c r="DQ19" s="111" t="e">
        <f t="shared" si="35"/>
        <v>#REF!</v>
      </c>
      <c r="DR19" s="116" t="s">
        <v>406</v>
      </c>
      <c r="DS19" s="121" t="e">
        <f>DS18/DS9</f>
        <v>#REF!</v>
      </c>
      <c r="DT19" s="121" t="e">
        <f>DT18/DT9</f>
        <v>#REF!</v>
      </c>
      <c r="DU19" s="121" t="e">
        <f t="shared" ref="DU19:EB19" si="188">DU18/DU9</f>
        <v>#REF!</v>
      </c>
      <c r="DV19" s="121" t="e">
        <f t="shared" si="188"/>
        <v>#REF!</v>
      </c>
      <c r="DW19" s="121" t="e">
        <f t="shared" si="188"/>
        <v>#REF!</v>
      </c>
      <c r="DX19" s="121" t="e">
        <f t="shared" si="188"/>
        <v>#REF!</v>
      </c>
      <c r="DY19" s="121" t="e">
        <f t="shared" si="188"/>
        <v>#REF!</v>
      </c>
      <c r="DZ19" s="121" t="e">
        <f t="shared" si="188"/>
        <v>#REF!</v>
      </c>
      <c r="EA19" s="121" t="e">
        <f t="shared" si="188"/>
        <v>#REF!</v>
      </c>
      <c r="EB19" s="121" t="e">
        <f t="shared" si="188"/>
        <v>#REF!</v>
      </c>
      <c r="ED19" s="111" t="e">
        <f t="shared" si="36"/>
        <v>#REF!</v>
      </c>
      <c r="EE19" s="116" t="s">
        <v>406</v>
      </c>
      <c r="EF19" s="121" t="e">
        <f>EF18/EF9</f>
        <v>#REF!</v>
      </c>
      <c r="EG19" s="121" t="e">
        <f>EG18/EG9</f>
        <v>#REF!</v>
      </c>
      <c r="EH19" s="121" t="e">
        <f t="shared" ref="EH19:EO19" si="189">EH18/EH9</f>
        <v>#REF!</v>
      </c>
      <c r="EI19" s="121" t="e">
        <f t="shared" si="189"/>
        <v>#REF!</v>
      </c>
      <c r="EJ19" s="121" t="e">
        <f t="shared" si="189"/>
        <v>#REF!</v>
      </c>
      <c r="EK19" s="121" t="e">
        <f t="shared" si="189"/>
        <v>#REF!</v>
      </c>
      <c r="EL19" s="121" t="e">
        <f t="shared" si="189"/>
        <v>#REF!</v>
      </c>
      <c r="EM19" s="121" t="e">
        <f t="shared" si="189"/>
        <v>#REF!</v>
      </c>
      <c r="EN19" s="121" t="e">
        <f t="shared" si="189"/>
        <v>#REF!</v>
      </c>
      <c r="EO19" s="121" t="e">
        <f t="shared" si="189"/>
        <v>#REF!</v>
      </c>
      <c r="EQ19" s="111" t="e">
        <f t="shared" si="37"/>
        <v>#REF!</v>
      </c>
      <c r="ER19" s="116" t="s">
        <v>406</v>
      </c>
      <c r="ES19" s="121" t="e">
        <f>ES18/ES9</f>
        <v>#REF!</v>
      </c>
      <c r="ET19" s="121" t="e">
        <f>ET18/ET9</f>
        <v>#REF!</v>
      </c>
      <c r="EU19" s="121" t="e">
        <f t="shared" ref="EU19:FB19" si="190">EU18/EU9</f>
        <v>#REF!</v>
      </c>
      <c r="EV19" s="121" t="e">
        <f t="shared" si="190"/>
        <v>#REF!</v>
      </c>
      <c r="EW19" s="121" t="e">
        <f t="shared" si="190"/>
        <v>#REF!</v>
      </c>
      <c r="EX19" s="121" t="e">
        <f t="shared" si="190"/>
        <v>#REF!</v>
      </c>
      <c r="EY19" s="121" t="e">
        <f t="shared" si="190"/>
        <v>#REF!</v>
      </c>
      <c r="EZ19" s="121" t="e">
        <f t="shared" si="190"/>
        <v>#REF!</v>
      </c>
      <c r="FA19" s="121" t="e">
        <f t="shared" si="190"/>
        <v>#REF!</v>
      </c>
      <c r="FB19" s="121" t="e">
        <f t="shared" si="190"/>
        <v>#REF!</v>
      </c>
      <c r="FD19" s="111" t="e">
        <f t="shared" si="38"/>
        <v>#REF!</v>
      </c>
      <c r="FE19" s="116" t="s">
        <v>406</v>
      </c>
      <c r="FF19" s="121" t="e">
        <f>FF18/FF9</f>
        <v>#REF!</v>
      </c>
      <c r="FG19" s="121" t="e">
        <f>FG18/FG9</f>
        <v>#REF!</v>
      </c>
      <c r="FH19" s="121" t="e">
        <f t="shared" ref="FH19:FO19" si="191">FH18/FH9</f>
        <v>#REF!</v>
      </c>
      <c r="FI19" s="121" t="e">
        <f t="shared" si="191"/>
        <v>#REF!</v>
      </c>
      <c r="FJ19" s="121" t="e">
        <f t="shared" si="191"/>
        <v>#REF!</v>
      </c>
      <c r="FK19" s="121" t="e">
        <f t="shared" si="191"/>
        <v>#REF!</v>
      </c>
      <c r="FL19" s="121" t="e">
        <f t="shared" si="191"/>
        <v>#REF!</v>
      </c>
      <c r="FM19" s="121" t="e">
        <f t="shared" si="191"/>
        <v>#REF!</v>
      </c>
      <c r="FN19" s="121" t="e">
        <f t="shared" si="191"/>
        <v>#REF!</v>
      </c>
      <c r="FO19" s="121" t="e">
        <f t="shared" si="191"/>
        <v>#REF!</v>
      </c>
      <c r="FQ19" s="111" t="e">
        <f t="shared" si="39"/>
        <v>#REF!</v>
      </c>
      <c r="FR19" s="116" t="s">
        <v>406</v>
      </c>
      <c r="FS19" s="121" t="e">
        <f>FS18/FS9</f>
        <v>#REF!</v>
      </c>
      <c r="FT19" s="121" t="e">
        <f>FT18/FT9</f>
        <v>#REF!</v>
      </c>
      <c r="FU19" s="121" t="e">
        <f t="shared" ref="FU19:GB19" si="192">FU18/FU9</f>
        <v>#REF!</v>
      </c>
      <c r="FV19" s="121" t="e">
        <f t="shared" si="192"/>
        <v>#REF!</v>
      </c>
      <c r="FW19" s="121" t="e">
        <f t="shared" si="192"/>
        <v>#REF!</v>
      </c>
      <c r="FX19" s="121" t="e">
        <f t="shared" si="192"/>
        <v>#REF!</v>
      </c>
      <c r="FY19" s="121" t="e">
        <f t="shared" si="192"/>
        <v>#REF!</v>
      </c>
      <c r="FZ19" s="121" t="e">
        <f t="shared" si="192"/>
        <v>#REF!</v>
      </c>
      <c r="GA19" s="121" t="e">
        <f t="shared" si="192"/>
        <v>#REF!</v>
      </c>
      <c r="GB19" s="121" t="e">
        <f t="shared" si="192"/>
        <v>#REF!</v>
      </c>
      <c r="GD19" s="111" t="e">
        <f t="shared" si="40"/>
        <v>#REF!</v>
      </c>
      <c r="GE19" s="116" t="s">
        <v>406</v>
      </c>
      <c r="GF19" s="121" t="e">
        <f>GF18/GF9</f>
        <v>#REF!</v>
      </c>
      <c r="GG19" s="121" t="e">
        <f>GG18/GG9</f>
        <v>#REF!</v>
      </c>
      <c r="GH19" s="121" t="e">
        <f t="shared" ref="GH19:GO19" si="193">GH18/GH9</f>
        <v>#REF!</v>
      </c>
      <c r="GI19" s="121" t="e">
        <f t="shared" si="193"/>
        <v>#REF!</v>
      </c>
      <c r="GJ19" s="121" t="e">
        <f t="shared" si="193"/>
        <v>#REF!</v>
      </c>
      <c r="GK19" s="121" t="e">
        <f t="shared" si="193"/>
        <v>#REF!</v>
      </c>
      <c r="GL19" s="121" t="e">
        <f t="shared" si="193"/>
        <v>#REF!</v>
      </c>
      <c r="GM19" s="121" t="e">
        <f t="shared" si="193"/>
        <v>#REF!</v>
      </c>
      <c r="GN19" s="121" t="e">
        <f t="shared" si="193"/>
        <v>#REF!</v>
      </c>
      <c r="GO19" s="121" t="e">
        <f t="shared" si="193"/>
        <v>#REF!</v>
      </c>
      <c r="GQ19" s="111" t="e">
        <f t="shared" si="41"/>
        <v>#REF!</v>
      </c>
      <c r="GR19" s="116" t="s">
        <v>406</v>
      </c>
      <c r="GS19" s="121" t="e">
        <f>GS18/GS9</f>
        <v>#REF!</v>
      </c>
      <c r="GT19" s="121" t="e">
        <f>GT18/GT9</f>
        <v>#REF!</v>
      </c>
      <c r="GU19" s="121" t="e">
        <f t="shared" ref="GU19:HB19" si="194">GU18/GU9</f>
        <v>#REF!</v>
      </c>
      <c r="GV19" s="121" t="e">
        <f t="shared" si="194"/>
        <v>#REF!</v>
      </c>
      <c r="GW19" s="121" t="e">
        <f t="shared" si="194"/>
        <v>#REF!</v>
      </c>
      <c r="GX19" s="121" t="e">
        <f t="shared" si="194"/>
        <v>#REF!</v>
      </c>
      <c r="GY19" s="121" t="e">
        <f t="shared" si="194"/>
        <v>#REF!</v>
      </c>
      <c r="GZ19" s="121" t="e">
        <f t="shared" si="194"/>
        <v>#REF!</v>
      </c>
      <c r="HA19" s="121" t="e">
        <f t="shared" si="194"/>
        <v>#REF!</v>
      </c>
      <c r="HB19" s="121" t="e">
        <f t="shared" si="194"/>
        <v>#REF!</v>
      </c>
      <c r="HD19" s="111" t="e">
        <f t="shared" si="42"/>
        <v>#REF!</v>
      </c>
      <c r="HE19" s="116" t="s">
        <v>406</v>
      </c>
      <c r="HF19" s="121" t="e">
        <f>HF18/HF9</f>
        <v>#REF!</v>
      </c>
      <c r="HG19" s="121" t="e">
        <f>HG18/HG9</f>
        <v>#REF!</v>
      </c>
      <c r="HH19" s="121" t="e">
        <f t="shared" ref="HH19:HO19" si="195">HH18/HH9</f>
        <v>#REF!</v>
      </c>
      <c r="HI19" s="121" t="e">
        <f t="shared" si="195"/>
        <v>#REF!</v>
      </c>
      <c r="HJ19" s="121" t="e">
        <f t="shared" si="195"/>
        <v>#REF!</v>
      </c>
      <c r="HK19" s="121" t="e">
        <f t="shared" si="195"/>
        <v>#REF!</v>
      </c>
      <c r="HL19" s="121" t="e">
        <f t="shared" si="195"/>
        <v>#REF!</v>
      </c>
      <c r="HM19" s="121" t="e">
        <f t="shared" si="195"/>
        <v>#REF!</v>
      </c>
      <c r="HN19" s="121" t="e">
        <f t="shared" si="195"/>
        <v>#REF!</v>
      </c>
      <c r="HO19" s="121" t="e">
        <f t="shared" si="195"/>
        <v>#REF!</v>
      </c>
    </row>
    <row r="20" spans="2:223" s="29" customFormat="1" ht="18" customHeight="1" x14ac:dyDescent="0.25">
      <c r="B20" s="113">
        <f t="shared" si="26"/>
        <v>17</v>
      </c>
      <c r="C20" s="118" t="str">
        <f>'Tiger Brands'!N4</f>
        <v>TIGBRANDS (September)</v>
      </c>
      <c r="D20" s="72">
        <f>VLOOKUP(D$1,'Sea Harvest Group'!$N$3:$X$70,D2,FALSE)</f>
        <v>849.61500000000001</v>
      </c>
      <c r="E20" s="72">
        <f>VLOOKUP(E$1,'Sea Harvest Group'!$N$3:$X$70,E2,FALSE)</f>
        <v>621.54899999999998</v>
      </c>
      <c r="F20" s="72">
        <f>VLOOKUP(F$1,'Sea Harvest Group'!$N$3:$X$70,F2,FALSE)</f>
        <v>84.22</v>
      </c>
      <c r="G20" s="72">
        <f>VLOOKUP(G$1,'Sea Harvest Group'!$N$3:$X$70,G2,FALSE)</f>
        <v>0</v>
      </c>
      <c r="H20" s="72">
        <f>VLOOKUP(H$1,'Sea Harvest Group'!$N$3:$X$70,H2,FALSE)</f>
        <v>0</v>
      </c>
      <c r="I20" s="72">
        <f>VLOOKUP(I$1,'Sea Harvest Group'!$N$3:$X$70,I2,FALSE)</f>
        <v>0</v>
      </c>
      <c r="J20" s="72">
        <f>VLOOKUP(J$1,'Sea Harvest Group'!$N$3:$X$70,J2,FALSE)</f>
        <v>0</v>
      </c>
      <c r="K20" s="72">
        <f>VLOOKUP(K$1,'Sea Harvest Group'!$N$3:$X$70,K2,FALSE)</f>
        <v>0</v>
      </c>
      <c r="L20" s="72">
        <f>VLOOKUP(L$1,'Sea Harvest Group'!$N$3:$X$70,L2,FALSE)</f>
        <v>0</v>
      </c>
      <c r="M20" s="72">
        <f>VLOOKUP(M$1,'Sea Harvest Group'!$N$3:$X$70,M2,FALSE)</f>
        <v>0</v>
      </c>
      <c r="N20" s="70">
        <f t="shared" si="17"/>
        <v>7</v>
      </c>
      <c r="O20" s="85" t="str">
        <f t="shared" si="18"/>
        <v>No-exclude from study</v>
      </c>
      <c r="Q20" s="111">
        <f t="shared" si="27"/>
        <v>17</v>
      </c>
      <c r="R20" s="111" t="str">
        <f t="shared" si="19"/>
        <v>TIGBRANDS (September)</v>
      </c>
      <c r="S20" s="72" t="str">
        <f>VLOOKUP(S$1,'Sea Harvest Group'!$N$3:$X$70,S2,FALSE)</f>
        <v>4,026,843</v>
      </c>
      <c r="T20" s="72" t="str">
        <f>VLOOKUP(T$1,'Sea Harvest Group'!$N$3:$X$70,T2,FALSE)</f>
        <v>3,610,572</v>
      </c>
      <c r="U20" s="72" t="str">
        <f>VLOOKUP(U$1,'Sea Harvest Group'!$N$3:$X$70,U2,FALSE)</f>
        <v>1,994,494</v>
      </c>
      <c r="V20" s="72">
        <f>VLOOKUP(V$1,'Sea Harvest Group'!$N$3:$X$70,V2,FALSE)</f>
        <v>0</v>
      </c>
      <c r="W20" s="72">
        <f>VLOOKUP(W$1,'Sea Harvest Group'!$N$3:$X$70,W2,FALSE)</f>
        <v>0</v>
      </c>
      <c r="X20" s="72">
        <f>VLOOKUP(X$1,'Sea Harvest Group'!$N$3:$X$70,X2,FALSE)</f>
        <v>0</v>
      </c>
      <c r="Y20" s="72">
        <f>VLOOKUP(Y$1,'Sea Harvest Group'!$N$3:$X$70,Y2,FALSE)</f>
        <v>0</v>
      </c>
      <c r="Z20" s="72">
        <f>VLOOKUP(Z$1,'Sea Harvest Group'!$N$3:$X$70,Z2,FALSE)</f>
        <v>0</v>
      </c>
      <c r="AA20" s="72">
        <f>VLOOKUP(AA$1,'Sea Harvest Group'!$N$3:$X$70,AA2,FALSE)</f>
        <v>0</v>
      </c>
      <c r="AB20" s="72">
        <f>VLOOKUP(AB$1,'Sea Harvest Group'!$N$3:$X$70,AB2,FALSE)</f>
        <v>0</v>
      </c>
      <c r="AD20" s="111">
        <f t="shared" si="28"/>
        <v>17</v>
      </c>
      <c r="AE20" s="111" t="str">
        <f t="shared" si="20"/>
        <v>TIGBRANDS (September)</v>
      </c>
      <c r="AF20" s="92" t="e">
        <f>VLOOKUP(AF$1,'Sea Harvest Group'!$N$3:$X$70,AF2,FALSE)</f>
        <v>#VALUE!</v>
      </c>
      <c r="AG20" s="92" t="e">
        <f>VLOOKUP(AG$1,'Sea Harvest Group'!$N$3:$X$70,AG2,FALSE)</f>
        <v>#VALUE!</v>
      </c>
      <c r="AH20" s="92" t="e">
        <f>VLOOKUP(AH$1,'Sea Harvest Group'!$N$3:$X$70,AH2,FALSE)</f>
        <v>#VALUE!</v>
      </c>
      <c r="AI20" s="92" t="e">
        <f>VLOOKUP(AI$1,'Sea Harvest Group'!$N$3:$X$70,AI2,FALSE)</f>
        <v>#DIV/0!</v>
      </c>
      <c r="AJ20" s="92" t="e">
        <f>VLOOKUP(AJ$1,'Sea Harvest Group'!$N$3:$X$70,AJ2,FALSE)</f>
        <v>#DIV/0!</v>
      </c>
      <c r="AK20" s="92" t="e">
        <f>VLOOKUP(AK$1,'Sea Harvest Group'!$N$3:$X$70,AK2,FALSE)</f>
        <v>#DIV/0!</v>
      </c>
      <c r="AL20" s="92" t="e">
        <f>VLOOKUP(AL$1,'Sea Harvest Group'!$N$3:$X$70,AL2,FALSE)</f>
        <v>#DIV/0!</v>
      </c>
      <c r="AM20" s="92" t="e">
        <f>VLOOKUP(AM$1,'Sea Harvest Group'!$N$3:$X$70,AM2,FALSE)</f>
        <v>#DIV/0!</v>
      </c>
      <c r="AN20" s="92" t="e">
        <f>VLOOKUP(AN$1,'Sea Harvest Group'!$N$3:$X$70,AN2,FALSE)</f>
        <v>#DIV/0!</v>
      </c>
      <c r="AO20" s="92" t="e">
        <f>VLOOKUP(AO$1,'Sea Harvest Group'!$N$3:$X$70,AO2,FALSE)</f>
        <v>#DIV/0!</v>
      </c>
      <c r="AQ20" s="111">
        <f t="shared" si="29"/>
        <v>17</v>
      </c>
      <c r="AR20" s="111" t="str">
        <f t="shared" si="21"/>
        <v>TIGBRANDS (September)</v>
      </c>
      <c r="AS20" s="161" t="e">
        <f>VLOOKUP(AS$1,'Sea Harvest Group'!$N$3:$X$70,AS2,FALSE)</f>
        <v>#REF!</v>
      </c>
      <c r="AT20" s="161" t="e">
        <f>VLOOKUP(AT$1,'Sea Harvest Group'!$N$3:$X$70,AT2,FALSE)</f>
        <v>#REF!</v>
      </c>
      <c r="AU20" s="161" t="e">
        <f>VLOOKUP(AU$1,'Sea Harvest Group'!$N$3:$X$70,AU2,FALSE)</f>
        <v>#REF!</v>
      </c>
      <c r="AV20" s="161" t="e">
        <f>VLOOKUP(AV$1,'Sea Harvest Group'!$N$3:$X$70,AV2,FALSE)</f>
        <v>#REF!</v>
      </c>
      <c r="AW20" s="161" t="e">
        <f>VLOOKUP(AW$1,'Sea Harvest Group'!$N$3:$X$70,AW2,FALSE)</f>
        <v>#REF!</v>
      </c>
      <c r="AX20" s="161" t="e">
        <f>VLOOKUP(AX$1,'Sea Harvest Group'!$N$3:$X$70,AX2,FALSE)</f>
        <v>#REF!</v>
      </c>
      <c r="AY20" s="161" t="e">
        <f>VLOOKUP(AY$1,'Sea Harvest Group'!$N$3:$X$70,AY2,FALSE)</f>
        <v>#REF!</v>
      </c>
      <c r="AZ20" s="161" t="e">
        <f>VLOOKUP(AZ$1,'Sea Harvest Group'!$N$3:$X$70,AZ2,FALSE)</f>
        <v>#REF!</v>
      </c>
      <c r="BA20" s="161" t="e">
        <f>VLOOKUP(BA$1,'Sea Harvest Group'!$N$3:$X$70,BA2,FALSE)</f>
        <v>#REF!</v>
      </c>
      <c r="BB20" s="161" t="e">
        <f>VLOOKUP(BB$1,'Sea Harvest Group'!$N$3:$X$70,BB2,FALSE)</f>
        <v>#REF!</v>
      </c>
      <c r="BD20" s="111">
        <f t="shared" si="30"/>
        <v>17</v>
      </c>
      <c r="BE20" s="111" t="str">
        <f t="shared" si="22"/>
        <v>TIGBRANDS (September)</v>
      </c>
      <c r="BF20" s="94" t="e">
        <f>VLOOKUP(BF$1,'Sea Harvest Group'!$N$3:$X$70,BF2,FALSE)</f>
        <v>#DIV/0!</v>
      </c>
      <c r="BG20" s="94" t="e">
        <f>VLOOKUP(BG$1,'Sea Harvest Group'!$N$3:$X$70,BG2,FALSE)</f>
        <v>#DIV/0!</v>
      </c>
      <c r="BH20" s="94" t="e">
        <f>VLOOKUP(BH$1,'Sea Harvest Group'!$N$3:$X$70,BH2,FALSE)</f>
        <v>#DIV/0!</v>
      </c>
      <c r="BI20" s="94" t="e">
        <f>VLOOKUP(BI$1,'Sea Harvest Group'!$N$3:$X$70,BI2,FALSE)</f>
        <v>#DIV/0!</v>
      </c>
      <c r="BJ20" s="94" t="e">
        <f>VLOOKUP(BJ$1,'Sea Harvest Group'!$N$3:$X$70,BJ2,FALSE)</f>
        <v>#DIV/0!</v>
      </c>
      <c r="BK20" s="94" t="e">
        <f>VLOOKUP(BK$1,'Sea Harvest Group'!$N$3:$X$70,BK2,FALSE)</f>
        <v>#DIV/0!</v>
      </c>
      <c r="BL20" s="94" t="e">
        <f>VLOOKUP(BL$1,'Sea Harvest Group'!$N$3:$X$70,BL2,FALSE)</f>
        <v>#DIV/0!</v>
      </c>
      <c r="BM20" s="94" t="e">
        <f>VLOOKUP(BM$1,'Sea Harvest Group'!$N$3:$X$70,BM2,FALSE)</f>
        <v>#DIV/0!</v>
      </c>
      <c r="BN20" s="94" t="e">
        <f>VLOOKUP(BN$1,'Sea Harvest Group'!$N$3:$X$70,BN2,FALSE)</f>
        <v>#DIV/0!</v>
      </c>
      <c r="BO20" s="94" t="e">
        <f>VLOOKUP(BO$1,'Sea Harvest Group'!$N$3:$X$70,BO2,FALSE)</f>
        <v>#DIV/0!</v>
      </c>
      <c r="BQ20" s="111">
        <f t="shared" si="31"/>
        <v>17</v>
      </c>
      <c r="BR20" s="111" t="str">
        <f t="shared" si="23"/>
        <v>TIGBRANDS (September)</v>
      </c>
      <c r="BS20" s="94">
        <f>VLOOKUP(BS$1,'Sea Harvest Group'!$N$3:$X$70,BS2,FALSE)</f>
        <v>0.54</v>
      </c>
      <c r="BT20" s="94">
        <f>VLOOKUP(BT$1,'Sea Harvest Group'!$N$3:$X$70,BT2,FALSE)</f>
        <v>0.21</v>
      </c>
      <c r="BU20" s="94">
        <f>VLOOKUP(BU$1,'Sea Harvest Group'!$N$3:$X$70,BU2,FALSE)</f>
        <v>0</v>
      </c>
      <c r="BV20" s="94">
        <f>VLOOKUP(BV$1,'Sea Harvest Group'!$N$3:$X$70,BV2,FALSE)</f>
        <v>0</v>
      </c>
      <c r="BW20" s="94">
        <f>VLOOKUP(BW$1,'Sea Harvest Group'!$N$3:$X$70,BW2,FALSE)</f>
        <v>0</v>
      </c>
      <c r="BX20" s="94">
        <f>VLOOKUP(BX$1,'Sea Harvest Group'!$N$3:$X$70,BX2,FALSE)</f>
        <v>0</v>
      </c>
      <c r="BY20" s="94">
        <f>VLOOKUP(BY$1,'Sea Harvest Group'!$N$3:$X$70,BY2,FALSE)</f>
        <v>0</v>
      </c>
      <c r="BZ20" s="94">
        <f>VLOOKUP(BZ$1,'Sea Harvest Group'!$N$3:$X$70,BZ2,FALSE)</f>
        <v>0</v>
      </c>
      <c r="CA20" s="94">
        <f>VLOOKUP(CA$1,'Sea Harvest Group'!$N$3:$X$70,CA2,FALSE)</f>
        <v>0</v>
      </c>
      <c r="CB20" s="94">
        <f>VLOOKUP(CB$1,'Sea Harvest Group'!$N$3:$X$70,CB2,FALSE)</f>
        <v>0</v>
      </c>
      <c r="CD20" s="111">
        <f t="shared" si="32"/>
        <v>17</v>
      </c>
      <c r="CE20" s="111" t="str">
        <f t="shared" si="24"/>
        <v>TIGBRANDS (September)</v>
      </c>
      <c r="CF20" s="94" t="e">
        <f>VLOOKUP(CF$1,'Sea Harvest Group'!$N$3:$X$70,CF2,FALSE)</f>
        <v>#DIV/0!</v>
      </c>
      <c r="CG20" s="94" t="e">
        <f>VLOOKUP(CG$1,'Sea Harvest Group'!$N$3:$X$70,CG2,FALSE)</f>
        <v>#DIV/0!</v>
      </c>
      <c r="CH20" s="94" t="e">
        <f>VLOOKUP(CH$1,'Sea Harvest Group'!$N$3:$X$70,CH2,FALSE)</f>
        <v>#DIV/0!</v>
      </c>
      <c r="CI20" s="94" t="e">
        <f>VLOOKUP(CI$1,'Sea Harvest Group'!$N$3:$X$70,CI2,FALSE)</f>
        <v>#DIV/0!</v>
      </c>
      <c r="CJ20" s="94" t="e">
        <f>VLOOKUP(CJ$1,'Sea Harvest Group'!$N$3:$X$70,CJ2,FALSE)</f>
        <v>#DIV/0!</v>
      </c>
      <c r="CK20" s="94" t="e">
        <f>VLOOKUP(CK$1,'Sea Harvest Group'!$N$3:$X$70,CK2,FALSE)</f>
        <v>#DIV/0!</v>
      </c>
      <c r="CL20" s="94" t="e">
        <f>VLOOKUP(CL$1,'Sea Harvest Group'!$N$3:$X$70,CL2,FALSE)</f>
        <v>#DIV/0!</v>
      </c>
      <c r="CM20" s="94" t="e">
        <f>VLOOKUP(CM$1,'Sea Harvest Group'!$N$3:$X$70,CM2,FALSE)</f>
        <v>#DIV/0!</v>
      </c>
      <c r="CN20" s="94" t="e">
        <f>VLOOKUP(CN$1,'Sea Harvest Group'!$N$3:$X$70,CN2,FALSE)</f>
        <v>#DIV/0!</v>
      </c>
      <c r="CO20" s="94" t="e">
        <f>VLOOKUP(CO$1,'Sea Harvest Group'!$N$3:$X$70,CO2,FALSE)</f>
        <v>#DIV/0!</v>
      </c>
      <c r="CQ20" s="111">
        <f t="shared" si="33"/>
        <v>17</v>
      </c>
      <c r="CR20" s="111" t="str">
        <f t="shared" si="25"/>
        <v>TIGBRANDS (September)</v>
      </c>
      <c r="CS20" s="94" t="e">
        <f>VLOOKUP(CS$1,'Sea Harvest Group'!$N$3:$X$70,CS2,FALSE)</f>
        <v>#REF!</v>
      </c>
      <c r="CT20" s="94" t="e">
        <f>VLOOKUP(CT$1,'Sea Harvest Group'!$N$3:$X$70,CT2,FALSE)</f>
        <v>#REF!</v>
      </c>
      <c r="CU20" s="94" t="e">
        <f>VLOOKUP(CU$1,'Sea Harvest Group'!$N$3:$X$70,CU2,FALSE)</f>
        <v>#REF!</v>
      </c>
      <c r="CV20" s="94" t="e">
        <f>VLOOKUP(CV$1,'Sea Harvest Group'!$N$3:$X$70,CV2,FALSE)</f>
        <v>#REF!</v>
      </c>
      <c r="CW20" s="94" t="e">
        <f>VLOOKUP(CW$1,'Sea Harvest Group'!$N$3:$X$70,CW2,FALSE)</f>
        <v>#REF!</v>
      </c>
      <c r="CX20" s="94" t="e">
        <f>VLOOKUP(CX$1,'Sea Harvest Group'!$N$3:$X$70,CX2,FALSE)</f>
        <v>#REF!</v>
      </c>
      <c r="CY20" s="94" t="e">
        <f>VLOOKUP(CY$1,'Sea Harvest Group'!$N$3:$X$70,CY2,FALSE)</f>
        <v>#REF!</v>
      </c>
      <c r="CZ20" s="94" t="e">
        <f>VLOOKUP(CZ$1,'Sea Harvest Group'!$N$3:$X$70,CZ2,FALSE)</f>
        <v>#REF!</v>
      </c>
      <c r="DA20" s="94" t="e">
        <f>VLOOKUP(DA$1,'Sea Harvest Group'!$N$3:$X$70,DA2,FALSE)</f>
        <v>#REF!</v>
      </c>
      <c r="DB20" s="94" t="e">
        <f>VLOOKUP(DB$1,'Sea Harvest Group'!$N$3:$X$70,DB2,FALSE)</f>
        <v>#REF!</v>
      </c>
      <c r="DD20" s="111" t="e">
        <f t="shared" si="34"/>
        <v>#REF!</v>
      </c>
      <c r="DE20" s="116" t="s">
        <v>407</v>
      </c>
      <c r="DF20" s="123" t="e">
        <f>#REF!</f>
        <v>#REF!</v>
      </c>
      <c r="DG20" s="123" t="e">
        <f t="shared" ref="DG20:DO20" si="196">#REF!</f>
        <v>#REF!</v>
      </c>
      <c r="DH20" s="123" t="e">
        <f t="shared" si="196"/>
        <v>#REF!</v>
      </c>
      <c r="DI20" s="123" t="e">
        <f t="shared" si="196"/>
        <v>#REF!</v>
      </c>
      <c r="DJ20" s="123" t="e">
        <f t="shared" si="196"/>
        <v>#REF!</v>
      </c>
      <c r="DK20" s="123" t="e">
        <f t="shared" si="196"/>
        <v>#REF!</v>
      </c>
      <c r="DL20" s="123" t="e">
        <f t="shared" si="196"/>
        <v>#REF!</v>
      </c>
      <c r="DM20" s="123" t="e">
        <f t="shared" si="196"/>
        <v>#REF!</v>
      </c>
      <c r="DN20" s="123" t="e">
        <f t="shared" si="196"/>
        <v>#REF!</v>
      </c>
      <c r="DO20" s="123" t="e">
        <f t="shared" si="196"/>
        <v>#REF!</v>
      </c>
      <c r="DQ20" s="111" t="e">
        <f t="shared" si="35"/>
        <v>#REF!</v>
      </c>
      <c r="DR20" s="116" t="s">
        <v>407</v>
      </c>
      <c r="DS20" s="123" t="e">
        <f>#REF!</f>
        <v>#REF!</v>
      </c>
      <c r="DT20" s="123" t="e">
        <f t="shared" ref="DT20:EB20" si="197">#REF!</f>
        <v>#REF!</v>
      </c>
      <c r="DU20" s="123" t="e">
        <f t="shared" si="197"/>
        <v>#REF!</v>
      </c>
      <c r="DV20" s="123" t="e">
        <f t="shared" si="197"/>
        <v>#REF!</v>
      </c>
      <c r="DW20" s="123" t="e">
        <f t="shared" si="197"/>
        <v>#REF!</v>
      </c>
      <c r="DX20" s="123" t="e">
        <f t="shared" si="197"/>
        <v>#REF!</v>
      </c>
      <c r="DY20" s="123" t="e">
        <f t="shared" si="197"/>
        <v>#REF!</v>
      </c>
      <c r="DZ20" s="123" t="e">
        <f t="shared" si="197"/>
        <v>#REF!</v>
      </c>
      <c r="EA20" s="123" t="e">
        <f t="shared" si="197"/>
        <v>#REF!</v>
      </c>
      <c r="EB20" s="123" t="e">
        <f t="shared" si="197"/>
        <v>#REF!</v>
      </c>
      <c r="ED20" s="111" t="e">
        <f t="shared" si="36"/>
        <v>#REF!</v>
      </c>
      <c r="EE20" s="116" t="s">
        <v>407</v>
      </c>
      <c r="EF20" s="123" t="e">
        <f>#REF!</f>
        <v>#REF!</v>
      </c>
      <c r="EG20" s="123" t="e">
        <f t="shared" ref="EG20:EO20" si="198">#REF!</f>
        <v>#REF!</v>
      </c>
      <c r="EH20" s="123" t="e">
        <f t="shared" si="198"/>
        <v>#REF!</v>
      </c>
      <c r="EI20" s="123" t="e">
        <f t="shared" si="198"/>
        <v>#REF!</v>
      </c>
      <c r="EJ20" s="123" t="e">
        <f t="shared" si="198"/>
        <v>#REF!</v>
      </c>
      <c r="EK20" s="123" t="e">
        <f t="shared" si="198"/>
        <v>#REF!</v>
      </c>
      <c r="EL20" s="123" t="e">
        <f t="shared" si="198"/>
        <v>#REF!</v>
      </c>
      <c r="EM20" s="123" t="e">
        <f t="shared" si="198"/>
        <v>#REF!</v>
      </c>
      <c r="EN20" s="123" t="e">
        <f t="shared" si="198"/>
        <v>#REF!</v>
      </c>
      <c r="EO20" s="123" t="e">
        <f t="shared" si="198"/>
        <v>#REF!</v>
      </c>
      <c r="EQ20" s="111" t="e">
        <f t="shared" si="37"/>
        <v>#REF!</v>
      </c>
      <c r="ER20" s="116" t="s">
        <v>407</v>
      </c>
      <c r="ES20" s="123" t="e">
        <f>#REF!</f>
        <v>#REF!</v>
      </c>
      <c r="ET20" s="123" t="e">
        <f t="shared" ref="ET20:FB20" si="199">#REF!</f>
        <v>#REF!</v>
      </c>
      <c r="EU20" s="123" t="e">
        <f t="shared" si="199"/>
        <v>#REF!</v>
      </c>
      <c r="EV20" s="123" t="e">
        <f t="shared" si="199"/>
        <v>#REF!</v>
      </c>
      <c r="EW20" s="123" t="e">
        <f t="shared" si="199"/>
        <v>#REF!</v>
      </c>
      <c r="EX20" s="123" t="e">
        <f t="shared" si="199"/>
        <v>#REF!</v>
      </c>
      <c r="EY20" s="123" t="e">
        <f t="shared" si="199"/>
        <v>#REF!</v>
      </c>
      <c r="EZ20" s="123" t="e">
        <f t="shared" si="199"/>
        <v>#REF!</v>
      </c>
      <c r="FA20" s="123" t="e">
        <f t="shared" si="199"/>
        <v>#REF!</v>
      </c>
      <c r="FB20" s="123" t="e">
        <f t="shared" si="199"/>
        <v>#REF!</v>
      </c>
      <c r="FD20" s="111" t="e">
        <f t="shared" si="38"/>
        <v>#REF!</v>
      </c>
      <c r="FE20" s="116" t="s">
        <v>407</v>
      </c>
      <c r="FF20" s="123" t="e">
        <f>#REF!</f>
        <v>#REF!</v>
      </c>
      <c r="FG20" s="123" t="e">
        <f t="shared" ref="FG20:FO20" si="200">#REF!</f>
        <v>#REF!</v>
      </c>
      <c r="FH20" s="123" t="e">
        <f t="shared" si="200"/>
        <v>#REF!</v>
      </c>
      <c r="FI20" s="123" t="e">
        <f t="shared" si="200"/>
        <v>#REF!</v>
      </c>
      <c r="FJ20" s="123" t="e">
        <f t="shared" si="200"/>
        <v>#REF!</v>
      </c>
      <c r="FK20" s="123" t="e">
        <f t="shared" si="200"/>
        <v>#REF!</v>
      </c>
      <c r="FL20" s="123" t="e">
        <f t="shared" si="200"/>
        <v>#REF!</v>
      </c>
      <c r="FM20" s="123" t="e">
        <f t="shared" si="200"/>
        <v>#REF!</v>
      </c>
      <c r="FN20" s="123" t="e">
        <f t="shared" si="200"/>
        <v>#REF!</v>
      </c>
      <c r="FO20" s="123" t="e">
        <f t="shared" si="200"/>
        <v>#REF!</v>
      </c>
      <c r="FQ20" s="111" t="e">
        <f t="shared" si="39"/>
        <v>#REF!</v>
      </c>
      <c r="FR20" s="116" t="s">
        <v>407</v>
      </c>
      <c r="FS20" s="123" t="e">
        <f>#REF!</f>
        <v>#REF!</v>
      </c>
      <c r="FT20" s="123" t="e">
        <f t="shared" ref="FT20:GB20" si="201">#REF!</f>
        <v>#REF!</v>
      </c>
      <c r="FU20" s="123" t="e">
        <f t="shared" si="201"/>
        <v>#REF!</v>
      </c>
      <c r="FV20" s="123" t="e">
        <f t="shared" si="201"/>
        <v>#REF!</v>
      </c>
      <c r="FW20" s="123" t="e">
        <f t="shared" si="201"/>
        <v>#REF!</v>
      </c>
      <c r="FX20" s="123" t="e">
        <f t="shared" si="201"/>
        <v>#REF!</v>
      </c>
      <c r="FY20" s="123" t="e">
        <f t="shared" si="201"/>
        <v>#REF!</v>
      </c>
      <c r="FZ20" s="123" t="e">
        <f t="shared" si="201"/>
        <v>#REF!</v>
      </c>
      <c r="GA20" s="123" t="e">
        <f t="shared" si="201"/>
        <v>#REF!</v>
      </c>
      <c r="GB20" s="123" t="e">
        <f t="shared" si="201"/>
        <v>#REF!</v>
      </c>
      <c r="GD20" s="111" t="e">
        <f t="shared" si="40"/>
        <v>#REF!</v>
      </c>
      <c r="GE20" s="116" t="s">
        <v>407</v>
      </c>
      <c r="GF20" s="123" t="e">
        <f>#REF!</f>
        <v>#REF!</v>
      </c>
      <c r="GG20" s="123" t="e">
        <f t="shared" ref="GG20:GO20" si="202">#REF!</f>
        <v>#REF!</v>
      </c>
      <c r="GH20" s="123" t="e">
        <f t="shared" si="202"/>
        <v>#REF!</v>
      </c>
      <c r="GI20" s="123" t="e">
        <f t="shared" si="202"/>
        <v>#REF!</v>
      </c>
      <c r="GJ20" s="123" t="e">
        <f t="shared" si="202"/>
        <v>#REF!</v>
      </c>
      <c r="GK20" s="123" t="e">
        <f t="shared" si="202"/>
        <v>#REF!</v>
      </c>
      <c r="GL20" s="123" t="e">
        <f t="shared" si="202"/>
        <v>#REF!</v>
      </c>
      <c r="GM20" s="123" t="e">
        <f t="shared" si="202"/>
        <v>#REF!</v>
      </c>
      <c r="GN20" s="123" t="e">
        <f t="shared" si="202"/>
        <v>#REF!</v>
      </c>
      <c r="GO20" s="123" t="e">
        <f t="shared" si="202"/>
        <v>#REF!</v>
      </c>
      <c r="GQ20" s="111" t="e">
        <f t="shared" si="41"/>
        <v>#REF!</v>
      </c>
      <c r="GR20" s="116" t="s">
        <v>407</v>
      </c>
      <c r="GS20" s="123" t="e">
        <f>#REF!</f>
        <v>#REF!</v>
      </c>
      <c r="GT20" s="123" t="e">
        <f t="shared" ref="GT20:HB20" si="203">#REF!</f>
        <v>#REF!</v>
      </c>
      <c r="GU20" s="123" t="e">
        <f t="shared" si="203"/>
        <v>#REF!</v>
      </c>
      <c r="GV20" s="123" t="e">
        <f t="shared" si="203"/>
        <v>#REF!</v>
      </c>
      <c r="GW20" s="123" t="e">
        <f t="shared" si="203"/>
        <v>#REF!</v>
      </c>
      <c r="GX20" s="123" t="e">
        <f t="shared" si="203"/>
        <v>#REF!</v>
      </c>
      <c r="GY20" s="123" t="e">
        <f t="shared" si="203"/>
        <v>#REF!</v>
      </c>
      <c r="GZ20" s="123" t="e">
        <f t="shared" si="203"/>
        <v>#REF!</v>
      </c>
      <c r="HA20" s="123" t="e">
        <f t="shared" si="203"/>
        <v>#REF!</v>
      </c>
      <c r="HB20" s="123" t="e">
        <f t="shared" si="203"/>
        <v>#REF!</v>
      </c>
      <c r="HD20" s="111" t="e">
        <f t="shared" si="42"/>
        <v>#REF!</v>
      </c>
      <c r="HE20" s="116" t="s">
        <v>407</v>
      </c>
      <c r="HF20" s="123" t="e">
        <f>#REF!</f>
        <v>#REF!</v>
      </c>
      <c r="HG20" s="123" t="e">
        <f t="shared" ref="HG20:HO20" si="204">#REF!</f>
        <v>#REF!</v>
      </c>
      <c r="HH20" s="123" t="e">
        <f t="shared" si="204"/>
        <v>#REF!</v>
      </c>
      <c r="HI20" s="123" t="e">
        <f t="shared" si="204"/>
        <v>#REF!</v>
      </c>
      <c r="HJ20" s="123" t="e">
        <f t="shared" si="204"/>
        <v>#REF!</v>
      </c>
      <c r="HK20" s="123" t="e">
        <f t="shared" si="204"/>
        <v>#REF!</v>
      </c>
      <c r="HL20" s="123" t="e">
        <f t="shared" si="204"/>
        <v>#REF!</v>
      </c>
      <c r="HM20" s="123" t="e">
        <f t="shared" si="204"/>
        <v>#REF!</v>
      </c>
      <c r="HN20" s="123" t="e">
        <f t="shared" si="204"/>
        <v>#REF!</v>
      </c>
      <c r="HO20" s="123" t="e">
        <f t="shared" si="204"/>
        <v>#REF!</v>
      </c>
    </row>
    <row r="21" spans="2:223" s="29" customFormat="1" ht="18" customHeight="1" thickBot="1" x14ac:dyDescent="0.3">
      <c r="B21" s="125">
        <f t="shared" si="26"/>
        <v>18</v>
      </c>
      <c r="C21" s="127" t="str">
        <f>'Tongaat Hullett'!N4</f>
        <v>TONGAAT (March)</v>
      </c>
      <c r="D21" s="73">
        <f>VLOOKUP(D$1,'RFG Holdings'!$N$3:$X$70,D2,FALSE)</f>
        <v>444.85700000000003</v>
      </c>
      <c r="E21" s="73">
        <f>VLOOKUP(E$1,'RFG Holdings'!$N$3:$X$70,E2,FALSE)</f>
        <v>444.85700000000003</v>
      </c>
      <c r="F21" s="73">
        <f>VLOOKUP(F$1,'RFG Holdings'!$N$3:$X$70,F2,FALSE)</f>
        <v>457.18299999999999</v>
      </c>
      <c r="G21" s="73">
        <f>VLOOKUP(G$1,'RFG Holdings'!$N$3:$X$70,G2,FALSE)</f>
        <v>287.60700000000003</v>
      </c>
      <c r="H21" s="73">
        <f>VLOOKUP(H$1,'RFG Holdings'!$N$3:$X$70,H2,FALSE)</f>
        <v>271.77499999999998</v>
      </c>
      <c r="I21" s="73">
        <f>VLOOKUP(I$1,'RFG Holdings'!$N$3:$X$70,I2,FALSE)</f>
        <v>126.325</v>
      </c>
      <c r="J21" s="73">
        <f>VLOOKUP(J$1,'RFG Holdings'!$N$3:$X$70,J2,FALSE)</f>
        <v>0</v>
      </c>
      <c r="K21" s="73">
        <f>VLOOKUP(K$1,'RFG Holdings'!$N$3:$X$70,K2,FALSE)</f>
        <v>0</v>
      </c>
      <c r="L21" s="73">
        <f>VLOOKUP(L$1,'RFG Holdings'!$N$3:$X$70,L2,FALSE)</f>
        <v>0</v>
      </c>
      <c r="M21" s="73">
        <f>VLOOKUP(M$1,'RFG Holdings'!$N$3:$X$70,M2,FALSE)</f>
        <v>0</v>
      </c>
      <c r="N21" s="71">
        <f t="shared" si="17"/>
        <v>4</v>
      </c>
      <c r="O21" s="85" t="str">
        <f t="shared" si="18"/>
        <v>Yes-To be included in the study</v>
      </c>
      <c r="Q21" s="111">
        <f t="shared" si="27"/>
        <v>18</v>
      </c>
      <c r="R21" s="111" t="str">
        <f t="shared" si="19"/>
        <v>TONGAAT (March)</v>
      </c>
      <c r="S21" s="72" t="str">
        <f>VLOOKUP(S$1,'RFG Holdings'!$N$3:$X$70,S2,FALSE)</f>
        <v>4,051,625</v>
      </c>
      <c r="T21" s="72" t="str">
        <f>VLOOKUP(T$1,'RFG Holdings'!$N$3:$X$70,T2,FALSE)</f>
        <v>3,940,997</v>
      </c>
      <c r="U21" s="72" t="str">
        <f>VLOOKUP(U$1,'RFG Holdings'!$N$3:$X$70,U2,FALSE)</f>
        <v>3,445,624</v>
      </c>
      <c r="V21" s="72" t="str">
        <f>VLOOKUP(V$1,'RFG Holdings'!$N$3:$X$70,V2,FALSE)</f>
        <v>2,735,535</v>
      </c>
      <c r="W21" s="72" t="str">
        <f>VLOOKUP(W$1,'RFG Holdings'!$N$3:$X$70,W2,FALSE)</f>
        <v>2,126,280</v>
      </c>
      <c r="X21" s="72" t="str">
        <f>VLOOKUP(X$1,'RFG Holdings'!$N$3:$X$70,X2,FALSE)</f>
        <v>1,503,565</v>
      </c>
      <c r="Y21" s="72">
        <f>VLOOKUP(Y$1,'RFG Holdings'!$N$3:$X$70,Y2,FALSE)</f>
        <v>0</v>
      </c>
      <c r="Z21" s="72">
        <f>VLOOKUP(Z$1,'RFG Holdings'!$N$3:$X$70,Z2,FALSE)</f>
        <v>0</v>
      </c>
      <c r="AA21" s="72">
        <f>VLOOKUP(AA$1,'RFG Holdings'!$N$3:$X$70,AA2,FALSE)</f>
        <v>0</v>
      </c>
      <c r="AB21" s="72">
        <f>VLOOKUP(AB$1,'RFG Holdings'!$N$3:$X$70,AB2,FALSE)</f>
        <v>0</v>
      </c>
      <c r="AD21" s="111">
        <f t="shared" si="28"/>
        <v>18</v>
      </c>
      <c r="AE21" s="111" t="str">
        <f t="shared" si="20"/>
        <v>TONGAAT (March)</v>
      </c>
      <c r="AF21" s="92" t="e">
        <f>VLOOKUP(AF$1,'RFG Holdings'!$N$3:$X$70,AF2,FALSE)</f>
        <v>#VALUE!</v>
      </c>
      <c r="AG21" s="92" t="e">
        <f>VLOOKUP(AG$1,'RFG Holdings'!$N$3:$X$70,AG2,FALSE)</f>
        <v>#VALUE!</v>
      </c>
      <c r="AH21" s="92" t="e">
        <f>VLOOKUP(AH$1,'RFG Holdings'!$N$3:$X$70,AH2,FALSE)</f>
        <v>#VALUE!</v>
      </c>
      <c r="AI21" s="92" t="e">
        <f>VLOOKUP(AI$1,'RFG Holdings'!$N$3:$X$70,AI2,FALSE)</f>
        <v>#VALUE!</v>
      </c>
      <c r="AJ21" s="92" t="e">
        <f>VLOOKUP(AJ$1,'RFG Holdings'!$N$3:$X$70,AJ2,FALSE)</f>
        <v>#VALUE!</v>
      </c>
      <c r="AK21" s="92" t="e">
        <f>VLOOKUP(AK$1,'RFG Holdings'!$N$3:$X$70,AK2,FALSE)</f>
        <v>#VALUE!</v>
      </c>
      <c r="AL21" s="92" t="e">
        <f>VLOOKUP(AL$1,'RFG Holdings'!$N$3:$X$70,AL2,FALSE)</f>
        <v>#DIV/0!</v>
      </c>
      <c r="AM21" s="92" t="e">
        <f>VLOOKUP(AM$1,'RFG Holdings'!$N$3:$X$70,AM2,FALSE)</f>
        <v>#DIV/0!</v>
      </c>
      <c r="AN21" s="92" t="e">
        <f>VLOOKUP(AN$1,'RFG Holdings'!$N$3:$X$70,AN2,FALSE)</f>
        <v>#DIV/0!</v>
      </c>
      <c r="AO21" s="92" t="e">
        <f>VLOOKUP(AO$1,'RFG Holdings'!$N$3:$X$70,AO2,FALSE)</f>
        <v>#DIV/0!</v>
      </c>
      <c r="AQ21" s="111">
        <f t="shared" si="29"/>
        <v>18</v>
      </c>
      <c r="AR21" s="111" t="str">
        <f t="shared" si="21"/>
        <v>TONGAAT (March)</v>
      </c>
      <c r="AS21" s="161">
        <f>VLOOKUP(AS$1,'RFG Holdings'!$N$3:$X$70,AS2,FALSE)</f>
        <v>2458.6552164000004</v>
      </c>
      <c r="AT21" s="161">
        <f>VLOOKUP(AT$1,'RFG Holdings'!$N$3:$X$70,AT2,FALSE)</f>
        <v>2301.1946419000001</v>
      </c>
      <c r="AU21" s="161">
        <f>VLOOKUP(AU$1,'RFG Holdings'!$N$3:$X$70,AU2,FALSE)</f>
        <v>2147.9289653999999</v>
      </c>
      <c r="AV21" s="161">
        <f>VLOOKUP(AV$1,'RFG Holdings'!$N$3:$X$70,AV2,FALSE)</f>
        <v>1236.0273124999999</v>
      </c>
      <c r="AW21" s="161">
        <f>VLOOKUP(AW$1,'RFG Holdings'!$N$3:$X$70,AW2,FALSE)</f>
        <v>780.39269999999999</v>
      </c>
      <c r="AX21" s="161">
        <f>VLOOKUP(AX$1,'RFG Holdings'!$N$3:$X$70,AX2,FALSE)</f>
        <v>260.07389999999998</v>
      </c>
      <c r="AY21" s="161" t="e">
        <f>VLOOKUP(AY$1,'RFG Holdings'!$N$3:$X$70,AY2,FALSE)</f>
        <v>#N/A</v>
      </c>
      <c r="AZ21" s="161" t="e">
        <f>VLOOKUP(AZ$1,'RFG Holdings'!$N$3:$X$70,AZ2,FALSE)</f>
        <v>#N/A</v>
      </c>
      <c r="BA21" s="161" t="e">
        <f>VLOOKUP(BA$1,'RFG Holdings'!$N$3:$X$70,BA2,FALSE)</f>
        <v>#N/A</v>
      </c>
      <c r="BB21" s="161" t="e">
        <f>VLOOKUP(BB$1,'RFG Holdings'!$N$3:$X$70,BB2,FALSE)</f>
        <v>#N/A</v>
      </c>
      <c r="BD21" s="111">
        <f t="shared" si="30"/>
        <v>18</v>
      </c>
      <c r="BE21" s="111" t="str">
        <f t="shared" si="22"/>
        <v>TONGAAT (March)</v>
      </c>
      <c r="BF21" s="94" t="e">
        <f>VLOOKUP(BF$1,'RFG Holdings'!$N$3:$X$70,BF2,FALSE)</f>
        <v>#DIV/0!</v>
      </c>
      <c r="BG21" s="94" t="e">
        <f>VLOOKUP(BG$1,'RFG Holdings'!$N$3:$X$70,BG2,FALSE)</f>
        <v>#DIV/0!</v>
      </c>
      <c r="BH21" s="94" t="e">
        <f>VLOOKUP(BH$1,'RFG Holdings'!$N$3:$X$70,BH2,FALSE)</f>
        <v>#DIV/0!</v>
      </c>
      <c r="BI21" s="94" t="e">
        <f>VLOOKUP(BI$1,'RFG Holdings'!$N$3:$X$70,BI2,FALSE)</f>
        <v>#DIV/0!</v>
      </c>
      <c r="BJ21" s="94" t="e">
        <f>VLOOKUP(BJ$1,'RFG Holdings'!$N$3:$X$70,BJ2,FALSE)</f>
        <v>#DIV/0!</v>
      </c>
      <c r="BK21" s="94" t="e">
        <f>VLOOKUP(BK$1,'RFG Holdings'!$N$3:$X$70,BK2,FALSE)</f>
        <v>#DIV/0!</v>
      </c>
      <c r="BL21" s="94" t="e">
        <f>VLOOKUP(BL$1,'RFG Holdings'!$N$3:$X$70,BL2,FALSE)</f>
        <v>#DIV/0!</v>
      </c>
      <c r="BM21" s="94" t="e">
        <f>VLOOKUP(BM$1,'RFG Holdings'!$N$3:$X$70,BM2,FALSE)</f>
        <v>#DIV/0!</v>
      </c>
      <c r="BN21" s="94" t="e">
        <f>VLOOKUP(BN$1,'RFG Holdings'!$N$3:$X$70,BN2,FALSE)</f>
        <v>#DIV/0!</v>
      </c>
      <c r="BO21" s="94" t="e">
        <f>VLOOKUP(BO$1,'RFG Holdings'!$N$3:$X$70,BO2,FALSE)</f>
        <v>#DIV/0!</v>
      </c>
      <c r="BQ21" s="111">
        <f t="shared" si="31"/>
        <v>18</v>
      </c>
      <c r="BR21" s="111" t="str">
        <f t="shared" si="23"/>
        <v>TONGAAT (March)</v>
      </c>
      <c r="BS21" s="94">
        <f>VLOOKUP(BS$1,'RFG Holdings'!$N$3:$X$70,BS2,FALSE)</f>
        <v>0</v>
      </c>
      <c r="BT21" s="94">
        <f>VLOOKUP(BT$1,'RFG Holdings'!$N$3:$X$70,BT2,FALSE)</f>
        <v>0</v>
      </c>
      <c r="BU21" s="94">
        <f>VLOOKUP(BU$1,'RFG Holdings'!$N$3:$X$70,BU2,FALSE)</f>
        <v>0</v>
      </c>
      <c r="BV21" s="94">
        <f>VLOOKUP(BV$1,'RFG Holdings'!$N$3:$X$70,BV2,FALSE)</f>
        <v>0</v>
      </c>
      <c r="BW21" s="94">
        <f>VLOOKUP(BW$1,'RFG Holdings'!$N$3:$X$70,BW2,FALSE)</f>
        <v>0</v>
      </c>
      <c r="BX21" s="94">
        <f>VLOOKUP(BX$1,'RFG Holdings'!$N$3:$X$70,BX2,FALSE)</f>
        <v>0</v>
      </c>
      <c r="BY21" s="94">
        <f>VLOOKUP(BY$1,'RFG Holdings'!$N$3:$X$70,BY2,FALSE)</f>
        <v>0</v>
      </c>
      <c r="BZ21" s="94">
        <f>VLOOKUP(BZ$1,'RFG Holdings'!$N$3:$X$70,BZ2,FALSE)</f>
        <v>0</v>
      </c>
      <c r="CA21" s="94">
        <f>VLOOKUP(CA$1,'RFG Holdings'!$N$3:$X$70,CA2,FALSE)</f>
        <v>0</v>
      </c>
      <c r="CB21" s="94">
        <f>VLOOKUP(CB$1,'RFG Holdings'!$N$3:$X$70,CB2,FALSE)</f>
        <v>0</v>
      </c>
      <c r="CD21" s="111">
        <f t="shared" si="32"/>
        <v>18</v>
      </c>
      <c r="CE21" s="111" t="str">
        <f t="shared" si="24"/>
        <v>TONGAAT (March)</v>
      </c>
      <c r="CF21" s="94" t="e">
        <f>VLOOKUP(CF$1,'RFG Holdings'!$N$3:$X$70,CF2,FALSE)</f>
        <v>#DIV/0!</v>
      </c>
      <c r="CG21" s="94" t="e">
        <f>VLOOKUP(CG$1,'RFG Holdings'!$N$3:$X$70,CG2,FALSE)</f>
        <v>#DIV/0!</v>
      </c>
      <c r="CH21" s="94" t="e">
        <f>VLOOKUP(CH$1,'RFG Holdings'!$N$3:$X$70,CH2,FALSE)</f>
        <v>#DIV/0!</v>
      </c>
      <c r="CI21" s="94" t="e">
        <f>VLOOKUP(CI$1,'RFG Holdings'!$N$3:$X$70,CI2,FALSE)</f>
        <v>#DIV/0!</v>
      </c>
      <c r="CJ21" s="94" t="e">
        <f>VLOOKUP(CJ$1,'RFG Holdings'!$N$3:$X$70,CJ2,FALSE)</f>
        <v>#DIV/0!</v>
      </c>
      <c r="CK21" s="94" t="e">
        <f>VLOOKUP(CK$1,'RFG Holdings'!$N$3:$X$70,CK2,FALSE)</f>
        <v>#DIV/0!</v>
      </c>
      <c r="CL21" s="94" t="e">
        <f>VLOOKUP(CL$1,'RFG Holdings'!$N$3:$X$70,CL2,FALSE)</f>
        <v>#DIV/0!</v>
      </c>
      <c r="CM21" s="94" t="e">
        <f>VLOOKUP(CM$1,'RFG Holdings'!$N$3:$X$70,CM2,FALSE)</f>
        <v>#DIV/0!</v>
      </c>
      <c r="CN21" s="94" t="e">
        <f>VLOOKUP(CN$1,'RFG Holdings'!$N$3:$X$70,CN2,FALSE)</f>
        <v>#DIV/0!</v>
      </c>
      <c r="CO21" s="94" t="e">
        <f>VLOOKUP(CO$1,'RFG Holdings'!$N$3:$X$70,CO2,FALSE)</f>
        <v>#DIV/0!</v>
      </c>
      <c r="CQ21" s="111">
        <f t="shared" si="33"/>
        <v>18</v>
      </c>
      <c r="CR21" s="111" t="str">
        <f t="shared" si="25"/>
        <v>TONGAAT (March)</v>
      </c>
      <c r="CS21" s="94">
        <f>VLOOKUP(CS$1,'RFG Holdings'!$N$3:$X$70,CS2,FALSE)</f>
        <v>2458.6552164000004</v>
      </c>
      <c r="CT21" s="94">
        <f>VLOOKUP(CT$1,'RFG Holdings'!$N$3:$X$70,CT2,FALSE)</f>
        <v>2301.1946419000001</v>
      </c>
      <c r="CU21" s="94">
        <f>VLOOKUP(CU$1,'RFG Holdings'!$N$3:$X$70,CU2,FALSE)</f>
        <v>2147.9289653999999</v>
      </c>
      <c r="CV21" s="94">
        <f>VLOOKUP(CV$1,'RFG Holdings'!$N$3:$X$70,CV2,FALSE)</f>
        <v>1236.0273124999999</v>
      </c>
      <c r="CW21" s="94">
        <f>VLOOKUP(CW$1,'RFG Holdings'!$N$3:$X$70,CW2,FALSE)</f>
        <v>780.39269999999999</v>
      </c>
      <c r="CX21" s="94">
        <f>VLOOKUP(CX$1,'RFG Holdings'!$N$3:$X$70,CX2,FALSE)</f>
        <v>260.07389999999998</v>
      </c>
      <c r="CY21" s="94" t="e">
        <f>VLOOKUP(CY$1,'RFG Holdings'!$N$3:$X$70,CY2,FALSE)</f>
        <v>#N/A</v>
      </c>
      <c r="CZ21" s="94" t="e">
        <f>VLOOKUP(CZ$1,'RFG Holdings'!$N$3:$X$70,CZ2,FALSE)</f>
        <v>#N/A</v>
      </c>
      <c r="DA21" s="94" t="e">
        <f>VLOOKUP(DA$1,'RFG Holdings'!$N$3:$X$70,DA2,FALSE)</f>
        <v>#N/A</v>
      </c>
      <c r="DB21" s="94" t="e">
        <f>VLOOKUP(DB$1,'RFG Holdings'!$N$3:$X$70,DB2,FALSE)</f>
        <v>#N/A</v>
      </c>
      <c r="DD21" s="111" t="e">
        <f t="shared" si="34"/>
        <v>#REF!</v>
      </c>
      <c r="DE21" s="116" t="s">
        <v>408</v>
      </c>
      <c r="DF21" s="124" t="e">
        <f>#REF!</f>
        <v>#REF!</v>
      </c>
      <c r="DG21" s="124" t="e">
        <f t="shared" ref="DG21:DO21" si="205">#REF!</f>
        <v>#REF!</v>
      </c>
      <c r="DH21" s="124" t="e">
        <f t="shared" si="205"/>
        <v>#REF!</v>
      </c>
      <c r="DI21" s="124" t="e">
        <f t="shared" si="205"/>
        <v>#REF!</v>
      </c>
      <c r="DJ21" s="124" t="e">
        <f t="shared" si="205"/>
        <v>#REF!</v>
      </c>
      <c r="DK21" s="124" t="e">
        <f t="shared" si="205"/>
        <v>#REF!</v>
      </c>
      <c r="DL21" s="124" t="e">
        <f t="shared" si="205"/>
        <v>#REF!</v>
      </c>
      <c r="DM21" s="124" t="e">
        <f t="shared" si="205"/>
        <v>#REF!</v>
      </c>
      <c r="DN21" s="124" t="e">
        <f t="shared" si="205"/>
        <v>#REF!</v>
      </c>
      <c r="DO21" s="124" t="e">
        <f t="shared" si="205"/>
        <v>#REF!</v>
      </c>
      <c r="DQ21" s="111" t="e">
        <f t="shared" si="35"/>
        <v>#REF!</v>
      </c>
      <c r="DR21" s="116" t="s">
        <v>408</v>
      </c>
      <c r="DS21" s="124" t="e">
        <f>#REF!</f>
        <v>#REF!</v>
      </c>
      <c r="DT21" s="124" t="e">
        <f t="shared" ref="DT21:EB21" si="206">#REF!</f>
        <v>#REF!</v>
      </c>
      <c r="DU21" s="124" t="e">
        <f t="shared" si="206"/>
        <v>#REF!</v>
      </c>
      <c r="DV21" s="124" t="e">
        <f t="shared" si="206"/>
        <v>#REF!</v>
      </c>
      <c r="DW21" s="124" t="e">
        <f t="shared" si="206"/>
        <v>#REF!</v>
      </c>
      <c r="DX21" s="124" t="e">
        <f t="shared" si="206"/>
        <v>#REF!</v>
      </c>
      <c r="DY21" s="124" t="e">
        <f t="shared" si="206"/>
        <v>#REF!</v>
      </c>
      <c r="DZ21" s="124" t="e">
        <f t="shared" si="206"/>
        <v>#REF!</v>
      </c>
      <c r="EA21" s="124" t="e">
        <f t="shared" si="206"/>
        <v>#REF!</v>
      </c>
      <c r="EB21" s="124" t="e">
        <f t="shared" si="206"/>
        <v>#REF!</v>
      </c>
      <c r="ED21" s="111" t="e">
        <f t="shared" si="36"/>
        <v>#REF!</v>
      </c>
      <c r="EE21" s="116" t="s">
        <v>408</v>
      </c>
      <c r="EF21" s="124" t="e">
        <f>#REF!</f>
        <v>#REF!</v>
      </c>
      <c r="EG21" s="124" t="e">
        <f t="shared" ref="EG21:EO21" si="207">#REF!</f>
        <v>#REF!</v>
      </c>
      <c r="EH21" s="124" t="e">
        <f t="shared" si="207"/>
        <v>#REF!</v>
      </c>
      <c r="EI21" s="124" t="e">
        <f t="shared" si="207"/>
        <v>#REF!</v>
      </c>
      <c r="EJ21" s="124" t="e">
        <f t="shared" si="207"/>
        <v>#REF!</v>
      </c>
      <c r="EK21" s="124" t="e">
        <f t="shared" si="207"/>
        <v>#REF!</v>
      </c>
      <c r="EL21" s="124" t="e">
        <f t="shared" si="207"/>
        <v>#REF!</v>
      </c>
      <c r="EM21" s="124" t="e">
        <f t="shared" si="207"/>
        <v>#REF!</v>
      </c>
      <c r="EN21" s="124" t="e">
        <f t="shared" si="207"/>
        <v>#REF!</v>
      </c>
      <c r="EO21" s="124" t="e">
        <f t="shared" si="207"/>
        <v>#REF!</v>
      </c>
      <c r="EQ21" s="111" t="e">
        <f t="shared" si="37"/>
        <v>#REF!</v>
      </c>
      <c r="ER21" s="116" t="s">
        <v>408</v>
      </c>
      <c r="ES21" s="124" t="e">
        <f>#REF!</f>
        <v>#REF!</v>
      </c>
      <c r="ET21" s="124" t="e">
        <f t="shared" ref="ET21:FB21" si="208">#REF!</f>
        <v>#REF!</v>
      </c>
      <c r="EU21" s="124" t="e">
        <f t="shared" si="208"/>
        <v>#REF!</v>
      </c>
      <c r="EV21" s="124" t="e">
        <f t="shared" si="208"/>
        <v>#REF!</v>
      </c>
      <c r="EW21" s="124" t="e">
        <f t="shared" si="208"/>
        <v>#REF!</v>
      </c>
      <c r="EX21" s="124" t="e">
        <f t="shared" si="208"/>
        <v>#REF!</v>
      </c>
      <c r="EY21" s="124" t="e">
        <f t="shared" si="208"/>
        <v>#REF!</v>
      </c>
      <c r="EZ21" s="124" t="e">
        <f t="shared" si="208"/>
        <v>#REF!</v>
      </c>
      <c r="FA21" s="124" t="e">
        <f t="shared" si="208"/>
        <v>#REF!</v>
      </c>
      <c r="FB21" s="124" t="e">
        <f t="shared" si="208"/>
        <v>#REF!</v>
      </c>
      <c r="FD21" s="111" t="e">
        <f t="shared" si="38"/>
        <v>#REF!</v>
      </c>
      <c r="FE21" s="116" t="s">
        <v>408</v>
      </c>
      <c r="FF21" s="124" t="e">
        <f>#REF!</f>
        <v>#REF!</v>
      </c>
      <c r="FG21" s="124" t="e">
        <f t="shared" ref="FG21:FO21" si="209">#REF!</f>
        <v>#REF!</v>
      </c>
      <c r="FH21" s="124" t="e">
        <f t="shared" si="209"/>
        <v>#REF!</v>
      </c>
      <c r="FI21" s="124" t="e">
        <f t="shared" si="209"/>
        <v>#REF!</v>
      </c>
      <c r="FJ21" s="124" t="e">
        <f t="shared" si="209"/>
        <v>#REF!</v>
      </c>
      <c r="FK21" s="124" t="e">
        <f t="shared" si="209"/>
        <v>#REF!</v>
      </c>
      <c r="FL21" s="124" t="e">
        <f t="shared" si="209"/>
        <v>#REF!</v>
      </c>
      <c r="FM21" s="124" t="e">
        <f t="shared" si="209"/>
        <v>#REF!</v>
      </c>
      <c r="FN21" s="124" t="e">
        <f t="shared" si="209"/>
        <v>#REF!</v>
      </c>
      <c r="FO21" s="124" t="e">
        <f t="shared" si="209"/>
        <v>#REF!</v>
      </c>
      <c r="FQ21" s="111" t="e">
        <f t="shared" si="39"/>
        <v>#REF!</v>
      </c>
      <c r="FR21" s="116" t="s">
        <v>408</v>
      </c>
      <c r="FS21" s="124" t="e">
        <f>#REF!</f>
        <v>#REF!</v>
      </c>
      <c r="FT21" s="124" t="e">
        <f t="shared" ref="FT21:GB21" si="210">#REF!</f>
        <v>#REF!</v>
      </c>
      <c r="FU21" s="124" t="e">
        <f t="shared" si="210"/>
        <v>#REF!</v>
      </c>
      <c r="FV21" s="124" t="e">
        <f t="shared" si="210"/>
        <v>#REF!</v>
      </c>
      <c r="FW21" s="124" t="e">
        <f t="shared" si="210"/>
        <v>#REF!</v>
      </c>
      <c r="FX21" s="124" t="e">
        <f t="shared" si="210"/>
        <v>#REF!</v>
      </c>
      <c r="FY21" s="124" t="e">
        <f t="shared" si="210"/>
        <v>#REF!</v>
      </c>
      <c r="FZ21" s="124" t="e">
        <f t="shared" si="210"/>
        <v>#REF!</v>
      </c>
      <c r="GA21" s="124" t="e">
        <f t="shared" si="210"/>
        <v>#REF!</v>
      </c>
      <c r="GB21" s="124" t="e">
        <f t="shared" si="210"/>
        <v>#REF!</v>
      </c>
      <c r="GD21" s="111" t="e">
        <f t="shared" si="40"/>
        <v>#REF!</v>
      </c>
      <c r="GE21" s="116" t="s">
        <v>408</v>
      </c>
      <c r="GF21" s="124" t="e">
        <f>#REF!</f>
        <v>#REF!</v>
      </c>
      <c r="GG21" s="124" t="e">
        <f t="shared" ref="GG21:GO21" si="211">#REF!</f>
        <v>#REF!</v>
      </c>
      <c r="GH21" s="124" t="e">
        <f t="shared" si="211"/>
        <v>#REF!</v>
      </c>
      <c r="GI21" s="124" t="e">
        <f t="shared" si="211"/>
        <v>#REF!</v>
      </c>
      <c r="GJ21" s="124" t="e">
        <f t="shared" si="211"/>
        <v>#REF!</v>
      </c>
      <c r="GK21" s="124" t="e">
        <f t="shared" si="211"/>
        <v>#REF!</v>
      </c>
      <c r="GL21" s="124" t="e">
        <f t="shared" si="211"/>
        <v>#REF!</v>
      </c>
      <c r="GM21" s="124" t="e">
        <f t="shared" si="211"/>
        <v>#REF!</v>
      </c>
      <c r="GN21" s="124" t="e">
        <f t="shared" si="211"/>
        <v>#REF!</v>
      </c>
      <c r="GO21" s="124" t="e">
        <f t="shared" si="211"/>
        <v>#REF!</v>
      </c>
      <c r="GQ21" s="111" t="e">
        <f t="shared" si="41"/>
        <v>#REF!</v>
      </c>
      <c r="GR21" s="116" t="s">
        <v>408</v>
      </c>
      <c r="GS21" s="124" t="e">
        <f>#REF!</f>
        <v>#REF!</v>
      </c>
      <c r="GT21" s="124" t="e">
        <f t="shared" ref="GT21:HB21" si="212">#REF!</f>
        <v>#REF!</v>
      </c>
      <c r="GU21" s="124" t="e">
        <f t="shared" si="212"/>
        <v>#REF!</v>
      </c>
      <c r="GV21" s="124" t="e">
        <f t="shared" si="212"/>
        <v>#REF!</v>
      </c>
      <c r="GW21" s="124" t="e">
        <f t="shared" si="212"/>
        <v>#REF!</v>
      </c>
      <c r="GX21" s="124" t="e">
        <f t="shared" si="212"/>
        <v>#REF!</v>
      </c>
      <c r="GY21" s="124" t="e">
        <f t="shared" si="212"/>
        <v>#REF!</v>
      </c>
      <c r="GZ21" s="124" t="e">
        <f t="shared" si="212"/>
        <v>#REF!</v>
      </c>
      <c r="HA21" s="124" t="e">
        <f t="shared" si="212"/>
        <v>#REF!</v>
      </c>
      <c r="HB21" s="124" t="e">
        <f t="shared" si="212"/>
        <v>#REF!</v>
      </c>
      <c r="HD21" s="111" t="e">
        <f t="shared" si="42"/>
        <v>#REF!</v>
      </c>
      <c r="HE21" s="116" t="s">
        <v>408</v>
      </c>
      <c r="HF21" s="124" t="e">
        <f>#REF!</f>
        <v>#REF!</v>
      </c>
      <c r="HG21" s="124" t="e">
        <f t="shared" ref="HG21:HO21" si="213">#REF!</f>
        <v>#REF!</v>
      </c>
      <c r="HH21" s="124" t="e">
        <f t="shared" si="213"/>
        <v>#REF!</v>
      </c>
      <c r="HI21" s="124" t="e">
        <f t="shared" si="213"/>
        <v>#REF!</v>
      </c>
      <c r="HJ21" s="124" t="e">
        <f t="shared" si="213"/>
        <v>#REF!</v>
      </c>
      <c r="HK21" s="124" t="e">
        <f t="shared" si="213"/>
        <v>#REF!</v>
      </c>
      <c r="HL21" s="124" t="e">
        <f t="shared" si="213"/>
        <v>#REF!</v>
      </c>
      <c r="HM21" s="124" t="e">
        <f t="shared" si="213"/>
        <v>#REF!</v>
      </c>
      <c r="HN21" s="124" t="e">
        <f t="shared" si="213"/>
        <v>#REF!</v>
      </c>
      <c r="HO21" s="124" t="e">
        <f t="shared" si="213"/>
        <v>#REF!</v>
      </c>
    </row>
    <row r="23" spans="2:223" x14ac:dyDescent="0.25">
      <c r="C23" s="104"/>
      <c r="D23" s="104"/>
      <c r="E23" s="104"/>
      <c r="F23" s="104"/>
      <c r="G23" s="104"/>
      <c r="H23" s="104"/>
      <c r="I23" s="104"/>
    </row>
  </sheetData>
  <mergeCells count="10">
    <mergeCell ref="HE1:HO1"/>
    <mergeCell ref="DE1:DO1"/>
    <mergeCell ref="DR1:EB1"/>
    <mergeCell ref="EE1:EO1"/>
    <mergeCell ref="N1:O2"/>
    <mergeCell ref="ER1:FB1"/>
    <mergeCell ref="FE1:FO1"/>
    <mergeCell ref="FR1:GB1"/>
    <mergeCell ref="GE1:GO1"/>
    <mergeCell ref="GR1:HB1"/>
  </mergeCells>
  <conditionalFormatting sqref="D4:O21">
    <cfRule type="cellIs" dxfId="4" priority="5" operator="equal">
      <formula>"&gt;0"</formula>
    </cfRule>
  </conditionalFormatting>
  <conditionalFormatting sqref="O4:O21">
    <cfRule type="containsText" dxfId="3" priority="3" operator="containsText" text="No">
      <formula>NOT(ISERROR(SEARCH("No",O4)))</formula>
    </cfRule>
    <cfRule type="containsText" dxfId="2" priority="4" operator="containsText" text="Yes">
      <formula>NOT(ISERROR(SEARCH("Yes",O4)))</formula>
    </cfRule>
  </conditionalFormatting>
  <conditionalFormatting sqref="N4:N21">
    <cfRule type="cellIs" dxfId="1" priority="2" operator="greaterThan">
      <formula>0</formula>
    </cfRule>
  </conditionalFormatting>
  <conditionalFormatting sqref="D4:M2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15" max="15" width="13.28515625" bestFit="1" customWidth="1"/>
    <col min="16" max="16" width="11.42578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5565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6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L5" s="2"/>
      <c r="N5" s="4" t="s">
        <v>344</v>
      </c>
      <c r="O5" s="22">
        <v>5.61</v>
      </c>
      <c r="P5" s="21">
        <v>5.23</v>
      </c>
      <c r="Q5" s="22">
        <v>5.7</v>
      </c>
      <c r="R5" s="21">
        <v>6.41</v>
      </c>
      <c r="S5" s="22">
        <v>4.87</v>
      </c>
      <c r="T5" s="21">
        <v>5.18</v>
      </c>
      <c r="U5" s="22">
        <v>4.05</v>
      </c>
      <c r="V5" s="21">
        <v>7.46</v>
      </c>
      <c r="W5" s="22">
        <v>8.27</v>
      </c>
      <c r="X5" s="21">
        <v>9.4499999999999993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1.36</v>
      </c>
      <c r="P6" s="21">
        <v>1.31</v>
      </c>
      <c r="Q6" s="22">
        <v>1.22</v>
      </c>
      <c r="R6" s="21">
        <v>1.21</v>
      </c>
      <c r="S6" s="22">
        <v>1.02</v>
      </c>
      <c r="T6" s="21">
        <v>1.02</v>
      </c>
      <c r="U6" s="22">
        <v>1.1399999999999999</v>
      </c>
      <c r="V6" s="21">
        <v>1.4</v>
      </c>
      <c r="W6" s="22">
        <v>1.35</v>
      </c>
      <c r="X6" s="21">
        <v>1.4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2104.6999999999998</v>
      </c>
      <c r="P7" s="23">
        <v>2093.8000000000002</v>
      </c>
      <c r="Q7" s="24">
        <v>2048.46</v>
      </c>
      <c r="R7" s="23">
        <v>2048.65</v>
      </c>
      <c r="S7" s="24">
        <v>2468</v>
      </c>
      <c r="T7" s="23">
        <v>2102.37</v>
      </c>
      <c r="U7" s="24">
        <v>1895.16</v>
      </c>
      <c r="V7" s="23">
        <v>1356.09</v>
      </c>
      <c r="W7" s="24">
        <v>1118.83</v>
      </c>
      <c r="X7" s="21">
        <v>890.42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500.5</v>
      </c>
      <c r="P8" s="21">
        <v>460.03</v>
      </c>
      <c r="Q8" s="22">
        <v>474.43</v>
      </c>
      <c r="R8" s="21">
        <v>405.02</v>
      </c>
      <c r="S8" s="22">
        <v>410.09</v>
      </c>
      <c r="T8" s="21">
        <v>450.73</v>
      </c>
      <c r="U8" s="22">
        <v>318.39</v>
      </c>
      <c r="V8" s="21">
        <v>430.43</v>
      </c>
      <c r="W8" s="22">
        <v>378.24</v>
      </c>
      <c r="X8" s="21">
        <v>283.08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5.21</v>
      </c>
      <c r="P9" s="21">
        <v>5.75</v>
      </c>
      <c r="Q9" s="22">
        <v>7.41</v>
      </c>
      <c r="R9" s="21">
        <v>7.23</v>
      </c>
      <c r="S9" s="22">
        <v>6.89</v>
      </c>
      <c r="T9" s="21">
        <v>6.63</v>
      </c>
      <c r="U9" s="22">
        <v>5.35</v>
      </c>
      <c r="V9" s="21">
        <v>5.33</v>
      </c>
      <c r="W9" s="22">
        <v>5.25</v>
      </c>
      <c r="X9" s="21">
        <v>2.2599999999999998</v>
      </c>
    </row>
    <row r="10" spans="1:24" ht="19.899999999999999" customHeight="1" x14ac:dyDescent="0.25">
      <c r="A10" s="6" t="s">
        <v>11</v>
      </c>
      <c r="B10" s="104">
        <v>605.05899999999997</v>
      </c>
      <c r="C10" s="104">
        <v>707.48099999999999</v>
      </c>
      <c r="D10" s="104">
        <v>834.572</v>
      </c>
      <c r="E10" s="104" t="s">
        <v>3054</v>
      </c>
      <c r="F10" s="104" t="s">
        <v>3055</v>
      </c>
      <c r="G10" s="104" t="s">
        <v>3056</v>
      </c>
      <c r="H10" s="104" t="s">
        <v>3057</v>
      </c>
      <c r="I10" s="104">
        <v>85.05</v>
      </c>
      <c r="J10" s="104">
        <v>22.718</v>
      </c>
      <c r="K10" s="104">
        <v>26.367000000000001</v>
      </c>
      <c r="L10" s="7"/>
      <c r="N10" s="4" t="s">
        <v>349</v>
      </c>
      <c r="O10" s="22">
        <v>5</v>
      </c>
      <c r="P10" s="21">
        <v>6.07</v>
      </c>
      <c r="Q10" s="22">
        <v>8.68</v>
      </c>
      <c r="R10" s="21">
        <v>9.4499999999999993</v>
      </c>
      <c r="S10" s="22">
        <v>18.28</v>
      </c>
      <c r="T10" s="21">
        <v>9.93</v>
      </c>
      <c r="U10" s="22">
        <v>22.21</v>
      </c>
      <c r="V10" s="21">
        <v>23.22</v>
      </c>
      <c r="W10" s="22">
        <v>68.09</v>
      </c>
      <c r="X10" s="21">
        <v>33.94</v>
      </c>
    </row>
    <row r="11" spans="1:24" ht="19.899999999999999" customHeight="1" x14ac:dyDescent="0.25">
      <c r="A11" s="8" t="s">
        <v>12</v>
      </c>
      <c r="B11" s="105">
        <v>248.376</v>
      </c>
      <c r="C11" s="105">
        <v>298.42500000000001</v>
      </c>
      <c r="D11" s="105">
        <v>367.75799999999998</v>
      </c>
      <c r="E11" s="105">
        <v>451.04899999999998</v>
      </c>
      <c r="F11" s="105">
        <v>643.995</v>
      </c>
      <c r="G11" s="105">
        <v>591.94100000000003</v>
      </c>
      <c r="H11" s="105">
        <v>562.88</v>
      </c>
      <c r="I11" s="105">
        <v>32.814</v>
      </c>
      <c r="J11" s="105">
        <v>0</v>
      </c>
      <c r="K11" s="105">
        <v>0</v>
      </c>
      <c r="L11" s="9"/>
      <c r="N11" s="4" t="s">
        <v>350</v>
      </c>
      <c r="O11" s="22">
        <v>1.74</v>
      </c>
      <c r="P11" s="21">
        <v>1.76</v>
      </c>
      <c r="Q11" s="22">
        <v>1.89</v>
      </c>
      <c r="R11" s="21">
        <v>1.68</v>
      </c>
      <c r="S11" s="22">
        <v>2.77</v>
      </c>
      <c r="T11" s="21">
        <v>2.58</v>
      </c>
      <c r="U11" s="22">
        <v>1.57</v>
      </c>
      <c r="V11" s="21">
        <v>1.97</v>
      </c>
      <c r="W11" s="22">
        <v>2.4700000000000002</v>
      </c>
      <c r="X11" s="21">
        <v>2.16</v>
      </c>
    </row>
    <row r="12" spans="1:24" ht="19.899999999999999" customHeight="1" x14ac:dyDescent="0.25">
      <c r="A12" s="6" t="s">
        <v>13</v>
      </c>
      <c r="B12" s="106">
        <v>26.382999999999999</v>
      </c>
      <c r="C12" s="106">
        <v>31.922999999999998</v>
      </c>
      <c r="D12" s="106">
        <v>33.786000000000001</v>
      </c>
      <c r="E12" s="106">
        <v>38.279000000000003</v>
      </c>
      <c r="F12" s="106">
        <v>49.942999999999998</v>
      </c>
      <c r="G12" s="106">
        <v>46.308999999999997</v>
      </c>
      <c r="H12" s="106">
        <v>35.850999999999999</v>
      </c>
      <c r="I12" s="106">
        <v>29.936</v>
      </c>
      <c r="J12" s="106">
        <v>585</v>
      </c>
      <c r="K12" s="106">
        <v>651</v>
      </c>
      <c r="L12" s="11"/>
      <c r="N12" s="4" t="s">
        <v>351</v>
      </c>
      <c r="O12" s="22">
        <v>0.39</v>
      </c>
      <c r="P12" s="21">
        <v>0.35</v>
      </c>
      <c r="Q12" s="22">
        <v>0.42</v>
      </c>
      <c r="R12" s="21">
        <v>0.38</v>
      </c>
      <c r="S12" s="22">
        <v>0.25</v>
      </c>
      <c r="T12" s="21">
        <v>0.25</v>
      </c>
      <c r="U12" s="22">
        <v>0.49</v>
      </c>
      <c r="V12" s="21">
        <v>0.36</v>
      </c>
      <c r="W12" s="22">
        <v>0.28000000000000003</v>
      </c>
      <c r="X12" s="21">
        <v>0.31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0.78</v>
      </c>
      <c r="P13" s="21">
        <v>0.65</v>
      </c>
      <c r="Q13" s="22">
        <v>0.74</v>
      </c>
      <c r="R13" s="21">
        <v>0.66</v>
      </c>
      <c r="S13" s="22">
        <v>0.39</v>
      </c>
      <c r="T13" s="21">
        <v>0.4</v>
      </c>
      <c r="U13" s="22">
        <v>0.82</v>
      </c>
      <c r="V13" s="21">
        <v>0.61</v>
      </c>
      <c r="W13" s="22">
        <v>0.44</v>
      </c>
      <c r="X13" s="21">
        <v>0.51</v>
      </c>
    </row>
    <row r="14" spans="1:24" ht="19.899999999999999" customHeight="1" x14ac:dyDescent="0.25">
      <c r="A14" s="6" t="s">
        <v>15</v>
      </c>
      <c r="B14" s="106">
        <v>330.3</v>
      </c>
      <c r="C14" s="106">
        <v>377.13299999999998</v>
      </c>
      <c r="D14" s="106">
        <v>433.02800000000002</v>
      </c>
      <c r="E14" s="106">
        <v>512.13300000000004</v>
      </c>
      <c r="F14" s="106">
        <v>663.15300000000002</v>
      </c>
      <c r="G14" s="106">
        <v>631.64499999999998</v>
      </c>
      <c r="H14" s="106">
        <v>644.79999999999995</v>
      </c>
      <c r="I14" s="106">
        <v>22.3</v>
      </c>
      <c r="J14" s="106">
        <v>22.132999999999999</v>
      </c>
      <c r="K14" s="106">
        <v>25.716000000000001</v>
      </c>
      <c r="L14" s="11"/>
      <c r="N14" s="4" t="s">
        <v>353</v>
      </c>
      <c r="O14" s="22">
        <v>3</v>
      </c>
      <c r="P14" s="21">
        <v>2.73</v>
      </c>
      <c r="Q14" s="22">
        <v>2.4700000000000002</v>
      </c>
      <c r="R14" s="21">
        <v>3.25</v>
      </c>
      <c r="S14" s="22">
        <v>2.33</v>
      </c>
      <c r="T14" s="21">
        <v>4.75</v>
      </c>
      <c r="U14" s="22">
        <v>8.34</v>
      </c>
      <c r="V14" s="21">
        <v>5.85</v>
      </c>
      <c r="W14" s="22">
        <v>2.34</v>
      </c>
      <c r="X14" s="21">
        <v>1.91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96</v>
      </c>
      <c r="P15" s="21">
        <v>80</v>
      </c>
      <c r="Q15" s="22">
        <v>64</v>
      </c>
      <c r="R15" s="21">
        <v>56</v>
      </c>
      <c r="S15" s="22">
        <v>59.5</v>
      </c>
      <c r="T15" s="21">
        <v>68</v>
      </c>
      <c r="U15" s="22">
        <v>59.5</v>
      </c>
      <c r="V15" s="21">
        <v>80.75</v>
      </c>
      <c r="W15" s="22">
        <v>72</v>
      </c>
      <c r="X15" s="21">
        <v>125</v>
      </c>
    </row>
    <row r="16" spans="1:24" ht="19.899999999999999" customHeight="1" x14ac:dyDescent="0.25">
      <c r="A16" s="6" t="s">
        <v>16</v>
      </c>
      <c r="B16" s="104">
        <v>733.44</v>
      </c>
      <c r="C16" s="104">
        <v>674.29600000000005</v>
      </c>
      <c r="D16" s="104">
        <v>580.44000000000005</v>
      </c>
      <c r="E16" s="104">
        <v>387.245</v>
      </c>
      <c r="F16" s="104">
        <v>235.89</v>
      </c>
      <c r="G16" s="104">
        <v>251.684</v>
      </c>
      <c r="H16" s="104">
        <v>199.786</v>
      </c>
      <c r="I16" s="104">
        <v>47.350999999999999</v>
      </c>
      <c r="J16" s="104">
        <v>44.582000000000001</v>
      </c>
      <c r="K16" s="104">
        <v>34.235999999999997</v>
      </c>
      <c r="L16" s="7"/>
      <c r="N16" s="4" t="s">
        <v>355</v>
      </c>
      <c r="O16" s="22">
        <v>3.5</v>
      </c>
      <c r="P16" s="21">
        <v>4.09</v>
      </c>
      <c r="Q16" s="22">
        <v>4.38</v>
      </c>
      <c r="R16" s="21">
        <v>4.09</v>
      </c>
      <c r="S16" s="22">
        <v>4.16</v>
      </c>
      <c r="T16" s="21">
        <v>4.46</v>
      </c>
      <c r="U16" s="22">
        <v>3.68</v>
      </c>
      <c r="V16" s="21">
        <v>3.84</v>
      </c>
      <c r="W16" s="22">
        <v>3.61</v>
      </c>
      <c r="X16" s="21">
        <v>1.51</v>
      </c>
    </row>
    <row r="17" spans="1:24" ht="19.899999999999999" customHeight="1" x14ac:dyDescent="0.25">
      <c r="A17" s="8" t="s">
        <v>17</v>
      </c>
      <c r="B17" s="105">
        <v>733.44</v>
      </c>
      <c r="C17" s="105">
        <v>674.29600000000005</v>
      </c>
      <c r="D17" s="105">
        <v>580.44000000000005</v>
      </c>
      <c r="E17" s="105">
        <v>387.245</v>
      </c>
      <c r="F17" s="105">
        <v>235.89</v>
      </c>
      <c r="G17" s="105">
        <v>251.684</v>
      </c>
      <c r="H17" s="105">
        <v>199.786</v>
      </c>
      <c r="I17" s="105">
        <v>47.350999999999999</v>
      </c>
      <c r="J17" s="105">
        <v>44.582000000000001</v>
      </c>
      <c r="K17" s="105">
        <v>34.235999999999997</v>
      </c>
      <c r="L17" s="9"/>
      <c r="N17" s="4" t="s">
        <v>356</v>
      </c>
      <c r="O17" s="22">
        <v>4.12</v>
      </c>
      <c r="P17" s="21">
        <v>4.1900000000000004</v>
      </c>
      <c r="Q17" s="22">
        <v>3.36</v>
      </c>
      <c r="R17" s="21">
        <v>3.23</v>
      </c>
      <c r="S17" s="22">
        <v>3.29</v>
      </c>
      <c r="T17" s="21">
        <v>2.1</v>
      </c>
      <c r="U17" s="22">
        <v>1.89</v>
      </c>
      <c r="V17" s="21">
        <v>2.19</v>
      </c>
      <c r="W17" s="22">
        <v>3.52</v>
      </c>
      <c r="X17" s="21">
        <v>6.12</v>
      </c>
    </row>
    <row r="18" spans="1:24" ht="19.899999999999999" customHeight="1" x14ac:dyDescent="0.25">
      <c r="A18" s="6" t="s">
        <v>18</v>
      </c>
      <c r="B18" s="106">
        <v>0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"/>
      <c r="N18" s="4" t="s">
        <v>357</v>
      </c>
      <c r="O18" s="22">
        <v>335.8</v>
      </c>
      <c r="P18" s="21">
        <v>327.3</v>
      </c>
      <c r="Q18" s="22">
        <v>280.60000000000002</v>
      </c>
      <c r="R18" s="21">
        <v>229</v>
      </c>
      <c r="S18" s="22">
        <v>247.7</v>
      </c>
      <c r="T18" s="21">
        <v>303</v>
      </c>
      <c r="U18" s="22">
        <v>219</v>
      </c>
      <c r="V18" s="21">
        <v>310</v>
      </c>
      <c r="W18" s="22">
        <v>260</v>
      </c>
      <c r="X18" s="21">
        <v>189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14.24</v>
      </c>
      <c r="P19" s="21">
        <v>17.239999999999998</v>
      </c>
      <c r="Q19" s="22">
        <v>13.56</v>
      </c>
      <c r="R19" s="21">
        <v>10.58</v>
      </c>
      <c r="S19" s="22">
        <v>10.220000000000001</v>
      </c>
      <c r="T19" s="21">
        <v>9.16</v>
      </c>
      <c r="U19" s="22">
        <v>5.79</v>
      </c>
      <c r="V19" s="21">
        <v>9.6999999999999993</v>
      </c>
      <c r="W19" s="22">
        <v>14.1</v>
      </c>
      <c r="X19" s="21">
        <v>15.43</v>
      </c>
    </row>
    <row r="20" spans="1:24" ht="19.899999999999999" customHeight="1" x14ac:dyDescent="0.25">
      <c r="A20" s="6" t="s">
        <v>19</v>
      </c>
      <c r="B20" s="104" t="s">
        <v>3058</v>
      </c>
      <c r="C20" s="104" t="s">
        <v>3059</v>
      </c>
      <c r="D20" s="104" t="s">
        <v>3060</v>
      </c>
      <c r="E20" s="104" t="s">
        <v>3061</v>
      </c>
      <c r="F20" s="104" t="s">
        <v>3062</v>
      </c>
      <c r="G20" s="104" t="s">
        <v>3063</v>
      </c>
      <c r="H20" s="104" t="s">
        <v>3064</v>
      </c>
      <c r="I20" s="104" t="s">
        <v>3065</v>
      </c>
      <c r="J20" s="104">
        <v>762.75199999999995</v>
      </c>
      <c r="K20" s="104">
        <v>699.19</v>
      </c>
      <c r="L20" s="7"/>
      <c r="N20" s="4" t="s">
        <v>359</v>
      </c>
      <c r="O20" s="22">
        <v>266.16000000000003</v>
      </c>
      <c r="P20" s="21">
        <v>288.95999999999998</v>
      </c>
      <c r="Q20" s="22">
        <v>236.34</v>
      </c>
      <c r="R20" s="21">
        <v>221.9</v>
      </c>
      <c r="S20" s="22">
        <v>262.7</v>
      </c>
      <c r="T20" s="21">
        <v>301.81</v>
      </c>
      <c r="U20" s="22">
        <v>164.84</v>
      </c>
      <c r="V20" s="21">
        <v>291.93</v>
      </c>
      <c r="W20" s="22">
        <v>278.66000000000003</v>
      </c>
      <c r="X20" s="21">
        <v>187.11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11.09</v>
      </c>
      <c r="P21" s="21">
        <v>11.74</v>
      </c>
      <c r="Q21" s="22">
        <v>10.93</v>
      </c>
      <c r="R21" s="21">
        <v>10.66</v>
      </c>
      <c r="S21" s="22">
        <v>10.81</v>
      </c>
      <c r="T21" s="21">
        <v>13.28</v>
      </c>
      <c r="U21" s="22">
        <v>7.53</v>
      </c>
      <c r="V21" s="21">
        <v>19.739999999999998</v>
      </c>
      <c r="W21" s="22">
        <v>22.76</v>
      </c>
      <c r="X21" s="21">
        <v>19.04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10.86</v>
      </c>
      <c r="P22" s="21">
        <v>11.71</v>
      </c>
      <c r="Q22" s="22">
        <v>9.98</v>
      </c>
      <c r="R22" s="21">
        <v>10.7</v>
      </c>
      <c r="S22" s="22">
        <v>10.47</v>
      </c>
      <c r="T22" s="21">
        <v>14.17</v>
      </c>
      <c r="U22" s="22">
        <v>8.1199999999999992</v>
      </c>
      <c r="V22" s="21">
        <v>20.21</v>
      </c>
      <c r="W22" s="22">
        <v>23.5</v>
      </c>
      <c r="X22" s="21">
        <v>19.899999999999999</v>
      </c>
    </row>
    <row r="23" spans="1:24" ht="19.899999999999999" customHeight="1" x14ac:dyDescent="0.25">
      <c r="A23" s="8" t="s">
        <v>21</v>
      </c>
      <c r="B23" s="107">
        <v>15.134</v>
      </c>
      <c r="C23" s="107">
        <v>8.8249999999999993</v>
      </c>
      <c r="D23" s="107">
        <v>12.869</v>
      </c>
      <c r="E23" s="107">
        <v>4.952</v>
      </c>
      <c r="F23" s="107">
        <v>5.3529999999999998</v>
      </c>
      <c r="G23" s="107">
        <v>16.803999999999998</v>
      </c>
      <c r="H23" s="107">
        <v>10.837999999999999</v>
      </c>
      <c r="I23" s="107">
        <v>9.6969999999999992</v>
      </c>
      <c r="J23" s="107">
        <v>11.266</v>
      </c>
      <c r="K23" s="107">
        <v>6.5039999999999996</v>
      </c>
      <c r="L23" s="14"/>
      <c r="N23" s="4" t="s">
        <v>362</v>
      </c>
      <c r="O23" s="22">
        <v>5.1100000000000003</v>
      </c>
      <c r="P23" s="21">
        <v>6.69</v>
      </c>
      <c r="Q23" s="22">
        <v>7.79</v>
      </c>
      <c r="R23" s="21">
        <v>8.57</v>
      </c>
      <c r="S23" s="22">
        <v>17.809999999999999</v>
      </c>
      <c r="T23" s="21">
        <v>9.2799999999999994</v>
      </c>
      <c r="U23" s="22">
        <v>15.98</v>
      </c>
      <c r="V23" s="21">
        <v>24.79</v>
      </c>
      <c r="W23" s="22">
        <v>73.33</v>
      </c>
      <c r="X23" s="21">
        <v>34.25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1.22</v>
      </c>
      <c r="P24" s="21">
        <v>1.23</v>
      </c>
      <c r="Q24" s="22">
        <v>1.17</v>
      </c>
      <c r="R24" s="21">
        <v>1.06</v>
      </c>
      <c r="S24" s="22">
        <v>1.05</v>
      </c>
      <c r="T24" s="21">
        <v>1.17</v>
      </c>
      <c r="U24" s="22">
        <v>1.29</v>
      </c>
      <c r="V24" s="21">
        <v>1.1100000000000001</v>
      </c>
      <c r="W24" s="22">
        <v>1.1000000000000001</v>
      </c>
      <c r="X24" s="21">
        <v>1.1299999999999999</v>
      </c>
    </row>
    <row r="25" spans="1:24" ht="19.899999999999999" customHeight="1" x14ac:dyDescent="0.25">
      <c r="A25" s="8" t="s">
        <v>22</v>
      </c>
      <c r="B25" s="107" t="s">
        <v>3066</v>
      </c>
      <c r="C25" s="107" t="s">
        <v>3067</v>
      </c>
      <c r="D25" s="107" t="s">
        <v>3068</v>
      </c>
      <c r="E25" s="107" t="s">
        <v>3069</v>
      </c>
      <c r="F25" s="107" t="s">
        <v>3070</v>
      </c>
      <c r="G25" s="107" t="s">
        <v>3071</v>
      </c>
      <c r="H25" s="107" t="s">
        <v>3072</v>
      </c>
      <c r="I25" s="107" t="s">
        <v>3073</v>
      </c>
      <c r="J25" s="107">
        <v>841.31799999999998</v>
      </c>
      <c r="K25" s="107">
        <v>766.29700000000003</v>
      </c>
      <c r="L25" s="14"/>
      <c r="N25" s="4" t="s">
        <v>364</v>
      </c>
      <c r="O25" s="22">
        <v>14.04</v>
      </c>
      <c r="P25" s="21">
        <v>5.34</v>
      </c>
      <c r="Q25" s="22">
        <v>28.73</v>
      </c>
      <c r="R25" s="21">
        <v>15.97</v>
      </c>
      <c r="S25" s="22">
        <v>22.66</v>
      </c>
      <c r="T25" s="21">
        <v>16.46</v>
      </c>
      <c r="U25" s="22">
        <v>33.76</v>
      </c>
      <c r="V25" s="21">
        <v>15.2</v>
      </c>
      <c r="W25" s="22">
        <v>3.97</v>
      </c>
      <c r="X25" s="21">
        <v>4.96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2588.52</v>
      </c>
      <c r="P26" s="23">
        <v>2576.9299999999998</v>
      </c>
      <c r="Q26" s="24">
        <v>2249.17</v>
      </c>
      <c r="R26" s="23">
        <v>2381.86</v>
      </c>
      <c r="S26" s="24">
        <v>3225.54</v>
      </c>
      <c r="T26" s="23">
        <v>2864.02</v>
      </c>
      <c r="U26" s="24">
        <v>1947.27</v>
      </c>
      <c r="V26" s="23">
        <v>1443.19</v>
      </c>
      <c r="W26" s="24">
        <v>1202.83</v>
      </c>
      <c r="X26" s="21">
        <v>971.17</v>
      </c>
    </row>
    <row r="27" spans="1:24" ht="19.899999999999999" customHeight="1" x14ac:dyDescent="0.25">
      <c r="A27" s="8" t="s">
        <v>23</v>
      </c>
      <c r="B27" s="107" t="s">
        <v>3074</v>
      </c>
      <c r="C27" s="107" t="s">
        <v>3075</v>
      </c>
      <c r="D27" s="107" t="s">
        <v>3076</v>
      </c>
      <c r="E27" s="107" t="s">
        <v>3077</v>
      </c>
      <c r="F27" s="107" t="s">
        <v>3078</v>
      </c>
      <c r="G27" s="107" t="s">
        <v>3079</v>
      </c>
      <c r="H27" s="107" t="s">
        <v>3080</v>
      </c>
      <c r="I27" s="107" t="s">
        <v>3081</v>
      </c>
      <c r="J27" s="107" t="s">
        <v>3082</v>
      </c>
      <c r="K27" s="107" t="s">
        <v>3083</v>
      </c>
      <c r="L27" s="14"/>
      <c r="N27" s="4" t="s">
        <v>366</v>
      </c>
      <c r="O27" s="22">
        <v>5.55</v>
      </c>
      <c r="P27" s="21">
        <v>6.49</v>
      </c>
      <c r="Q27" s="22">
        <v>5.84</v>
      </c>
      <c r="R27" s="21">
        <v>5</v>
      </c>
      <c r="S27" s="22">
        <v>6.82</v>
      </c>
      <c r="T27" s="21">
        <v>8.26</v>
      </c>
      <c r="U27" s="22">
        <v>6.53</v>
      </c>
      <c r="V27" s="21">
        <v>8.35</v>
      </c>
      <c r="W27" s="22">
        <v>9.51</v>
      </c>
      <c r="X27" s="21">
        <v>7.4</v>
      </c>
    </row>
    <row r="28" spans="1:24" ht="19.899999999999999" customHeight="1" x14ac:dyDescent="0.25">
      <c r="A28" s="6" t="s">
        <v>24</v>
      </c>
      <c r="B28" s="106" t="s">
        <v>3084</v>
      </c>
      <c r="C28" s="106" t="s">
        <v>3085</v>
      </c>
      <c r="D28" s="106" t="s">
        <v>3086</v>
      </c>
      <c r="E28" s="106" t="s">
        <v>3087</v>
      </c>
      <c r="F28" s="106" t="s">
        <v>3088</v>
      </c>
      <c r="G28" s="106" t="s">
        <v>3089</v>
      </c>
      <c r="H28" s="106" t="s">
        <v>3090</v>
      </c>
      <c r="I28" s="106">
        <v>869.98900000000003</v>
      </c>
      <c r="J28" s="106">
        <v>693.64599999999996</v>
      </c>
      <c r="K28" s="106">
        <v>606.54700000000003</v>
      </c>
      <c r="L28" s="10"/>
      <c r="N28" s="4" t="s">
        <v>367</v>
      </c>
      <c r="O28" s="24">
        <v>165123.74</v>
      </c>
      <c r="P28" s="23">
        <v>165654.46</v>
      </c>
      <c r="Q28" s="24">
        <v>142009.54999999999</v>
      </c>
      <c r="R28" s="23">
        <v>122827.2</v>
      </c>
      <c r="S28" s="24">
        <v>116103.22</v>
      </c>
      <c r="T28" s="23">
        <v>125530.65</v>
      </c>
      <c r="U28" s="24">
        <v>75913.8</v>
      </c>
      <c r="V28" s="23">
        <v>103184.93</v>
      </c>
      <c r="W28" s="24">
        <v>96827.93</v>
      </c>
      <c r="X28" s="23">
        <v>72577.27</v>
      </c>
    </row>
    <row r="29" spans="1:24" ht="19.899999999999999" customHeight="1" x14ac:dyDescent="0.25">
      <c r="A29" s="8" t="s">
        <v>25</v>
      </c>
      <c r="B29" s="105" t="s">
        <v>3091</v>
      </c>
      <c r="C29" s="105" t="s">
        <v>3092</v>
      </c>
      <c r="D29" s="105" t="s">
        <v>3093</v>
      </c>
      <c r="E29" s="105" t="s">
        <v>3094</v>
      </c>
      <c r="F29" s="105" t="s">
        <v>3095</v>
      </c>
      <c r="G29" s="105" t="s">
        <v>3096</v>
      </c>
      <c r="H29" s="105" t="s">
        <v>3097</v>
      </c>
      <c r="I29" s="105">
        <v>707.024</v>
      </c>
      <c r="J29" s="105">
        <v>519.14200000000005</v>
      </c>
      <c r="K29" s="105">
        <v>397.34899999999999</v>
      </c>
      <c r="L29" s="9"/>
      <c r="N29" s="4" t="s">
        <v>368</v>
      </c>
      <c r="O29" s="22">
        <v>9.06</v>
      </c>
      <c r="P29" s="21">
        <v>9.81</v>
      </c>
      <c r="Q29" s="22">
        <v>8.91</v>
      </c>
      <c r="R29" s="21">
        <v>8.17</v>
      </c>
      <c r="S29" s="22">
        <v>10.210000000000001</v>
      </c>
      <c r="T29" s="21">
        <v>11.39</v>
      </c>
      <c r="U29" s="22">
        <v>8.52</v>
      </c>
      <c r="V29" s="21">
        <v>12.68</v>
      </c>
      <c r="W29" s="22">
        <v>13.42</v>
      </c>
      <c r="X29" s="21">
        <v>10.74</v>
      </c>
    </row>
    <row r="30" spans="1:24" ht="19.899999999999999" customHeight="1" x14ac:dyDescent="0.25">
      <c r="A30" s="6" t="s">
        <v>26</v>
      </c>
      <c r="B30" s="106" t="s">
        <v>3098</v>
      </c>
      <c r="C30" s="106">
        <v>671.952</v>
      </c>
      <c r="D30" s="106">
        <v>670.65300000000002</v>
      </c>
      <c r="E30" s="106">
        <v>744.01700000000005</v>
      </c>
      <c r="F30" s="106">
        <v>769.18600000000004</v>
      </c>
      <c r="G30" s="106">
        <v>602.66600000000005</v>
      </c>
      <c r="H30" s="106">
        <v>574.74199999999996</v>
      </c>
      <c r="I30" s="106">
        <v>447.17599999999999</v>
      </c>
      <c r="J30" s="106">
        <v>421.678</v>
      </c>
      <c r="K30" s="106">
        <v>305.572</v>
      </c>
      <c r="L30" s="10"/>
      <c r="N30" s="4" t="s">
        <v>369</v>
      </c>
      <c r="O30" s="22">
        <v>8.86</v>
      </c>
      <c r="P30" s="21">
        <v>6.57</v>
      </c>
      <c r="Q30" s="22">
        <v>8.76</v>
      </c>
      <c r="R30" s="21">
        <v>9.76</v>
      </c>
      <c r="S30" s="22">
        <v>9.23</v>
      </c>
      <c r="T30" s="21">
        <v>10.96</v>
      </c>
      <c r="U30" s="22">
        <v>22.95</v>
      </c>
      <c r="V30" s="21">
        <v>10.95</v>
      </c>
      <c r="W30" s="22">
        <v>6.62</v>
      </c>
      <c r="X30" s="21">
        <v>6.55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1.1200000000000001</v>
      </c>
      <c r="P31" s="21">
        <v>0.91</v>
      </c>
      <c r="Q31" s="22">
        <v>1.01</v>
      </c>
      <c r="R31" s="21">
        <v>1.06</v>
      </c>
      <c r="S31" s="22">
        <v>0.98</v>
      </c>
      <c r="T31" s="21">
        <v>1.57</v>
      </c>
      <c r="U31" s="22">
        <v>2</v>
      </c>
      <c r="V31" s="21">
        <v>2.36</v>
      </c>
      <c r="W31" s="22">
        <v>1.65</v>
      </c>
      <c r="X31" s="21">
        <v>1.38</v>
      </c>
    </row>
    <row r="32" spans="1:24" ht="19.899999999999999" customHeight="1" x14ac:dyDescent="0.25">
      <c r="A32" s="6" t="s">
        <v>28</v>
      </c>
      <c r="B32" s="106">
        <v>26.46</v>
      </c>
      <c r="C32" s="106">
        <v>8.9550000000000001</v>
      </c>
      <c r="D32" s="106">
        <v>32.984999999999999</v>
      </c>
      <c r="E32" s="106">
        <v>31.358000000000001</v>
      </c>
      <c r="F32" s="106">
        <v>23.969000000000001</v>
      </c>
      <c r="G32" s="106">
        <v>24.010999999999999</v>
      </c>
      <c r="H32" s="106">
        <v>21.001999999999999</v>
      </c>
      <c r="I32" s="106">
        <v>424</v>
      </c>
      <c r="J32" s="106">
        <v>6.3419999999999996</v>
      </c>
      <c r="K32" s="106">
        <v>12.430999999999999</v>
      </c>
      <c r="L32" s="11"/>
      <c r="N32" s="4" t="s">
        <v>371</v>
      </c>
      <c r="O32" s="22">
        <v>4.71</v>
      </c>
      <c r="P32" s="21">
        <v>4.13</v>
      </c>
      <c r="Q32" s="22">
        <v>4.3600000000000003</v>
      </c>
      <c r="R32" s="21">
        <v>5.35</v>
      </c>
      <c r="S32" s="22">
        <v>5.91</v>
      </c>
      <c r="T32" s="21">
        <v>7.34</v>
      </c>
      <c r="U32" s="22">
        <v>11.88</v>
      </c>
      <c r="V32" s="21">
        <v>7.43</v>
      </c>
      <c r="W32" s="22">
        <v>4.88</v>
      </c>
      <c r="X32" s="21">
        <v>4.33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7.02</v>
      </c>
      <c r="P33" s="21">
        <v>5.8</v>
      </c>
      <c r="Q33" s="22">
        <v>7.38</v>
      </c>
      <c r="R33" s="21">
        <v>9.4499999999999993</v>
      </c>
      <c r="S33" s="22">
        <v>9.7899999999999991</v>
      </c>
      <c r="T33" s="21">
        <v>10.91</v>
      </c>
      <c r="U33" s="22">
        <v>17.27</v>
      </c>
      <c r="V33" s="21">
        <v>10.31</v>
      </c>
      <c r="W33" s="22">
        <v>7.09</v>
      </c>
      <c r="X33" s="21">
        <v>6.48</v>
      </c>
    </row>
    <row r="34" spans="1:24" ht="19.899999999999999" customHeight="1" x14ac:dyDescent="0.25">
      <c r="A34" s="6" t="s">
        <v>29</v>
      </c>
      <c r="B34" s="104" t="s">
        <v>3099</v>
      </c>
      <c r="C34" s="104" t="s">
        <v>3100</v>
      </c>
      <c r="D34" s="104" t="s">
        <v>3101</v>
      </c>
      <c r="E34" s="104" t="s">
        <v>3102</v>
      </c>
      <c r="F34" s="104" t="s">
        <v>3103</v>
      </c>
      <c r="G34" s="104" t="s">
        <v>3104</v>
      </c>
      <c r="H34" s="104" t="s">
        <v>3105</v>
      </c>
      <c r="I34" s="104" t="s">
        <v>3106</v>
      </c>
      <c r="J34" s="104" t="s">
        <v>3107</v>
      </c>
      <c r="K34" s="104" t="s">
        <v>3108</v>
      </c>
      <c r="L34" s="7"/>
      <c r="N34" s="4" t="s">
        <v>373</v>
      </c>
      <c r="O34" s="22">
        <v>0.92</v>
      </c>
      <c r="P34" s="21">
        <v>0.75</v>
      </c>
      <c r="Q34" s="22">
        <v>0.97</v>
      </c>
      <c r="R34" s="21">
        <v>0.99</v>
      </c>
      <c r="S34" s="22">
        <v>0.83</v>
      </c>
      <c r="T34" s="21">
        <v>1.3</v>
      </c>
      <c r="U34" s="22">
        <v>2.3199999999999998</v>
      </c>
      <c r="V34" s="21">
        <v>2.2000000000000002</v>
      </c>
      <c r="W34" s="22">
        <v>1.48</v>
      </c>
      <c r="X34" s="21">
        <v>1.22</v>
      </c>
    </row>
    <row r="35" spans="1:24" ht="19.899999999999999" customHeight="1" x14ac:dyDescent="0.25">
      <c r="A35" s="8" t="s">
        <v>30</v>
      </c>
      <c r="B35" s="107" t="s">
        <v>3109</v>
      </c>
      <c r="C35" s="107" t="s">
        <v>3110</v>
      </c>
      <c r="D35" s="107" t="s">
        <v>3111</v>
      </c>
      <c r="E35" s="107" t="s">
        <v>3112</v>
      </c>
      <c r="F35" s="107" t="s">
        <v>3113</v>
      </c>
      <c r="G35" s="107" t="s">
        <v>3114</v>
      </c>
      <c r="H35" s="107" t="s">
        <v>3115</v>
      </c>
      <c r="I35" s="107" t="s">
        <v>3116</v>
      </c>
      <c r="J35" s="107" t="s">
        <v>3117</v>
      </c>
      <c r="K35" s="107" t="s">
        <v>3118</v>
      </c>
      <c r="L35" s="14"/>
      <c r="N35" s="4" t="s">
        <v>374</v>
      </c>
      <c r="O35" s="24">
        <v>2358</v>
      </c>
      <c r="P35" s="23">
        <v>1899</v>
      </c>
      <c r="Q35" s="24">
        <v>2070</v>
      </c>
      <c r="R35" s="23">
        <v>2165</v>
      </c>
      <c r="S35" s="24">
        <v>2424</v>
      </c>
      <c r="T35" s="23">
        <v>3307</v>
      </c>
      <c r="U35" s="24">
        <v>3783</v>
      </c>
      <c r="V35" s="23">
        <v>3197</v>
      </c>
      <c r="W35" s="24">
        <v>1844</v>
      </c>
      <c r="X35" s="23">
        <v>1225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1.1299999999999999</v>
      </c>
      <c r="P36" s="21">
        <v>1.04</v>
      </c>
      <c r="Q36" s="22">
        <v>1.1000000000000001</v>
      </c>
      <c r="R36" s="21">
        <v>0.97</v>
      </c>
      <c r="S36" s="22">
        <v>1.6</v>
      </c>
      <c r="T36" s="21">
        <v>1.48</v>
      </c>
      <c r="U36" s="22">
        <v>0.94</v>
      </c>
      <c r="V36" s="21">
        <v>1.1299999999999999</v>
      </c>
      <c r="W36" s="22">
        <v>1.43</v>
      </c>
      <c r="X36" s="21">
        <v>1.17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4.47</v>
      </c>
      <c r="P37" s="21">
        <v>3.59</v>
      </c>
      <c r="Q37" s="22">
        <v>4.51</v>
      </c>
      <c r="R37" s="21">
        <v>8.6</v>
      </c>
      <c r="S37" s="22">
        <v>14.19</v>
      </c>
      <c r="T37" s="21">
        <v>9.02</v>
      </c>
      <c r="U37" s="22">
        <v>7.72</v>
      </c>
      <c r="V37" s="21">
        <v>44.49</v>
      </c>
      <c r="W37" s="22">
        <v>32.07</v>
      </c>
      <c r="X37" s="21">
        <v>55.24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69.040000000000006</v>
      </c>
      <c r="P38" s="21">
        <v>76.27</v>
      </c>
      <c r="Q38" s="22">
        <v>75.08</v>
      </c>
      <c r="R38" s="21">
        <v>68.959999999999994</v>
      </c>
      <c r="S38" s="22">
        <v>70.08</v>
      </c>
      <c r="T38" s="21">
        <v>77.25</v>
      </c>
      <c r="U38" s="22">
        <v>59.27</v>
      </c>
      <c r="V38" s="21">
        <v>76.87</v>
      </c>
      <c r="W38" s="22">
        <v>76.59</v>
      </c>
      <c r="X38" s="21">
        <v>58.03</v>
      </c>
    </row>
    <row r="39" spans="1:24" ht="19.899999999999999" customHeight="1" x14ac:dyDescent="0.25">
      <c r="A39" s="8" t="s">
        <v>32</v>
      </c>
      <c r="B39" s="107" t="s">
        <v>3119</v>
      </c>
      <c r="C39" s="107" t="s">
        <v>3120</v>
      </c>
      <c r="D39" s="107" t="s">
        <v>3121</v>
      </c>
      <c r="E39" s="107" t="s">
        <v>3122</v>
      </c>
      <c r="F39" s="107" t="s">
        <v>3123</v>
      </c>
      <c r="G39" s="107" t="s">
        <v>3124</v>
      </c>
      <c r="H39" s="107" t="s">
        <v>3125</v>
      </c>
      <c r="I39" s="107" t="s">
        <v>3126</v>
      </c>
      <c r="J39" s="107" t="s">
        <v>3127</v>
      </c>
      <c r="K39" s="107" t="s">
        <v>3128</v>
      </c>
      <c r="L39" s="14"/>
      <c r="N39" s="4" t="s">
        <v>378</v>
      </c>
      <c r="O39" s="22">
        <v>12.18</v>
      </c>
      <c r="P39" s="21">
        <v>13.08</v>
      </c>
      <c r="Q39" s="22">
        <v>11.66</v>
      </c>
      <c r="R39" s="21">
        <v>10.41</v>
      </c>
      <c r="S39" s="22">
        <v>10.28</v>
      </c>
      <c r="T39" s="21">
        <v>12.44</v>
      </c>
      <c r="U39" s="22">
        <v>7.18</v>
      </c>
      <c r="V39" s="21">
        <v>20.14</v>
      </c>
      <c r="W39" s="22">
        <v>23.43</v>
      </c>
      <c r="X39" s="21">
        <v>19.54</v>
      </c>
    </row>
    <row r="40" spans="1:24" ht="19.899999999999999" customHeight="1" x14ac:dyDescent="0.25">
      <c r="A40" s="6" t="s">
        <v>33</v>
      </c>
      <c r="B40" s="106" t="s">
        <v>3129</v>
      </c>
      <c r="C40" s="106" t="s">
        <v>3129</v>
      </c>
      <c r="D40" s="106" t="s">
        <v>3129</v>
      </c>
      <c r="E40" s="106" t="s">
        <v>3129</v>
      </c>
      <c r="F40" s="106" t="s">
        <v>3129</v>
      </c>
      <c r="G40" s="106" t="s">
        <v>3129</v>
      </c>
      <c r="H40" s="106" t="s">
        <v>3129</v>
      </c>
      <c r="I40" s="106">
        <v>3.0510000000000002</v>
      </c>
      <c r="J40" s="106">
        <v>3.0510000000000002</v>
      </c>
      <c r="K40" s="106">
        <v>3.0510000000000002</v>
      </c>
      <c r="L40" s="10"/>
      <c r="N40" s="4" t="s">
        <v>379</v>
      </c>
      <c r="O40" s="22">
        <v>14.9</v>
      </c>
      <c r="P40" s="21">
        <v>16.02</v>
      </c>
      <c r="Q40" s="22">
        <v>13.64</v>
      </c>
      <c r="R40" s="21">
        <v>10.99</v>
      </c>
      <c r="S40" s="22">
        <v>10.81</v>
      </c>
      <c r="T40" s="21">
        <v>14.53</v>
      </c>
      <c r="U40" s="22">
        <v>9.26</v>
      </c>
      <c r="V40" s="21">
        <v>22.33</v>
      </c>
      <c r="W40" s="22">
        <v>25.8</v>
      </c>
      <c r="X40" s="21">
        <v>22.11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39.825000000000003</v>
      </c>
      <c r="J41" s="105">
        <v>39.825000000000003</v>
      </c>
      <c r="K41" s="105">
        <v>39.825000000000003</v>
      </c>
      <c r="L41" s="9"/>
      <c r="N41" s="4" t="s">
        <v>380</v>
      </c>
      <c r="O41" s="22">
        <v>1.34</v>
      </c>
      <c r="P41" s="21">
        <v>1.33</v>
      </c>
      <c r="Q41" s="22">
        <v>1.31</v>
      </c>
      <c r="R41" s="21">
        <v>1.27</v>
      </c>
      <c r="S41" s="22">
        <v>1.01</v>
      </c>
      <c r="T41" s="21">
        <v>1.0900000000000001</v>
      </c>
      <c r="U41" s="22">
        <v>0.84</v>
      </c>
      <c r="V41" s="21">
        <v>1.59</v>
      </c>
      <c r="W41" s="22">
        <v>1.75</v>
      </c>
      <c r="X41" s="21">
        <v>1.82</v>
      </c>
    </row>
    <row r="42" spans="1:24" ht="19.899999999999999" customHeight="1" x14ac:dyDescent="0.25">
      <c r="A42" s="6" t="s">
        <v>35</v>
      </c>
      <c r="B42" s="106" t="s">
        <v>3130</v>
      </c>
      <c r="C42" s="106" t="s">
        <v>3131</v>
      </c>
      <c r="D42" s="106">
        <v>-697.72199999999998</v>
      </c>
      <c r="E42" s="106">
        <v>-325.79700000000003</v>
      </c>
      <c r="F42" s="106">
        <v>748.52200000000005</v>
      </c>
      <c r="G42" s="106">
        <v>374.52100000000002</v>
      </c>
      <c r="H42" s="106">
        <v>291.52499999999998</v>
      </c>
      <c r="I42" s="106">
        <v>46.164000000000001</v>
      </c>
      <c r="J42" s="106">
        <v>-59.944000000000003</v>
      </c>
      <c r="K42" s="106">
        <v>-84.123000000000005</v>
      </c>
      <c r="L42" s="10"/>
      <c r="N42" s="4" t="s">
        <v>381</v>
      </c>
      <c r="O42" s="22">
        <v>3.29</v>
      </c>
      <c r="P42" s="21">
        <v>2.94</v>
      </c>
      <c r="Q42" s="22">
        <v>3.2</v>
      </c>
      <c r="R42" s="21">
        <v>3.31</v>
      </c>
      <c r="S42" s="22">
        <v>2.37</v>
      </c>
      <c r="T42" s="21">
        <v>1.85</v>
      </c>
      <c r="U42" s="22">
        <v>4.8899999999999997</v>
      </c>
      <c r="V42" s="21">
        <v>1.93</v>
      </c>
      <c r="W42" s="22">
        <v>1.29</v>
      </c>
      <c r="X42" s="21">
        <v>1.61</v>
      </c>
    </row>
    <row r="43" spans="1:24" ht="19.899999999999999" customHeight="1" x14ac:dyDescent="0.25">
      <c r="A43" s="8" t="s">
        <v>36</v>
      </c>
      <c r="B43" s="105" t="s">
        <v>3132</v>
      </c>
      <c r="C43" s="105" t="s">
        <v>3133</v>
      </c>
      <c r="D43" s="105" t="s">
        <v>3134</v>
      </c>
      <c r="E43" s="105" t="s">
        <v>3135</v>
      </c>
      <c r="F43" s="105" t="s">
        <v>3136</v>
      </c>
      <c r="G43" s="105" t="s">
        <v>3137</v>
      </c>
      <c r="H43" s="105" t="s">
        <v>3138</v>
      </c>
      <c r="I43" s="105" t="s">
        <v>3139</v>
      </c>
      <c r="J43" s="105" t="s">
        <v>3140</v>
      </c>
      <c r="K43" s="105" t="s">
        <v>3141</v>
      </c>
      <c r="L43" s="9"/>
      <c r="N43" s="4" t="s">
        <v>382</v>
      </c>
      <c r="O43" s="24">
        <v>1822574.6</v>
      </c>
      <c r="P43" s="23">
        <v>1687792.08</v>
      </c>
      <c r="Q43" s="24">
        <v>1594614.11</v>
      </c>
      <c r="R43" s="23">
        <v>1503561.71</v>
      </c>
      <c r="S43" s="24">
        <v>1136962.06</v>
      </c>
      <c r="T43" s="23">
        <v>1101682.31</v>
      </c>
      <c r="U43" s="24">
        <v>890532.54</v>
      </c>
      <c r="V43" s="23">
        <v>814042.91</v>
      </c>
      <c r="W43" s="24">
        <v>721584.94</v>
      </c>
      <c r="X43" s="23">
        <v>676015.13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10.14</v>
      </c>
      <c r="P44" s="21">
        <v>11.36</v>
      </c>
      <c r="Q44" s="22">
        <v>9.35</v>
      </c>
      <c r="R44" s="21">
        <v>7.74</v>
      </c>
      <c r="S44" s="22">
        <v>6.98</v>
      </c>
      <c r="T44" s="21">
        <v>9.17</v>
      </c>
      <c r="U44" s="22">
        <v>6.27</v>
      </c>
      <c r="V44" s="21">
        <v>18.52</v>
      </c>
      <c r="W44" s="22">
        <v>22.46</v>
      </c>
      <c r="X44" s="21">
        <v>18.809999999999999</v>
      </c>
    </row>
    <row r="45" spans="1:24" ht="19.899999999999999" customHeight="1" x14ac:dyDescent="0.25">
      <c r="A45" s="8" t="s">
        <v>37</v>
      </c>
      <c r="B45" s="107">
        <v>840</v>
      </c>
      <c r="C45" s="107">
        <v>840</v>
      </c>
      <c r="D45" s="107">
        <v>280</v>
      </c>
      <c r="E45" s="107">
        <v>560</v>
      </c>
      <c r="F45" s="107" t="s">
        <v>652</v>
      </c>
      <c r="G45" s="107" t="s">
        <v>652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3.57</v>
      </c>
      <c r="P45" s="21">
        <v>3.02</v>
      </c>
      <c r="Q45" s="22">
        <v>3.7</v>
      </c>
      <c r="R45" s="21">
        <v>4.29</v>
      </c>
      <c r="S45" s="22">
        <v>4.63</v>
      </c>
      <c r="T45" s="21">
        <v>5.98</v>
      </c>
      <c r="U45" s="22">
        <v>12.5</v>
      </c>
      <c r="V45" s="21">
        <v>5.84</v>
      </c>
      <c r="W45" s="22">
        <v>3.91</v>
      </c>
      <c r="X45" s="21">
        <v>3.43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4.6100000000000003</v>
      </c>
      <c r="P46" s="21">
        <v>3.75</v>
      </c>
      <c r="Q46" s="22">
        <v>4.8600000000000003</v>
      </c>
      <c r="R46" s="21">
        <v>5.89</v>
      </c>
      <c r="S46" s="22">
        <v>6.07</v>
      </c>
      <c r="T46" s="21">
        <v>7.85</v>
      </c>
      <c r="U46" s="22">
        <v>16.52</v>
      </c>
      <c r="V46" s="21">
        <v>6.96</v>
      </c>
      <c r="W46" s="22">
        <v>4.53</v>
      </c>
      <c r="X46" s="21">
        <v>4.29</v>
      </c>
    </row>
    <row r="47" spans="1:24" ht="19.899999999999999" customHeight="1" x14ac:dyDescent="0.25">
      <c r="A47" s="8" t="s">
        <v>39</v>
      </c>
      <c r="B47" s="105">
        <v>840</v>
      </c>
      <c r="C47" s="105">
        <v>840</v>
      </c>
      <c r="D47" s="105">
        <v>280</v>
      </c>
      <c r="E47" s="105">
        <v>560</v>
      </c>
      <c r="F47" s="105" t="s">
        <v>652</v>
      </c>
      <c r="G47" s="105" t="s">
        <v>652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4.12</v>
      </c>
      <c r="P47" s="21">
        <v>5.62</v>
      </c>
      <c r="Q47" s="22">
        <v>6.14</v>
      </c>
      <c r="R47" s="21">
        <v>5.79</v>
      </c>
      <c r="S47" s="22">
        <v>6.23</v>
      </c>
      <c r="T47" s="21">
        <v>10.8</v>
      </c>
      <c r="U47" s="22">
        <v>12.81</v>
      </c>
      <c r="V47" s="21">
        <v>10.4</v>
      </c>
      <c r="W47" s="22">
        <v>6.19</v>
      </c>
      <c r="X47" s="21">
        <v>5.65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4.66</v>
      </c>
      <c r="P48" s="21">
        <v>3.86</v>
      </c>
      <c r="Q48" s="22">
        <v>5.41</v>
      </c>
      <c r="R48" s="21">
        <v>10.69</v>
      </c>
      <c r="S48" s="22">
        <v>13.73</v>
      </c>
      <c r="T48" s="21">
        <v>10.06</v>
      </c>
      <c r="U48" s="22">
        <v>12.48</v>
      </c>
      <c r="V48" s="21">
        <v>45.83</v>
      </c>
      <c r="W48" s="22">
        <v>36.28</v>
      </c>
      <c r="X48" s="21">
        <v>69.55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12.67</v>
      </c>
      <c r="P49" s="21">
        <v>13.46</v>
      </c>
      <c r="Q49" s="22">
        <v>11.85</v>
      </c>
      <c r="R49" s="21">
        <v>9.94</v>
      </c>
      <c r="S49" s="22">
        <v>11.01</v>
      </c>
      <c r="T49" s="21">
        <v>12.89</v>
      </c>
      <c r="U49" s="22">
        <v>9.36</v>
      </c>
      <c r="V49" s="21">
        <v>23.14</v>
      </c>
      <c r="W49" s="22">
        <v>25.49</v>
      </c>
      <c r="X49" s="21">
        <v>19.98</v>
      </c>
    </row>
    <row r="50" spans="1:24" ht="19.899999999999999" customHeight="1" x14ac:dyDescent="0.25">
      <c r="A50" s="6" t="s">
        <v>41</v>
      </c>
      <c r="B50" s="104">
        <v>122.733</v>
      </c>
      <c r="C50" s="104">
        <v>121.349</v>
      </c>
      <c r="D50" s="104">
        <v>119.393</v>
      </c>
      <c r="E50" s="104">
        <v>103.053</v>
      </c>
      <c r="F50" s="104">
        <v>97.108999999999995</v>
      </c>
      <c r="G50" s="104">
        <v>99.533000000000001</v>
      </c>
      <c r="H50" s="104">
        <v>101.387</v>
      </c>
      <c r="I50" s="104">
        <v>126.70099999999999</v>
      </c>
      <c r="J50" s="104">
        <v>118.812</v>
      </c>
      <c r="K50" s="104">
        <v>113.91</v>
      </c>
      <c r="L50" s="7"/>
      <c r="N50" s="4" t="s">
        <v>389</v>
      </c>
      <c r="O50" s="22">
        <v>14.94</v>
      </c>
      <c r="P50" s="21">
        <v>16.190000000000001</v>
      </c>
      <c r="Q50" s="22">
        <v>13.64</v>
      </c>
      <c r="R50" s="21">
        <v>10.01</v>
      </c>
      <c r="S50" s="22">
        <v>11.7</v>
      </c>
      <c r="T50" s="21">
        <v>15.37</v>
      </c>
      <c r="U50" s="22">
        <v>12.06</v>
      </c>
      <c r="V50" s="21">
        <v>24.78</v>
      </c>
      <c r="W50" s="22">
        <v>28.77</v>
      </c>
      <c r="X50" s="21">
        <v>23.7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10.55</v>
      </c>
      <c r="P51" s="21">
        <v>11.2</v>
      </c>
      <c r="Q51" s="22">
        <v>10.16</v>
      </c>
      <c r="R51" s="21">
        <v>9.77</v>
      </c>
      <c r="S51" s="22">
        <v>10.79</v>
      </c>
      <c r="T51" s="21">
        <v>12.47</v>
      </c>
      <c r="U51" s="22">
        <v>8.57</v>
      </c>
      <c r="V51" s="21">
        <v>21.75</v>
      </c>
      <c r="W51" s="22">
        <v>23.99</v>
      </c>
      <c r="X51" s="21">
        <v>18.670000000000002</v>
      </c>
    </row>
    <row r="52" spans="1:24" ht="19.899999999999999" customHeight="1" thickBot="1" x14ac:dyDescent="0.3">
      <c r="A52" s="6" t="s">
        <v>42</v>
      </c>
      <c r="B52" s="104" t="s">
        <v>3142</v>
      </c>
      <c r="C52" s="104" t="s">
        <v>3143</v>
      </c>
      <c r="D52" s="104" t="s">
        <v>3144</v>
      </c>
      <c r="E52" s="104" t="s">
        <v>3145</v>
      </c>
      <c r="F52" s="104" t="s">
        <v>3146</v>
      </c>
      <c r="G52" s="104" t="s">
        <v>3147</v>
      </c>
      <c r="H52" s="104" t="s">
        <v>3148</v>
      </c>
      <c r="I52" s="104" t="s">
        <v>3149</v>
      </c>
      <c r="J52" s="104" t="s">
        <v>3150</v>
      </c>
      <c r="K52" s="104" t="s">
        <v>3151</v>
      </c>
      <c r="L52" s="7"/>
      <c r="N52" s="4" t="s">
        <v>391</v>
      </c>
      <c r="O52" s="22">
        <v>10.82</v>
      </c>
      <c r="P52" s="21">
        <v>11.95</v>
      </c>
      <c r="Q52" s="22">
        <v>10.64</v>
      </c>
      <c r="R52" s="21">
        <v>9.7200000000000006</v>
      </c>
      <c r="S52" s="22">
        <v>11.35</v>
      </c>
      <c r="T52" s="21">
        <v>14.59</v>
      </c>
      <c r="U52" s="22">
        <v>10.6</v>
      </c>
      <c r="V52" s="21">
        <v>22.48</v>
      </c>
      <c r="W52" s="22">
        <v>26.24</v>
      </c>
      <c r="X52" s="21">
        <v>21.28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191.904</v>
      </c>
      <c r="P53" s="58">
        <f t="shared" ref="P53:X53" si="0">C86</f>
        <v>197.28399999999999</v>
      </c>
      <c r="Q53" s="58">
        <f t="shared" si="0"/>
        <v>197.98699999999999</v>
      </c>
      <c r="R53" s="58">
        <f t="shared" si="0"/>
        <v>197.78399999999999</v>
      </c>
      <c r="S53" s="58">
        <f t="shared" si="0"/>
        <v>197.21600000000001</v>
      </c>
      <c r="T53" s="58">
        <f t="shared" si="0"/>
        <v>195.434</v>
      </c>
      <c r="U53" s="58">
        <f t="shared" si="0"/>
        <v>149.27099999999999</v>
      </c>
      <c r="V53" s="58">
        <f t="shared" si="0"/>
        <v>142.03</v>
      </c>
      <c r="W53" s="58">
        <f t="shared" si="0"/>
        <v>141.21700000000001</v>
      </c>
      <c r="X53" s="58">
        <f t="shared" si="0"/>
        <v>140.363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>
        <f>O53*O7/100</f>
        <v>4039.0034879999998</v>
      </c>
      <c r="P54" s="43">
        <f t="shared" ref="P54:X54" si="1">P53*P7/100</f>
        <v>4130.7323919999999</v>
      </c>
      <c r="Q54" s="42">
        <f t="shared" si="1"/>
        <v>4055.6845002</v>
      </c>
      <c r="R54" s="43">
        <f t="shared" si="1"/>
        <v>4051.9019160000003</v>
      </c>
      <c r="S54" s="42">
        <f t="shared" si="1"/>
        <v>4867.2908800000005</v>
      </c>
      <c r="T54" s="43">
        <f t="shared" si="1"/>
        <v>4108.7457857999998</v>
      </c>
      <c r="U54" s="42">
        <f t="shared" si="1"/>
        <v>2828.9242835999994</v>
      </c>
      <c r="V54" s="43">
        <f t="shared" si="1"/>
        <v>1926.054627</v>
      </c>
      <c r="W54" s="42">
        <f t="shared" si="1"/>
        <v>1579.9781611000001</v>
      </c>
      <c r="X54" s="43">
        <f t="shared" si="1"/>
        <v>1249.8202245999998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>
        <f>O53*O8/100</f>
        <v>960.47952000000009</v>
      </c>
      <c r="P55" s="43">
        <f t="shared" ref="P55:X55" si="2">P53*P8/100</f>
        <v>907.56558519999987</v>
      </c>
      <c r="Q55" s="42">
        <f t="shared" si="2"/>
        <v>939.30972410000004</v>
      </c>
      <c r="R55" s="43">
        <f t="shared" si="2"/>
        <v>801.06475679999994</v>
      </c>
      <c r="S55" s="42">
        <f t="shared" si="2"/>
        <v>808.7630944</v>
      </c>
      <c r="T55" s="43">
        <f t="shared" si="2"/>
        <v>880.87966819999997</v>
      </c>
      <c r="U55" s="42">
        <f t="shared" si="2"/>
        <v>475.26393689999998</v>
      </c>
      <c r="V55" s="43">
        <f t="shared" si="2"/>
        <v>611.33972900000003</v>
      </c>
      <c r="W55" s="42">
        <f t="shared" si="2"/>
        <v>534.13918080000008</v>
      </c>
      <c r="X55" s="43">
        <f t="shared" si="2"/>
        <v>397.33958039999999</v>
      </c>
    </row>
    <row r="56" spans="1:24" ht="19.899999999999999" customHeight="1" x14ac:dyDescent="0.25">
      <c r="A56" s="6" t="s">
        <v>44</v>
      </c>
      <c r="B56" s="104" t="s">
        <v>3152</v>
      </c>
      <c r="C56" s="104">
        <v>747.45299999999997</v>
      </c>
      <c r="D56" s="104" t="s">
        <v>3153</v>
      </c>
      <c r="E56" s="104" t="s">
        <v>3154</v>
      </c>
      <c r="F56" s="104" t="s">
        <v>3155</v>
      </c>
      <c r="G56" s="104">
        <v>923.03</v>
      </c>
      <c r="H56" s="104" t="s">
        <v>3156</v>
      </c>
      <c r="I56" s="104">
        <v>278.93200000000002</v>
      </c>
      <c r="J56" s="104">
        <v>116.65</v>
      </c>
      <c r="K56" s="104">
        <v>106.2</v>
      </c>
      <c r="L56" s="7"/>
      <c r="N56" s="44" t="s">
        <v>397</v>
      </c>
      <c r="O56" s="45">
        <f>B132/100</f>
        <v>0</v>
      </c>
      <c r="P56" s="45">
        <f t="shared" ref="P56:X56" si="3">C132/100</f>
        <v>0</v>
      </c>
      <c r="Q56" s="45">
        <f t="shared" si="3"/>
        <v>0</v>
      </c>
      <c r="R56" s="45">
        <f t="shared" si="3"/>
        <v>0</v>
      </c>
      <c r="S56" s="45">
        <f t="shared" si="3"/>
        <v>0</v>
      </c>
      <c r="T56" s="45">
        <f t="shared" si="3"/>
        <v>0</v>
      </c>
      <c r="U56" s="45">
        <f t="shared" si="3"/>
        <v>0</v>
      </c>
      <c r="V56" s="45">
        <f t="shared" si="3"/>
        <v>0</v>
      </c>
      <c r="W56" s="45">
        <f t="shared" si="3"/>
        <v>0</v>
      </c>
      <c r="X56" s="45">
        <f t="shared" si="3"/>
        <v>0</v>
      </c>
    </row>
    <row r="57" spans="1:24" ht="19.899999999999999" customHeight="1" x14ac:dyDescent="0.25">
      <c r="A57" s="8" t="s">
        <v>45</v>
      </c>
      <c r="B57" s="105">
        <v>284.72699999999998</v>
      </c>
      <c r="C57" s="105">
        <v>281.45600000000002</v>
      </c>
      <c r="D57" s="105">
        <v>298.32600000000002</v>
      </c>
      <c r="E57" s="105">
        <v>336.39499999999998</v>
      </c>
      <c r="F57" s="105">
        <v>401.20800000000003</v>
      </c>
      <c r="G57" s="105">
        <v>374.55099999999999</v>
      </c>
      <c r="H57" s="105">
        <v>378.95400000000001</v>
      </c>
      <c r="I57" s="105">
        <v>66.415000000000006</v>
      </c>
      <c r="J57" s="105">
        <v>64.117999999999995</v>
      </c>
      <c r="K57" s="105">
        <v>52.959000000000003</v>
      </c>
      <c r="L57" s="9"/>
      <c r="N57" s="41" t="s">
        <v>398</v>
      </c>
      <c r="O57" s="46" t="e">
        <f>(B30+B29+B28)-(B66+B69)</f>
        <v>#VALUE!</v>
      </c>
      <c r="P57" s="46" t="e">
        <f t="shared" ref="P57:X57" si="4">(C30+C29+C28)-(C66+C69)</f>
        <v>#VALUE!</v>
      </c>
      <c r="Q57" s="46" t="e">
        <f t="shared" si="4"/>
        <v>#VALUE!</v>
      </c>
      <c r="R57" s="46" t="e">
        <f t="shared" si="4"/>
        <v>#VALUE!</v>
      </c>
      <c r="S57" s="46" t="e">
        <f t="shared" si="4"/>
        <v>#VALUE!</v>
      </c>
      <c r="T57" s="46" t="e">
        <f t="shared" si="4"/>
        <v>#VALUE!</v>
      </c>
      <c r="U57" s="46" t="e">
        <f t="shared" si="4"/>
        <v>#VALUE!</v>
      </c>
      <c r="V57" s="46">
        <f t="shared" si="4"/>
        <v>1012.7090000000001</v>
      </c>
      <c r="W57" s="46">
        <f t="shared" si="4"/>
        <v>977.93899999999996</v>
      </c>
      <c r="X57" s="46">
        <f t="shared" si="4"/>
        <v>700.86700000000008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2,707,381</v>
      </c>
      <c r="P58" s="46" t="str">
        <f t="shared" ref="P58:X58" si="5">C20</f>
        <v>2,538,145</v>
      </c>
      <c r="Q58" s="46" t="str">
        <f t="shared" si="5"/>
        <v>2,605,737</v>
      </c>
      <c r="R58" s="46" t="str">
        <f t="shared" si="5"/>
        <v>2,857,131</v>
      </c>
      <c r="S58" s="46" t="str">
        <f t="shared" si="5"/>
        <v>3,327,427</v>
      </c>
      <c r="T58" s="46" t="str">
        <f t="shared" si="5"/>
        <v>2,855,286</v>
      </c>
      <c r="U58" s="46" t="str">
        <f t="shared" si="5"/>
        <v>2,844,929</v>
      </c>
      <c r="V58" s="46" t="str">
        <f t="shared" si="5"/>
        <v>1,237,007</v>
      </c>
      <c r="W58" s="46">
        <f t="shared" si="5"/>
        <v>762.75199999999995</v>
      </c>
      <c r="X58" s="46">
        <f t="shared" si="5"/>
        <v>699.19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 t="e">
        <f t="shared" si="6"/>
        <v>#VALUE!</v>
      </c>
      <c r="T59" s="48" t="e">
        <f t="shared" si="6"/>
        <v>#VALUE!</v>
      </c>
      <c r="U59" s="47" t="e">
        <f t="shared" si="6"/>
        <v>#VALUE!</v>
      </c>
      <c r="V59" s="48" t="e">
        <f t="shared" si="6"/>
        <v>#VALUE!</v>
      </c>
      <c r="W59" s="47">
        <f t="shared" si="6"/>
        <v>1740.6909999999998</v>
      </c>
      <c r="X59" s="48">
        <f t="shared" si="6"/>
        <v>1400.0570000000002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B143</f>
        <v>0</v>
      </c>
      <c r="P60" s="46">
        <f t="shared" ref="P60:X60" si="7">C143</f>
        <v>12.368</v>
      </c>
      <c r="Q60" s="46">
        <f t="shared" si="7"/>
        <v>13.661</v>
      </c>
      <c r="R60" s="46">
        <f t="shared" si="7"/>
        <v>23.492000000000001</v>
      </c>
      <c r="S60" s="46">
        <f t="shared" si="7"/>
        <v>16.876999999999999</v>
      </c>
      <c r="T60" s="46">
        <f t="shared" si="7"/>
        <v>16.109000000000002</v>
      </c>
      <c r="U60" s="46">
        <f t="shared" si="7"/>
        <v>17.161999999999999</v>
      </c>
      <c r="V60" s="46">
        <f t="shared" si="7"/>
        <v>18.603999999999999</v>
      </c>
      <c r="W60" s="46">
        <f t="shared" si="7"/>
        <v>15.319000000000001</v>
      </c>
      <c r="X60" s="46">
        <f t="shared" si="7"/>
        <v>14.672000000000001</v>
      </c>
    </row>
    <row r="61" spans="1:24" ht="19.899999999999999" customHeight="1" x14ac:dyDescent="0.25">
      <c r="A61" s="8" t="s">
        <v>49</v>
      </c>
      <c r="B61" s="105">
        <v>459.43700000000001</v>
      </c>
      <c r="C61" s="105">
        <v>143.762</v>
      </c>
      <c r="D61" s="105">
        <v>868.80600000000004</v>
      </c>
      <c r="E61" s="105">
        <v>426.54700000000003</v>
      </c>
      <c r="F61" s="105">
        <v>435.63499999999999</v>
      </c>
      <c r="G61" s="105">
        <v>270.577</v>
      </c>
      <c r="H61" s="105" t="s">
        <v>3157</v>
      </c>
      <c r="I61" s="105">
        <v>183.804</v>
      </c>
      <c r="J61" s="105">
        <v>27.457999999999998</v>
      </c>
      <c r="K61" s="105">
        <v>31.911999999999999</v>
      </c>
      <c r="L61" s="9"/>
      <c r="N61" s="41" t="s">
        <v>402</v>
      </c>
      <c r="O61" s="49" t="e">
        <f>B162/B160</f>
        <v>#DIV/0!</v>
      </c>
      <c r="P61" s="49" t="e">
        <f t="shared" ref="P61:X61" si="8">C162/C160</f>
        <v>#DIV/0!</v>
      </c>
      <c r="Q61" s="49" t="e">
        <f t="shared" si="8"/>
        <v>#DIV/0!</v>
      </c>
      <c r="R61" s="49" t="e">
        <f t="shared" si="8"/>
        <v>#DIV/0!</v>
      </c>
      <c r="S61" s="49" t="e">
        <f t="shared" si="8"/>
        <v>#DIV/0!</v>
      </c>
      <c r="T61" s="49" t="e">
        <f t="shared" si="8"/>
        <v>#DIV/0!</v>
      </c>
      <c r="U61" s="49" t="e">
        <f t="shared" si="8"/>
        <v>#DIV/0!</v>
      </c>
      <c r="V61" s="49" t="e">
        <f t="shared" si="8"/>
        <v>#DIV/0!</v>
      </c>
      <c r="W61" s="49" t="e">
        <f t="shared" si="8"/>
        <v>#DIV/0!</v>
      </c>
      <c r="X61" s="49" t="e">
        <f t="shared" si="8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 t="str">
        <f>B154</f>
        <v>1,018,153</v>
      </c>
      <c r="P62" s="46" t="str">
        <f t="shared" ref="P62:X62" si="9">C154</f>
        <v>1,008,670</v>
      </c>
      <c r="Q62" s="46">
        <f t="shared" si="9"/>
        <v>847.51300000000003</v>
      </c>
      <c r="R62" s="46">
        <f t="shared" si="9"/>
        <v>731.43600000000004</v>
      </c>
      <c r="S62" s="46">
        <f t="shared" si="9"/>
        <v>789.61800000000005</v>
      </c>
      <c r="T62" s="46">
        <f t="shared" si="9"/>
        <v>829.38099999999997</v>
      </c>
      <c r="U62" s="46">
        <f t="shared" si="9"/>
        <v>445.61399999999998</v>
      </c>
      <c r="V62" s="46">
        <f t="shared" si="9"/>
        <v>668.43200000000002</v>
      </c>
      <c r="W62" s="46">
        <f t="shared" si="9"/>
        <v>576.22299999999996</v>
      </c>
      <c r="X62" s="46">
        <f t="shared" si="9"/>
        <v>402.94900000000001</v>
      </c>
    </row>
    <row r="63" spans="1:24" ht="19.899999999999999" customHeight="1" x14ac:dyDescent="0.25">
      <c r="A63" s="8" t="s">
        <v>50</v>
      </c>
      <c r="B63" s="107">
        <v>259.08699999999999</v>
      </c>
      <c r="C63" s="107">
        <v>322.23500000000001</v>
      </c>
      <c r="D63" s="107">
        <v>307.11500000000001</v>
      </c>
      <c r="E63" s="107">
        <v>285.01100000000002</v>
      </c>
      <c r="F63" s="107">
        <v>341.89100000000002</v>
      </c>
      <c r="G63" s="107">
        <v>277.90199999999999</v>
      </c>
      <c r="H63" s="107">
        <v>254.078</v>
      </c>
      <c r="I63" s="107">
        <v>28.713000000000001</v>
      </c>
      <c r="J63" s="107">
        <v>25.074000000000002</v>
      </c>
      <c r="K63" s="107">
        <v>21.329000000000001</v>
      </c>
      <c r="L63" s="14"/>
      <c r="N63" s="44" t="s">
        <v>404</v>
      </c>
      <c r="O63" s="50" t="e">
        <f>O62*(1-O61)</f>
        <v>#VALUE!</v>
      </c>
      <c r="P63" s="48" t="e">
        <f t="shared" ref="P63:X63" si="10">P62*(1-P61)</f>
        <v>#VALUE!</v>
      </c>
      <c r="Q63" s="50" t="e">
        <f t="shared" si="10"/>
        <v>#DIV/0!</v>
      </c>
      <c r="R63" s="48" t="e">
        <f t="shared" si="10"/>
        <v>#DIV/0!</v>
      </c>
      <c r="S63" s="50" t="e">
        <f t="shared" si="10"/>
        <v>#DIV/0!</v>
      </c>
      <c r="T63" s="48" t="e">
        <f t="shared" si="10"/>
        <v>#DIV/0!</v>
      </c>
      <c r="U63" s="50" t="e">
        <f t="shared" si="10"/>
        <v>#DIV/0!</v>
      </c>
      <c r="V63" s="48" t="e">
        <f t="shared" si="10"/>
        <v>#DIV/0!</v>
      </c>
      <c r="W63" s="50" t="e">
        <f t="shared" si="10"/>
        <v>#DIV/0!</v>
      </c>
      <c r="X63" s="48" t="e">
        <f t="shared" si="10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11">(P63+P60)-(P59-Q59+P60)</f>
        <v>#VALUE!</v>
      </c>
      <c r="Q64" s="52" t="e">
        <f t="shared" si="11"/>
        <v>#DIV/0!</v>
      </c>
      <c r="R64" s="53" t="e">
        <f t="shared" si="11"/>
        <v>#DIV/0!</v>
      </c>
      <c r="S64" s="52" t="e">
        <f t="shared" si="11"/>
        <v>#DIV/0!</v>
      </c>
      <c r="T64" s="53" t="e">
        <f t="shared" si="11"/>
        <v>#DIV/0!</v>
      </c>
      <c r="U64" s="52" t="e">
        <f t="shared" si="11"/>
        <v>#DIV/0!</v>
      </c>
      <c r="V64" s="53" t="e">
        <f t="shared" si="11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 t="s">
        <v>3158</v>
      </c>
      <c r="C65" s="107" t="s">
        <v>3159</v>
      </c>
      <c r="D65" s="107" t="s">
        <v>3160</v>
      </c>
      <c r="E65" s="107" t="s">
        <v>3161</v>
      </c>
      <c r="F65" s="107" t="s">
        <v>3162</v>
      </c>
      <c r="G65" s="107" t="s">
        <v>3163</v>
      </c>
      <c r="H65" s="107" t="s">
        <v>3164</v>
      </c>
      <c r="I65" s="107" t="s">
        <v>3165</v>
      </c>
      <c r="J65" s="107">
        <v>664.06799999999998</v>
      </c>
      <c r="K65" s="107">
        <v>612.077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#DIV/0!</v>
      </c>
      <c r="R65" s="56" t="e">
        <f t="shared" si="12"/>
        <v>#DIV/0!</v>
      </c>
      <c r="S65" s="57" t="e">
        <f t="shared" si="12"/>
        <v>#DIV/0!</v>
      </c>
      <c r="T65" s="56" t="e">
        <f t="shared" si="12"/>
        <v>#DIV/0!</v>
      </c>
      <c r="U65" s="57" t="e">
        <f t="shared" si="12"/>
        <v>#DIV/0!</v>
      </c>
      <c r="V65" s="56" t="e">
        <f t="shared" si="12"/>
        <v>#DIV/0!</v>
      </c>
      <c r="W65" s="57" t="e">
        <f t="shared" si="12"/>
        <v>#DIV/0!</v>
      </c>
      <c r="X65" s="56" t="e">
        <f t="shared" si="12"/>
        <v>#DIV/0!</v>
      </c>
    </row>
    <row r="66" spans="1:24" ht="19.899999999999999" customHeight="1" x14ac:dyDescent="0.25">
      <c r="A66" s="6" t="s">
        <v>52</v>
      </c>
      <c r="B66" s="106" t="s">
        <v>3166</v>
      </c>
      <c r="C66" s="106" t="s">
        <v>3167</v>
      </c>
      <c r="D66" s="106" t="s">
        <v>3168</v>
      </c>
      <c r="E66" s="106" t="s">
        <v>3169</v>
      </c>
      <c r="F66" s="106" t="s">
        <v>3170</v>
      </c>
      <c r="G66" s="106" t="s">
        <v>3171</v>
      </c>
      <c r="H66" s="106" t="s">
        <v>3172</v>
      </c>
      <c r="I66" s="106">
        <v>740.59799999999996</v>
      </c>
      <c r="J66" s="106">
        <v>594.02499999999998</v>
      </c>
      <c r="K66" s="106">
        <v>555.822</v>
      </c>
      <c r="L66" s="10"/>
      <c r="N66" s="61" t="s">
        <v>407</v>
      </c>
      <c r="O66" s="63">
        <f>B11</f>
        <v>248.376</v>
      </c>
      <c r="P66" s="63">
        <f t="shared" ref="P66:X66" si="13">C11</f>
        <v>298.42500000000001</v>
      </c>
      <c r="Q66" s="63">
        <f t="shared" si="13"/>
        <v>367.75799999999998</v>
      </c>
      <c r="R66" s="63">
        <f t="shared" si="13"/>
        <v>451.04899999999998</v>
      </c>
      <c r="S66" s="63">
        <f t="shared" si="13"/>
        <v>643.995</v>
      </c>
      <c r="T66" s="63">
        <f t="shared" si="13"/>
        <v>591.94100000000003</v>
      </c>
      <c r="U66" s="63">
        <f t="shared" si="13"/>
        <v>562.88</v>
      </c>
      <c r="V66" s="63">
        <f t="shared" si="13"/>
        <v>32.814</v>
      </c>
      <c r="W66" s="63">
        <f t="shared" si="13"/>
        <v>0</v>
      </c>
      <c r="X66" s="63">
        <f t="shared" si="13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8,362,276</v>
      </c>
      <c r="P67" s="63" t="str">
        <f t="shared" ref="P67:X67" si="14">C34</f>
        <v>7,714,519</v>
      </c>
      <c r="Q67" s="63" t="str">
        <f t="shared" si="14"/>
        <v>7,270,646</v>
      </c>
      <c r="R67" s="63" t="str">
        <f t="shared" si="14"/>
        <v>7,029,689</v>
      </c>
      <c r="S67" s="63" t="str">
        <f t="shared" si="14"/>
        <v>7,683,369</v>
      </c>
      <c r="T67" s="63" t="str">
        <f t="shared" si="14"/>
        <v>6,664,756</v>
      </c>
      <c r="U67" s="63" t="str">
        <f t="shared" si="14"/>
        <v>6,205,795</v>
      </c>
      <c r="V67" s="63" t="str">
        <f t="shared" si="14"/>
        <v>3,318,668</v>
      </c>
      <c r="W67" s="63" t="str">
        <f t="shared" si="14"/>
        <v>2,459,408</v>
      </c>
      <c r="X67" s="63" t="str">
        <f t="shared" si="14"/>
        <v>2,061,829</v>
      </c>
    </row>
    <row r="68" spans="1:24" ht="19.899999999999999" customHeight="1" x14ac:dyDescent="0.25">
      <c r="A68" s="6" t="s">
        <v>54</v>
      </c>
      <c r="B68" s="106">
        <v>29.5</v>
      </c>
      <c r="C68" s="106">
        <v>42.213999999999999</v>
      </c>
      <c r="D68" s="106">
        <v>29.26</v>
      </c>
      <c r="E68" s="106">
        <v>16.350000000000001</v>
      </c>
      <c r="F68" s="106">
        <v>34.264000000000003</v>
      </c>
      <c r="G68" s="106">
        <v>24.635999999999999</v>
      </c>
      <c r="H68" s="106">
        <v>41.682000000000002</v>
      </c>
      <c r="I68" s="106">
        <v>14.023999999999999</v>
      </c>
      <c r="J68" s="106">
        <v>7.5410000000000004</v>
      </c>
      <c r="K68" s="106">
        <v>3.476</v>
      </c>
      <c r="L68" s="10"/>
      <c r="N68" s="61" t="s">
        <v>409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#VALUE!</v>
      </c>
      <c r="V68" s="76" t="e">
        <f t="shared" si="15"/>
        <v>#VALUE!</v>
      </c>
      <c r="W68" s="76" t="e">
        <f t="shared" si="15"/>
        <v>#VALUE!</v>
      </c>
      <c r="X68" s="76" t="e">
        <f t="shared" si="15"/>
        <v>#VALUE!</v>
      </c>
    </row>
    <row r="69" spans="1:24" ht="19.899999999999999" customHeight="1" x14ac:dyDescent="0.25">
      <c r="A69" s="8" t="s">
        <v>55</v>
      </c>
      <c r="B69" s="105" t="s">
        <v>3173</v>
      </c>
      <c r="C69" s="105">
        <v>950.37400000000002</v>
      </c>
      <c r="D69" s="105">
        <v>726.03700000000003</v>
      </c>
      <c r="E69" s="105" t="s">
        <v>3174</v>
      </c>
      <c r="F69" s="105">
        <v>331.81599999999997</v>
      </c>
      <c r="G69" s="105">
        <v>199.46100000000001</v>
      </c>
      <c r="H69" s="105">
        <v>348.03699999999998</v>
      </c>
      <c r="I69" s="105">
        <v>270.88200000000001</v>
      </c>
      <c r="J69" s="105">
        <v>62.502000000000002</v>
      </c>
      <c r="K69" s="105">
        <v>52.779000000000003</v>
      </c>
      <c r="L69" s="9"/>
      <c r="N69" s="77" t="s">
        <v>415</v>
      </c>
      <c r="O69" s="79">
        <f>B212</f>
        <v>27.853999999999999</v>
      </c>
      <c r="P69" s="79">
        <f t="shared" ref="P69:X69" si="16">C212</f>
        <v>27.477</v>
      </c>
      <c r="Q69" s="79">
        <f t="shared" si="16"/>
        <v>30.088000000000001</v>
      </c>
      <c r="R69" s="79">
        <f t="shared" si="16"/>
        <v>30.006</v>
      </c>
      <c r="S69" s="79">
        <f t="shared" si="16"/>
        <v>24.905000000000001</v>
      </c>
      <c r="T69" s="79">
        <f t="shared" si="16"/>
        <v>23.948</v>
      </c>
      <c r="U69" s="79">
        <f t="shared" si="16"/>
        <v>8.44</v>
      </c>
      <c r="V69" s="79">
        <f t="shared" si="16"/>
        <v>6.2960000000000003</v>
      </c>
      <c r="W69" s="79">
        <f t="shared" si="16"/>
        <v>6.0460000000000003</v>
      </c>
      <c r="X69" s="79">
        <f t="shared" si="16"/>
        <v>4.3739999999999997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>
        <f>O69/O66</f>
        <v>0.1121444906110091</v>
      </c>
      <c r="P70" s="80">
        <f t="shared" ref="P70:X70" si="17">P69/P66</f>
        <v>9.2073385272681579E-2</v>
      </c>
      <c r="Q70" s="80">
        <f t="shared" si="17"/>
        <v>8.1814671604696576E-2</v>
      </c>
      <c r="R70" s="80">
        <f t="shared" si="17"/>
        <v>6.6524923012799053E-2</v>
      </c>
      <c r="S70" s="80">
        <f t="shared" si="17"/>
        <v>3.8672660502022532E-2</v>
      </c>
      <c r="T70" s="80">
        <f>T69/T66</f>
        <v>4.0456734708357756E-2</v>
      </c>
      <c r="U70" s="80">
        <f t="shared" si="17"/>
        <v>1.4994314951677088E-2</v>
      </c>
      <c r="V70" s="80">
        <f t="shared" si="17"/>
        <v>0.19186932406899496</v>
      </c>
      <c r="W70" s="80" t="e">
        <f t="shared" si="17"/>
        <v>#DIV/0!</v>
      </c>
      <c r="X70" s="80" t="e">
        <f t="shared" si="17"/>
        <v>#DIV/0!</v>
      </c>
    </row>
    <row r="71" spans="1:24" ht="19.899999999999999" customHeight="1" x14ac:dyDescent="0.25">
      <c r="A71" s="8" t="s">
        <v>56</v>
      </c>
      <c r="B71" s="107" t="s">
        <v>3175</v>
      </c>
      <c r="C71" s="107" t="s">
        <v>3176</v>
      </c>
      <c r="D71" s="107" t="s">
        <v>3177</v>
      </c>
      <c r="E71" s="107" t="s">
        <v>3178</v>
      </c>
      <c r="F71" s="107" t="s">
        <v>3179</v>
      </c>
      <c r="G71" s="107" t="s">
        <v>3180</v>
      </c>
      <c r="H71" s="107" t="s">
        <v>3181</v>
      </c>
      <c r="I71" s="107" t="s">
        <v>3182</v>
      </c>
      <c r="J71" s="107">
        <v>780.71799999999996</v>
      </c>
      <c r="K71" s="107">
        <v>718.27700000000004</v>
      </c>
      <c r="L71" s="14"/>
    </row>
    <row r="72" spans="1:24" ht="19.899999999999999" customHeight="1" x14ac:dyDescent="0.25">
      <c r="A72" s="6" t="s">
        <v>57</v>
      </c>
      <c r="B72" s="104" t="s">
        <v>3109</v>
      </c>
      <c r="C72" s="104" t="s">
        <v>3110</v>
      </c>
      <c r="D72" s="104" t="s">
        <v>3111</v>
      </c>
      <c r="E72" s="104" t="s">
        <v>3112</v>
      </c>
      <c r="F72" s="104" t="s">
        <v>3113</v>
      </c>
      <c r="G72" s="104" t="s">
        <v>3114</v>
      </c>
      <c r="H72" s="104" t="s">
        <v>3115</v>
      </c>
      <c r="I72" s="104" t="s">
        <v>3116</v>
      </c>
      <c r="J72" s="104" t="s">
        <v>3117</v>
      </c>
      <c r="K72" s="104" t="s">
        <v>3118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 t="s">
        <v>3183</v>
      </c>
      <c r="C75" s="107" t="s">
        <v>3184</v>
      </c>
      <c r="D75" s="107" t="s">
        <v>3185</v>
      </c>
      <c r="E75" s="107" t="s">
        <v>3186</v>
      </c>
      <c r="F75" s="107" t="s">
        <v>3187</v>
      </c>
      <c r="G75" s="107" t="s">
        <v>3188</v>
      </c>
      <c r="H75" s="107" t="s">
        <v>3189</v>
      </c>
      <c r="I75" s="107">
        <v>999.10900000000004</v>
      </c>
      <c r="J75" s="107">
        <v>976.74</v>
      </c>
      <c r="K75" s="107">
        <v>709.822</v>
      </c>
      <c r="L75" s="14"/>
    </row>
    <row r="76" spans="1:24" ht="19.899999999999999" customHeight="1" x14ac:dyDescent="0.25">
      <c r="A76" s="6" t="s">
        <v>60</v>
      </c>
      <c r="B76" s="104" t="s">
        <v>3190</v>
      </c>
      <c r="C76" s="104" t="s">
        <v>3191</v>
      </c>
      <c r="D76" s="104" t="s">
        <v>3192</v>
      </c>
      <c r="E76" s="104" t="s">
        <v>3193</v>
      </c>
      <c r="F76" s="104" t="s">
        <v>3194</v>
      </c>
      <c r="G76" s="104" t="s">
        <v>3195</v>
      </c>
      <c r="H76" s="104" t="s">
        <v>3196</v>
      </c>
      <c r="I76" s="104" t="s">
        <v>3197</v>
      </c>
      <c r="J76" s="104" t="s">
        <v>3198</v>
      </c>
      <c r="K76" s="104" t="s">
        <v>3199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198.98599999999999</v>
      </c>
      <c r="C80" s="105">
        <v>198.98599999999999</v>
      </c>
      <c r="D80" s="105">
        <v>198.98599999999999</v>
      </c>
      <c r="E80" s="105">
        <v>198.98599999999999</v>
      </c>
      <c r="F80" s="105">
        <v>197.62700000000001</v>
      </c>
      <c r="G80" s="105">
        <v>196.87799999999999</v>
      </c>
      <c r="H80" s="105">
        <v>194.56700000000001</v>
      </c>
      <c r="I80" s="105">
        <v>145.46100000000001</v>
      </c>
      <c r="J80" s="105">
        <v>141.45099999999999</v>
      </c>
      <c r="K80" s="105">
        <v>141.05799999999999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400</v>
      </c>
      <c r="C82" s="105">
        <v>400</v>
      </c>
      <c r="D82" s="105">
        <v>400</v>
      </c>
      <c r="E82" s="105">
        <v>400</v>
      </c>
      <c r="F82" s="105">
        <v>400</v>
      </c>
      <c r="G82" s="105">
        <v>400</v>
      </c>
      <c r="H82" s="105">
        <v>400</v>
      </c>
      <c r="I82" s="105">
        <v>187.5</v>
      </c>
      <c r="J82" s="105">
        <v>187.5</v>
      </c>
      <c r="K82" s="105">
        <v>187.5</v>
      </c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2</v>
      </c>
      <c r="J83" s="106">
        <v>2</v>
      </c>
      <c r="K83" s="106">
        <v>2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191.904</v>
      </c>
      <c r="C86" s="105">
        <v>197.28399999999999</v>
      </c>
      <c r="D86" s="105">
        <v>197.98699999999999</v>
      </c>
      <c r="E86" s="105">
        <v>197.78399999999999</v>
      </c>
      <c r="F86" s="105">
        <v>197.21600000000001</v>
      </c>
      <c r="G86" s="105">
        <v>195.434</v>
      </c>
      <c r="H86" s="105">
        <v>149.27099999999999</v>
      </c>
      <c r="I86" s="105">
        <v>142.03</v>
      </c>
      <c r="J86" s="105">
        <v>141.21700000000001</v>
      </c>
      <c r="K86" s="105">
        <v>140.363</v>
      </c>
      <c r="L86" s="9"/>
    </row>
    <row r="87" spans="1:12" ht="19.899999999999999" customHeight="1" x14ac:dyDescent="0.25">
      <c r="A87" s="6" t="s">
        <v>69</v>
      </c>
      <c r="B87" s="106">
        <v>192.53800000000001</v>
      </c>
      <c r="C87" s="106">
        <v>198.53</v>
      </c>
      <c r="D87" s="106">
        <v>199.05500000000001</v>
      </c>
      <c r="E87" s="106">
        <v>198.69900000000001</v>
      </c>
      <c r="F87" s="106">
        <v>198.15</v>
      </c>
      <c r="G87" s="106">
        <v>196.983</v>
      </c>
      <c r="H87" s="106">
        <v>152.85599999999999</v>
      </c>
      <c r="I87" s="106">
        <v>144.96299999999999</v>
      </c>
      <c r="J87" s="106">
        <v>144.17599999999999</v>
      </c>
      <c r="K87" s="106">
        <v>142.35300000000001</v>
      </c>
      <c r="L87" s="10"/>
    </row>
    <row r="88" spans="1:12" ht="19.899999999999999" customHeight="1" x14ac:dyDescent="0.25">
      <c r="A88" s="8" t="s">
        <v>70</v>
      </c>
      <c r="B88" s="105">
        <v>7.3739999999999997</v>
      </c>
      <c r="C88" s="105">
        <v>6.702</v>
      </c>
      <c r="D88" s="105">
        <v>983</v>
      </c>
      <c r="E88" s="105">
        <v>1.016</v>
      </c>
      <c r="F88" s="105">
        <v>1.359</v>
      </c>
      <c r="G88" s="105">
        <v>2.1080000000000001</v>
      </c>
      <c r="H88" s="105">
        <v>4.2030000000000003</v>
      </c>
      <c r="I88" s="105">
        <v>6.7750000000000004</v>
      </c>
      <c r="J88" s="105">
        <v>10.18</v>
      </c>
      <c r="K88" s="105">
        <v>10.18</v>
      </c>
      <c r="L88" s="9"/>
    </row>
    <row r="89" spans="1:12" ht="19.899999999999999" customHeight="1" x14ac:dyDescent="0.25">
      <c r="A89" s="6" t="s">
        <v>71</v>
      </c>
      <c r="B89" s="106">
        <v>142.17599999999999</v>
      </c>
      <c r="C89" s="106">
        <v>112.51</v>
      </c>
      <c r="D89" s="106">
        <v>10.151999999999999</v>
      </c>
      <c r="E89" s="106">
        <v>10.481</v>
      </c>
      <c r="F89" s="106">
        <v>13.94</v>
      </c>
      <c r="G89" s="106">
        <v>21.475000000000001</v>
      </c>
      <c r="H89" s="106">
        <v>45.241</v>
      </c>
      <c r="I89" s="106">
        <v>62.661999999999999</v>
      </c>
      <c r="J89" s="106">
        <v>113.509</v>
      </c>
      <c r="K89" s="106">
        <v>116.084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216</v>
      </c>
      <c r="I90" s="105">
        <v>296</v>
      </c>
      <c r="J90" s="105">
        <v>900</v>
      </c>
      <c r="K90" s="105">
        <v>1.294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9.57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4.01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41.277000000000001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-3.4710000000000001</v>
      </c>
      <c r="K94" s="105">
        <v>0</v>
      </c>
      <c r="L94" s="9"/>
    </row>
    <row r="95" spans="1:12" ht="19.899999999999999" customHeight="1" x14ac:dyDescent="0.25">
      <c r="A95" s="6" t="s">
        <v>77</v>
      </c>
      <c r="B95" s="106" t="s">
        <v>3200</v>
      </c>
      <c r="C95" s="106" t="s">
        <v>3201</v>
      </c>
      <c r="D95" s="106" t="s">
        <v>3202</v>
      </c>
      <c r="E95" s="106">
        <v>-660.56899999999996</v>
      </c>
      <c r="F95" s="106">
        <v>466.31700000000001</v>
      </c>
      <c r="G95" s="106">
        <v>100.229</v>
      </c>
      <c r="H95" s="106">
        <v>87.808999999999997</v>
      </c>
      <c r="I95" s="106">
        <v>36.659999999999997</v>
      </c>
      <c r="J95" s="106">
        <v>0</v>
      </c>
      <c r="K95" s="106">
        <v>0</v>
      </c>
      <c r="L95" s="10"/>
    </row>
    <row r="96" spans="1:12" ht="19.899999999999999" customHeight="1" x14ac:dyDescent="0.25">
      <c r="A96" s="8" t="s">
        <v>78</v>
      </c>
      <c r="B96" s="105">
        <v>0</v>
      </c>
      <c r="C96" s="105">
        <v>91.236000000000004</v>
      </c>
      <c r="D96" s="105">
        <v>79.911000000000001</v>
      </c>
      <c r="E96" s="105">
        <v>70.313999999999993</v>
      </c>
      <c r="F96" s="105">
        <v>82.373000000000005</v>
      </c>
      <c r="G96" s="105">
        <v>59.774999999999999</v>
      </c>
      <c r="H96" s="105">
        <v>82.944000000000003</v>
      </c>
      <c r="I96" s="105">
        <v>87.284000000000006</v>
      </c>
      <c r="J96" s="105">
        <v>96.971999999999994</v>
      </c>
      <c r="K96" s="105">
        <v>106.60599999999999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1"/>
    </row>
    <row r="98" spans="1:12" ht="19.899999999999999" customHeight="1" x14ac:dyDescent="0.25">
      <c r="A98" s="8" t="s">
        <v>80</v>
      </c>
      <c r="B98" s="105">
        <v>464.19900000000001</v>
      </c>
      <c r="C98" s="105">
        <v>225.05</v>
      </c>
      <c r="D98" s="105">
        <v>245.922</v>
      </c>
      <c r="E98" s="105">
        <v>92.703999999999994</v>
      </c>
      <c r="F98" s="105">
        <v>241.91</v>
      </c>
      <c r="G98" s="105">
        <v>138.02500000000001</v>
      </c>
      <c r="H98" s="105">
        <v>0</v>
      </c>
      <c r="I98" s="105">
        <v>0</v>
      </c>
      <c r="J98" s="105">
        <v>0</v>
      </c>
      <c r="K98" s="105">
        <v>0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35.206000000000003</v>
      </c>
      <c r="C100" s="105">
        <v>32.207000000000001</v>
      </c>
      <c r="D100" s="105">
        <v>32.107999999999997</v>
      </c>
      <c r="E100" s="105">
        <v>32.323999999999998</v>
      </c>
      <c r="F100" s="105">
        <v>32.229999999999997</v>
      </c>
      <c r="G100" s="105">
        <v>31.305</v>
      </c>
      <c r="H100" s="105">
        <v>29.565000000000001</v>
      </c>
      <c r="I100" s="105">
        <v>28.713000000000001</v>
      </c>
      <c r="J100" s="105">
        <v>25.074000000000002</v>
      </c>
      <c r="K100" s="105">
        <v>21.329000000000001</v>
      </c>
      <c r="L100" s="9"/>
    </row>
    <row r="101" spans="1:12" ht="19.899999999999999" customHeight="1" x14ac:dyDescent="0.25">
      <c r="A101" s="6" t="s">
        <v>83</v>
      </c>
      <c r="B101" s="106">
        <v>50.110999999999997</v>
      </c>
      <c r="C101" s="106">
        <v>44.735999999999997</v>
      </c>
      <c r="D101" s="106">
        <v>46.616</v>
      </c>
      <c r="E101" s="106">
        <v>56.587000000000003</v>
      </c>
      <c r="F101" s="106">
        <v>81.387</v>
      </c>
      <c r="G101" s="106">
        <v>78.725999999999999</v>
      </c>
      <c r="H101" s="106">
        <v>78.12</v>
      </c>
      <c r="I101" s="106">
        <v>0</v>
      </c>
      <c r="J101" s="106">
        <v>0</v>
      </c>
      <c r="K101" s="106">
        <v>0</v>
      </c>
      <c r="L101" s="11"/>
    </row>
    <row r="102" spans="1:12" ht="19.899999999999999" customHeight="1" x14ac:dyDescent="0.25">
      <c r="A102" s="8" t="s">
        <v>84</v>
      </c>
      <c r="B102" s="105">
        <v>459.43700000000001</v>
      </c>
      <c r="C102" s="105">
        <v>143.762</v>
      </c>
      <c r="D102" s="105">
        <v>868.80600000000004</v>
      </c>
      <c r="E102" s="105">
        <v>426.54700000000003</v>
      </c>
      <c r="F102" s="105">
        <v>435.63499999999999</v>
      </c>
      <c r="G102" s="105">
        <v>270.577</v>
      </c>
      <c r="H102" s="105" t="s">
        <v>3157</v>
      </c>
      <c r="I102" s="105">
        <v>183.804</v>
      </c>
      <c r="J102" s="105">
        <v>27.457999999999998</v>
      </c>
      <c r="K102" s="105">
        <v>31.911999999999999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25.074000000000002</v>
      </c>
      <c r="K103" s="106">
        <v>21.329000000000001</v>
      </c>
      <c r="L103" s="10"/>
    </row>
    <row r="104" spans="1:12" ht="19.899999999999999" customHeight="1" x14ac:dyDescent="0.25">
      <c r="A104" s="8" t="s">
        <v>86</v>
      </c>
      <c r="B104" s="105" t="s">
        <v>3173</v>
      </c>
      <c r="C104" s="105">
        <v>950.37400000000002</v>
      </c>
      <c r="D104" s="105">
        <v>726.03700000000003</v>
      </c>
      <c r="E104" s="105" t="s">
        <v>3174</v>
      </c>
      <c r="F104" s="105">
        <v>331.81599999999997</v>
      </c>
      <c r="G104" s="105">
        <v>199.46100000000001</v>
      </c>
      <c r="H104" s="105">
        <v>348.03699999999998</v>
      </c>
      <c r="I104" s="105">
        <v>270.88200000000001</v>
      </c>
      <c r="J104" s="105">
        <v>37.396000000000001</v>
      </c>
      <c r="K104" s="105">
        <v>37.030999999999999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 t="s">
        <v>3203</v>
      </c>
      <c r="C107" s="106" t="s">
        <v>3204</v>
      </c>
      <c r="D107" s="106" t="s">
        <v>3205</v>
      </c>
      <c r="E107" s="106" t="s">
        <v>3206</v>
      </c>
      <c r="F107" s="106" t="s">
        <v>3207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124.611</v>
      </c>
      <c r="C110" s="105">
        <v>134.72800000000001</v>
      </c>
      <c r="D110" s="105">
        <v>131.67500000000001</v>
      </c>
      <c r="E110" s="105">
        <v>137.06100000000001</v>
      </c>
      <c r="F110" s="105">
        <v>169.529</v>
      </c>
      <c r="G110" s="105">
        <v>170.321</v>
      </c>
      <c r="H110" s="105">
        <v>128.76499999999999</v>
      </c>
      <c r="I110" s="105">
        <v>28.713000000000001</v>
      </c>
      <c r="J110" s="105">
        <v>25.074000000000002</v>
      </c>
      <c r="K110" s="105">
        <v>21.329000000000001</v>
      </c>
      <c r="L110" s="9"/>
    </row>
    <row r="111" spans="1:12" ht="19.899999999999999" customHeight="1" x14ac:dyDescent="0.25">
      <c r="A111" s="6" t="s">
        <v>93</v>
      </c>
      <c r="B111" s="106">
        <v>87.79</v>
      </c>
      <c r="C111" s="106">
        <v>106.203</v>
      </c>
      <c r="D111" s="106">
        <v>135.56700000000001</v>
      </c>
      <c r="E111" s="106">
        <v>108.44499999999999</v>
      </c>
      <c r="F111" s="106">
        <v>113.04</v>
      </c>
      <c r="G111" s="106">
        <v>116.691</v>
      </c>
      <c r="H111" s="106">
        <v>141.40600000000001</v>
      </c>
      <c r="I111" s="106">
        <v>71.507999999999996</v>
      </c>
      <c r="J111" s="106">
        <v>60.651000000000003</v>
      </c>
      <c r="K111" s="106">
        <v>53.183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1"/>
      <c r="L115" s="4"/>
    </row>
    <row r="116" spans="1:13" ht="19.899999999999999" customHeight="1" x14ac:dyDescent="0.25">
      <c r="A116" s="8" t="s">
        <v>98</v>
      </c>
      <c r="B116" s="105">
        <v>866.58600000000001</v>
      </c>
      <c r="C116" s="105">
        <v>916.35799999999995</v>
      </c>
      <c r="D116" s="105" t="s">
        <v>3208</v>
      </c>
      <c r="E116" s="105" t="s">
        <v>3209</v>
      </c>
      <c r="F116" s="105" t="s">
        <v>3210</v>
      </c>
      <c r="G116" s="105" t="s">
        <v>3211</v>
      </c>
      <c r="H116" s="105" t="s">
        <v>3212</v>
      </c>
      <c r="I116" s="105">
        <v>311.923</v>
      </c>
      <c r="J116" s="105">
        <v>216.363</v>
      </c>
      <c r="K116" s="105">
        <v>213.357</v>
      </c>
      <c r="L116" s="9"/>
    </row>
    <row r="117" spans="1:13" ht="19.899999999999999" customHeight="1" x14ac:dyDescent="0.25">
      <c r="A117" s="6" t="s">
        <v>99</v>
      </c>
      <c r="B117" s="106" t="s">
        <v>3213</v>
      </c>
      <c r="C117" s="106" t="s">
        <v>3214</v>
      </c>
      <c r="D117" s="106" t="s">
        <v>3215</v>
      </c>
      <c r="E117" s="106" t="s">
        <v>3216</v>
      </c>
      <c r="F117" s="106" t="s">
        <v>3217</v>
      </c>
      <c r="G117" s="106" t="s">
        <v>3218</v>
      </c>
      <c r="H117" s="106" t="s">
        <v>3219</v>
      </c>
      <c r="I117" s="106">
        <v>924.88699999999994</v>
      </c>
      <c r="J117" s="106">
        <v>545.88800000000003</v>
      </c>
      <c r="K117" s="106">
        <v>485.11900000000003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74.61</v>
      </c>
      <c r="C119" s="106">
        <v>65.393000000000001</v>
      </c>
      <c r="D119" s="106">
        <v>57.363</v>
      </c>
      <c r="E119" s="106">
        <v>59.343000000000004</v>
      </c>
      <c r="F119" s="106">
        <v>59.182000000000002</v>
      </c>
      <c r="G119" s="106">
        <v>15.01</v>
      </c>
      <c r="H119" s="106">
        <v>646</v>
      </c>
      <c r="I119" s="106">
        <v>0</v>
      </c>
      <c r="J119" s="106">
        <v>0</v>
      </c>
      <c r="K119" s="106">
        <v>0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103.57</v>
      </c>
      <c r="C121" s="106"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197</v>
      </c>
      <c r="J121" s="106">
        <v>501</v>
      </c>
      <c r="K121" s="106">
        <v>714</v>
      </c>
      <c r="L121" s="10"/>
    </row>
    <row r="122" spans="1:13" ht="19.899999999999999" customHeight="1" x14ac:dyDescent="0.25">
      <c r="A122" s="8" t="s">
        <v>104</v>
      </c>
      <c r="B122" s="105">
        <v>103.57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66.724000000000004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33.396000000000001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  <c r="M125" t="s">
        <v>2</v>
      </c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6</v>
      </c>
      <c r="C131" s="97" t="s">
        <v>6</v>
      </c>
      <c r="D131" s="97" t="s">
        <v>6</v>
      </c>
      <c r="E131" s="97" t="s">
        <v>6</v>
      </c>
      <c r="F131" s="97" t="s">
        <v>6</v>
      </c>
      <c r="G131" s="97" t="s">
        <v>6</v>
      </c>
      <c r="H131" s="97" t="s">
        <v>6</v>
      </c>
      <c r="I131" s="97" t="s">
        <v>6</v>
      </c>
      <c r="J131" s="97" t="s">
        <v>6</v>
      </c>
      <c r="K131" s="97" t="s">
        <v>6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3220</v>
      </c>
      <c r="C134" s="104" t="s">
        <v>3221</v>
      </c>
      <c r="D134" s="104" t="s">
        <v>3222</v>
      </c>
      <c r="E134" s="104" t="s">
        <v>3223</v>
      </c>
      <c r="F134" s="104" t="s">
        <v>3224</v>
      </c>
      <c r="G134" s="104" t="s">
        <v>3225</v>
      </c>
      <c r="H134" s="104" t="s">
        <v>3226</v>
      </c>
      <c r="I134" s="104" t="s">
        <v>3227</v>
      </c>
      <c r="J134" s="104" t="s">
        <v>3228</v>
      </c>
      <c r="K134" s="104" t="s">
        <v>3229</v>
      </c>
      <c r="L134" s="7"/>
    </row>
    <row r="135" spans="1:12" ht="19.899999999999999" customHeight="1" x14ac:dyDescent="0.25">
      <c r="A135" s="8" t="s">
        <v>110</v>
      </c>
      <c r="B135" s="107">
        <v>9</v>
      </c>
      <c r="C135" s="107">
        <v>8</v>
      </c>
      <c r="D135" s="107">
        <v>6</v>
      </c>
      <c r="E135" s="107">
        <v>16</v>
      </c>
      <c r="F135" s="107">
        <v>6</v>
      </c>
      <c r="G135" s="107">
        <v>39</v>
      </c>
      <c r="H135" s="107">
        <v>-1</v>
      </c>
      <c r="I135" s="107">
        <v>23</v>
      </c>
      <c r="J135" s="107">
        <v>14</v>
      </c>
      <c r="K135" s="107">
        <v>12</v>
      </c>
      <c r="L135" s="13"/>
    </row>
    <row r="136" spans="1:12" ht="19.899999999999999" customHeight="1" x14ac:dyDescent="0.25">
      <c r="A136" s="6" t="s">
        <v>111</v>
      </c>
      <c r="B136" s="104" t="s">
        <v>3230</v>
      </c>
      <c r="C136" s="104" t="s">
        <v>3231</v>
      </c>
      <c r="D136" s="104" t="s">
        <v>3232</v>
      </c>
      <c r="E136" s="104" t="s">
        <v>3233</v>
      </c>
      <c r="F136" s="104" t="s">
        <v>3234</v>
      </c>
      <c r="G136" s="104" t="s">
        <v>3235</v>
      </c>
      <c r="H136" s="104" t="s">
        <v>3236</v>
      </c>
      <c r="I136" s="104" t="s">
        <v>3237</v>
      </c>
      <c r="J136" s="104" t="s">
        <v>3238</v>
      </c>
      <c r="K136" s="104" t="s">
        <v>3239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3240</v>
      </c>
      <c r="C138" s="106" t="s">
        <v>3241</v>
      </c>
      <c r="D138" s="106" t="s">
        <v>3242</v>
      </c>
      <c r="E138" s="106" t="s">
        <v>3243</v>
      </c>
      <c r="F138" s="106" t="s">
        <v>3244</v>
      </c>
      <c r="G138" s="106" t="s">
        <v>3245</v>
      </c>
      <c r="H138" s="106">
        <v>674.67700000000002</v>
      </c>
      <c r="I138" s="106">
        <v>879.37300000000005</v>
      </c>
      <c r="J138" s="106">
        <v>721.30899999999997</v>
      </c>
      <c r="K138" s="106">
        <v>547.20600000000002</v>
      </c>
      <c r="L138" s="10"/>
    </row>
    <row r="139" spans="1:12" ht="19.899999999999999" customHeight="1" x14ac:dyDescent="0.25">
      <c r="A139" s="8" t="s">
        <v>113</v>
      </c>
      <c r="B139" s="107" t="s">
        <v>3240</v>
      </c>
      <c r="C139" s="107" t="s">
        <v>3241</v>
      </c>
      <c r="D139" s="107" t="s">
        <v>3242</v>
      </c>
      <c r="E139" s="107" t="s">
        <v>3243</v>
      </c>
      <c r="F139" s="107" t="s">
        <v>3244</v>
      </c>
      <c r="G139" s="107" t="s">
        <v>3245</v>
      </c>
      <c r="H139" s="107">
        <v>674.67700000000002</v>
      </c>
      <c r="I139" s="107">
        <v>879.37300000000005</v>
      </c>
      <c r="J139" s="107">
        <v>721.30899999999997</v>
      </c>
      <c r="K139" s="107">
        <v>547.20600000000002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27.853999999999999</v>
      </c>
      <c r="C141" s="105">
        <v>27.477</v>
      </c>
      <c r="D141" s="105">
        <v>30.088000000000001</v>
      </c>
      <c r="E141" s="105">
        <v>30.006</v>
      </c>
      <c r="F141" s="105">
        <v>24.905000000000001</v>
      </c>
      <c r="G141" s="105">
        <v>23.948</v>
      </c>
      <c r="H141" s="105">
        <v>8.44</v>
      </c>
      <c r="I141" s="105">
        <v>6.2960000000000003</v>
      </c>
      <c r="J141" s="105">
        <v>6.0460000000000003</v>
      </c>
      <c r="K141" s="105">
        <v>4.3739999999999997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>
        <v>0</v>
      </c>
      <c r="C143" s="105">
        <v>12.368</v>
      </c>
      <c r="D143" s="105">
        <v>13.661</v>
      </c>
      <c r="E143" s="105">
        <v>23.492000000000001</v>
      </c>
      <c r="F143" s="105">
        <v>16.876999999999999</v>
      </c>
      <c r="G143" s="105">
        <v>16.109000000000002</v>
      </c>
      <c r="H143" s="105">
        <v>17.161999999999999</v>
      </c>
      <c r="I143" s="105">
        <v>18.603999999999999</v>
      </c>
      <c r="J143" s="105">
        <v>15.319000000000001</v>
      </c>
      <c r="K143" s="105">
        <v>14.672000000000001</v>
      </c>
      <c r="L143" s="9"/>
    </row>
    <row r="144" spans="1:12" ht="19.899999999999999" customHeight="1" x14ac:dyDescent="0.25">
      <c r="A144" s="6" t="s">
        <v>117</v>
      </c>
      <c r="B144" s="106">
        <v>13.342000000000001</v>
      </c>
      <c r="C144" s="106">
        <v>23.41</v>
      </c>
      <c r="D144" s="106">
        <v>23.67</v>
      </c>
      <c r="E144" s="106">
        <v>21.167999999999999</v>
      </c>
      <c r="F144" s="106">
        <v>19.77</v>
      </c>
      <c r="G144" s="106">
        <v>17.518999999999998</v>
      </c>
      <c r="H144" s="106">
        <v>14.989000000000001</v>
      </c>
      <c r="I144" s="106">
        <v>14.449</v>
      </c>
      <c r="J144" s="106">
        <v>13.749000000000001</v>
      </c>
      <c r="K144" s="106">
        <v>13.122</v>
      </c>
      <c r="L144" s="11"/>
    </row>
    <row r="145" spans="1:12" ht="19.899999999999999" customHeight="1" x14ac:dyDescent="0.25">
      <c r="A145" s="8" t="s">
        <v>118</v>
      </c>
      <c r="B145" s="105">
        <v>0</v>
      </c>
      <c r="C145" s="105">
        <v>0</v>
      </c>
      <c r="D145" s="105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9"/>
    </row>
    <row r="146" spans="1:12" ht="19.899999999999999" customHeight="1" x14ac:dyDescent="0.25">
      <c r="A146" s="6" t="s">
        <v>119</v>
      </c>
      <c r="B146" s="106">
        <v>267.608</v>
      </c>
      <c r="C146" s="106">
        <v>217.023</v>
      </c>
      <c r="D146" s="106">
        <v>235.691</v>
      </c>
      <c r="E146" s="106">
        <v>242.91900000000001</v>
      </c>
      <c r="F146" s="106">
        <v>219.77600000000001</v>
      </c>
      <c r="G146" s="106">
        <v>234.87700000000001</v>
      </c>
      <c r="H146" s="106">
        <v>134.821</v>
      </c>
      <c r="I146" s="106">
        <v>120.914</v>
      </c>
      <c r="J146" s="106">
        <v>84.218999999999994</v>
      </c>
      <c r="K146" s="106">
        <v>96.882999999999996</v>
      </c>
      <c r="L146" s="10"/>
    </row>
    <row r="147" spans="1:12" ht="19.899999999999999" customHeight="1" x14ac:dyDescent="0.25">
      <c r="A147" s="8" t="s">
        <v>120</v>
      </c>
      <c r="B147" s="105">
        <v>10.92</v>
      </c>
      <c r="C147" s="105">
        <v>22.774000000000001</v>
      </c>
      <c r="D147" s="105">
        <v>11.55</v>
      </c>
      <c r="E147" s="105">
        <v>11.254</v>
      </c>
      <c r="F147" s="105">
        <v>16.981000000000002</v>
      </c>
      <c r="G147" s="105">
        <v>17.097000000000001</v>
      </c>
      <c r="H147" s="105">
        <v>12.372</v>
      </c>
      <c r="I147" s="105">
        <v>10.26</v>
      </c>
      <c r="J147" s="105">
        <v>11.644</v>
      </c>
      <c r="K147" s="105">
        <v>7.0590000000000002</v>
      </c>
      <c r="L147" s="9"/>
    </row>
    <row r="148" spans="1:12" ht="19.899999999999999" customHeight="1" x14ac:dyDescent="0.25">
      <c r="A148" s="6" t="s">
        <v>121</v>
      </c>
      <c r="B148" s="106">
        <v>27.922000000000001</v>
      </c>
      <c r="C148" s="106">
        <v>26.204999999999998</v>
      </c>
      <c r="D148" s="106">
        <v>21.478999999999999</v>
      </c>
      <c r="E148" s="106">
        <v>23.044</v>
      </c>
      <c r="F148" s="106">
        <v>19.506</v>
      </c>
      <c r="G148" s="106">
        <v>39.588999999999999</v>
      </c>
      <c r="H148" s="106">
        <v>41.279000000000003</v>
      </c>
      <c r="I148" s="106">
        <v>40.417999999999999</v>
      </c>
      <c r="J148" s="106">
        <v>14.109</v>
      </c>
      <c r="K148" s="106">
        <v>8.1470000000000002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>
        <v>347.64600000000002</v>
      </c>
      <c r="C152" s="104">
        <v>329.25700000000001</v>
      </c>
      <c r="D152" s="104">
        <v>336.13900000000001</v>
      </c>
      <c r="E152" s="104">
        <v>351.88299999999998</v>
      </c>
      <c r="F152" s="104">
        <v>317.815</v>
      </c>
      <c r="G152" s="104">
        <v>349.13900000000001</v>
      </c>
      <c r="H152" s="104">
        <v>229.06299999999999</v>
      </c>
      <c r="I152" s="104">
        <v>210.941</v>
      </c>
      <c r="J152" s="104">
        <v>145.08600000000001</v>
      </c>
      <c r="K152" s="104">
        <v>144.25700000000001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 t="s">
        <v>3246</v>
      </c>
      <c r="C154" s="104" t="s">
        <v>3247</v>
      </c>
      <c r="D154" s="104">
        <v>847.51300000000003</v>
      </c>
      <c r="E154" s="104">
        <v>731.43600000000004</v>
      </c>
      <c r="F154" s="104">
        <v>789.61800000000005</v>
      </c>
      <c r="G154" s="104">
        <v>829.38099999999997</v>
      </c>
      <c r="H154" s="104">
        <v>445.61399999999998</v>
      </c>
      <c r="I154" s="104">
        <v>668.43200000000002</v>
      </c>
      <c r="J154" s="104">
        <v>576.22299999999996</v>
      </c>
      <c r="K154" s="104">
        <v>402.94900000000001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1"/>
    </row>
    <row r="157" spans="1:12" ht="19.899999999999999" customHeight="1" x14ac:dyDescent="0.25">
      <c r="A157" s="8" t="s">
        <v>128</v>
      </c>
      <c r="B157" s="105">
        <v>32.777000000000001</v>
      </c>
      <c r="C157" s="105">
        <v>24.207999999999998</v>
      </c>
      <c r="D157" s="105">
        <v>26.178999999999998</v>
      </c>
      <c r="E157" s="105">
        <v>33.295999999999999</v>
      </c>
      <c r="F157" s="105">
        <v>33.478000000000002</v>
      </c>
      <c r="G157" s="105">
        <v>22.698</v>
      </c>
      <c r="H157" s="105">
        <v>15.420999999999999</v>
      </c>
      <c r="I157" s="105">
        <v>21.065000000000001</v>
      </c>
      <c r="J157" s="105">
        <v>14.295999999999999</v>
      </c>
      <c r="K157" s="105">
        <v>18.913</v>
      </c>
      <c r="L157" s="9"/>
    </row>
    <row r="158" spans="1:12" ht="19.899999999999999" customHeight="1" x14ac:dyDescent="0.25">
      <c r="A158" s="6" t="s">
        <v>129</v>
      </c>
      <c r="B158" s="106">
        <v>199.34299999999999</v>
      </c>
      <c r="C158" s="106">
        <v>150.85</v>
      </c>
      <c r="D158" s="106">
        <v>108.76</v>
      </c>
      <c r="E158" s="106">
        <v>85.322000000000003</v>
      </c>
      <c r="F158" s="106">
        <v>44.343000000000004</v>
      </c>
      <c r="G158" s="106">
        <v>89.325999999999993</v>
      </c>
      <c r="H158" s="106">
        <v>27.888000000000002</v>
      </c>
      <c r="I158" s="106">
        <v>26.960999999999999</v>
      </c>
      <c r="J158" s="106">
        <v>7.8579999999999997</v>
      </c>
      <c r="K158" s="106">
        <v>11.763999999999999</v>
      </c>
      <c r="L158" s="10"/>
    </row>
    <row r="159" spans="1:12" ht="19.899999999999999" customHeight="1" x14ac:dyDescent="0.25">
      <c r="A159" s="8" t="s">
        <v>130</v>
      </c>
      <c r="B159" s="107">
        <v>-166.566</v>
      </c>
      <c r="C159" s="107">
        <v>-126.642</v>
      </c>
      <c r="D159" s="107">
        <v>-82.581000000000003</v>
      </c>
      <c r="E159" s="107">
        <v>-52.026000000000003</v>
      </c>
      <c r="F159" s="107">
        <v>-10.865</v>
      </c>
      <c r="G159" s="107">
        <v>-66.628</v>
      </c>
      <c r="H159" s="107">
        <v>-12.467000000000001</v>
      </c>
      <c r="I159" s="107">
        <v>-5.8959999999999999</v>
      </c>
      <c r="J159" s="107">
        <v>6.4379999999999997</v>
      </c>
      <c r="K159" s="107">
        <v>7.149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80.313999999999993</v>
      </c>
      <c r="C161" s="107">
        <v>76.507000000000005</v>
      </c>
      <c r="D161" s="107">
        <v>102.989</v>
      </c>
      <c r="E161" s="107">
        <v>29.664999999999999</v>
      </c>
      <c r="F161" s="107">
        <v>57.918999999999997</v>
      </c>
      <c r="G161" s="107">
        <v>70.006</v>
      </c>
      <c r="H161" s="107">
        <v>61.923999999999999</v>
      </c>
      <c r="I161" s="107">
        <v>27.817</v>
      </c>
      <c r="J161" s="107">
        <v>19.338999999999999</v>
      </c>
      <c r="K161" s="107">
        <v>16.759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931.90099999999995</v>
      </c>
      <c r="C163" s="107">
        <v>958.53499999999997</v>
      </c>
      <c r="D163" s="107">
        <v>867.92100000000005</v>
      </c>
      <c r="E163" s="107">
        <v>709.07500000000005</v>
      </c>
      <c r="F163" s="107">
        <v>836.67200000000003</v>
      </c>
      <c r="G163" s="107">
        <v>832.75900000000001</v>
      </c>
      <c r="H163" s="107">
        <v>495.07100000000003</v>
      </c>
      <c r="I163" s="107">
        <v>690.35299999999995</v>
      </c>
      <c r="J163" s="107">
        <v>602</v>
      </c>
      <c r="K163" s="107">
        <v>426.85700000000003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213.57599999999999</v>
      </c>
      <c r="C165" s="107">
        <v>200.04900000000001</v>
      </c>
      <c r="D165" s="107">
        <v>188.24199999999999</v>
      </c>
      <c r="E165" s="107">
        <v>138.434</v>
      </c>
      <c r="F165" s="107">
        <v>189.84299999999999</v>
      </c>
      <c r="G165" s="107">
        <v>170.845</v>
      </c>
      <c r="H165" s="107">
        <v>121.172</v>
      </c>
      <c r="I165" s="107">
        <v>197.71799999999999</v>
      </c>
      <c r="J165" s="107">
        <v>150.90600000000001</v>
      </c>
      <c r="K165" s="107">
        <v>121.009</v>
      </c>
      <c r="L165" s="14"/>
    </row>
    <row r="166" spans="1:12" ht="19.899999999999999" customHeight="1" x14ac:dyDescent="0.25">
      <c r="A166" s="6" t="s">
        <v>134</v>
      </c>
      <c r="B166" s="106">
        <v>195.87</v>
      </c>
      <c r="C166" s="106">
        <v>188.762</v>
      </c>
      <c r="D166" s="106">
        <v>190.09</v>
      </c>
      <c r="E166" s="106">
        <v>115.685</v>
      </c>
      <c r="F166" s="106">
        <v>182.61</v>
      </c>
      <c r="G166" s="106">
        <v>177.76599999999999</v>
      </c>
      <c r="H166" s="106">
        <v>110.11</v>
      </c>
      <c r="I166" s="106">
        <v>190.77699999999999</v>
      </c>
      <c r="J166" s="106">
        <v>125.566</v>
      </c>
      <c r="K166" s="106">
        <v>99.570999999999998</v>
      </c>
      <c r="L166" s="10"/>
    </row>
    <row r="167" spans="1:12" ht="19.899999999999999" customHeight="1" x14ac:dyDescent="0.25">
      <c r="A167" s="8" t="s">
        <v>135</v>
      </c>
      <c r="B167" s="105">
        <v>13.512</v>
      </c>
      <c r="C167" s="105">
        <v>10.475</v>
      </c>
      <c r="D167" s="105">
        <v>-12.271000000000001</v>
      </c>
      <c r="E167" s="105">
        <v>22.369</v>
      </c>
      <c r="F167" s="105">
        <v>7.069</v>
      </c>
      <c r="G167" s="105">
        <v>1.1160000000000001</v>
      </c>
      <c r="H167" s="105">
        <v>28.565000000000001</v>
      </c>
      <c r="I167" s="105">
        <v>2.3929999999999998</v>
      </c>
      <c r="J167" s="105">
        <v>13.919</v>
      </c>
      <c r="K167" s="105">
        <v>8.141</v>
      </c>
      <c r="L167" s="9"/>
    </row>
    <row r="168" spans="1:12" ht="19.899999999999999" customHeight="1" x14ac:dyDescent="0.25">
      <c r="A168" s="6" t="s">
        <v>136</v>
      </c>
      <c r="B168" s="106">
        <v>4.194</v>
      </c>
      <c r="C168" s="106">
        <v>812</v>
      </c>
      <c r="D168" s="106">
        <v>10.423</v>
      </c>
      <c r="E168" s="106">
        <v>380</v>
      </c>
      <c r="F168" s="106">
        <v>164</v>
      </c>
      <c r="G168" s="106">
        <v>-8.0370000000000008</v>
      </c>
      <c r="H168" s="106">
        <v>-17.503</v>
      </c>
      <c r="I168" s="106">
        <v>4.548</v>
      </c>
      <c r="J168" s="106">
        <v>11.420999999999999</v>
      </c>
      <c r="K168" s="106">
        <v>13.297000000000001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718.32500000000005</v>
      </c>
      <c r="C170" s="104">
        <v>758.48599999999999</v>
      </c>
      <c r="D170" s="104">
        <v>679.67899999999997</v>
      </c>
      <c r="E170" s="104">
        <v>570.64099999999996</v>
      </c>
      <c r="F170" s="104">
        <v>646.82899999999995</v>
      </c>
      <c r="G170" s="104">
        <v>661.91399999999999</v>
      </c>
      <c r="H170" s="104">
        <v>373.899</v>
      </c>
      <c r="I170" s="104">
        <v>492.63499999999999</v>
      </c>
      <c r="J170" s="104">
        <v>451.09399999999999</v>
      </c>
      <c r="K170" s="104">
        <v>305.84800000000001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06">
        <v>0</v>
      </c>
      <c r="L172" s="11"/>
    </row>
    <row r="173" spans="1:12" ht="19.899999999999999" customHeight="1" x14ac:dyDescent="0.25">
      <c r="A173" s="8" t="s">
        <v>139</v>
      </c>
      <c r="B173" s="105">
        <v>60.531999999999996</v>
      </c>
      <c r="C173" s="105">
        <v>59.206000000000003</v>
      </c>
      <c r="D173" s="105">
        <v>92.106999999999999</v>
      </c>
      <c r="E173" s="105">
        <v>102.583</v>
      </c>
      <c r="F173" s="105">
        <v>91.933999999999997</v>
      </c>
      <c r="G173" s="105">
        <v>29.609000000000002</v>
      </c>
      <c r="H173" s="105">
        <v>0</v>
      </c>
      <c r="I173" s="105">
        <v>0</v>
      </c>
      <c r="J173" s="105">
        <v>0</v>
      </c>
      <c r="K173" s="105">
        <v>2.3109999999999999</v>
      </c>
      <c r="L173" s="9"/>
    </row>
    <row r="174" spans="1:12" ht="19.899999999999999" customHeight="1" x14ac:dyDescent="0.25">
      <c r="A174" s="6" t="s">
        <v>140</v>
      </c>
      <c r="B174" s="106">
        <v>33.606999999999999</v>
      </c>
      <c r="C174" s="106">
        <v>31.902999999999999</v>
      </c>
      <c r="D174" s="106">
        <v>31.39</v>
      </c>
      <c r="E174" s="106">
        <v>20.128</v>
      </c>
      <c r="F174" s="106">
        <v>27.472000000000001</v>
      </c>
      <c r="G174" s="106">
        <v>30.844999999999999</v>
      </c>
      <c r="H174" s="106">
        <v>32.523000000000003</v>
      </c>
      <c r="I174" s="106">
        <v>52.091999999999999</v>
      </c>
      <c r="J174" s="106">
        <v>42.728999999999999</v>
      </c>
      <c r="K174" s="106">
        <v>25.855</v>
      </c>
      <c r="L174" s="10"/>
    </row>
    <row r="175" spans="1:12" ht="19.899999999999999" customHeight="1" x14ac:dyDescent="0.25">
      <c r="A175" s="8" t="s">
        <v>141</v>
      </c>
      <c r="B175" s="107">
        <v>624.18600000000004</v>
      </c>
      <c r="C175" s="107">
        <v>667.37699999999995</v>
      </c>
      <c r="D175" s="107">
        <v>556.18200000000002</v>
      </c>
      <c r="E175" s="107">
        <v>447.93</v>
      </c>
      <c r="F175" s="107">
        <v>527.423</v>
      </c>
      <c r="G175" s="107">
        <v>601.46</v>
      </c>
      <c r="H175" s="107">
        <v>341.37599999999998</v>
      </c>
      <c r="I175" s="107">
        <v>440.54300000000001</v>
      </c>
      <c r="J175" s="107">
        <v>408.36500000000001</v>
      </c>
      <c r="K175" s="107">
        <v>277.68200000000002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644.47299999999996</v>
      </c>
      <c r="C177" s="105">
        <v>645.64499999999998</v>
      </c>
      <c r="D177" s="105">
        <v>555.58699999999999</v>
      </c>
      <c r="E177" s="105">
        <v>452.60300000000001</v>
      </c>
      <c r="F177" s="105">
        <v>488.42500000000001</v>
      </c>
      <c r="G177" s="105">
        <v>592.55399999999997</v>
      </c>
      <c r="H177" s="105">
        <v>327.24299999999999</v>
      </c>
      <c r="I177" s="105">
        <v>440.66800000000001</v>
      </c>
      <c r="J177" s="105">
        <v>367.81299999999999</v>
      </c>
      <c r="K177" s="105">
        <v>265.60300000000001</v>
      </c>
      <c r="L177" s="9"/>
    </row>
    <row r="178" spans="1:12" ht="19.899999999999999" customHeight="1" x14ac:dyDescent="0.25">
      <c r="A178" s="6" t="s">
        <v>143</v>
      </c>
      <c r="B178" s="106" t="s">
        <v>3248</v>
      </c>
      <c r="C178" s="106" t="s">
        <v>3249</v>
      </c>
      <c r="D178" s="106" t="s">
        <v>3250</v>
      </c>
      <c r="E178" s="106" t="s">
        <v>3251</v>
      </c>
      <c r="F178" s="106" t="s">
        <v>3252</v>
      </c>
      <c r="G178" s="106" t="s">
        <v>3253</v>
      </c>
      <c r="H178" s="106" t="s">
        <v>3254</v>
      </c>
      <c r="I178" s="106" t="s">
        <v>3255</v>
      </c>
      <c r="J178" s="106" t="s">
        <v>1410</v>
      </c>
      <c r="K178" s="106" t="s">
        <v>3256</v>
      </c>
      <c r="L178" s="11"/>
    </row>
    <row r="179" spans="1:12" ht="19.899999999999999" customHeight="1" x14ac:dyDescent="0.25">
      <c r="A179" s="8" t="s">
        <v>144</v>
      </c>
      <c r="B179" s="105" t="s">
        <v>3257</v>
      </c>
      <c r="C179" s="105" t="s">
        <v>1413</v>
      </c>
      <c r="D179" s="105" t="s">
        <v>3258</v>
      </c>
      <c r="E179" s="105" t="s">
        <v>2809</v>
      </c>
      <c r="F179" s="105" t="s">
        <v>2809</v>
      </c>
      <c r="G179" s="105" t="s">
        <v>3258</v>
      </c>
      <c r="H179" s="105" t="s">
        <v>2809</v>
      </c>
      <c r="I179" s="105" t="s">
        <v>3259</v>
      </c>
      <c r="J179" s="105" t="s">
        <v>706</v>
      </c>
      <c r="K179" s="105" t="s">
        <v>1412</v>
      </c>
      <c r="L179" s="12"/>
    </row>
    <row r="180" spans="1:12" ht="19.899999999999999" customHeight="1" x14ac:dyDescent="0.25">
      <c r="A180" s="6" t="s">
        <v>145</v>
      </c>
      <c r="B180" s="106" t="s">
        <v>3260</v>
      </c>
      <c r="C180" s="106" t="s">
        <v>3258</v>
      </c>
      <c r="D180" s="106" t="s">
        <v>3261</v>
      </c>
      <c r="E180" s="106" t="s">
        <v>3262</v>
      </c>
      <c r="F180" s="106" t="s">
        <v>3038</v>
      </c>
      <c r="G180" s="106" t="s">
        <v>3263</v>
      </c>
      <c r="H180" s="106" t="s">
        <v>3038</v>
      </c>
      <c r="I180" s="106" t="s">
        <v>3264</v>
      </c>
      <c r="J180" s="106" t="s">
        <v>706</v>
      </c>
      <c r="K180" s="106" t="s">
        <v>1412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2"/>
    </row>
    <row r="184" spans="1:12" ht="19.899999999999999" customHeight="1" x14ac:dyDescent="0.25">
      <c r="A184" s="6" t="s">
        <v>149</v>
      </c>
      <c r="B184" s="106" t="s">
        <v>3265</v>
      </c>
      <c r="C184" s="106" t="s">
        <v>3266</v>
      </c>
      <c r="D184" s="106" t="s">
        <v>3267</v>
      </c>
      <c r="E184" s="106" t="s">
        <v>3268</v>
      </c>
      <c r="F184" s="106" t="s">
        <v>3269</v>
      </c>
      <c r="G184" s="106" t="s">
        <v>3270</v>
      </c>
      <c r="H184" s="106">
        <v>588.875</v>
      </c>
      <c r="I184" s="106">
        <v>795.64200000000005</v>
      </c>
      <c r="J184" s="106">
        <v>666.48800000000006</v>
      </c>
      <c r="K184" s="106">
        <v>504.20600000000002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0</v>
      </c>
      <c r="C187" s="106">
        <v>12.368</v>
      </c>
      <c r="D187" s="106">
        <v>13.661</v>
      </c>
      <c r="E187" s="106">
        <v>23.492000000000001</v>
      </c>
      <c r="F187" s="106">
        <v>16.876999999999999</v>
      </c>
      <c r="G187" s="106">
        <v>16.109000000000002</v>
      </c>
      <c r="H187" s="106">
        <v>17.161999999999999</v>
      </c>
      <c r="I187" s="106">
        <v>18.603999999999999</v>
      </c>
      <c r="J187" s="106">
        <v>15.319000000000001</v>
      </c>
      <c r="K187" s="106">
        <v>14.672000000000001</v>
      </c>
      <c r="L187" s="10"/>
    </row>
    <row r="188" spans="1:12" ht="19.899999999999999" customHeight="1" x14ac:dyDescent="0.25">
      <c r="A188" s="8" t="s">
        <v>117</v>
      </c>
      <c r="B188" s="105">
        <v>13.342000000000001</v>
      </c>
      <c r="C188" s="105">
        <v>23.41</v>
      </c>
      <c r="D188" s="105">
        <v>23.67</v>
      </c>
      <c r="E188" s="105">
        <v>21.167999999999999</v>
      </c>
      <c r="F188" s="105">
        <v>19.77</v>
      </c>
      <c r="G188" s="105">
        <v>17.518999999999998</v>
      </c>
      <c r="H188" s="105">
        <v>14.989000000000001</v>
      </c>
      <c r="I188" s="105">
        <v>14.449</v>
      </c>
      <c r="J188" s="105">
        <v>13.749000000000001</v>
      </c>
      <c r="K188" s="105">
        <v>13.122</v>
      </c>
      <c r="L188" s="12"/>
    </row>
    <row r="189" spans="1:12" ht="19.899999999999999" customHeight="1" x14ac:dyDescent="0.25">
      <c r="A189" s="6" t="s">
        <v>118</v>
      </c>
      <c r="B189" s="106">
        <v>0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"/>
    </row>
    <row r="190" spans="1:12" ht="19.899999999999999" customHeight="1" x14ac:dyDescent="0.25">
      <c r="A190" s="8" t="s">
        <v>150</v>
      </c>
      <c r="B190" s="105" t="s">
        <v>3271</v>
      </c>
      <c r="C190" s="105" t="s">
        <v>3272</v>
      </c>
      <c r="D190" s="105" t="s">
        <v>3273</v>
      </c>
      <c r="E190" s="105" t="s">
        <v>3274</v>
      </c>
      <c r="F190" s="105" t="s">
        <v>3275</v>
      </c>
      <c r="G190" s="105" t="s">
        <v>3276</v>
      </c>
      <c r="H190" s="105" t="s">
        <v>3251</v>
      </c>
      <c r="I190" s="105" t="s">
        <v>3255</v>
      </c>
      <c r="J190" s="105" t="s">
        <v>3277</v>
      </c>
      <c r="K190" s="105" t="s">
        <v>3278</v>
      </c>
      <c r="L190" s="12"/>
    </row>
    <row r="191" spans="1:12" ht="19.899999999999999" customHeight="1" x14ac:dyDescent="0.25">
      <c r="A191" s="6" t="s">
        <v>151</v>
      </c>
      <c r="B191" s="106" t="s">
        <v>3248</v>
      </c>
      <c r="C191" s="106" t="s">
        <v>3249</v>
      </c>
      <c r="D191" s="106" t="s">
        <v>3250</v>
      </c>
      <c r="E191" s="106" t="s">
        <v>3251</v>
      </c>
      <c r="F191" s="106" t="s">
        <v>3252</v>
      </c>
      <c r="G191" s="106" t="s">
        <v>3253</v>
      </c>
      <c r="H191" s="106" t="s">
        <v>3254</v>
      </c>
      <c r="I191" s="106" t="s">
        <v>3255</v>
      </c>
      <c r="J191" s="106" t="s">
        <v>1410</v>
      </c>
      <c r="K191" s="106" t="s">
        <v>3256</v>
      </c>
      <c r="L191" s="11"/>
    </row>
    <row r="192" spans="1:12" ht="19.899999999999999" customHeight="1" x14ac:dyDescent="0.25">
      <c r="A192" s="8" t="s">
        <v>152</v>
      </c>
      <c r="B192" s="105" t="s">
        <v>3279</v>
      </c>
      <c r="C192" s="105" t="s">
        <v>3280</v>
      </c>
      <c r="D192" s="105" t="s">
        <v>700</v>
      </c>
      <c r="E192" s="105" t="s">
        <v>3281</v>
      </c>
      <c r="F192" s="105" t="s">
        <v>3282</v>
      </c>
      <c r="G192" s="105" t="s">
        <v>3283</v>
      </c>
      <c r="H192" s="105" t="s">
        <v>3284</v>
      </c>
      <c r="I192" s="105" t="s">
        <v>3285</v>
      </c>
      <c r="J192" s="105" t="s">
        <v>1419</v>
      </c>
      <c r="K192" s="105" t="s">
        <v>3286</v>
      </c>
      <c r="L192" s="12"/>
    </row>
    <row r="193" spans="1:12" ht="19.899999999999999" customHeight="1" x14ac:dyDescent="0.25">
      <c r="A193" s="6" t="s">
        <v>153</v>
      </c>
      <c r="B193" s="106" t="s">
        <v>3287</v>
      </c>
      <c r="C193" s="106" t="s">
        <v>3288</v>
      </c>
      <c r="D193" s="106" t="s">
        <v>3289</v>
      </c>
      <c r="E193" s="106" t="s">
        <v>3290</v>
      </c>
      <c r="F193" s="106" t="s">
        <v>3291</v>
      </c>
      <c r="G193" s="106" t="s">
        <v>3292</v>
      </c>
      <c r="H193" s="106" t="s">
        <v>2600</v>
      </c>
      <c r="I193" s="106" t="s">
        <v>3285</v>
      </c>
      <c r="J193" s="106" t="s">
        <v>690</v>
      </c>
      <c r="K193" s="106" t="s">
        <v>3293</v>
      </c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5" t="s">
        <v>718</v>
      </c>
      <c r="I194" s="105" t="s">
        <v>718</v>
      </c>
      <c r="J194" s="105" t="s">
        <v>718</v>
      </c>
      <c r="K194" s="105" t="s">
        <v>718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5" t="s">
        <v>718</v>
      </c>
      <c r="I196" s="105" t="s">
        <v>718</v>
      </c>
      <c r="J196" s="105" t="s">
        <v>718</v>
      </c>
      <c r="K196" s="105" t="s">
        <v>718</v>
      </c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6" t="s">
        <v>718</v>
      </c>
      <c r="I197" s="106" t="s">
        <v>718</v>
      </c>
      <c r="J197" s="106" t="s">
        <v>718</v>
      </c>
      <c r="K197" s="106" t="s">
        <v>718</v>
      </c>
      <c r="L197" s="11"/>
    </row>
    <row r="198" spans="1:12" ht="19.899999999999999" customHeight="1" x14ac:dyDescent="0.25">
      <c r="A198" s="8" t="s">
        <v>158</v>
      </c>
      <c r="B198" s="105">
        <v>13.512</v>
      </c>
      <c r="C198" s="105">
        <v>10.475</v>
      </c>
      <c r="D198" s="105">
        <v>-12.271000000000001</v>
      </c>
      <c r="E198" s="105">
        <v>22.369</v>
      </c>
      <c r="F198" s="105">
        <v>7.069</v>
      </c>
      <c r="G198" s="105">
        <v>1.1160000000000001</v>
      </c>
      <c r="H198" s="105">
        <v>28.565000000000001</v>
      </c>
      <c r="I198" s="105">
        <v>2.3929999999999998</v>
      </c>
      <c r="J198" s="105">
        <v>13.919</v>
      </c>
      <c r="K198" s="105">
        <v>8.141</v>
      </c>
      <c r="L198" s="9"/>
    </row>
    <row r="199" spans="1:12" ht="19.899999999999999" customHeight="1" x14ac:dyDescent="0.25">
      <c r="A199" s="6" t="s">
        <v>159</v>
      </c>
      <c r="B199" s="106">
        <v>5.1959999999999997</v>
      </c>
      <c r="C199" s="106">
        <v>1.4370000000000001</v>
      </c>
      <c r="D199" s="106">
        <v>2.6819999999999999</v>
      </c>
      <c r="E199" s="106">
        <v>-252</v>
      </c>
      <c r="F199" s="106">
        <v>1.282</v>
      </c>
      <c r="G199" s="106">
        <v>-3.5009999999999999</v>
      </c>
      <c r="H199" s="106">
        <v>-3.5019999999999998</v>
      </c>
      <c r="I199" s="106">
        <v>1.35</v>
      </c>
      <c r="J199" s="106">
        <v>0</v>
      </c>
      <c r="K199" s="106">
        <v>0</v>
      </c>
      <c r="L199" s="10"/>
    </row>
    <row r="200" spans="1:12" ht="19.899999999999999" customHeight="1" x14ac:dyDescent="0.25">
      <c r="A200" s="8" t="s">
        <v>160</v>
      </c>
      <c r="B200" s="105">
        <v>25</v>
      </c>
      <c r="C200" s="105">
        <v>22</v>
      </c>
      <c r="D200" s="105">
        <v>24</v>
      </c>
      <c r="E200" s="105">
        <v>23</v>
      </c>
      <c r="F200" s="105">
        <v>26</v>
      </c>
      <c r="G200" s="105">
        <v>21</v>
      </c>
      <c r="H200" s="105">
        <v>24</v>
      </c>
      <c r="I200" s="105">
        <v>29</v>
      </c>
      <c r="J200" s="105">
        <v>25</v>
      </c>
      <c r="K200" s="105">
        <v>28</v>
      </c>
      <c r="L200" s="12"/>
    </row>
    <row r="201" spans="1:12" ht="19.899999999999999" customHeight="1" x14ac:dyDescent="0.25">
      <c r="A201" s="6" t="s">
        <v>161</v>
      </c>
      <c r="B201" s="106">
        <v>212.7</v>
      </c>
      <c r="C201" s="106">
        <v>180.3</v>
      </c>
      <c r="D201" s="106">
        <v>163.5</v>
      </c>
      <c r="E201" s="106">
        <v>151.03200000000001</v>
      </c>
      <c r="F201" s="106">
        <v>137.733</v>
      </c>
      <c r="G201" s="106">
        <v>93.438000000000002</v>
      </c>
      <c r="H201" s="106">
        <v>153.155</v>
      </c>
      <c r="I201" s="106">
        <v>134.92500000000001</v>
      </c>
      <c r="J201" s="106">
        <v>159.828</v>
      </c>
      <c r="K201" s="106">
        <v>98.73</v>
      </c>
      <c r="L201" s="10"/>
    </row>
    <row r="202" spans="1:12" ht="19.899999999999999" customHeight="1" x14ac:dyDescent="0.25">
      <c r="A202" s="8" t="s">
        <v>162</v>
      </c>
      <c r="B202" s="105">
        <v>-1.3580000000000001</v>
      </c>
      <c r="C202" s="105">
        <v>-1.2829999999999999</v>
      </c>
      <c r="D202" s="105">
        <v>-4.0279999999999996</v>
      </c>
      <c r="E202" s="105">
        <v>632</v>
      </c>
      <c r="F202" s="105">
        <v>-1.1180000000000001</v>
      </c>
      <c r="G202" s="105">
        <v>-4.5389999999999997</v>
      </c>
      <c r="H202" s="105">
        <v>-14.000999999999999</v>
      </c>
      <c r="I202" s="105">
        <v>-10.077999999999999</v>
      </c>
      <c r="J202" s="105">
        <v>-2.3279999999999998</v>
      </c>
      <c r="K202" s="105">
        <v>-534</v>
      </c>
      <c r="L202" s="12"/>
    </row>
    <row r="203" spans="1:12" ht="19.899999999999999" customHeight="1" x14ac:dyDescent="0.25">
      <c r="A203" s="6" t="s">
        <v>163</v>
      </c>
      <c r="B203" s="106">
        <v>0</v>
      </c>
      <c r="C203" s="106">
        <v>0</v>
      </c>
      <c r="D203" s="106">
        <v>0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6">
        <v>0</v>
      </c>
      <c r="L203" s="10"/>
    </row>
    <row r="204" spans="1:12" ht="19.899999999999999" customHeight="1" x14ac:dyDescent="0.25">
      <c r="A204" s="8" t="s">
        <v>164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06">
        <v>0</v>
      </c>
      <c r="L205" s="11"/>
    </row>
    <row r="206" spans="1:12" ht="19.899999999999999" customHeight="1" x14ac:dyDescent="0.25">
      <c r="A206" s="8" t="s">
        <v>166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27.853999999999999</v>
      </c>
      <c r="C212" s="105">
        <v>27.477</v>
      </c>
      <c r="D212" s="105">
        <v>30.088000000000001</v>
      </c>
      <c r="E212" s="105">
        <v>30.006</v>
      </c>
      <c r="F212" s="105">
        <v>24.905000000000001</v>
      </c>
      <c r="G212" s="105">
        <v>23.948</v>
      </c>
      <c r="H212" s="105">
        <v>8.44</v>
      </c>
      <c r="I212" s="105">
        <v>6.2960000000000003</v>
      </c>
      <c r="J212" s="105">
        <v>6.0460000000000003</v>
      </c>
      <c r="K212" s="105">
        <v>4.3739999999999997</v>
      </c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06">
        <v>1.115</v>
      </c>
      <c r="K213" s="106">
        <v>0</v>
      </c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0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106</v>
      </c>
      <c r="E217" s="106">
        <v>6.5629999999999997</v>
      </c>
      <c r="F217" s="106">
        <v>6.5960000000000001</v>
      </c>
      <c r="G217" s="106">
        <v>5.8239999999999998</v>
      </c>
      <c r="H217" s="106">
        <v>1.65</v>
      </c>
      <c r="I217" s="106">
        <v>68</v>
      </c>
      <c r="J217" s="106">
        <v>375</v>
      </c>
      <c r="K217" s="106">
        <v>1.6819999999999999</v>
      </c>
      <c r="L217" s="11"/>
    </row>
    <row r="218" spans="1:12" ht="19.899999999999999" customHeight="1" x14ac:dyDescent="0.25">
      <c r="A218" s="8" t="s">
        <v>176</v>
      </c>
      <c r="B218" s="105">
        <v>-24.632999999999999</v>
      </c>
      <c r="C218" s="105">
        <v>-4.1379999999999999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-1.0449999999999999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05">
        <v>0</v>
      </c>
      <c r="L220" s="9"/>
    </row>
    <row r="221" spans="1:12" ht="19.899999999999999" customHeight="1" x14ac:dyDescent="0.25">
      <c r="A221" s="6" t="s">
        <v>179</v>
      </c>
      <c r="B221" s="106">
        <v>-24.204000000000001</v>
      </c>
      <c r="C221" s="106">
        <v>9.0730000000000004</v>
      </c>
      <c r="D221" s="106">
        <v>-33.634</v>
      </c>
      <c r="E221" s="106">
        <v>-19.812000000000001</v>
      </c>
      <c r="F221" s="106">
        <v>0</v>
      </c>
      <c r="G221" s="106">
        <v>-3.157</v>
      </c>
      <c r="H221" s="106">
        <v>-24.163</v>
      </c>
      <c r="I221" s="106">
        <v>4.3010000000000002</v>
      </c>
      <c r="J221" s="106">
        <v>1.6160000000000001</v>
      </c>
      <c r="K221" s="106">
        <v>224</v>
      </c>
      <c r="L221" s="10"/>
    </row>
    <row r="222" spans="1:12" ht="19.899999999999999" customHeight="1" x14ac:dyDescent="0.25">
      <c r="A222" s="8" t="s">
        <v>180</v>
      </c>
      <c r="B222" s="105">
        <v>0</v>
      </c>
      <c r="C222" s="105">
        <v>-1.0309999999999999</v>
      </c>
      <c r="D222" s="105">
        <v>0</v>
      </c>
      <c r="E222" s="105">
        <v>-1.1220000000000001</v>
      </c>
      <c r="F222" s="105">
        <v>0</v>
      </c>
      <c r="G222" s="105">
        <v>0</v>
      </c>
      <c r="H222" s="105">
        <v>0</v>
      </c>
      <c r="I222" s="105">
        <v>0</v>
      </c>
      <c r="J222" s="105">
        <v>-6.7850000000000001</v>
      </c>
      <c r="K222" s="105">
        <v>0</v>
      </c>
      <c r="L222" s="9"/>
    </row>
    <row r="223" spans="1:12" ht="19.899999999999999" customHeight="1" x14ac:dyDescent="0.25">
      <c r="A223" s="6" t="s">
        <v>181</v>
      </c>
      <c r="B223" s="106">
        <v>1.9690000000000001</v>
      </c>
      <c r="C223" s="106">
        <v>-4.7140000000000004</v>
      </c>
      <c r="D223" s="106">
        <v>800</v>
      </c>
      <c r="E223" s="106">
        <v>1.7709999999999999</v>
      </c>
      <c r="F223" s="106">
        <v>3.1749999999999998</v>
      </c>
      <c r="G223" s="106">
        <v>5.1319999999999997</v>
      </c>
      <c r="H223" s="106">
        <v>47</v>
      </c>
      <c r="I223" s="106">
        <v>183</v>
      </c>
      <c r="J223" s="106">
        <v>5.0990000000000002</v>
      </c>
      <c r="K223" s="106">
        <v>-261</v>
      </c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-9.7279999999999998</v>
      </c>
      <c r="C225" s="106">
        <v>-39.021999999999998</v>
      </c>
      <c r="D225" s="106">
        <v>-6.0970000000000004</v>
      </c>
      <c r="E225" s="106">
        <v>-897</v>
      </c>
      <c r="F225" s="106">
        <v>-16.178999999999998</v>
      </c>
      <c r="G225" s="106">
        <v>8.1709999999999994</v>
      </c>
      <c r="H225" s="106">
        <v>-18.369</v>
      </c>
      <c r="I225" s="106">
        <v>-19.38</v>
      </c>
      <c r="J225" s="106">
        <v>-2.653</v>
      </c>
      <c r="K225" s="106">
        <v>-14.045999999999999</v>
      </c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1"/>
    </row>
    <row r="228" spans="1:12" ht="19.899999999999999" customHeight="1" x14ac:dyDescent="0.25">
      <c r="A228" s="8" t="s">
        <v>186</v>
      </c>
      <c r="B228" s="105" t="s">
        <v>2256</v>
      </c>
      <c r="C228" s="105" t="s">
        <v>3294</v>
      </c>
      <c r="D228" s="105" t="s">
        <v>3295</v>
      </c>
      <c r="E228" s="105" t="s">
        <v>3296</v>
      </c>
      <c r="F228" s="105" t="s">
        <v>3297</v>
      </c>
      <c r="G228" s="105" t="s">
        <v>3298</v>
      </c>
      <c r="H228" s="105">
        <v>922.39200000000005</v>
      </c>
      <c r="I228" s="105">
        <v>602.08699999999999</v>
      </c>
      <c r="J228" s="105">
        <v>261.62400000000002</v>
      </c>
      <c r="K228" s="105">
        <v>230.90899999999999</v>
      </c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0</v>
      </c>
      <c r="D229" s="106">
        <v>0</v>
      </c>
      <c r="E229" s="106">
        <v>0</v>
      </c>
      <c r="F229" s="106">
        <v>0</v>
      </c>
      <c r="G229" s="106">
        <v>153.55600000000001</v>
      </c>
      <c r="H229" s="106">
        <v>58.756999999999998</v>
      </c>
      <c r="I229" s="106">
        <v>53.567999999999998</v>
      </c>
      <c r="J229" s="106">
        <v>346.29300000000001</v>
      </c>
      <c r="K229" s="106">
        <v>1.631</v>
      </c>
      <c r="L229" s="11"/>
    </row>
    <row r="230" spans="1:12" ht="19.899999999999999" customHeight="1" x14ac:dyDescent="0.25">
      <c r="A230" s="8" t="s">
        <v>188</v>
      </c>
      <c r="B230" s="105">
        <v>238.78299999999999</v>
      </c>
      <c r="C230" s="105">
        <v>198.98599999999999</v>
      </c>
      <c r="D230" s="105">
        <v>159.18899999999999</v>
      </c>
      <c r="E230" s="105">
        <v>139.29</v>
      </c>
      <c r="F230" s="105">
        <v>138.339</v>
      </c>
      <c r="G230" s="105">
        <v>157.50200000000001</v>
      </c>
      <c r="H230" s="105">
        <v>136.197</v>
      </c>
      <c r="I230" s="105">
        <v>138.18799999999999</v>
      </c>
      <c r="J230" s="105">
        <v>101.884</v>
      </c>
      <c r="K230" s="105">
        <v>176.55799999999999</v>
      </c>
      <c r="L230" s="9"/>
    </row>
    <row r="231" spans="1:12" ht="19.899999999999999" customHeight="1" x14ac:dyDescent="0.25">
      <c r="A231" s="6" t="s">
        <v>189</v>
      </c>
      <c r="B231" s="106">
        <v>193.238</v>
      </c>
      <c r="C231" s="106">
        <v>158.345</v>
      </c>
      <c r="D231" s="106">
        <v>138.59</v>
      </c>
      <c r="E231" s="106">
        <v>139.03399999999999</v>
      </c>
      <c r="F231" s="106">
        <v>157.82400000000001</v>
      </c>
      <c r="G231" s="106">
        <v>136.822</v>
      </c>
      <c r="H231" s="106">
        <v>139.04900000000001</v>
      </c>
      <c r="I231" s="106">
        <v>101.884</v>
      </c>
      <c r="J231" s="106">
        <v>91.75</v>
      </c>
      <c r="K231" s="106">
        <v>105.749</v>
      </c>
      <c r="L231" s="10"/>
    </row>
    <row r="232" spans="1:12" ht="19.899999999999999" customHeight="1" x14ac:dyDescent="0.25">
      <c r="A232" s="8" t="s">
        <v>190</v>
      </c>
      <c r="B232" s="105">
        <v>31.655999999999999</v>
      </c>
      <c r="C232" s="105">
        <v>31.591000000000001</v>
      </c>
      <c r="D232" s="105">
        <v>15.167999999999999</v>
      </c>
      <c r="E232" s="105">
        <v>13.749000000000001</v>
      </c>
      <c r="F232" s="105">
        <v>30.605</v>
      </c>
      <c r="G232" s="105">
        <v>32.500999999999998</v>
      </c>
      <c r="H232" s="105">
        <v>16.902000000000001</v>
      </c>
      <c r="I232" s="105">
        <v>42.728999999999999</v>
      </c>
      <c r="J232" s="105">
        <v>38.351999999999997</v>
      </c>
      <c r="K232" s="105">
        <v>8.02</v>
      </c>
      <c r="L232" s="12"/>
    </row>
    <row r="233" spans="1:12" ht="19.899999999999999" customHeight="1" x14ac:dyDescent="0.25">
      <c r="A233" s="6" t="s">
        <v>191</v>
      </c>
      <c r="B233" s="106">
        <v>9.8770000000000007</v>
      </c>
      <c r="C233" s="106">
        <v>10.487</v>
      </c>
      <c r="D233" s="106">
        <v>8.577</v>
      </c>
      <c r="E233" s="106">
        <v>9.2520000000000007</v>
      </c>
      <c r="F233" s="106">
        <v>7.38</v>
      </c>
      <c r="G233" s="106">
        <v>8.3800000000000008</v>
      </c>
      <c r="H233" s="106">
        <v>6.806</v>
      </c>
      <c r="I233" s="106">
        <v>7.8609999999999998</v>
      </c>
      <c r="J233" s="106">
        <v>6.2450000000000001</v>
      </c>
      <c r="K233" s="106">
        <v>5.5549999999999997</v>
      </c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128</v>
      </c>
      <c r="J235" s="106">
        <v>60</v>
      </c>
      <c r="K235" s="106">
        <v>29</v>
      </c>
      <c r="L235" s="11"/>
    </row>
    <row r="236" spans="1:12" ht="19.899999999999999" customHeight="1" x14ac:dyDescent="0.25">
      <c r="A236" s="8" t="s">
        <v>194</v>
      </c>
      <c r="B236" s="105">
        <v>1.0429999999999999</v>
      </c>
      <c r="C236" s="105">
        <v>12.287000000000001</v>
      </c>
      <c r="D236" s="105">
        <v>2.9729999999999999</v>
      </c>
      <c r="E236" s="105">
        <v>2.0019999999999998</v>
      </c>
      <c r="F236" s="105">
        <v>9.6010000000000009</v>
      </c>
      <c r="G236" s="105">
        <v>8.7170000000000005</v>
      </c>
      <c r="H236" s="105">
        <v>5.5659999999999998</v>
      </c>
      <c r="I236" s="105">
        <v>2.2709999999999999</v>
      </c>
      <c r="J236" s="105">
        <v>5.3390000000000004</v>
      </c>
      <c r="K236" s="105">
        <v>1.4750000000000001</v>
      </c>
      <c r="L236" s="9"/>
    </row>
    <row r="237" spans="1:12" ht="19.899999999999999" customHeight="1" x14ac:dyDescent="0.25">
      <c r="A237" s="6" t="s">
        <v>195</v>
      </c>
      <c r="B237" s="106" t="s">
        <v>3299</v>
      </c>
      <c r="C237" s="106" t="s">
        <v>3300</v>
      </c>
      <c r="D237" s="106" t="s">
        <v>3301</v>
      </c>
      <c r="E237" s="106" t="s">
        <v>3302</v>
      </c>
      <c r="F237" s="106" t="s">
        <v>3303</v>
      </c>
      <c r="G237" s="106" t="s">
        <v>3304</v>
      </c>
      <c r="H237" s="106">
        <v>990.02800000000002</v>
      </c>
      <c r="I237" s="106" t="s">
        <v>3305</v>
      </c>
      <c r="J237" s="106">
        <v>934.26</v>
      </c>
      <c r="K237" s="106">
        <v>822.80399999999997</v>
      </c>
      <c r="L237" s="10"/>
    </row>
    <row r="238" spans="1:12" ht="19.899999999999999" customHeight="1" x14ac:dyDescent="0.25">
      <c r="A238" s="8" t="s">
        <v>196</v>
      </c>
      <c r="B238" s="105">
        <v>24.391999999999999</v>
      </c>
      <c r="C238" s="105">
        <v>17.151</v>
      </c>
      <c r="D238" s="105">
        <v>18.199000000000002</v>
      </c>
      <c r="E238" s="105">
        <v>18.135000000000002</v>
      </c>
      <c r="F238" s="105">
        <v>8.0310000000000006</v>
      </c>
      <c r="G238" s="105">
        <v>15.348000000000001</v>
      </c>
      <c r="H238" s="105">
        <v>9.7469999999999999</v>
      </c>
      <c r="I238" s="105">
        <v>8.8650000000000002</v>
      </c>
      <c r="J238" s="105">
        <v>4.415</v>
      </c>
      <c r="K238" s="105">
        <v>3.0979999999999999</v>
      </c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6">
        <v>0</v>
      </c>
      <c r="F239" s="106">
        <v>0</v>
      </c>
      <c r="G239" s="106">
        <v>0</v>
      </c>
      <c r="H239" s="106">
        <v>0</v>
      </c>
      <c r="I239" s="106">
        <v>28.341000000000001</v>
      </c>
      <c r="J239" s="106">
        <v>0</v>
      </c>
      <c r="K239" s="106">
        <v>0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1"/>
    </row>
    <row r="242" spans="1:13" ht="19.899999999999999" customHeight="1" x14ac:dyDescent="0.25">
      <c r="A242" s="8" t="s">
        <v>200</v>
      </c>
      <c r="B242" s="105">
        <v>32.203000000000003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  <c r="M242" t="s">
        <v>2</v>
      </c>
    </row>
    <row r="243" spans="1:13" ht="19.899999999999999" customHeight="1" x14ac:dyDescent="0.25">
      <c r="A243" s="6" t="s">
        <v>201</v>
      </c>
      <c r="B243" s="106">
        <v>8.7309999999999999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6</v>
      </c>
      <c r="C250" s="97" t="s">
        <v>6</v>
      </c>
      <c r="D250" s="97" t="s">
        <v>6</v>
      </c>
      <c r="E250" s="97" t="s">
        <v>6</v>
      </c>
      <c r="F250" s="97" t="s">
        <v>6</v>
      </c>
      <c r="G250" s="97" t="s">
        <v>6</v>
      </c>
      <c r="H250" s="97" t="s">
        <v>6</v>
      </c>
      <c r="I250" s="97" t="s">
        <v>6</v>
      </c>
      <c r="J250" s="97" t="s">
        <v>6</v>
      </c>
      <c r="K250" s="97" t="s">
        <v>6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 t="s">
        <v>3120</v>
      </c>
      <c r="C253" s="104" t="s">
        <v>3121</v>
      </c>
      <c r="D253" s="104" t="s">
        <v>3122</v>
      </c>
      <c r="E253" s="104" t="s">
        <v>3123</v>
      </c>
      <c r="F253" s="104" t="s">
        <v>3124</v>
      </c>
      <c r="G253" s="104" t="s">
        <v>3125</v>
      </c>
      <c r="H253" s="104" t="s">
        <v>3306</v>
      </c>
      <c r="I253" s="104" t="s">
        <v>3127</v>
      </c>
      <c r="J253" s="104" t="s">
        <v>3128</v>
      </c>
      <c r="K253" s="104" t="s">
        <v>3307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 t="s">
        <v>3129</v>
      </c>
      <c r="C255" s="104" t="s">
        <v>3129</v>
      </c>
      <c r="D255" s="104" t="s">
        <v>3129</v>
      </c>
      <c r="E255" s="104" t="s">
        <v>3129</v>
      </c>
      <c r="F255" s="104" t="s">
        <v>3308</v>
      </c>
      <c r="G255" s="104" t="s">
        <v>3309</v>
      </c>
      <c r="H255" s="104">
        <v>-29.356000000000002</v>
      </c>
      <c r="I255" s="104">
        <v>-70.632999999999996</v>
      </c>
      <c r="J255" s="104">
        <v>-73.207999999999998</v>
      </c>
      <c r="K255" s="104">
        <v>-81.412999999999997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>
        <v>0</v>
      </c>
      <c r="H257" s="106" t="s">
        <v>3310</v>
      </c>
      <c r="I257" s="106">
        <v>0</v>
      </c>
      <c r="J257" s="106">
        <v>0</v>
      </c>
      <c r="K257" s="106">
        <v>0</v>
      </c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7.5350000000000001</v>
      </c>
      <c r="G258" s="105">
        <v>21.184000000000001</v>
      </c>
      <c r="H258" s="105">
        <v>25.896000000000001</v>
      </c>
      <c r="I258" s="105">
        <v>34.289000000000001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-44.945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2.5750000000000002</v>
      </c>
      <c r="K261" s="106">
        <v>8.2050000000000001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2.5819999999999999</v>
      </c>
      <c r="H263" s="106">
        <v>1.095</v>
      </c>
      <c r="I263" s="106">
        <v>6.9880000000000004</v>
      </c>
      <c r="J263" s="106">
        <v>0</v>
      </c>
      <c r="K263" s="106">
        <v>0</v>
      </c>
      <c r="L263" s="11"/>
    </row>
    <row r="264" spans="1:12" ht="19.899999999999999" customHeight="1" x14ac:dyDescent="0.25">
      <c r="A264" s="8" t="s">
        <v>215</v>
      </c>
      <c r="B264" s="107" t="s">
        <v>3129</v>
      </c>
      <c r="C264" s="107" t="s">
        <v>3129</v>
      </c>
      <c r="D264" s="107" t="s">
        <v>3129</v>
      </c>
      <c r="E264" s="107" t="s">
        <v>3129</v>
      </c>
      <c r="F264" s="107" t="s">
        <v>3311</v>
      </c>
      <c r="G264" s="107" t="s">
        <v>3308</v>
      </c>
      <c r="H264" s="107" t="s">
        <v>3309</v>
      </c>
      <c r="I264" s="107">
        <v>-29.356000000000002</v>
      </c>
      <c r="J264" s="107">
        <v>-70.632999999999996</v>
      </c>
      <c r="K264" s="107">
        <v>-73.207999999999998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 t="s">
        <v>3131</v>
      </c>
      <c r="C267" s="104">
        <v>-697.72199999999998</v>
      </c>
      <c r="D267" s="104">
        <v>-325.79700000000003</v>
      </c>
      <c r="E267" s="104">
        <v>748.52200000000005</v>
      </c>
      <c r="F267" s="104">
        <v>395.99599999999998</v>
      </c>
      <c r="G267" s="104">
        <v>336.76600000000002</v>
      </c>
      <c r="H267" s="104">
        <v>241.84200000000001</v>
      </c>
      <c r="I267" s="104">
        <v>53.564999999999998</v>
      </c>
      <c r="J267" s="104">
        <v>31.960999999999999</v>
      </c>
      <c r="K267" s="104">
        <v>19.698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3.2690000000000001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-44.984000000000002</v>
      </c>
      <c r="C271" s="106">
        <v>-104.873</v>
      </c>
      <c r="D271" s="106">
        <v>0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>
        <v>0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5">
        <v>0</v>
      </c>
      <c r="I272" s="105">
        <v>0</v>
      </c>
      <c r="J272" s="105">
        <v>0</v>
      </c>
      <c r="K272" s="105">
        <v>0</v>
      </c>
      <c r="L272" s="9"/>
    </row>
    <row r="273" spans="1:12" ht="19.899999999999999" customHeight="1" x14ac:dyDescent="0.25">
      <c r="A273" s="6" t="s">
        <v>223</v>
      </c>
      <c r="B273" s="106">
        <v>-372.90800000000002</v>
      </c>
      <c r="C273" s="106">
        <v>-313.76100000000002</v>
      </c>
      <c r="D273" s="106">
        <v>-443.98899999999998</v>
      </c>
      <c r="E273" s="106" t="s">
        <v>3312</v>
      </c>
      <c r="F273" s="106">
        <v>366.08800000000002</v>
      </c>
      <c r="G273" s="106">
        <v>12.502000000000001</v>
      </c>
      <c r="H273" s="106">
        <v>51.881</v>
      </c>
      <c r="I273" s="106">
        <v>36.659999999999997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93.174999999999997</v>
      </c>
      <c r="C274" s="105">
        <v>72.998000000000005</v>
      </c>
      <c r="D274" s="105">
        <v>51.496000000000002</v>
      </c>
      <c r="E274" s="105">
        <v>34.238</v>
      </c>
      <c r="F274" s="105">
        <v>10.375</v>
      </c>
      <c r="G274" s="105">
        <v>85.522999999999996</v>
      </c>
      <c r="H274" s="105">
        <v>59.866</v>
      </c>
      <c r="I274" s="105">
        <v>3.8140000000000001</v>
      </c>
      <c r="J274" s="105">
        <v>10.346</v>
      </c>
      <c r="K274" s="105">
        <v>12.839</v>
      </c>
      <c r="L274" s="9"/>
    </row>
    <row r="275" spans="1:12" ht="19.899999999999999" customHeight="1" x14ac:dyDescent="0.25">
      <c r="A275" s="6" t="s">
        <v>225</v>
      </c>
      <c r="B275" s="106">
        <v>-3.36</v>
      </c>
      <c r="C275" s="106">
        <v>-526</v>
      </c>
      <c r="D275" s="106">
        <v>-115</v>
      </c>
      <c r="E275" s="106">
        <v>-1.1140000000000001</v>
      </c>
      <c r="F275" s="106">
        <v>-11.343999999999999</v>
      </c>
      <c r="G275" s="106">
        <v>-33.625</v>
      </c>
      <c r="H275" s="106">
        <v>-25.896000000000001</v>
      </c>
      <c r="I275" s="106">
        <v>25.206</v>
      </c>
      <c r="J275" s="106">
        <v>3.3479999999999999</v>
      </c>
      <c r="K275" s="106">
        <v>-576</v>
      </c>
      <c r="L275" s="11"/>
    </row>
    <row r="276" spans="1:12" ht="19.899999999999999" customHeight="1" x14ac:dyDescent="0.25">
      <c r="A276" s="8" t="s">
        <v>226</v>
      </c>
      <c r="B276" s="105">
        <v>0</v>
      </c>
      <c r="C276" s="105">
        <v>0</v>
      </c>
      <c r="D276" s="105">
        <v>0</v>
      </c>
      <c r="E276" s="105">
        <v>0</v>
      </c>
      <c r="F276" s="105">
        <v>0</v>
      </c>
      <c r="G276" s="105">
        <v>0</v>
      </c>
      <c r="H276" s="105">
        <v>0</v>
      </c>
      <c r="I276" s="105">
        <v>3.4710000000000001</v>
      </c>
      <c r="J276" s="105">
        <v>-3.4710000000000001</v>
      </c>
      <c r="K276" s="105">
        <v>0</v>
      </c>
      <c r="L276" s="9"/>
    </row>
    <row r="277" spans="1:12" ht="19.899999999999999" customHeight="1" x14ac:dyDescent="0.25">
      <c r="A277" s="6" t="s">
        <v>227</v>
      </c>
      <c r="B277" s="106">
        <v>23.390999999999998</v>
      </c>
      <c r="C277" s="106">
        <v>9.859</v>
      </c>
      <c r="D277" s="106">
        <v>20.683</v>
      </c>
      <c r="E277" s="106">
        <v>19.443000000000001</v>
      </c>
      <c r="F277" s="106">
        <v>1.347</v>
      </c>
      <c r="G277" s="106">
        <v>-5.17</v>
      </c>
      <c r="H277" s="106">
        <v>9.0730000000000004</v>
      </c>
      <c r="I277" s="106">
        <v>-4.32</v>
      </c>
      <c r="J277" s="106">
        <v>11.381</v>
      </c>
      <c r="K277" s="106">
        <v>0</v>
      </c>
      <c r="L277" s="10"/>
    </row>
    <row r="278" spans="1:12" ht="19.899999999999999" customHeight="1" x14ac:dyDescent="0.25">
      <c r="A278" s="8" t="s">
        <v>228</v>
      </c>
      <c r="B278" s="107" t="s">
        <v>3130</v>
      </c>
      <c r="C278" s="107" t="s">
        <v>3131</v>
      </c>
      <c r="D278" s="107">
        <v>-697.72199999999998</v>
      </c>
      <c r="E278" s="107">
        <v>-325.79700000000003</v>
      </c>
      <c r="F278" s="107">
        <v>762.46199999999999</v>
      </c>
      <c r="G278" s="107">
        <v>395.99599999999998</v>
      </c>
      <c r="H278" s="107">
        <v>336.76600000000002</v>
      </c>
      <c r="I278" s="107">
        <v>118.396</v>
      </c>
      <c r="J278" s="107">
        <v>53.564999999999998</v>
      </c>
      <c r="K278" s="107">
        <v>31.960999999999999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3133</v>
      </c>
      <c r="C281" s="104" t="s">
        <v>3134</v>
      </c>
      <c r="D281" s="104" t="s">
        <v>3135</v>
      </c>
      <c r="E281" s="104" t="s">
        <v>3136</v>
      </c>
      <c r="F281" s="104" t="s">
        <v>3137</v>
      </c>
      <c r="G281" s="104" t="s">
        <v>3138</v>
      </c>
      <c r="H281" s="104" t="s">
        <v>3313</v>
      </c>
      <c r="I281" s="104" t="s">
        <v>3140</v>
      </c>
      <c r="J281" s="104" t="s">
        <v>3141</v>
      </c>
      <c r="K281" s="104" t="s">
        <v>3314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-8.2219999999999995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>
        <v>624.18600000000004</v>
      </c>
      <c r="C283" s="106">
        <v>667.37699999999995</v>
      </c>
      <c r="D283" s="106">
        <v>556.18200000000002</v>
      </c>
      <c r="E283" s="106">
        <v>447.93</v>
      </c>
      <c r="F283" s="106">
        <v>527.423</v>
      </c>
      <c r="G283" s="106">
        <v>601.46</v>
      </c>
      <c r="H283" s="106">
        <v>341.37599999999998</v>
      </c>
      <c r="I283" s="106">
        <v>440.54300000000001</v>
      </c>
      <c r="J283" s="106">
        <v>408.36500000000001</v>
      </c>
      <c r="K283" s="106">
        <v>277.68200000000002</v>
      </c>
      <c r="L283" s="10"/>
    </row>
    <row r="284" spans="1:12" ht="19.899999999999999" customHeight="1" x14ac:dyDescent="0.25">
      <c r="A284" s="8" t="s">
        <v>233</v>
      </c>
      <c r="B284" s="105">
        <v>-193.238</v>
      </c>
      <c r="C284" s="105">
        <v>-158.345</v>
      </c>
      <c r="D284" s="105">
        <v>-138.59</v>
      </c>
      <c r="E284" s="105">
        <v>-139.03399999999999</v>
      </c>
      <c r="F284" s="105">
        <v>-157.82400000000001</v>
      </c>
      <c r="G284" s="105">
        <v>-136.822</v>
      </c>
      <c r="H284" s="105">
        <v>-139.04900000000001</v>
      </c>
      <c r="I284" s="105">
        <v>-101.884</v>
      </c>
      <c r="J284" s="105">
        <v>-91.75</v>
      </c>
      <c r="K284" s="105">
        <v>-105.749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-93.174999999999997</v>
      </c>
      <c r="C286" s="105">
        <v>-72.998000000000005</v>
      </c>
      <c r="D286" s="105">
        <v>-51.496000000000002</v>
      </c>
      <c r="E286" s="105">
        <v>-34.238</v>
      </c>
      <c r="F286" s="105">
        <v>-10.375</v>
      </c>
      <c r="G286" s="105">
        <v>-85.522999999999996</v>
      </c>
      <c r="H286" s="105">
        <v>-59.866</v>
      </c>
      <c r="I286" s="105">
        <v>-3.8140000000000001</v>
      </c>
      <c r="J286" s="105">
        <v>-10.346</v>
      </c>
      <c r="K286" s="105">
        <v>-12.839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-49.942999999999998</v>
      </c>
      <c r="J287" s="106">
        <v>0</v>
      </c>
      <c r="K287" s="106">
        <v>0</v>
      </c>
      <c r="L287" s="11"/>
    </row>
    <row r="288" spans="1:12" ht="19.899999999999999" customHeight="1" x14ac:dyDescent="0.25">
      <c r="A288" s="8" t="s">
        <v>237</v>
      </c>
      <c r="B288" s="105">
        <v>-11.406000000000001</v>
      </c>
      <c r="C288" s="105">
        <v>-4.55</v>
      </c>
      <c r="D288" s="105">
        <v>5.4530000000000003</v>
      </c>
      <c r="E288" s="105">
        <v>-1.254</v>
      </c>
      <c r="F288" s="105">
        <v>5.1120000000000001</v>
      </c>
      <c r="G288" s="105">
        <v>-10.378</v>
      </c>
      <c r="H288" s="105">
        <v>280</v>
      </c>
      <c r="I288" s="105">
        <v>-1.0249999999999999</v>
      </c>
      <c r="J288" s="105">
        <v>-3.8610000000000002</v>
      </c>
      <c r="K288" s="105">
        <v>-10.802</v>
      </c>
      <c r="L288" s="9"/>
    </row>
    <row r="289" spans="1:13" ht="19.899999999999999" customHeight="1" x14ac:dyDescent="0.25">
      <c r="A289" s="6" t="s">
        <v>238</v>
      </c>
      <c r="B289" s="104" t="s">
        <v>3132</v>
      </c>
      <c r="C289" s="104" t="s">
        <v>3133</v>
      </c>
      <c r="D289" s="104" t="s">
        <v>3134</v>
      </c>
      <c r="E289" s="104" t="s">
        <v>3135</v>
      </c>
      <c r="F289" s="104" t="s">
        <v>3136</v>
      </c>
      <c r="G289" s="104" t="s">
        <v>3137</v>
      </c>
      <c r="H289" s="104" t="s">
        <v>3138</v>
      </c>
      <c r="I289" s="104" t="s">
        <v>3139</v>
      </c>
      <c r="J289" s="104" t="s">
        <v>3140</v>
      </c>
      <c r="K289" s="104" t="s">
        <v>3141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  <c r="M290" t="s">
        <v>2</v>
      </c>
    </row>
    <row r="291" spans="1:13" ht="19.899999999999999" customHeight="1" x14ac:dyDescent="0.25">
      <c r="A291" s="6" t="s">
        <v>239</v>
      </c>
      <c r="B291" s="104" t="s">
        <v>3119</v>
      </c>
      <c r="C291" s="104" t="s">
        <v>3120</v>
      </c>
      <c r="D291" s="104" t="s">
        <v>3121</v>
      </c>
      <c r="E291" s="104" t="s">
        <v>3122</v>
      </c>
      <c r="F291" s="104" t="s">
        <v>3123</v>
      </c>
      <c r="G291" s="104" t="s">
        <v>3124</v>
      </c>
      <c r="H291" s="104" t="s">
        <v>3125</v>
      </c>
      <c r="I291" s="104" t="s">
        <v>3126</v>
      </c>
      <c r="J291" s="104" t="s">
        <v>3127</v>
      </c>
      <c r="K291" s="104" t="s">
        <v>3128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6</v>
      </c>
      <c r="C298" s="97" t="s">
        <v>6</v>
      </c>
      <c r="D298" s="97" t="s">
        <v>6</v>
      </c>
      <c r="E298" s="97" t="s">
        <v>6</v>
      </c>
      <c r="F298" s="97" t="s">
        <v>6</v>
      </c>
      <c r="G298" s="97" t="s">
        <v>6</v>
      </c>
      <c r="H298" s="97" t="s">
        <v>6</v>
      </c>
      <c r="I298" s="97" t="s">
        <v>6</v>
      </c>
      <c r="J298" s="97" t="s">
        <v>6</v>
      </c>
      <c r="K298" s="97" t="s">
        <v>6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>
        <v>959.03899999999999</v>
      </c>
      <c r="C301" s="106">
        <v>970.15099999999995</v>
      </c>
      <c r="D301" s="106">
        <v>840.08500000000004</v>
      </c>
      <c r="E301" s="106">
        <v>703.86300000000006</v>
      </c>
      <c r="F301" s="106">
        <v>699.75900000000001</v>
      </c>
      <c r="G301" s="106">
        <v>809.721</v>
      </c>
      <c r="H301" s="106">
        <v>428.39100000000002</v>
      </c>
      <c r="I301" s="106">
        <v>644.48699999999997</v>
      </c>
      <c r="J301" s="106">
        <v>491.90100000000001</v>
      </c>
      <c r="K301" s="106">
        <v>380.01799999999997</v>
      </c>
      <c r="L301" s="10"/>
    </row>
    <row r="302" spans="1:13" ht="19.899999999999999" customHeight="1" x14ac:dyDescent="0.25">
      <c r="A302" s="8" t="s">
        <v>243</v>
      </c>
      <c r="B302" s="105">
        <v>371.73</v>
      </c>
      <c r="C302" s="105">
        <v>248.011</v>
      </c>
      <c r="D302" s="105">
        <v>387.87400000000002</v>
      </c>
      <c r="E302" s="105">
        <v>357.99400000000003</v>
      </c>
      <c r="F302" s="105">
        <v>283.02600000000001</v>
      </c>
      <c r="G302" s="105">
        <v>285.923</v>
      </c>
      <c r="H302" s="105">
        <v>278.11399999999998</v>
      </c>
      <c r="I302" s="105">
        <v>185.56800000000001</v>
      </c>
      <c r="J302" s="105">
        <v>136.50399999999999</v>
      </c>
      <c r="K302" s="105">
        <v>101.518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3315</v>
      </c>
      <c r="C304" s="107" t="s">
        <v>3316</v>
      </c>
      <c r="D304" s="107" t="s">
        <v>3317</v>
      </c>
      <c r="E304" s="107" t="s">
        <v>3318</v>
      </c>
      <c r="F304" s="107">
        <v>982.78499999999997</v>
      </c>
      <c r="G304" s="107" t="s">
        <v>3319</v>
      </c>
      <c r="H304" s="107">
        <v>706.505</v>
      </c>
      <c r="I304" s="107">
        <v>830.05499999999995</v>
      </c>
      <c r="J304" s="107">
        <v>628.40499999999997</v>
      </c>
      <c r="K304" s="107">
        <v>481.536</v>
      </c>
      <c r="L304" s="14"/>
    </row>
    <row r="305" spans="1:12" ht="19.899999999999999" customHeight="1" x14ac:dyDescent="0.25">
      <c r="A305" s="6" t="s">
        <v>245</v>
      </c>
      <c r="B305" s="106">
        <v>31.167999999999999</v>
      </c>
      <c r="C305" s="106">
        <v>6.55</v>
      </c>
      <c r="D305" s="106">
        <v>51.936999999999998</v>
      </c>
      <c r="E305" s="106">
        <v>0</v>
      </c>
      <c r="F305" s="106">
        <v>58.887999999999998</v>
      </c>
      <c r="G305" s="106">
        <v>18.108000000000001</v>
      </c>
      <c r="H305" s="106">
        <v>43.076999999999998</v>
      </c>
      <c r="I305" s="106">
        <v>24.003</v>
      </c>
      <c r="J305" s="106">
        <v>8.9930000000000003</v>
      </c>
      <c r="K305" s="106">
        <v>3.92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-100.84099999999999</v>
      </c>
      <c r="C307" s="104">
        <v>-330.41399999999999</v>
      </c>
      <c r="D307" s="104">
        <v>-322.85500000000002</v>
      </c>
      <c r="E307" s="104">
        <v>-28.39</v>
      </c>
      <c r="F307" s="104">
        <v>-164.20099999999999</v>
      </c>
      <c r="G307" s="104">
        <v>-248.68799999999999</v>
      </c>
      <c r="H307" s="104">
        <v>-40.597000000000001</v>
      </c>
      <c r="I307" s="104">
        <v>-80.304000000000002</v>
      </c>
      <c r="J307" s="104">
        <v>-178.005</v>
      </c>
      <c r="K307" s="104">
        <v>3.085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-30.291</v>
      </c>
      <c r="C309" s="106">
        <v>-474.89</v>
      </c>
      <c r="D309" s="106">
        <v>-137.48099999999999</v>
      </c>
      <c r="E309" s="106">
        <v>-10.055999999999999</v>
      </c>
      <c r="F309" s="106">
        <v>-135.61000000000001</v>
      </c>
      <c r="G309" s="106">
        <v>-233.636</v>
      </c>
      <c r="H309" s="106">
        <v>-48.716000000000001</v>
      </c>
      <c r="I309" s="106">
        <v>-77.691999999999993</v>
      </c>
      <c r="J309" s="106">
        <v>-87.099000000000004</v>
      </c>
      <c r="K309" s="106">
        <v>-88.456000000000003</v>
      </c>
      <c r="L309" s="10"/>
    </row>
    <row r="310" spans="1:12" ht="19.899999999999999" customHeight="1" x14ac:dyDescent="0.25">
      <c r="A310" s="8" t="s">
        <v>249</v>
      </c>
      <c r="B310" s="105">
        <v>-71.635999999999996</v>
      </c>
      <c r="C310" s="105">
        <v>-59.292999999999999</v>
      </c>
      <c r="D310" s="105">
        <v>-426.30599999999998</v>
      </c>
      <c r="E310" s="105">
        <v>-14.417</v>
      </c>
      <c r="F310" s="105">
        <v>-89.66</v>
      </c>
      <c r="G310" s="105">
        <v>-123.26600000000001</v>
      </c>
      <c r="H310" s="105">
        <v>-57.567999999999998</v>
      </c>
      <c r="I310" s="105">
        <v>724</v>
      </c>
      <c r="J310" s="105">
        <v>-121.79300000000001</v>
      </c>
      <c r="K310" s="105">
        <v>30.887</v>
      </c>
      <c r="L310" s="9"/>
    </row>
    <row r="311" spans="1:12" ht="19.899999999999999" customHeight="1" x14ac:dyDescent="0.25">
      <c r="A311" s="6" t="s">
        <v>250</v>
      </c>
      <c r="B311" s="106">
        <v>1.0860000000000001</v>
      </c>
      <c r="C311" s="106">
        <v>203.76900000000001</v>
      </c>
      <c r="D311" s="106">
        <v>240.93199999999999</v>
      </c>
      <c r="E311" s="106">
        <v>-3.9169999999999998</v>
      </c>
      <c r="F311" s="106">
        <v>61.069000000000003</v>
      </c>
      <c r="G311" s="106">
        <v>108.214</v>
      </c>
      <c r="H311" s="106">
        <v>65.686999999999998</v>
      </c>
      <c r="I311" s="106">
        <v>-3.3359999999999999</v>
      </c>
      <c r="J311" s="106">
        <v>30.887</v>
      </c>
      <c r="K311" s="106">
        <v>60.654000000000003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 t="s">
        <v>3320</v>
      </c>
      <c r="C314" s="107">
        <v>894.298</v>
      </c>
      <c r="D314" s="107">
        <v>957.04100000000005</v>
      </c>
      <c r="E314" s="107" t="s">
        <v>3321</v>
      </c>
      <c r="F314" s="107">
        <v>877.47199999999998</v>
      </c>
      <c r="G314" s="107">
        <v>865.06399999999996</v>
      </c>
      <c r="H314" s="107">
        <v>708.98500000000001</v>
      </c>
      <c r="I314" s="107">
        <v>773.75400000000002</v>
      </c>
      <c r="J314" s="107">
        <v>459.39299999999997</v>
      </c>
      <c r="K314" s="107">
        <v>488.541</v>
      </c>
      <c r="L314" s="14"/>
    </row>
    <row r="315" spans="1:12" ht="19.899999999999999" customHeight="1" x14ac:dyDescent="0.25">
      <c r="A315" s="6" t="s">
        <v>253</v>
      </c>
      <c r="B315" s="106">
        <v>227.11600000000001</v>
      </c>
      <c r="C315" s="106">
        <v>185.93199999999999</v>
      </c>
      <c r="D315" s="106">
        <v>181.733</v>
      </c>
      <c r="E315" s="106">
        <v>153.23699999999999</v>
      </c>
      <c r="F315" s="106">
        <v>116.777</v>
      </c>
      <c r="G315" s="106">
        <v>66.628</v>
      </c>
      <c r="H315" s="106">
        <v>12.467000000000001</v>
      </c>
      <c r="I315" s="106">
        <v>5.8959999999999999</v>
      </c>
      <c r="J315" s="106">
        <v>-6.4379999999999997</v>
      </c>
      <c r="K315" s="106">
        <v>-4.8380000000000001</v>
      </c>
      <c r="L315" s="10"/>
    </row>
    <row r="316" spans="1:12" ht="19.899999999999999" customHeight="1" x14ac:dyDescent="0.25">
      <c r="A316" s="8" t="s">
        <v>254</v>
      </c>
      <c r="B316" s="105">
        <v>220.46799999999999</v>
      </c>
      <c r="C316" s="105">
        <v>148.29499999999999</v>
      </c>
      <c r="D316" s="105">
        <v>185.30699999999999</v>
      </c>
      <c r="E316" s="105">
        <v>133.75200000000001</v>
      </c>
      <c r="F316" s="105">
        <v>174.12</v>
      </c>
      <c r="G316" s="105">
        <v>196.11</v>
      </c>
      <c r="H316" s="105">
        <v>88.813999999999993</v>
      </c>
      <c r="I316" s="105">
        <v>181.57400000000001</v>
      </c>
      <c r="J316" s="105">
        <v>126.833</v>
      </c>
      <c r="K316" s="105">
        <v>112.123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813.51199999999994</v>
      </c>
      <c r="C318" s="107">
        <v>560.07100000000003</v>
      </c>
      <c r="D318" s="107">
        <v>590.00099999999998</v>
      </c>
      <c r="E318" s="107">
        <v>746.47799999999995</v>
      </c>
      <c r="F318" s="107">
        <v>586.57500000000005</v>
      </c>
      <c r="G318" s="107">
        <v>602.32600000000002</v>
      </c>
      <c r="H318" s="107">
        <v>607.70399999999995</v>
      </c>
      <c r="I318" s="107">
        <v>586.28399999999999</v>
      </c>
      <c r="J318" s="107">
        <v>338.99799999999999</v>
      </c>
      <c r="K318" s="107">
        <v>381.25599999999997</v>
      </c>
      <c r="L318" s="14"/>
    </row>
    <row r="319" spans="1:12" ht="19.899999999999999" customHeight="1" x14ac:dyDescent="0.25">
      <c r="A319" s="6" t="s">
        <v>256</v>
      </c>
      <c r="B319" s="106">
        <v>224.89400000000001</v>
      </c>
      <c r="C319" s="106">
        <v>189.93600000000001</v>
      </c>
      <c r="D319" s="106">
        <v>153.75800000000001</v>
      </c>
      <c r="E319" s="106">
        <v>152.78299999999999</v>
      </c>
      <c r="F319" s="106">
        <v>188.429</v>
      </c>
      <c r="G319" s="106">
        <v>169.32300000000001</v>
      </c>
      <c r="H319" s="106">
        <v>155.95099999999999</v>
      </c>
      <c r="I319" s="106">
        <v>144.613</v>
      </c>
      <c r="J319" s="106">
        <v>130.102</v>
      </c>
      <c r="K319" s="106">
        <v>113.76900000000001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>
        <v>588.61800000000005</v>
      </c>
      <c r="C321" s="104">
        <v>370.13499999999999</v>
      </c>
      <c r="D321" s="104">
        <v>436.24299999999999</v>
      </c>
      <c r="E321" s="104">
        <v>593.69500000000005</v>
      </c>
      <c r="F321" s="104">
        <v>398.14600000000002</v>
      </c>
      <c r="G321" s="104">
        <v>433.00299999999999</v>
      </c>
      <c r="H321" s="104">
        <v>451.75299999999999</v>
      </c>
      <c r="I321" s="104">
        <v>441.67099999999999</v>
      </c>
      <c r="J321" s="104">
        <v>208.89599999999999</v>
      </c>
      <c r="K321" s="104">
        <v>267.48700000000002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479.82900000000001</v>
      </c>
      <c r="C323" s="106">
        <v>303.20299999999997</v>
      </c>
      <c r="D323" s="106">
        <v>193.24600000000001</v>
      </c>
      <c r="E323" s="106">
        <v>344.988</v>
      </c>
      <c r="F323" s="106">
        <v>496.95499999999998</v>
      </c>
      <c r="G323" s="106">
        <v>266.56700000000001</v>
      </c>
      <c r="H323" s="106">
        <v>135.02699999999999</v>
      </c>
      <c r="I323" s="106">
        <v>300.62799999999999</v>
      </c>
      <c r="J323" s="106">
        <v>162.14599999999999</v>
      </c>
      <c r="K323" s="106">
        <v>124.15300000000001</v>
      </c>
      <c r="L323" s="10"/>
    </row>
    <row r="324" spans="1:12" ht="19.899999999999999" customHeight="1" x14ac:dyDescent="0.25">
      <c r="A324" s="8" t="s">
        <v>260</v>
      </c>
      <c r="B324" s="105">
        <v>28.58</v>
      </c>
      <c r="C324" s="105">
        <v>16.061</v>
      </c>
      <c r="D324" s="105">
        <v>144.30199999999999</v>
      </c>
      <c r="E324" s="105">
        <v>121.986</v>
      </c>
      <c r="F324" s="105">
        <v>0</v>
      </c>
      <c r="G324" s="105">
        <v>0</v>
      </c>
      <c r="H324" s="105">
        <v>5</v>
      </c>
      <c r="I324" s="105">
        <v>0</v>
      </c>
      <c r="J324" s="105">
        <v>0</v>
      </c>
      <c r="K324" s="105">
        <v>0</v>
      </c>
      <c r="L324" s="9"/>
    </row>
    <row r="325" spans="1:12" ht="19.899999999999999" customHeight="1" x14ac:dyDescent="0.25">
      <c r="A325" s="6" t="s">
        <v>261</v>
      </c>
      <c r="B325" s="106">
        <v>0</v>
      </c>
      <c r="C325" s="106">
        <v>0</v>
      </c>
      <c r="D325" s="106">
        <v>0</v>
      </c>
      <c r="E325" s="106">
        <v>0</v>
      </c>
      <c r="F325" s="106">
        <v>15.702999999999999</v>
      </c>
      <c r="G325" s="106">
        <v>593.69200000000001</v>
      </c>
      <c r="H325" s="106" t="s">
        <v>3322</v>
      </c>
      <c r="I325" s="106">
        <v>443.149</v>
      </c>
      <c r="J325" s="106">
        <v>0</v>
      </c>
      <c r="K325" s="106">
        <v>0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44.945</v>
      </c>
      <c r="I326" s="105">
        <v>0</v>
      </c>
      <c r="J326" s="105">
        <v>0</v>
      </c>
      <c r="K326" s="105">
        <v>0</v>
      </c>
      <c r="L326" s="12"/>
    </row>
    <row r="327" spans="1:12" ht="19.899999999999999" customHeight="1" x14ac:dyDescent="0.25">
      <c r="A327" s="6" t="s">
        <v>263</v>
      </c>
      <c r="B327" s="106">
        <v>40.917000000000002</v>
      </c>
      <c r="C327" s="106">
        <v>1.94</v>
      </c>
      <c r="D327" s="106">
        <v>12.545999999999999</v>
      </c>
      <c r="E327" s="106">
        <v>6.6980000000000004</v>
      </c>
      <c r="F327" s="106">
        <v>8.1259999999999994</v>
      </c>
      <c r="G327" s="106">
        <v>11.135</v>
      </c>
      <c r="H327" s="106">
        <v>10.885</v>
      </c>
      <c r="I327" s="106">
        <v>5.0030000000000001</v>
      </c>
      <c r="J327" s="106">
        <v>59.673999999999999</v>
      </c>
      <c r="K327" s="106">
        <v>2.9209999999999998</v>
      </c>
      <c r="L327" s="10"/>
    </row>
    <row r="328" spans="1:12" ht="19.899999999999999" customHeight="1" x14ac:dyDescent="0.25">
      <c r="A328" s="8" t="s">
        <v>264</v>
      </c>
      <c r="B328" s="105">
        <v>0</v>
      </c>
      <c r="C328" s="105">
        <v>0</v>
      </c>
      <c r="D328" s="105">
        <v>0</v>
      </c>
      <c r="E328" s="105">
        <v>0</v>
      </c>
      <c r="F328" s="105">
        <v>25.53</v>
      </c>
      <c r="G328" s="105">
        <v>0</v>
      </c>
      <c r="H328" s="105">
        <v>0</v>
      </c>
      <c r="I328" s="105">
        <v>0</v>
      </c>
      <c r="J328" s="105">
        <v>0</v>
      </c>
      <c r="K328" s="105">
        <v>0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6">
        <v>0</v>
      </c>
      <c r="F329" s="106">
        <v>1.8160000000000001</v>
      </c>
      <c r="G329" s="106">
        <v>6.3570000000000002</v>
      </c>
      <c r="H329" s="106">
        <v>15.342000000000001</v>
      </c>
      <c r="I329" s="106">
        <v>898</v>
      </c>
      <c r="J329" s="106">
        <v>0</v>
      </c>
      <c r="K329" s="106">
        <v>0</v>
      </c>
      <c r="L329" s="11"/>
    </row>
    <row r="330" spans="1:12" ht="19.899999999999999" customHeight="1" x14ac:dyDescent="0.25">
      <c r="A330" s="8" t="s">
        <v>266</v>
      </c>
      <c r="B330" s="107">
        <v>-467.49200000000002</v>
      </c>
      <c r="C330" s="107">
        <v>-317.32400000000001</v>
      </c>
      <c r="D330" s="107">
        <v>-325.00200000000001</v>
      </c>
      <c r="E330" s="107">
        <v>-460.27600000000001</v>
      </c>
      <c r="F330" s="107">
        <v>-477.18599999999998</v>
      </c>
      <c r="G330" s="107">
        <v>-842.76700000000005</v>
      </c>
      <c r="H330" s="107" t="s">
        <v>3323</v>
      </c>
      <c r="I330" s="107">
        <v>-737.87599999999998</v>
      </c>
      <c r="J330" s="107">
        <v>-102.47199999999999</v>
      </c>
      <c r="K330" s="107">
        <v>-121.232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250.07499999999999</v>
      </c>
      <c r="C332" s="105">
        <v>79.989000000000004</v>
      </c>
      <c r="D332" s="105">
        <v>-88.388999999999996</v>
      </c>
      <c r="E332" s="105">
        <v>-52.475000000000001</v>
      </c>
      <c r="F332" s="105">
        <v>180.035</v>
      </c>
      <c r="G332" s="105">
        <v>482.928</v>
      </c>
      <c r="H332" s="105">
        <v>714.86599999999999</v>
      </c>
      <c r="I332" s="105">
        <v>130.79900000000001</v>
      </c>
      <c r="J332" s="105">
        <v>-4.4539999999999997</v>
      </c>
      <c r="K332" s="105">
        <v>-22.305</v>
      </c>
      <c r="L332" s="9"/>
    </row>
    <row r="333" spans="1:12" ht="19.899999999999999" customHeight="1" x14ac:dyDescent="0.25">
      <c r="A333" s="6" t="s">
        <v>268</v>
      </c>
      <c r="B333" s="106">
        <v>-48.344000000000001</v>
      </c>
      <c r="C333" s="106">
        <v>-105.399</v>
      </c>
      <c r="D333" s="106">
        <v>-115</v>
      </c>
      <c r="E333" s="106">
        <v>-1.1140000000000001</v>
      </c>
      <c r="F333" s="106">
        <v>-3.8090000000000002</v>
      </c>
      <c r="G333" s="106">
        <v>-11.121</v>
      </c>
      <c r="H333" s="106" t="s">
        <v>3324</v>
      </c>
      <c r="I333" s="106">
        <v>-13.624000000000001</v>
      </c>
      <c r="J333" s="106">
        <v>2.5750000000000002</v>
      </c>
      <c r="K333" s="106">
        <v>8.2050000000000001</v>
      </c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-55.680999999999997</v>
      </c>
      <c r="I334" s="105">
        <v>34.889000000000003</v>
      </c>
      <c r="J334" s="105">
        <v>2.2029999999999998</v>
      </c>
      <c r="K334" s="105">
        <v>-74.873999999999995</v>
      </c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0</v>
      </c>
      <c r="D335" s="106">
        <v>0</v>
      </c>
      <c r="E335" s="106">
        <v>0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>
        <v>201.73099999999999</v>
      </c>
      <c r="C336" s="107">
        <v>-25.41</v>
      </c>
      <c r="D336" s="107">
        <v>-88.504000000000005</v>
      </c>
      <c r="E336" s="107">
        <v>-53.588999999999999</v>
      </c>
      <c r="F336" s="107">
        <v>176.226</v>
      </c>
      <c r="G336" s="107">
        <v>471.80700000000002</v>
      </c>
      <c r="H336" s="107" t="s">
        <v>3325</v>
      </c>
      <c r="I336" s="107">
        <v>152.06399999999999</v>
      </c>
      <c r="J336" s="107">
        <v>324</v>
      </c>
      <c r="K336" s="107">
        <v>-88.974000000000004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322.85700000000003</v>
      </c>
      <c r="C338" s="107">
        <v>27.401</v>
      </c>
      <c r="D338" s="107">
        <v>22.736999999999998</v>
      </c>
      <c r="E338" s="107">
        <v>79.83</v>
      </c>
      <c r="F338" s="107">
        <v>97.186000000000007</v>
      </c>
      <c r="G338" s="107">
        <v>62.042999999999999</v>
      </c>
      <c r="H338" s="107">
        <v>233.333</v>
      </c>
      <c r="I338" s="107">
        <v>-144.14099999999999</v>
      </c>
      <c r="J338" s="107">
        <v>106.748</v>
      </c>
      <c r="K338" s="107">
        <v>57.280999999999999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31.655999999999999</v>
      </c>
      <c r="C341" s="106">
        <v>31.591000000000001</v>
      </c>
      <c r="D341" s="106">
        <v>15.167999999999999</v>
      </c>
      <c r="E341" s="106">
        <v>13.749000000000001</v>
      </c>
      <c r="F341" s="106">
        <v>30.605</v>
      </c>
      <c r="G341" s="106">
        <v>32.500999999999998</v>
      </c>
      <c r="H341" s="106">
        <v>16.902000000000001</v>
      </c>
      <c r="I341" s="106">
        <v>42.728999999999999</v>
      </c>
      <c r="J341" s="106">
        <v>38.351999999999997</v>
      </c>
      <c r="K341" s="106">
        <v>8.02</v>
      </c>
      <c r="L341" s="10"/>
    </row>
    <row r="342" spans="1:13" ht="19.899999999999999" customHeight="1" x14ac:dyDescent="0.25">
      <c r="A342" s="8" t="s">
        <v>274</v>
      </c>
      <c r="B342" s="105">
        <v>23.992000000000001</v>
      </c>
      <c r="C342" s="105">
        <v>33.704999999999998</v>
      </c>
      <c r="D342" s="105">
        <v>26.588999999999999</v>
      </c>
      <c r="E342" s="105">
        <v>50.991999999999997</v>
      </c>
      <c r="F342" s="105">
        <v>11.244999999999999</v>
      </c>
      <c r="G342" s="105">
        <v>16.466999999999999</v>
      </c>
      <c r="H342" s="105">
        <v>384</v>
      </c>
      <c r="I342" s="105">
        <v>2.1080000000000001</v>
      </c>
      <c r="J342" s="105">
        <v>2.3969999999999998</v>
      </c>
      <c r="K342" s="105">
        <v>1.2270000000000001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  <c r="M344" t="s">
        <v>2</v>
      </c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6</v>
      </c>
      <c r="C352" s="97" t="s">
        <v>6</v>
      </c>
      <c r="D352" s="97" t="s">
        <v>6</v>
      </c>
      <c r="E352" s="97" t="s">
        <v>6</v>
      </c>
      <c r="F352" s="97" t="s">
        <v>6</v>
      </c>
      <c r="G352" s="97" t="s">
        <v>6</v>
      </c>
      <c r="H352" s="97" t="s">
        <v>6</v>
      </c>
      <c r="I352" s="97" t="s">
        <v>6</v>
      </c>
      <c r="J352" s="97" t="s">
        <v>6</v>
      </c>
      <c r="K352" s="97" t="s">
        <v>6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 t="s">
        <v>3220</v>
      </c>
      <c r="C355" s="106" t="s">
        <v>3221</v>
      </c>
      <c r="D355" s="106" t="s">
        <v>3222</v>
      </c>
      <c r="E355" s="106" t="s">
        <v>3223</v>
      </c>
      <c r="F355" s="106" t="s">
        <v>3224</v>
      </c>
      <c r="G355" s="106" t="s">
        <v>3225</v>
      </c>
      <c r="H355" s="106" t="s">
        <v>3226</v>
      </c>
      <c r="I355" s="106" t="s">
        <v>3227</v>
      </c>
      <c r="J355" s="106" t="s">
        <v>3228</v>
      </c>
      <c r="K355" s="106" t="s">
        <v>3229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2"/>
    </row>
    <row r="357" spans="1:12" ht="19.899999999999999" customHeight="1" x14ac:dyDescent="0.25">
      <c r="A357" s="6" t="s">
        <v>282</v>
      </c>
      <c r="B357" s="106">
        <v>113.09099999999999</v>
      </c>
      <c r="C357" s="106">
        <v>100.715</v>
      </c>
      <c r="D357" s="106">
        <v>129.16800000000001</v>
      </c>
      <c r="E357" s="106">
        <v>62.960999999999999</v>
      </c>
      <c r="F357" s="106">
        <v>91.397000000000006</v>
      </c>
      <c r="G357" s="106">
        <v>92.703999999999994</v>
      </c>
      <c r="H357" s="106">
        <v>77.344999999999999</v>
      </c>
      <c r="I357" s="106">
        <v>48.881999999999998</v>
      </c>
      <c r="J357" s="106">
        <v>33.634999999999998</v>
      </c>
      <c r="K357" s="106">
        <v>35.671999999999997</v>
      </c>
      <c r="L357" s="10"/>
    </row>
    <row r="358" spans="1:12" ht="19.899999999999999" customHeight="1" x14ac:dyDescent="0.25">
      <c r="A358" s="8" t="s">
        <v>283</v>
      </c>
      <c r="B358" s="105" t="s">
        <v>3326</v>
      </c>
      <c r="C358" s="105" t="s">
        <v>3327</v>
      </c>
      <c r="D358" s="105" t="s">
        <v>3328</v>
      </c>
      <c r="E358" s="105" t="s">
        <v>3329</v>
      </c>
      <c r="F358" s="105" t="s">
        <v>3330</v>
      </c>
      <c r="G358" s="105" t="s">
        <v>3331</v>
      </c>
      <c r="H358" s="105" t="s">
        <v>3332</v>
      </c>
      <c r="I358" s="105" t="s">
        <v>3333</v>
      </c>
      <c r="J358" s="105" t="s">
        <v>3334</v>
      </c>
      <c r="K358" s="105" t="s">
        <v>3335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 t="s">
        <v>3336</v>
      </c>
      <c r="C360" s="107" t="s">
        <v>3337</v>
      </c>
      <c r="D360" s="107" t="s">
        <v>3338</v>
      </c>
      <c r="E360" s="107" t="s">
        <v>3339</v>
      </c>
      <c r="F360" s="107" t="s">
        <v>3340</v>
      </c>
      <c r="G360" s="107" t="s">
        <v>3341</v>
      </c>
      <c r="H360" s="107" t="s">
        <v>3342</v>
      </c>
      <c r="I360" s="107" t="s">
        <v>3343</v>
      </c>
      <c r="J360" s="107" t="s">
        <v>3344</v>
      </c>
      <c r="K360" s="107" t="s">
        <v>3345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 t="s">
        <v>3299</v>
      </c>
      <c r="C362" s="105" t="s">
        <v>3300</v>
      </c>
      <c r="D362" s="105" t="s">
        <v>3301</v>
      </c>
      <c r="E362" s="105" t="s">
        <v>3302</v>
      </c>
      <c r="F362" s="105" t="s">
        <v>3303</v>
      </c>
      <c r="G362" s="105" t="s">
        <v>3304</v>
      </c>
      <c r="H362" s="105">
        <v>990.02800000000002</v>
      </c>
      <c r="I362" s="105" t="s">
        <v>3305</v>
      </c>
      <c r="J362" s="105">
        <v>934.26</v>
      </c>
      <c r="K362" s="105">
        <v>822.80399999999997</v>
      </c>
      <c r="L362" s="9"/>
    </row>
    <row r="363" spans="1:12" ht="19.899999999999999" customHeight="1" x14ac:dyDescent="0.25">
      <c r="A363" s="6" t="s">
        <v>286</v>
      </c>
      <c r="B363" s="106">
        <v>259.875</v>
      </c>
      <c r="C363" s="106">
        <v>210.05600000000001</v>
      </c>
      <c r="D363" s="106">
        <v>200.86699999999999</v>
      </c>
      <c r="E363" s="106">
        <v>187.905</v>
      </c>
      <c r="F363" s="106">
        <v>136.27699999999999</v>
      </c>
      <c r="G363" s="106">
        <v>118.935</v>
      </c>
      <c r="H363" s="106">
        <v>27.888000000000002</v>
      </c>
      <c r="I363" s="106">
        <v>26.960999999999999</v>
      </c>
      <c r="J363" s="106">
        <v>7.8579999999999997</v>
      </c>
      <c r="K363" s="106">
        <v>11.763999999999999</v>
      </c>
      <c r="L363" s="10"/>
    </row>
    <row r="364" spans="1:12" ht="19.899999999999999" customHeight="1" x14ac:dyDescent="0.25">
      <c r="A364" s="8" t="s">
        <v>287</v>
      </c>
      <c r="B364" s="105">
        <v>193.238</v>
      </c>
      <c r="C364" s="105">
        <v>158.345</v>
      </c>
      <c r="D364" s="105">
        <v>138.59</v>
      </c>
      <c r="E364" s="105">
        <v>139.03399999999999</v>
      </c>
      <c r="F364" s="105">
        <v>157.82400000000001</v>
      </c>
      <c r="G364" s="105">
        <v>136.822</v>
      </c>
      <c r="H364" s="105">
        <v>139.04900000000001</v>
      </c>
      <c r="I364" s="105">
        <v>101.884</v>
      </c>
      <c r="J364" s="105">
        <v>91.75</v>
      </c>
      <c r="K364" s="105">
        <v>105.749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2"/>
    </row>
    <row r="367" spans="1:12" ht="19.899999999999999" customHeight="1" x14ac:dyDescent="0.25">
      <c r="A367" s="6" t="s">
        <v>290</v>
      </c>
      <c r="B367" s="106">
        <v>213.57599999999999</v>
      </c>
      <c r="C367" s="106">
        <v>200.04900000000001</v>
      </c>
      <c r="D367" s="106">
        <v>188.24199999999999</v>
      </c>
      <c r="E367" s="106">
        <v>138.434</v>
      </c>
      <c r="F367" s="106">
        <v>189.84299999999999</v>
      </c>
      <c r="G367" s="106">
        <v>170.845</v>
      </c>
      <c r="H367" s="106">
        <v>121.172</v>
      </c>
      <c r="I367" s="106">
        <v>197.71799999999999</v>
      </c>
      <c r="J367" s="106">
        <v>150.90600000000001</v>
      </c>
      <c r="K367" s="106">
        <v>121.009</v>
      </c>
      <c r="L367" s="10"/>
    </row>
    <row r="368" spans="1:12" ht="19.899999999999999" customHeight="1" x14ac:dyDescent="0.25">
      <c r="A368" s="8" t="s">
        <v>291</v>
      </c>
      <c r="B368" s="105">
        <v>295.46199999999999</v>
      </c>
      <c r="C368" s="105">
        <v>244.5</v>
      </c>
      <c r="D368" s="105">
        <v>265.779</v>
      </c>
      <c r="E368" s="105">
        <v>272.92500000000001</v>
      </c>
      <c r="F368" s="105">
        <v>244.68100000000001</v>
      </c>
      <c r="G368" s="105">
        <v>258.82499999999999</v>
      </c>
      <c r="H368" s="105">
        <v>143.261</v>
      </c>
      <c r="I368" s="105">
        <v>127.209</v>
      </c>
      <c r="J368" s="105">
        <v>89.15</v>
      </c>
      <c r="K368" s="105">
        <v>101.25700000000001</v>
      </c>
      <c r="L368" s="9"/>
    </row>
    <row r="369" spans="1:13" ht="19.899999999999999" customHeight="1" x14ac:dyDescent="0.25">
      <c r="A369" s="6" t="s">
        <v>292</v>
      </c>
      <c r="B369" s="106">
        <v>464.55500000000001</v>
      </c>
      <c r="C369" s="106">
        <v>540.93499999999995</v>
      </c>
      <c r="D369" s="106">
        <v>448.98200000000003</v>
      </c>
      <c r="E369" s="106">
        <v>329.024</v>
      </c>
      <c r="F369" s="106">
        <v>397.07</v>
      </c>
      <c r="G369" s="106">
        <v>495.483</v>
      </c>
      <c r="H369" s="106">
        <v>234.85</v>
      </c>
      <c r="I369" s="106">
        <v>390.75099999999998</v>
      </c>
      <c r="J369" s="106">
        <v>359.34500000000003</v>
      </c>
      <c r="K369" s="106">
        <v>197.78800000000001</v>
      </c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2"/>
    </row>
    <row r="371" spans="1:13" ht="19.899999999999999" customHeight="1" x14ac:dyDescent="0.25">
      <c r="A371" s="6" t="s">
        <v>294</v>
      </c>
      <c r="B371" s="106">
        <v>44.984000000000002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 t="s">
        <v>3336</v>
      </c>
      <c r="C373" s="104" t="s">
        <v>3337</v>
      </c>
      <c r="D373" s="104" t="s">
        <v>3338</v>
      </c>
      <c r="E373" s="104" t="s">
        <v>3339</v>
      </c>
      <c r="F373" s="104" t="s">
        <v>3340</v>
      </c>
      <c r="G373" s="104" t="s">
        <v>3341</v>
      </c>
      <c r="H373" s="104" t="s">
        <v>3342</v>
      </c>
      <c r="I373" s="104" t="s">
        <v>3343</v>
      </c>
      <c r="J373" s="104" t="s">
        <v>3344</v>
      </c>
      <c r="K373" s="104" t="s">
        <v>3345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0</v>
      </c>
      <c r="C375" s="106">
        <v>12.368</v>
      </c>
      <c r="D375" s="106">
        <v>13.661</v>
      </c>
      <c r="E375" s="106">
        <v>23.492000000000001</v>
      </c>
      <c r="F375" s="106">
        <v>16.876999999999999</v>
      </c>
      <c r="G375" s="106">
        <v>16.109000000000002</v>
      </c>
      <c r="H375" s="106">
        <v>17.161999999999999</v>
      </c>
      <c r="I375" s="106">
        <v>18.603999999999999</v>
      </c>
      <c r="J375" s="106">
        <v>15.319000000000001</v>
      </c>
      <c r="K375" s="106">
        <v>14.672000000000001</v>
      </c>
      <c r="L375" s="10"/>
    </row>
    <row r="376" spans="1:13" ht="19.899999999999999" customHeight="1" x14ac:dyDescent="0.25">
      <c r="A376" s="8" t="s">
        <v>297</v>
      </c>
      <c r="B376" s="105">
        <v>13.342000000000001</v>
      </c>
      <c r="C376" s="105">
        <v>23.41</v>
      </c>
      <c r="D376" s="105">
        <v>23.67</v>
      </c>
      <c r="E376" s="105">
        <v>21.167999999999999</v>
      </c>
      <c r="F376" s="105">
        <v>19.77</v>
      </c>
      <c r="G376" s="105">
        <v>17.518999999999998</v>
      </c>
      <c r="H376" s="105">
        <v>14.989000000000001</v>
      </c>
      <c r="I376" s="105">
        <v>14.449</v>
      </c>
      <c r="J376" s="105">
        <v>13.749000000000001</v>
      </c>
      <c r="K376" s="105">
        <v>13.122</v>
      </c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6">
        <v>0</v>
      </c>
      <c r="H377" s="106">
        <v>0</v>
      </c>
      <c r="I377" s="106">
        <v>0</v>
      </c>
      <c r="J377" s="106">
        <v>8.9930000000000003</v>
      </c>
      <c r="K377" s="106">
        <v>3.92</v>
      </c>
      <c r="L377" s="10"/>
    </row>
    <row r="378" spans="1:13" ht="19.899999999999999" customHeight="1" x14ac:dyDescent="0.25">
      <c r="A378" s="8" t="s">
        <v>299</v>
      </c>
      <c r="B378" s="105">
        <v>32.777000000000001</v>
      </c>
      <c r="C378" s="105">
        <v>24.207999999999998</v>
      </c>
      <c r="D378" s="105">
        <v>26.178999999999998</v>
      </c>
      <c r="E378" s="105">
        <v>33.295999999999999</v>
      </c>
      <c r="F378" s="105">
        <v>33.478000000000002</v>
      </c>
      <c r="G378" s="105">
        <v>22.698</v>
      </c>
      <c r="H378" s="105">
        <v>15.420999999999999</v>
      </c>
      <c r="I378" s="105">
        <v>21.065000000000001</v>
      </c>
      <c r="J378" s="105">
        <v>14.295999999999999</v>
      </c>
      <c r="K378" s="105">
        <v>18.913</v>
      </c>
      <c r="L378" s="9"/>
    </row>
    <row r="379" spans="1:13" ht="19.899999999999999" customHeight="1" x14ac:dyDescent="0.25">
      <c r="A379" s="6" t="s">
        <v>300</v>
      </c>
      <c r="B379" s="106">
        <v>18.707999999999998</v>
      </c>
      <c r="C379" s="106">
        <v>11.912000000000001</v>
      </c>
      <c r="D379" s="106">
        <v>-9.5890000000000004</v>
      </c>
      <c r="E379" s="106">
        <v>22.117000000000001</v>
      </c>
      <c r="F379" s="106">
        <v>8.3510000000000009</v>
      </c>
      <c r="G379" s="106">
        <v>-2.3849999999999998</v>
      </c>
      <c r="H379" s="106">
        <v>25.062999999999999</v>
      </c>
      <c r="I379" s="106">
        <v>3.7429999999999999</v>
      </c>
      <c r="J379" s="106">
        <v>13.919</v>
      </c>
      <c r="K379" s="106">
        <v>8.141</v>
      </c>
      <c r="L379" s="10"/>
      <c r="M379" t="s">
        <v>2</v>
      </c>
    </row>
    <row r="380" spans="1:13" ht="19.899999999999999" customHeight="1" x14ac:dyDescent="0.25">
      <c r="A380" s="8" t="s">
        <v>301</v>
      </c>
      <c r="B380" s="105">
        <v>6.1660000000000004</v>
      </c>
      <c r="C380" s="105">
        <v>6.0890000000000004</v>
      </c>
      <c r="D380" s="105">
        <v>5.968</v>
      </c>
      <c r="E380" s="105">
        <v>5.9550000000000001</v>
      </c>
      <c r="F380" s="105">
        <v>6.8010000000000002</v>
      </c>
      <c r="G380" s="105">
        <v>6.6070000000000002</v>
      </c>
      <c r="H380" s="105">
        <v>5.87</v>
      </c>
      <c r="I380" s="105">
        <v>6.4779999999999998</v>
      </c>
      <c r="J380" s="105">
        <v>5.9509999999999996</v>
      </c>
      <c r="K380" s="105">
        <v>5.5519999999999996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6</v>
      </c>
      <c r="C387" s="97" t="s">
        <v>6</v>
      </c>
      <c r="D387" s="97" t="s">
        <v>6</v>
      </c>
      <c r="E387" s="97" t="s">
        <v>6</v>
      </c>
      <c r="F387" s="97" t="s">
        <v>6</v>
      </c>
      <c r="G387" s="97" t="s">
        <v>6</v>
      </c>
      <c r="H387" s="97" t="s">
        <v>6</v>
      </c>
      <c r="I387" s="97" t="s">
        <v>6</v>
      </c>
      <c r="J387" s="97" t="s">
        <v>6</v>
      </c>
      <c r="K387" s="97" t="s">
        <v>6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198.98599999999999</v>
      </c>
      <c r="C390" s="106">
        <v>198.98599999999999</v>
      </c>
      <c r="D390" s="106">
        <v>198.98599999999999</v>
      </c>
      <c r="E390" s="106">
        <v>198.98599999999999</v>
      </c>
      <c r="F390" s="106">
        <v>197.62700000000001</v>
      </c>
      <c r="G390" s="106">
        <v>196.87799999999999</v>
      </c>
      <c r="H390" s="106">
        <v>194.56700000000001</v>
      </c>
      <c r="I390" s="106">
        <v>145.46100000000001</v>
      </c>
      <c r="J390" s="106">
        <v>141.45099999999999</v>
      </c>
      <c r="K390" s="106">
        <v>141.05799999999999</v>
      </c>
      <c r="L390" s="10"/>
    </row>
    <row r="391" spans="1:12" ht="19.899999999999999" customHeight="1" x14ac:dyDescent="0.25">
      <c r="A391" s="8" t="s">
        <v>305</v>
      </c>
      <c r="B391" s="105">
        <v>198.98599999999999</v>
      </c>
      <c r="C391" s="105">
        <v>198.98599999999999</v>
      </c>
      <c r="D391" s="105">
        <v>198.98599999999999</v>
      </c>
      <c r="E391" s="105">
        <v>198.98599999999999</v>
      </c>
      <c r="F391" s="105">
        <v>197.62700000000001</v>
      </c>
      <c r="G391" s="105">
        <v>196.87799999999999</v>
      </c>
      <c r="H391" s="105">
        <v>194.56700000000001</v>
      </c>
      <c r="I391" s="105">
        <v>145.46100000000001</v>
      </c>
      <c r="J391" s="105">
        <v>141.45099999999999</v>
      </c>
      <c r="K391" s="105">
        <v>141.05799999999999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12</v>
      </c>
      <c r="C393" s="105">
        <v>12</v>
      </c>
      <c r="D393" s="105">
        <v>12</v>
      </c>
      <c r="E393" s="105">
        <v>12</v>
      </c>
      <c r="F393" s="105">
        <v>12</v>
      </c>
      <c r="G393" s="105">
        <v>12</v>
      </c>
      <c r="H393" s="105">
        <v>12</v>
      </c>
      <c r="I393" s="105">
        <v>12</v>
      </c>
      <c r="J393" s="105">
        <v>12</v>
      </c>
      <c r="K393" s="105">
        <v>12</v>
      </c>
      <c r="L393" s="12"/>
    </row>
    <row r="394" spans="1:12" ht="19.899999999999999" customHeight="1" x14ac:dyDescent="0.25">
      <c r="A394" s="6" t="s">
        <v>308</v>
      </c>
      <c r="B394" s="106">
        <v>689.46900000000005</v>
      </c>
      <c r="C394" s="106">
        <v>743.58600000000001</v>
      </c>
      <c r="D394" s="106">
        <v>636.68899999999996</v>
      </c>
      <c r="E394" s="106">
        <v>49.250999999999998</v>
      </c>
      <c r="F394" s="106">
        <v>81.468999999999994</v>
      </c>
      <c r="G394" s="106">
        <v>54.133000000000003</v>
      </c>
      <c r="H394" s="106">
        <v>264.24200000000002</v>
      </c>
      <c r="I394" s="106">
        <v>128.69399999999999</v>
      </c>
      <c r="J394" s="106">
        <v>94.629000000000005</v>
      </c>
      <c r="K394" s="106">
        <v>70.504999999999995</v>
      </c>
      <c r="L394" s="10"/>
    </row>
    <row r="395" spans="1:12" ht="19.899999999999999" customHeight="1" x14ac:dyDescent="0.25">
      <c r="A395" s="8" t="s">
        <v>309</v>
      </c>
      <c r="B395" s="105">
        <v>94.567999999999998</v>
      </c>
      <c r="C395" s="105">
        <v>92.385000000000005</v>
      </c>
      <c r="D395" s="105">
        <v>85.896000000000001</v>
      </c>
      <c r="E395" s="105">
        <v>6.3810000000000002</v>
      </c>
      <c r="F395" s="105">
        <v>8.2509999999999994</v>
      </c>
      <c r="G395" s="105">
        <v>7.2530000000000001</v>
      </c>
      <c r="H395" s="105">
        <v>20.66</v>
      </c>
      <c r="I395" s="105">
        <v>15.893000000000001</v>
      </c>
      <c r="J395" s="105">
        <v>14.204000000000001</v>
      </c>
      <c r="K395" s="105">
        <v>13.755000000000001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1.05</v>
      </c>
      <c r="C397" s="105">
        <v>481</v>
      </c>
      <c r="D397" s="105">
        <v>324</v>
      </c>
      <c r="E397" s="105">
        <v>320</v>
      </c>
      <c r="F397" s="105">
        <v>1.2250000000000001</v>
      </c>
      <c r="G397" s="105">
        <v>2.1680000000000001</v>
      </c>
      <c r="H397" s="105">
        <v>2.9780000000000002</v>
      </c>
      <c r="I397" s="105">
        <v>2.601</v>
      </c>
      <c r="J397" s="105">
        <v>1.8660000000000001</v>
      </c>
      <c r="K397" s="105">
        <v>240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1"/>
    </row>
    <row r="399" spans="1:12" ht="19.899999999999999" customHeight="1" x14ac:dyDescent="0.25">
      <c r="A399" s="8" t="s">
        <v>313</v>
      </c>
      <c r="B399" s="105">
        <v>18.707999999999998</v>
      </c>
      <c r="C399" s="105">
        <v>11.912000000000001</v>
      </c>
      <c r="D399" s="105">
        <v>-9.5890000000000004</v>
      </c>
      <c r="E399" s="105">
        <v>22.117000000000001</v>
      </c>
      <c r="F399" s="105">
        <v>8.3510000000000009</v>
      </c>
      <c r="G399" s="105">
        <v>-2.3849999999999998</v>
      </c>
      <c r="H399" s="105">
        <v>25.062999999999999</v>
      </c>
      <c r="I399" s="105">
        <v>3.7429999999999999</v>
      </c>
      <c r="J399" s="105">
        <v>13.919</v>
      </c>
      <c r="K399" s="105">
        <v>8.141</v>
      </c>
      <c r="L399" s="9"/>
    </row>
    <row r="400" spans="1:12" ht="19.899999999999999" customHeight="1" x14ac:dyDescent="0.25">
      <c r="A400" s="6" t="s">
        <v>314</v>
      </c>
      <c r="B400" s="106">
        <v>371.73</v>
      </c>
      <c r="C400" s="106">
        <v>248.011</v>
      </c>
      <c r="D400" s="106">
        <v>387.87400000000002</v>
      </c>
      <c r="E400" s="106">
        <v>357.99400000000003</v>
      </c>
      <c r="F400" s="106">
        <v>283.02600000000001</v>
      </c>
      <c r="G400" s="106">
        <v>285.923</v>
      </c>
      <c r="H400" s="106">
        <v>278.11399999999998</v>
      </c>
      <c r="I400" s="106">
        <v>185.56800000000001</v>
      </c>
      <c r="J400" s="106">
        <v>126.66200000000001</v>
      </c>
      <c r="K400" s="106">
        <v>121.619</v>
      </c>
      <c r="L400" s="10"/>
    </row>
    <row r="401" spans="1:12" ht="19.899999999999999" customHeight="1" x14ac:dyDescent="0.25">
      <c r="A401" s="8" t="s">
        <v>315</v>
      </c>
      <c r="B401" s="105">
        <v>6.1660000000000004</v>
      </c>
      <c r="C401" s="105">
        <v>6.0890000000000004</v>
      </c>
      <c r="D401" s="105">
        <v>5.968</v>
      </c>
      <c r="E401" s="105">
        <v>5.9550000000000001</v>
      </c>
      <c r="F401" s="105">
        <v>6.8010000000000002</v>
      </c>
      <c r="G401" s="105">
        <v>6.6070000000000002</v>
      </c>
      <c r="H401" s="105">
        <v>5.87</v>
      </c>
      <c r="I401" s="105">
        <v>6.4779999999999998</v>
      </c>
      <c r="J401" s="105">
        <v>5.9509999999999996</v>
      </c>
      <c r="K401" s="105">
        <v>5.5519999999999996</v>
      </c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6">
        <v>0</v>
      </c>
      <c r="F402" s="106">
        <v>0</v>
      </c>
      <c r="G402" s="106">
        <v>0</v>
      </c>
      <c r="H402" s="106">
        <v>0</v>
      </c>
      <c r="I402" s="106">
        <v>0</v>
      </c>
      <c r="J402" s="106">
        <v>0</v>
      </c>
      <c r="K402" s="106">
        <v>0</v>
      </c>
      <c r="L402" s="11"/>
    </row>
    <row r="403" spans="1:12" ht="19.899999999999999" customHeight="1" x14ac:dyDescent="0.25">
      <c r="A403" s="8" t="s">
        <v>317</v>
      </c>
      <c r="B403" s="105">
        <v>730.51</v>
      </c>
      <c r="C403" s="105">
        <v>758.6</v>
      </c>
      <c r="D403" s="105">
        <v>704.60699999999997</v>
      </c>
      <c r="E403" s="105">
        <v>789.44200000000001</v>
      </c>
      <c r="F403" s="105">
        <v>780.98299999999995</v>
      </c>
      <c r="G403" s="105">
        <v>639.05499999999995</v>
      </c>
      <c r="H403" s="105">
        <v>595.31100000000004</v>
      </c>
      <c r="I403" s="105">
        <v>452.76600000000002</v>
      </c>
      <c r="J403" s="105">
        <v>431.57</v>
      </c>
      <c r="K403" s="105">
        <v>370.29300000000001</v>
      </c>
      <c r="L403" s="9"/>
    </row>
    <row r="404" spans="1:12" ht="19.899999999999999" customHeight="1" x14ac:dyDescent="0.25">
      <c r="A404" s="6" t="s">
        <v>318</v>
      </c>
      <c r="B404" s="106">
        <v>571.33900000000006</v>
      </c>
      <c r="C404" s="106">
        <v>608.40200000000004</v>
      </c>
      <c r="D404" s="106">
        <v>638.86699999999996</v>
      </c>
      <c r="E404" s="106">
        <v>532.99800000000005</v>
      </c>
      <c r="F404" s="106">
        <v>606.19299999999998</v>
      </c>
      <c r="G404" s="106">
        <v>560.76099999999997</v>
      </c>
      <c r="H404" s="106">
        <v>397.846</v>
      </c>
      <c r="I404" s="106">
        <v>322.86399999999998</v>
      </c>
      <c r="J404" s="106">
        <v>219.51599999999999</v>
      </c>
      <c r="K404" s="106">
        <v>197.999</v>
      </c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2"/>
    </row>
    <row r="406" spans="1:12" ht="19.899999999999999" customHeight="1" x14ac:dyDescent="0.25">
      <c r="A406" s="6" t="s">
        <v>320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  <c r="L406" s="10"/>
    </row>
    <row r="407" spans="1:12" ht="19.899999999999999" customHeight="1" x14ac:dyDescent="0.25">
      <c r="A407" s="8" t="s">
        <v>321</v>
      </c>
      <c r="B407" s="105">
        <v>433.78</v>
      </c>
      <c r="C407" s="105">
        <v>482.089</v>
      </c>
      <c r="D407" s="105">
        <v>354.18900000000002</v>
      </c>
      <c r="E407" s="105">
        <v>286.52100000000002</v>
      </c>
      <c r="F407" s="105">
        <v>347.68400000000003</v>
      </c>
      <c r="G407" s="105">
        <v>308.19600000000003</v>
      </c>
      <c r="H407" s="105">
        <v>271.084</v>
      </c>
      <c r="I407" s="105">
        <v>94.358999999999995</v>
      </c>
      <c r="J407" s="105">
        <v>42.56</v>
      </c>
      <c r="K407" s="105">
        <v>38.255000000000003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3248</v>
      </c>
      <c r="C409" s="105" t="s">
        <v>3249</v>
      </c>
      <c r="D409" s="105" t="s">
        <v>3250</v>
      </c>
      <c r="E409" s="105" t="s">
        <v>3251</v>
      </c>
      <c r="F409" s="105" t="s">
        <v>3252</v>
      </c>
      <c r="G409" s="105" t="s">
        <v>3253</v>
      </c>
      <c r="H409" s="105" t="s">
        <v>3254</v>
      </c>
      <c r="I409" s="105" t="s">
        <v>3255</v>
      </c>
      <c r="J409" s="105" t="s">
        <v>1410</v>
      </c>
      <c r="K409" s="105" t="s">
        <v>3256</v>
      </c>
      <c r="L409" s="12"/>
    </row>
    <row r="410" spans="1:12" ht="19.899999999999999" customHeight="1" x14ac:dyDescent="0.25">
      <c r="A410" s="6" t="s">
        <v>324</v>
      </c>
      <c r="B410" s="106">
        <v>13</v>
      </c>
      <c r="C410" s="106">
        <v>13</v>
      </c>
      <c r="D410" s="106">
        <v>8</v>
      </c>
      <c r="E410" s="106">
        <v>8</v>
      </c>
      <c r="F410" s="106">
        <v>9</v>
      </c>
      <c r="G410" s="106">
        <v>9</v>
      </c>
      <c r="H410" s="106">
        <v>9</v>
      </c>
      <c r="I410" s="106">
        <v>2</v>
      </c>
      <c r="J410" s="106">
        <v>9</v>
      </c>
      <c r="K410" s="106">
        <v>2</v>
      </c>
      <c r="L410" s="11"/>
    </row>
    <row r="411" spans="1:12" ht="19.899999999999999" customHeight="1" x14ac:dyDescent="0.25">
      <c r="A411" s="8" t="s">
        <v>325</v>
      </c>
      <c r="B411" s="105">
        <v>2.2480000000000002</v>
      </c>
      <c r="C411" s="105">
        <v>1.84</v>
      </c>
      <c r="D411" s="105">
        <v>2.0379999999999998</v>
      </c>
      <c r="E411" s="105">
        <v>2.0699999999999998</v>
      </c>
      <c r="F411" s="105">
        <v>3.2850000000000001</v>
      </c>
      <c r="G411" s="105">
        <v>3.7589999999999999</v>
      </c>
      <c r="H411" s="105">
        <v>3.58</v>
      </c>
      <c r="I411" s="105">
        <v>2.6520000000000001</v>
      </c>
      <c r="J411" s="105">
        <v>1.4630000000000001</v>
      </c>
      <c r="K411" s="105">
        <v>949</v>
      </c>
      <c r="L411" s="9"/>
    </row>
    <row r="412" spans="1:12" ht="19.899999999999999" customHeight="1" x14ac:dyDescent="0.25">
      <c r="A412" s="6" t="s">
        <v>326</v>
      </c>
      <c r="B412" s="106">
        <v>2.3580000000000001</v>
      </c>
      <c r="C412" s="106">
        <v>1.899</v>
      </c>
      <c r="D412" s="106">
        <v>2.0699999999999998</v>
      </c>
      <c r="E412" s="106">
        <v>2.165</v>
      </c>
      <c r="F412" s="106">
        <v>2.4239999999999999</v>
      </c>
      <c r="G412" s="106">
        <v>3.3069999999999999</v>
      </c>
      <c r="H412" s="106">
        <v>3.7829999999999999</v>
      </c>
      <c r="I412" s="106">
        <v>3.1970000000000001</v>
      </c>
      <c r="J412" s="106">
        <v>1.8440000000000001</v>
      </c>
      <c r="K412" s="106">
        <v>1.2250000000000001</v>
      </c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5" t="s">
        <v>1163</v>
      </c>
      <c r="I413" s="105" t="s">
        <v>1163</v>
      </c>
      <c r="J413" s="105" t="s">
        <v>1163</v>
      </c>
      <c r="K413" s="105" t="s">
        <v>1163</v>
      </c>
      <c r="L413" s="12"/>
    </row>
    <row r="414" spans="1:12" ht="19.899999999999999" customHeight="1" x14ac:dyDescent="0.25">
      <c r="A414" s="6" t="s">
        <v>328</v>
      </c>
      <c r="B414" s="106">
        <v>927.14300000000003</v>
      </c>
      <c r="C414" s="106" t="s">
        <v>3346</v>
      </c>
      <c r="D414" s="106">
        <v>830.34</v>
      </c>
      <c r="E414" s="106">
        <v>675.56500000000005</v>
      </c>
      <c r="F414" s="106">
        <v>0</v>
      </c>
      <c r="G414" s="106">
        <v>399.72</v>
      </c>
      <c r="H414" s="106">
        <v>413.899</v>
      </c>
      <c r="I414" s="106">
        <v>351.38600000000002</v>
      </c>
      <c r="J414" s="106">
        <v>273.041</v>
      </c>
      <c r="K414" s="106">
        <v>247.636</v>
      </c>
      <c r="L414" s="10"/>
    </row>
    <row r="415" spans="1:12" ht="19.899999999999999" customHeight="1" x14ac:dyDescent="0.25">
      <c r="A415" s="8" t="s">
        <v>329</v>
      </c>
      <c r="B415" s="105">
        <v>396.185</v>
      </c>
      <c r="C415" s="105">
        <v>480.92</v>
      </c>
      <c r="D415" s="105">
        <v>349.47300000000001</v>
      </c>
      <c r="E415" s="105">
        <v>187.33799999999999</v>
      </c>
      <c r="F415" s="105">
        <v>378.90899999999999</v>
      </c>
      <c r="G415" s="105">
        <v>461.72899999999998</v>
      </c>
      <c r="H415" s="105">
        <v>356.52800000000002</v>
      </c>
      <c r="I415" s="105">
        <v>304.43799999999999</v>
      </c>
      <c r="J415" s="105">
        <v>207.48599999999999</v>
      </c>
      <c r="K415" s="105">
        <v>167.32499999999999</v>
      </c>
      <c r="L415" s="9"/>
    </row>
    <row r="416" spans="1:12" ht="19.899999999999999" customHeight="1" x14ac:dyDescent="0.25">
      <c r="A416" s="6" t="s">
        <v>330</v>
      </c>
      <c r="B416" s="106">
        <v>0</v>
      </c>
      <c r="C416" s="106">
        <v>91.236000000000004</v>
      </c>
      <c r="D416" s="106">
        <v>79.911000000000001</v>
      </c>
      <c r="E416" s="106">
        <v>70.313999999999993</v>
      </c>
      <c r="F416" s="106">
        <v>82.373000000000005</v>
      </c>
      <c r="G416" s="106">
        <v>59.774999999999999</v>
      </c>
      <c r="H416" s="106">
        <v>82.944000000000003</v>
      </c>
      <c r="I416" s="106">
        <v>87.284000000000006</v>
      </c>
      <c r="J416" s="106">
        <v>96.971999999999994</v>
      </c>
      <c r="K416" s="106">
        <v>106.60599999999999</v>
      </c>
      <c r="L416" s="10"/>
    </row>
    <row r="417" spans="1:12" ht="19.899999999999999" customHeight="1" x14ac:dyDescent="0.25">
      <c r="A417" s="8" t="s">
        <v>331</v>
      </c>
      <c r="B417" s="105">
        <v>3.6749999999999998</v>
      </c>
      <c r="C417" s="105">
        <v>3.6749999999999998</v>
      </c>
      <c r="D417" s="105">
        <v>3.6749999999999998</v>
      </c>
      <c r="E417" s="105">
        <v>3.6749999999999998</v>
      </c>
      <c r="F417" s="105">
        <v>3.6749999999999998</v>
      </c>
      <c r="G417" s="105">
        <v>3.6749999999999998</v>
      </c>
      <c r="H417" s="105">
        <v>3.6749999999999998</v>
      </c>
      <c r="I417" s="105">
        <v>3.6749999999999998</v>
      </c>
      <c r="J417" s="105">
        <v>3.6749999999999998</v>
      </c>
      <c r="K417" s="105">
        <v>6.0869999999999997</v>
      </c>
      <c r="L417" s="9"/>
    </row>
    <row r="418" spans="1:12" ht="19.899999999999999" customHeight="1" x14ac:dyDescent="0.25">
      <c r="A418" s="6" t="s">
        <v>332</v>
      </c>
      <c r="B418" s="106">
        <v>83.070999999999998</v>
      </c>
      <c r="C418" s="106">
        <v>105.497</v>
      </c>
      <c r="D418" s="106">
        <v>73.64</v>
      </c>
      <c r="E418" s="106">
        <v>84.64</v>
      </c>
      <c r="F418" s="106">
        <v>106.517</v>
      </c>
      <c r="G418" s="106">
        <v>85.578000000000003</v>
      </c>
      <c r="H418" s="106">
        <v>38.375999999999998</v>
      </c>
      <c r="I418" s="106">
        <v>42.07</v>
      </c>
      <c r="J418" s="106">
        <v>38.316000000000003</v>
      </c>
      <c r="K418" s="106">
        <v>23.827999999999999</v>
      </c>
      <c r="L418" s="10"/>
    </row>
    <row r="419" spans="1:12" ht="19.899999999999999" customHeight="1" x14ac:dyDescent="0.25">
      <c r="A419" s="8" t="s">
        <v>333</v>
      </c>
      <c r="B419" s="105">
        <v>48.07</v>
      </c>
      <c r="C419" s="105">
        <v>48.518000000000001</v>
      </c>
      <c r="D419" s="105">
        <v>44.209000000000003</v>
      </c>
      <c r="E419" s="105">
        <v>57.719000000000001</v>
      </c>
      <c r="F419" s="105">
        <v>74.933000000000007</v>
      </c>
      <c r="G419" s="105">
        <v>57.26</v>
      </c>
      <c r="H419" s="105">
        <v>28.38</v>
      </c>
      <c r="I419" s="105">
        <v>17.356999999999999</v>
      </c>
      <c r="J419" s="105">
        <v>7.2350000000000003</v>
      </c>
      <c r="K419" s="105">
        <v>2.516</v>
      </c>
      <c r="L419" s="9"/>
    </row>
    <row r="420" spans="1:12" ht="19.899999999999999" customHeight="1" x14ac:dyDescent="0.25">
      <c r="A420" s="6" t="s">
        <v>334</v>
      </c>
      <c r="B420" s="106" t="s">
        <v>3347</v>
      </c>
      <c r="C420" s="106" t="s">
        <v>3348</v>
      </c>
      <c r="D420" s="106" t="s">
        <v>3349</v>
      </c>
      <c r="E420" s="106" t="s">
        <v>3350</v>
      </c>
      <c r="F420" s="106" t="s">
        <v>3351</v>
      </c>
      <c r="G420" s="106" t="s">
        <v>3352</v>
      </c>
      <c r="H420" s="106" t="s">
        <v>3353</v>
      </c>
      <c r="I420" s="106" t="s">
        <v>3354</v>
      </c>
      <c r="J420" s="106">
        <v>560.74099999999999</v>
      </c>
      <c r="K420" s="106">
        <v>226.22399999999999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48:K348"/>
    <mergeCell ref="A383:K383"/>
    <mergeCell ref="A1:K1"/>
    <mergeCell ref="A127:K127"/>
    <mergeCell ref="A246:K246"/>
    <mergeCell ref="A294:K294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topLeftCell="A37"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5566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3355</v>
      </c>
      <c r="C5" s="97" t="s">
        <v>3355</v>
      </c>
      <c r="D5" s="97" t="s">
        <v>3355</v>
      </c>
      <c r="E5" s="97" t="s">
        <v>3355</v>
      </c>
      <c r="F5" s="97" t="s">
        <v>3355</v>
      </c>
      <c r="G5" s="97" t="s">
        <v>3355</v>
      </c>
      <c r="H5" s="97" t="s">
        <v>3355</v>
      </c>
      <c r="I5" s="97" t="s">
        <v>3355</v>
      </c>
      <c r="J5" s="97" t="s">
        <v>3355</v>
      </c>
      <c r="K5" s="97" t="s">
        <v>3355</v>
      </c>
      <c r="L5" s="2"/>
      <c r="N5" s="4" t="s">
        <v>344</v>
      </c>
      <c r="O5" s="22">
        <v>5.57</v>
      </c>
      <c r="P5" s="21">
        <v>7.61</v>
      </c>
      <c r="Q5" s="22">
        <v>6.26</v>
      </c>
      <c r="R5" s="21">
        <v>5.29</v>
      </c>
      <c r="S5" s="22">
        <v>5.62</v>
      </c>
      <c r="T5" s="21">
        <v>5.18</v>
      </c>
      <c r="U5" s="22">
        <v>6.7</v>
      </c>
      <c r="V5" s="21">
        <v>5.74</v>
      </c>
      <c r="W5" s="22">
        <v>6.56</v>
      </c>
      <c r="X5" s="21">
        <v>6.42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1.33</v>
      </c>
      <c r="P6" s="21">
        <v>1.31</v>
      </c>
      <c r="Q6" s="22">
        <v>1.27</v>
      </c>
      <c r="R6" s="21">
        <v>1.29</v>
      </c>
      <c r="S6" s="22">
        <v>1.33</v>
      </c>
      <c r="T6" s="21">
        <v>1.23</v>
      </c>
      <c r="U6" s="22">
        <v>1.17</v>
      </c>
      <c r="V6" s="21">
        <v>1.27</v>
      </c>
      <c r="W6" s="22">
        <v>1.19</v>
      </c>
      <c r="X6" s="21">
        <v>1.24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5696.02</v>
      </c>
      <c r="P7" s="23">
        <v>5235.25</v>
      </c>
      <c r="Q7" s="24">
        <v>4674.82</v>
      </c>
      <c r="R7" s="23">
        <v>4286.7700000000004</v>
      </c>
      <c r="S7" s="24">
        <v>4029.26</v>
      </c>
      <c r="T7" s="23">
        <v>3548.34</v>
      </c>
      <c r="U7" s="24">
        <v>2993.71</v>
      </c>
      <c r="V7" s="23">
        <v>2880.73</v>
      </c>
      <c r="W7" s="24">
        <v>2720.74</v>
      </c>
      <c r="X7" s="23">
        <v>2738.24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725.55</v>
      </c>
      <c r="P8" s="21">
        <v>808.08</v>
      </c>
      <c r="Q8" s="22">
        <v>814.72</v>
      </c>
      <c r="R8" s="21">
        <v>430.41</v>
      </c>
      <c r="S8" s="22">
        <v>454.35</v>
      </c>
      <c r="T8" s="21">
        <v>362.02</v>
      </c>
      <c r="U8" s="22">
        <v>271.22000000000003</v>
      </c>
      <c r="V8" s="21">
        <v>275.22000000000003</v>
      </c>
      <c r="W8" s="22">
        <v>131.07</v>
      </c>
      <c r="X8" s="21">
        <v>332.2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3.14</v>
      </c>
      <c r="P9" s="21">
        <v>3.08</v>
      </c>
      <c r="Q9" s="22">
        <v>3.48</v>
      </c>
      <c r="R9" s="21">
        <v>2.81</v>
      </c>
      <c r="S9" s="22">
        <v>3.27</v>
      </c>
      <c r="T9" s="21">
        <v>3.85</v>
      </c>
      <c r="U9" s="22">
        <v>5.37</v>
      </c>
      <c r="V9" s="21">
        <v>5.73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>
        <v>63.137999999999998</v>
      </c>
      <c r="C10" s="104">
        <v>63.765999999999998</v>
      </c>
      <c r="D10" s="104">
        <v>63.228000000000002</v>
      </c>
      <c r="E10" s="104">
        <v>64.463999999999999</v>
      </c>
      <c r="F10" s="104">
        <v>61.683999999999997</v>
      </c>
      <c r="G10" s="104">
        <v>62.584000000000003</v>
      </c>
      <c r="H10" s="104">
        <v>61.216000000000001</v>
      </c>
      <c r="I10" s="104">
        <v>61.927999999999997</v>
      </c>
      <c r="J10" s="104">
        <v>56.665999999999997</v>
      </c>
      <c r="K10" s="104">
        <v>50.618000000000002</v>
      </c>
      <c r="L10" s="7"/>
      <c r="N10" s="4" t="s">
        <v>349</v>
      </c>
      <c r="O10" s="22">
        <v>10.09</v>
      </c>
      <c r="P10" s="21">
        <v>6.09</v>
      </c>
      <c r="Q10" s="22">
        <v>9.5299999999999994</v>
      </c>
      <c r="R10" s="21">
        <v>6.23</v>
      </c>
      <c r="S10" s="22">
        <v>13.23</v>
      </c>
      <c r="T10" s="21">
        <v>17.75</v>
      </c>
      <c r="U10" s="22">
        <v>8.5</v>
      </c>
      <c r="V10" s="21">
        <v>4.71</v>
      </c>
      <c r="W10" s="22">
        <v>3.46</v>
      </c>
      <c r="X10" s="21">
        <v>15.64</v>
      </c>
    </row>
    <row r="11" spans="1:24" ht="19.899999999999999" customHeight="1" x14ac:dyDescent="0.25">
      <c r="A11" s="8" t="s">
        <v>12</v>
      </c>
      <c r="B11" s="105">
        <v>31.431999999999999</v>
      </c>
      <c r="C11" s="105">
        <v>32.06</v>
      </c>
      <c r="D11" s="105">
        <v>31.521999999999998</v>
      </c>
      <c r="E11" s="105">
        <v>32.758000000000003</v>
      </c>
      <c r="F11" s="105">
        <v>29.978000000000002</v>
      </c>
      <c r="G11" s="105">
        <v>30.878</v>
      </c>
      <c r="H11" s="105">
        <v>29.51</v>
      </c>
      <c r="I11" s="105">
        <v>47.773000000000003</v>
      </c>
      <c r="J11" s="105">
        <v>43.484000000000002</v>
      </c>
      <c r="K11" s="105">
        <v>37.991</v>
      </c>
      <c r="L11" s="9"/>
      <c r="N11" s="4" t="s">
        <v>350</v>
      </c>
      <c r="O11" s="22">
        <v>3.36</v>
      </c>
      <c r="P11" s="21">
        <v>3.42</v>
      </c>
      <c r="Q11" s="22">
        <v>3.65</v>
      </c>
      <c r="R11" s="21">
        <v>3.34</v>
      </c>
      <c r="S11" s="22">
        <v>3.17</v>
      </c>
      <c r="T11" s="21">
        <v>3.78</v>
      </c>
      <c r="U11" s="22">
        <v>4.34</v>
      </c>
      <c r="V11" s="21">
        <v>3.41</v>
      </c>
      <c r="W11" s="22">
        <v>3.9</v>
      </c>
      <c r="X11" s="21">
        <v>3.46</v>
      </c>
    </row>
    <row r="12" spans="1:24" ht="19.899999999999999" customHeight="1" x14ac:dyDescent="0.25">
      <c r="A12" s="6" t="s">
        <v>13</v>
      </c>
      <c r="B12" s="106">
        <v>31.706</v>
      </c>
      <c r="C12" s="106">
        <v>31.706</v>
      </c>
      <c r="D12" s="106">
        <v>31.706</v>
      </c>
      <c r="E12" s="106">
        <v>31.706</v>
      </c>
      <c r="F12" s="106">
        <v>31.706</v>
      </c>
      <c r="G12" s="106">
        <v>31.706</v>
      </c>
      <c r="H12" s="106">
        <v>31.706</v>
      </c>
      <c r="I12" s="106">
        <v>0</v>
      </c>
      <c r="J12" s="106">
        <v>0</v>
      </c>
      <c r="K12" s="106">
        <v>0</v>
      </c>
      <c r="L12" s="11"/>
      <c r="N12" s="4" t="s">
        <v>351</v>
      </c>
      <c r="O12" s="22">
        <v>0.28999999999999998</v>
      </c>
      <c r="P12" s="21">
        <v>0.28000000000000003</v>
      </c>
      <c r="Q12" s="22">
        <v>0.26</v>
      </c>
      <c r="R12" s="21">
        <v>0.28000000000000003</v>
      </c>
      <c r="S12" s="22">
        <v>0.3</v>
      </c>
      <c r="T12" s="21">
        <v>0.25</v>
      </c>
      <c r="U12" s="22">
        <v>0.22</v>
      </c>
      <c r="V12" s="21">
        <v>0.28000000000000003</v>
      </c>
      <c r="W12" s="22">
        <v>0.25</v>
      </c>
      <c r="X12" s="21">
        <v>0.28000000000000003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0.39</v>
      </c>
      <c r="P13" s="21">
        <v>0.38</v>
      </c>
      <c r="Q13" s="22">
        <v>0.34</v>
      </c>
      <c r="R13" s="21">
        <v>0.37</v>
      </c>
      <c r="S13" s="22">
        <v>0.42</v>
      </c>
      <c r="T13" s="21">
        <v>0.33</v>
      </c>
      <c r="U13" s="22">
        <v>0.27</v>
      </c>
      <c r="V13" s="21">
        <v>0.39</v>
      </c>
      <c r="W13" s="22">
        <v>0.33</v>
      </c>
      <c r="X13" s="21">
        <v>0.37</v>
      </c>
    </row>
    <row r="14" spans="1:24" ht="19.899999999999999" customHeight="1" x14ac:dyDescent="0.25">
      <c r="A14" s="6" t="s">
        <v>15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14.154999999999999</v>
      </c>
      <c r="J14" s="106">
        <v>13.182</v>
      </c>
      <c r="K14" s="106">
        <v>12.627000000000001</v>
      </c>
      <c r="L14" s="11"/>
      <c r="N14" s="4" t="s">
        <v>353</v>
      </c>
      <c r="O14" s="22">
        <v>7.54</v>
      </c>
      <c r="P14" s="21">
        <v>6.21</v>
      </c>
      <c r="Q14" s="22">
        <v>6.58</v>
      </c>
      <c r="R14" s="21">
        <v>14.61</v>
      </c>
      <c r="S14" s="22">
        <v>11.46</v>
      </c>
      <c r="T14" s="21">
        <v>12.88</v>
      </c>
      <c r="U14" s="22">
        <v>27.7</v>
      </c>
      <c r="V14" s="21">
        <v>31.39</v>
      </c>
      <c r="W14" s="22">
        <v>52.38</v>
      </c>
      <c r="X14" s="21">
        <v>21.33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230.72</v>
      </c>
      <c r="P15" s="21">
        <v>262</v>
      </c>
      <c r="Q15" s="22">
        <v>234.16</v>
      </c>
      <c r="R15" s="21">
        <v>153.34</v>
      </c>
      <c r="S15" s="22">
        <v>138.97999999999999</v>
      </c>
      <c r="T15" s="21">
        <v>94.01</v>
      </c>
      <c r="U15" s="22">
        <v>50.5</v>
      </c>
      <c r="V15" s="21">
        <v>48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503</v>
      </c>
      <c r="C16" s="104">
        <v>375</v>
      </c>
      <c r="D16" s="104">
        <v>267</v>
      </c>
      <c r="E16" s="104">
        <v>185</v>
      </c>
      <c r="F16" s="104">
        <v>149</v>
      </c>
      <c r="G16" s="104">
        <v>107</v>
      </c>
      <c r="H16" s="104">
        <v>94</v>
      </c>
      <c r="I16" s="104">
        <v>584</v>
      </c>
      <c r="J16" s="104">
        <v>54.317999999999998</v>
      </c>
      <c r="K16" s="104">
        <v>54.610999999999997</v>
      </c>
      <c r="L16" s="7"/>
      <c r="N16" s="4" t="s">
        <v>355</v>
      </c>
      <c r="O16" s="22">
        <v>3.28</v>
      </c>
      <c r="P16" s="21">
        <v>3.32</v>
      </c>
      <c r="Q16" s="22">
        <v>3.33</v>
      </c>
      <c r="R16" s="21">
        <v>2.95</v>
      </c>
      <c r="S16" s="22">
        <v>3.08</v>
      </c>
      <c r="T16" s="21">
        <v>3.73</v>
      </c>
      <c r="U16" s="22">
        <v>3.82</v>
      </c>
      <c r="V16" s="21">
        <v>3.73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503</v>
      </c>
      <c r="C17" s="105">
        <v>375</v>
      </c>
      <c r="D17" s="105">
        <v>267</v>
      </c>
      <c r="E17" s="105">
        <v>185</v>
      </c>
      <c r="F17" s="105">
        <v>149</v>
      </c>
      <c r="G17" s="105">
        <v>107</v>
      </c>
      <c r="H17" s="105">
        <v>94</v>
      </c>
      <c r="I17" s="105">
        <v>346</v>
      </c>
      <c r="J17" s="105">
        <v>51.706000000000003</v>
      </c>
      <c r="K17" s="105">
        <v>52.287999999999997</v>
      </c>
      <c r="L17" s="9"/>
      <c r="N17" s="4" t="s">
        <v>356</v>
      </c>
      <c r="O17" s="22">
        <v>8.56</v>
      </c>
      <c r="P17" s="21">
        <v>8.16</v>
      </c>
      <c r="Q17" s="22">
        <v>4.82</v>
      </c>
      <c r="R17" s="21">
        <v>6.68</v>
      </c>
      <c r="S17" s="22">
        <v>5.81</v>
      </c>
      <c r="T17" s="21">
        <v>3.4</v>
      </c>
      <c r="U17" s="22">
        <v>3.47</v>
      </c>
      <c r="V17" s="21" t="e">
        <v>#N/A</v>
      </c>
      <c r="W17" s="22">
        <v>0.38</v>
      </c>
      <c r="X17" s="21">
        <v>7.0000000000000007E-2</v>
      </c>
    </row>
    <row r="18" spans="1:24" ht="19.899999999999999" customHeight="1" x14ac:dyDescent="0.25">
      <c r="A18" s="6" t="s">
        <v>18</v>
      </c>
      <c r="B18" s="106">
        <v>0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238</v>
      </c>
      <c r="J18" s="106">
        <v>2.6120000000000001</v>
      </c>
      <c r="K18" s="106">
        <v>2.323</v>
      </c>
      <c r="L18" s="10"/>
      <c r="N18" s="4" t="s">
        <v>357</v>
      </c>
      <c r="O18" s="22">
        <v>756.1</v>
      </c>
      <c r="P18" s="21">
        <v>869.5</v>
      </c>
      <c r="Q18" s="22">
        <v>780</v>
      </c>
      <c r="R18" s="21">
        <v>451.9</v>
      </c>
      <c r="S18" s="22">
        <v>428.6</v>
      </c>
      <c r="T18" s="21">
        <v>351.1</v>
      </c>
      <c r="U18" s="22">
        <v>192.8</v>
      </c>
      <c r="V18" s="21">
        <v>179.2</v>
      </c>
      <c r="W18" s="22">
        <v>93.7</v>
      </c>
      <c r="X18" s="21">
        <v>324.39999999999998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18.77</v>
      </c>
      <c r="P19" s="21">
        <v>23.14</v>
      </c>
      <c r="Q19" s="22">
        <v>19.62</v>
      </c>
      <c r="R19" s="21">
        <v>17.329999999999998</v>
      </c>
      <c r="S19" s="22">
        <v>19.87</v>
      </c>
      <c r="T19" s="21">
        <v>18.940000000000001</v>
      </c>
      <c r="U19" s="22">
        <v>11.84</v>
      </c>
      <c r="V19" s="21">
        <v>8.98</v>
      </c>
      <c r="W19" s="22">
        <v>4.54</v>
      </c>
      <c r="X19" s="21">
        <v>14.76</v>
      </c>
    </row>
    <row r="20" spans="1:24" ht="19.899999999999999" customHeight="1" x14ac:dyDescent="0.25">
      <c r="A20" s="6" t="s">
        <v>19</v>
      </c>
      <c r="B20" s="104">
        <v>22.655999999999999</v>
      </c>
      <c r="C20" s="104">
        <v>22.454999999999998</v>
      </c>
      <c r="D20" s="104">
        <v>23.189</v>
      </c>
      <c r="E20" s="104">
        <v>25.12</v>
      </c>
      <c r="F20" s="104">
        <v>23.148</v>
      </c>
      <c r="G20" s="104">
        <v>30.481999999999999</v>
      </c>
      <c r="H20" s="104">
        <v>32.625</v>
      </c>
      <c r="I20" s="104">
        <v>17.651</v>
      </c>
      <c r="J20" s="104">
        <v>16.774000000000001</v>
      </c>
      <c r="K20" s="104">
        <v>30.942</v>
      </c>
      <c r="L20" s="7"/>
      <c r="N20" s="4" t="s">
        <v>359</v>
      </c>
      <c r="O20" s="22">
        <v>752.98</v>
      </c>
      <c r="P20" s="21">
        <v>852.38</v>
      </c>
      <c r="Q20" s="22">
        <v>772.31</v>
      </c>
      <c r="R20" s="21">
        <v>479.01</v>
      </c>
      <c r="S20" s="22">
        <v>441.21</v>
      </c>
      <c r="T20" s="21">
        <v>350.88</v>
      </c>
      <c r="U20" s="22">
        <v>158.99</v>
      </c>
      <c r="V20" s="21">
        <v>165.97</v>
      </c>
      <c r="W20" s="22">
        <v>84.76</v>
      </c>
      <c r="X20" s="21">
        <v>293.87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13.27</v>
      </c>
      <c r="P21" s="21">
        <v>17.52</v>
      </c>
      <c r="Q21" s="22">
        <v>18.02</v>
      </c>
      <c r="R21" s="21">
        <v>9.25</v>
      </c>
      <c r="S21" s="22">
        <v>11.11</v>
      </c>
      <c r="T21" s="21">
        <v>10.87</v>
      </c>
      <c r="U21" s="22">
        <v>8.23</v>
      </c>
      <c r="V21" s="21">
        <v>9.66</v>
      </c>
      <c r="W21" s="22">
        <v>5.89</v>
      </c>
      <c r="X21" s="21">
        <v>11.47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13.16</v>
      </c>
      <c r="P22" s="21">
        <v>16.21</v>
      </c>
      <c r="Q22" s="22">
        <v>16.45</v>
      </c>
      <c r="R22" s="21">
        <v>11.16</v>
      </c>
      <c r="S22" s="22">
        <v>10.93</v>
      </c>
      <c r="T22" s="21">
        <v>9.8699999999999992</v>
      </c>
      <c r="U22" s="22">
        <v>5.3</v>
      </c>
      <c r="V22" s="21">
        <v>5.74</v>
      </c>
      <c r="W22" s="22">
        <v>3.11</v>
      </c>
      <c r="X22" s="21">
        <v>10.58</v>
      </c>
    </row>
    <row r="23" spans="1:24" ht="19.899999999999999" customHeight="1" x14ac:dyDescent="0.25">
      <c r="A23" s="8" t="s">
        <v>21</v>
      </c>
      <c r="B23" s="107">
        <v>38.063000000000002</v>
      </c>
      <c r="C23" s="107">
        <v>35.829000000000001</v>
      </c>
      <c r="D23" s="107">
        <v>31.824000000000002</v>
      </c>
      <c r="E23" s="107">
        <v>52.527999999999999</v>
      </c>
      <c r="F23" s="107">
        <v>41.454000000000001</v>
      </c>
      <c r="G23" s="107">
        <v>20.62</v>
      </c>
      <c r="H23" s="107">
        <v>19.079000000000001</v>
      </c>
      <c r="I23" s="107">
        <v>21.370999999999999</v>
      </c>
      <c r="J23" s="107">
        <v>19.239000000000001</v>
      </c>
      <c r="K23" s="107">
        <v>18.809000000000001</v>
      </c>
      <c r="L23" s="14"/>
      <c r="N23" s="4" t="s">
        <v>362</v>
      </c>
      <c r="O23" s="22">
        <v>14.42</v>
      </c>
      <c r="P23" s="21">
        <v>9.4</v>
      </c>
      <c r="Q23" s="22">
        <v>13</v>
      </c>
      <c r="R23" s="21">
        <v>7.7</v>
      </c>
      <c r="S23" s="22">
        <v>18.239999999999998</v>
      </c>
      <c r="T23" s="21">
        <v>24.92</v>
      </c>
      <c r="U23" s="22">
        <v>9.65</v>
      </c>
      <c r="V23" s="21">
        <v>6.66</v>
      </c>
      <c r="W23" s="22">
        <v>5.69</v>
      </c>
      <c r="X23" s="21">
        <v>20.67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1</v>
      </c>
      <c r="P24" s="21">
        <v>0.93</v>
      </c>
      <c r="Q24" s="22">
        <v>0.92</v>
      </c>
      <c r="R24" s="21">
        <v>1.21</v>
      </c>
      <c r="S24" s="22">
        <v>0.99</v>
      </c>
      <c r="T24" s="21">
        <v>0.91</v>
      </c>
      <c r="U24" s="22">
        <v>0.65</v>
      </c>
      <c r="V24" s="21">
        <v>0.6</v>
      </c>
      <c r="W24" s="22">
        <v>0.54</v>
      </c>
      <c r="X24" s="21">
        <v>0.93</v>
      </c>
    </row>
    <row r="25" spans="1:24" ht="19.899999999999999" customHeight="1" x14ac:dyDescent="0.25">
      <c r="A25" s="8" t="s">
        <v>22</v>
      </c>
      <c r="B25" s="107">
        <v>124.36</v>
      </c>
      <c r="C25" s="107">
        <v>122.425</v>
      </c>
      <c r="D25" s="107">
        <v>118.508</v>
      </c>
      <c r="E25" s="107">
        <v>142.297</v>
      </c>
      <c r="F25" s="107">
        <v>126.435</v>
      </c>
      <c r="G25" s="107">
        <v>113.79300000000001</v>
      </c>
      <c r="H25" s="107">
        <v>113.014</v>
      </c>
      <c r="I25" s="107">
        <v>101.53400000000001</v>
      </c>
      <c r="J25" s="107">
        <v>146.99700000000001</v>
      </c>
      <c r="K25" s="107">
        <v>154.97999999999999</v>
      </c>
      <c r="L25" s="14"/>
      <c r="N25" s="4" t="s">
        <v>364</v>
      </c>
      <c r="O25" s="22" t="e">
        <v>#N/A</v>
      </c>
      <c r="P25" s="21" t="e">
        <v>#N/A</v>
      </c>
      <c r="Q25" s="22" t="e">
        <v>#N/A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>
        <v>9.7899999999999991</v>
      </c>
      <c r="X25" s="21">
        <v>8.61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5751.5</v>
      </c>
      <c r="P26" s="23">
        <v>5302.04</v>
      </c>
      <c r="Q26" s="24">
        <v>4752.79</v>
      </c>
      <c r="R26" s="23">
        <v>4346.79</v>
      </c>
      <c r="S26" s="24">
        <v>4179.1400000000003</v>
      </c>
      <c r="T26" s="23">
        <v>3735.45</v>
      </c>
      <c r="U26" s="24">
        <v>3140.12</v>
      </c>
      <c r="V26" s="23">
        <v>3074.2</v>
      </c>
      <c r="W26" s="24">
        <v>2878.74</v>
      </c>
      <c r="X26" s="23">
        <v>2866.9</v>
      </c>
    </row>
    <row r="27" spans="1:24" ht="19.899999999999999" customHeight="1" x14ac:dyDescent="0.25">
      <c r="A27" s="8" t="s">
        <v>23</v>
      </c>
      <c r="B27" s="107" t="s">
        <v>3356</v>
      </c>
      <c r="C27" s="107" t="s">
        <v>3357</v>
      </c>
      <c r="D27" s="107" t="s">
        <v>3358</v>
      </c>
      <c r="E27" s="107" t="s">
        <v>3359</v>
      </c>
      <c r="F27" s="107" t="s">
        <v>3360</v>
      </c>
      <c r="G27" s="107">
        <v>944.26499999999999</v>
      </c>
      <c r="H27" s="107">
        <v>789.68499999999995</v>
      </c>
      <c r="I27" s="107">
        <v>861.78700000000003</v>
      </c>
      <c r="J27" s="107">
        <v>717.58699999999999</v>
      </c>
      <c r="K27" s="107">
        <v>733.75400000000002</v>
      </c>
      <c r="L27" s="14"/>
      <c r="N27" s="4" t="s">
        <v>366</v>
      </c>
      <c r="O27" s="22">
        <v>5.39</v>
      </c>
      <c r="P27" s="21">
        <v>6.17</v>
      </c>
      <c r="Q27" s="22">
        <v>5.62</v>
      </c>
      <c r="R27" s="21">
        <v>3.94</v>
      </c>
      <c r="S27" s="22">
        <v>4.29</v>
      </c>
      <c r="T27" s="21">
        <v>3.57</v>
      </c>
      <c r="U27" s="22">
        <v>1.88</v>
      </c>
      <c r="V27" s="21">
        <v>1.81</v>
      </c>
      <c r="W27" s="22">
        <v>1.2</v>
      </c>
      <c r="X27" s="21">
        <v>3.77</v>
      </c>
    </row>
    <row r="28" spans="1:24" ht="19.899999999999999" customHeight="1" x14ac:dyDescent="0.25">
      <c r="A28" s="6" t="s">
        <v>24</v>
      </c>
      <c r="B28" s="106">
        <v>863.53899999999999</v>
      </c>
      <c r="C28" s="106">
        <v>946.93600000000004</v>
      </c>
      <c r="D28" s="106">
        <v>666.178</v>
      </c>
      <c r="E28" s="106">
        <v>570.28200000000004</v>
      </c>
      <c r="F28" s="106">
        <v>634.97799999999995</v>
      </c>
      <c r="G28" s="106">
        <v>431.44</v>
      </c>
      <c r="H28" s="106">
        <v>377.459</v>
      </c>
      <c r="I28" s="106">
        <v>481.68900000000002</v>
      </c>
      <c r="J28" s="106">
        <v>372.88499999999999</v>
      </c>
      <c r="K28" s="106">
        <v>391.56900000000002</v>
      </c>
      <c r="L28" s="10"/>
      <c r="N28" s="4" t="s">
        <v>367</v>
      </c>
      <c r="O28" s="22" t="e">
        <v>#N/A</v>
      </c>
      <c r="P28" s="21" t="e">
        <v>#N/A</v>
      </c>
      <c r="Q28" s="22" t="e">
        <v>#N/A</v>
      </c>
      <c r="R28" s="21" t="e">
        <v>#N/A</v>
      </c>
      <c r="S28" s="22" t="e">
        <v>#N/A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>
        <v>544.39599999999996</v>
      </c>
      <c r="C29" s="105">
        <v>394.61900000000003</v>
      </c>
      <c r="D29" s="105">
        <v>470.85899999999998</v>
      </c>
      <c r="E29" s="105">
        <v>490.12400000000002</v>
      </c>
      <c r="F29" s="105">
        <v>384.33600000000001</v>
      </c>
      <c r="G29" s="105">
        <v>407.22899999999998</v>
      </c>
      <c r="H29" s="105">
        <v>289.85399999999998</v>
      </c>
      <c r="I29" s="105">
        <v>369.99099999999999</v>
      </c>
      <c r="J29" s="105">
        <v>253.733</v>
      </c>
      <c r="K29" s="105">
        <v>283.66500000000002</v>
      </c>
      <c r="L29" s="9"/>
      <c r="N29" s="4" t="s">
        <v>368</v>
      </c>
      <c r="O29" s="22">
        <v>7.36</v>
      </c>
      <c r="P29" s="21">
        <v>8.9700000000000006</v>
      </c>
      <c r="Q29" s="22">
        <v>8.0399999999999991</v>
      </c>
      <c r="R29" s="21">
        <v>4.3600000000000003</v>
      </c>
      <c r="S29" s="22">
        <v>6.06</v>
      </c>
      <c r="T29" s="21">
        <v>5.15</v>
      </c>
      <c r="U29" s="22">
        <v>3.59</v>
      </c>
      <c r="V29" s="21">
        <v>4.1500000000000004</v>
      </c>
      <c r="W29" s="22">
        <v>2.93</v>
      </c>
      <c r="X29" s="21">
        <v>5.46</v>
      </c>
    </row>
    <row r="30" spans="1:24" ht="19.899999999999999" customHeight="1" x14ac:dyDescent="0.25">
      <c r="A30" s="6" t="s">
        <v>26</v>
      </c>
      <c r="B30" s="106">
        <v>196.78399999999999</v>
      </c>
      <c r="C30" s="106">
        <v>125.65900000000001</v>
      </c>
      <c r="D30" s="106">
        <v>114.279</v>
      </c>
      <c r="E30" s="106">
        <v>80.400999999999996</v>
      </c>
      <c r="F30" s="106">
        <v>90.076999999999998</v>
      </c>
      <c r="G30" s="106">
        <v>105.596</v>
      </c>
      <c r="H30" s="106">
        <v>122.372</v>
      </c>
      <c r="I30" s="106">
        <v>10.084</v>
      </c>
      <c r="J30" s="106">
        <v>87.8</v>
      </c>
      <c r="K30" s="106">
        <v>58.52</v>
      </c>
      <c r="L30" s="10"/>
      <c r="N30" s="4" t="s">
        <v>369</v>
      </c>
      <c r="O30" s="22">
        <v>5.35</v>
      </c>
      <c r="P30" s="21">
        <v>4.41</v>
      </c>
      <c r="Q30" s="22">
        <v>5.15</v>
      </c>
      <c r="R30" s="21">
        <v>5.44</v>
      </c>
      <c r="S30" s="22">
        <v>4.8899999999999997</v>
      </c>
      <c r="T30" s="21">
        <v>5.28</v>
      </c>
      <c r="U30" s="22">
        <v>10.25</v>
      </c>
      <c r="V30" s="21">
        <v>12.03</v>
      </c>
      <c r="W30" s="22">
        <v>24.33</v>
      </c>
      <c r="X30" s="21">
        <v>7.48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0.71</v>
      </c>
      <c r="P31" s="21">
        <v>0.72</v>
      </c>
      <c r="Q31" s="22">
        <v>0.85</v>
      </c>
      <c r="R31" s="21">
        <v>0.61</v>
      </c>
      <c r="S31" s="22">
        <v>0.54</v>
      </c>
      <c r="T31" s="21">
        <v>0.52</v>
      </c>
      <c r="U31" s="22">
        <v>0.54</v>
      </c>
      <c r="V31" s="21">
        <v>0.69</v>
      </c>
      <c r="W31" s="22">
        <v>0.76</v>
      </c>
      <c r="X31" s="21">
        <v>0.8</v>
      </c>
    </row>
    <row r="32" spans="1:24" ht="19.899999999999999" customHeight="1" x14ac:dyDescent="0.25">
      <c r="A32" s="6" t="s">
        <v>28</v>
      </c>
      <c r="B32" s="106">
        <v>0</v>
      </c>
      <c r="C32" s="106">
        <v>103</v>
      </c>
      <c r="D32" s="106">
        <v>564</v>
      </c>
      <c r="E32" s="106">
        <v>0</v>
      </c>
      <c r="F32" s="106">
        <v>0</v>
      </c>
      <c r="G32" s="106">
        <v>0</v>
      </c>
      <c r="H32" s="106">
        <v>0</v>
      </c>
      <c r="I32" s="106">
        <v>23</v>
      </c>
      <c r="J32" s="106">
        <v>3.169</v>
      </c>
      <c r="K32" s="106">
        <v>0</v>
      </c>
      <c r="L32" s="11"/>
      <c r="N32" s="4" t="s">
        <v>371</v>
      </c>
      <c r="O32" s="22">
        <v>5.55</v>
      </c>
      <c r="P32" s="21">
        <v>4.6500000000000004</v>
      </c>
      <c r="Q32" s="22">
        <v>4.88</v>
      </c>
      <c r="R32" s="21">
        <v>6.06</v>
      </c>
      <c r="S32" s="22">
        <v>4.75</v>
      </c>
      <c r="T32" s="21">
        <v>5.12</v>
      </c>
      <c r="U32" s="22">
        <v>6.01</v>
      </c>
      <c r="V32" s="21">
        <v>7.25</v>
      </c>
      <c r="W32" s="22">
        <v>15.73</v>
      </c>
      <c r="X32" s="21">
        <v>6.62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5.33</v>
      </c>
      <c r="P33" s="21">
        <v>4.32</v>
      </c>
      <c r="Q33" s="22">
        <v>5.0999999999999996</v>
      </c>
      <c r="R33" s="21">
        <v>5.77</v>
      </c>
      <c r="S33" s="22">
        <v>5.03</v>
      </c>
      <c r="T33" s="21">
        <v>5.28</v>
      </c>
      <c r="U33" s="22">
        <v>8.4499999999999993</v>
      </c>
      <c r="V33" s="21">
        <v>11.14</v>
      </c>
      <c r="W33" s="22">
        <v>22.01</v>
      </c>
      <c r="X33" s="21">
        <v>6.78</v>
      </c>
    </row>
    <row r="34" spans="1:24" ht="19.899999999999999" customHeight="1" x14ac:dyDescent="0.25">
      <c r="A34" s="6" t="s">
        <v>29</v>
      </c>
      <c r="B34" s="104" t="s">
        <v>3361</v>
      </c>
      <c r="C34" s="104" t="s">
        <v>3362</v>
      </c>
      <c r="D34" s="104" t="s">
        <v>3363</v>
      </c>
      <c r="E34" s="104" t="s">
        <v>3364</v>
      </c>
      <c r="F34" s="104" t="s">
        <v>3365</v>
      </c>
      <c r="G34" s="104">
        <v>995.47400000000005</v>
      </c>
      <c r="H34" s="104">
        <v>841.48299999999995</v>
      </c>
      <c r="I34" s="104">
        <v>901.39300000000003</v>
      </c>
      <c r="J34" s="104">
        <v>807.91800000000001</v>
      </c>
      <c r="K34" s="104">
        <v>838.11599999999999</v>
      </c>
      <c r="L34" s="7"/>
      <c r="N34" s="4" t="s">
        <v>373</v>
      </c>
      <c r="O34" s="22">
        <v>0.73</v>
      </c>
      <c r="P34" s="21">
        <v>0.74</v>
      </c>
      <c r="Q34" s="22">
        <v>0.88</v>
      </c>
      <c r="R34" s="21">
        <v>0.63</v>
      </c>
      <c r="S34" s="22">
        <v>0.55000000000000004</v>
      </c>
      <c r="T34" s="21">
        <v>0.53</v>
      </c>
      <c r="U34" s="22">
        <v>0.56000000000000005</v>
      </c>
      <c r="V34" s="21">
        <v>0.7</v>
      </c>
      <c r="W34" s="22">
        <v>0.77</v>
      </c>
      <c r="X34" s="21">
        <v>0.82</v>
      </c>
    </row>
    <row r="35" spans="1:24" ht="19.899999999999999" customHeight="1" x14ac:dyDescent="0.25">
      <c r="A35" s="8" t="s">
        <v>30</v>
      </c>
      <c r="B35" s="107" t="s">
        <v>3366</v>
      </c>
      <c r="C35" s="107" t="s">
        <v>3367</v>
      </c>
      <c r="D35" s="107" t="s">
        <v>3368</v>
      </c>
      <c r="E35" s="107" t="s">
        <v>3369</v>
      </c>
      <c r="F35" s="107" t="s">
        <v>3370</v>
      </c>
      <c r="G35" s="107" t="s">
        <v>3371</v>
      </c>
      <c r="H35" s="107">
        <v>902.69899999999996</v>
      </c>
      <c r="I35" s="107">
        <v>963.32100000000003</v>
      </c>
      <c r="J35" s="107">
        <v>864.58399999999995</v>
      </c>
      <c r="K35" s="107">
        <v>888.73400000000004</v>
      </c>
      <c r="L35" s="14"/>
      <c r="N35" s="4" t="s">
        <v>374</v>
      </c>
      <c r="O35" s="24">
        <v>4029</v>
      </c>
      <c r="P35" s="23">
        <v>3758</v>
      </c>
      <c r="Q35" s="24">
        <v>3975</v>
      </c>
      <c r="R35" s="23">
        <v>2608</v>
      </c>
      <c r="S35" s="24">
        <v>2157</v>
      </c>
      <c r="T35" s="23">
        <v>1854</v>
      </c>
      <c r="U35" s="24">
        <v>1629</v>
      </c>
      <c r="V35" s="23">
        <v>1996</v>
      </c>
      <c r="W35" s="24">
        <v>2062</v>
      </c>
      <c r="X35" s="23">
        <v>2198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1.55</v>
      </c>
      <c r="P36" s="21">
        <v>1.21</v>
      </c>
      <c r="Q36" s="22">
        <v>1.71</v>
      </c>
      <c r="R36" s="21">
        <v>1.67</v>
      </c>
      <c r="S36" s="22">
        <v>1.35</v>
      </c>
      <c r="T36" s="21">
        <v>2.06</v>
      </c>
      <c r="U36" s="22">
        <v>2.2599999999999998</v>
      </c>
      <c r="V36" s="21">
        <v>1.5</v>
      </c>
      <c r="W36" s="22">
        <v>1.87</v>
      </c>
      <c r="X36" s="21">
        <v>1.61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86.68</v>
      </c>
      <c r="P37" s="21">
        <v>97.87</v>
      </c>
      <c r="Q37" s="22">
        <v>118.73</v>
      </c>
      <c r="R37" s="21">
        <v>116.22</v>
      </c>
      <c r="S37" s="22">
        <v>132.21</v>
      </c>
      <c r="T37" s="21">
        <v>649.53</v>
      </c>
      <c r="U37" s="22">
        <v>585.11</v>
      </c>
      <c r="V37" s="21">
        <v>300.33999999999997</v>
      </c>
      <c r="W37" s="22">
        <v>4.41</v>
      </c>
      <c r="X37" s="21">
        <v>11.07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54.57</v>
      </c>
      <c r="P38" s="21">
        <v>64.25</v>
      </c>
      <c r="Q38" s="22">
        <v>75.34</v>
      </c>
      <c r="R38" s="21">
        <v>63.74</v>
      </c>
      <c r="S38" s="22">
        <v>71.680000000000007</v>
      </c>
      <c r="T38" s="21">
        <v>82.1</v>
      </c>
      <c r="U38" s="22">
        <v>64.900000000000006</v>
      </c>
      <c r="V38" s="21">
        <v>100</v>
      </c>
      <c r="W38" s="22">
        <v>91.16</v>
      </c>
      <c r="X38" s="21">
        <v>99.47</v>
      </c>
    </row>
    <row r="39" spans="1:24" ht="19.899999999999999" customHeight="1" x14ac:dyDescent="0.25">
      <c r="A39" s="8" t="s">
        <v>32</v>
      </c>
      <c r="B39" s="107" t="s">
        <v>3372</v>
      </c>
      <c r="C39" s="107" t="s">
        <v>3373</v>
      </c>
      <c r="D39" s="107">
        <v>997.60599999999999</v>
      </c>
      <c r="E39" s="107">
        <v>911.71</v>
      </c>
      <c r="F39" s="107">
        <v>842.31700000000001</v>
      </c>
      <c r="G39" s="107">
        <v>757.71299999999997</v>
      </c>
      <c r="H39" s="107">
        <v>677.95500000000004</v>
      </c>
      <c r="I39" s="107">
        <v>652.37099999999998</v>
      </c>
      <c r="J39" s="107">
        <v>616.13800000000003</v>
      </c>
      <c r="K39" s="107">
        <v>620.10199999999998</v>
      </c>
      <c r="L39" s="14"/>
      <c r="N39" s="4" t="s">
        <v>378</v>
      </c>
      <c r="O39" s="22">
        <v>13.39</v>
      </c>
      <c r="P39" s="21">
        <v>17.649999999999999</v>
      </c>
      <c r="Q39" s="22">
        <v>18.14</v>
      </c>
      <c r="R39" s="21">
        <v>9.2799999999999994</v>
      </c>
      <c r="S39" s="22">
        <v>11.15</v>
      </c>
      <c r="T39" s="21">
        <v>10.9</v>
      </c>
      <c r="U39" s="22">
        <v>8.2899999999999991</v>
      </c>
      <c r="V39" s="21">
        <v>9.77</v>
      </c>
      <c r="W39" s="22">
        <v>6.04</v>
      </c>
      <c r="X39" s="21">
        <v>11.86</v>
      </c>
    </row>
    <row r="40" spans="1:24" ht="19.899999999999999" customHeight="1" x14ac:dyDescent="0.25">
      <c r="A40" s="6" t="s">
        <v>33</v>
      </c>
      <c r="B40" s="106">
        <v>226</v>
      </c>
      <c r="C40" s="106">
        <v>226</v>
      </c>
      <c r="D40" s="106">
        <v>226</v>
      </c>
      <c r="E40" s="106">
        <v>226</v>
      </c>
      <c r="F40" s="106">
        <v>226</v>
      </c>
      <c r="G40" s="106">
        <v>227</v>
      </c>
      <c r="H40" s="106">
        <v>226</v>
      </c>
      <c r="I40" s="106">
        <v>226</v>
      </c>
      <c r="J40" s="106">
        <v>226</v>
      </c>
      <c r="K40" s="106">
        <v>226</v>
      </c>
      <c r="L40" s="10"/>
      <c r="N40" s="4" t="s">
        <v>379</v>
      </c>
      <c r="O40" s="22">
        <v>13.32</v>
      </c>
      <c r="P40" s="21">
        <v>16.39</v>
      </c>
      <c r="Q40" s="22">
        <v>16.61</v>
      </c>
      <c r="R40" s="21">
        <v>11.2</v>
      </c>
      <c r="S40" s="22">
        <v>10.99</v>
      </c>
      <c r="T40" s="21">
        <v>9.92</v>
      </c>
      <c r="U40" s="22">
        <v>5.38</v>
      </c>
      <c r="V40" s="21">
        <v>5.89</v>
      </c>
      <c r="W40" s="22">
        <v>3.25</v>
      </c>
      <c r="X40" s="21">
        <v>11.06</v>
      </c>
    </row>
    <row r="41" spans="1:24" ht="19.899999999999999" customHeight="1" x14ac:dyDescent="0.25">
      <c r="A41" s="8" t="s">
        <v>34</v>
      </c>
      <c r="B41" s="105">
        <v>19.254999999999999</v>
      </c>
      <c r="C41" s="105">
        <v>19.254999999999999</v>
      </c>
      <c r="D41" s="105">
        <v>19.254999999999999</v>
      </c>
      <c r="E41" s="105">
        <v>19.254999999999999</v>
      </c>
      <c r="F41" s="105">
        <v>19.254999999999999</v>
      </c>
      <c r="G41" s="105">
        <v>19.254999999999999</v>
      </c>
      <c r="H41" s="105">
        <v>19.254999999999999</v>
      </c>
      <c r="I41" s="105">
        <v>19.254999999999999</v>
      </c>
      <c r="J41" s="105">
        <v>25.936</v>
      </c>
      <c r="K41" s="105">
        <v>48.808999999999997</v>
      </c>
      <c r="L41" s="9"/>
      <c r="N41" s="4" t="s">
        <v>380</v>
      </c>
      <c r="O41" s="22">
        <v>1.82</v>
      </c>
      <c r="P41" s="21">
        <v>1.97</v>
      </c>
      <c r="Q41" s="22">
        <v>2.2599999999999998</v>
      </c>
      <c r="R41" s="21">
        <v>2.13</v>
      </c>
      <c r="S41" s="22">
        <v>1.84</v>
      </c>
      <c r="T41" s="21">
        <v>2.12</v>
      </c>
      <c r="U41" s="22">
        <v>2.31</v>
      </c>
      <c r="V41" s="21">
        <v>2.36</v>
      </c>
      <c r="W41" s="22">
        <v>2.06</v>
      </c>
      <c r="X41" s="21">
        <v>2.17</v>
      </c>
    </row>
    <row r="42" spans="1:24" ht="19.899999999999999" customHeight="1" x14ac:dyDescent="0.25">
      <c r="A42" s="6" t="s">
        <v>35</v>
      </c>
      <c r="B42" s="106">
        <v>16.751000000000001</v>
      </c>
      <c r="C42" s="106">
        <v>12.07</v>
      </c>
      <c r="D42" s="106">
        <v>-2.7970000000000002</v>
      </c>
      <c r="E42" s="106">
        <v>36.145000000000003</v>
      </c>
      <c r="F42" s="106">
        <v>31.853000000000002</v>
      </c>
      <c r="G42" s="106">
        <v>13.587</v>
      </c>
      <c r="H42" s="106">
        <v>-1.899</v>
      </c>
      <c r="I42" s="106">
        <v>-8.8179999999999996</v>
      </c>
      <c r="J42" s="106">
        <v>-13.337</v>
      </c>
      <c r="K42" s="106">
        <v>-13.974</v>
      </c>
      <c r="L42" s="10"/>
      <c r="N42" s="4" t="s">
        <v>381</v>
      </c>
      <c r="O42" s="22" t="e">
        <v>#N/A</v>
      </c>
      <c r="P42" s="21" t="e">
        <v>#N/A</v>
      </c>
      <c r="Q42" s="22" t="e">
        <v>#N/A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>
        <v>6.88</v>
      </c>
      <c r="X42" s="21">
        <v>3.09</v>
      </c>
    </row>
    <row r="43" spans="1:24" ht="19.899999999999999" customHeight="1" x14ac:dyDescent="0.25">
      <c r="A43" s="8" t="s">
        <v>36</v>
      </c>
      <c r="B43" s="105" t="s">
        <v>3374</v>
      </c>
      <c r="C43" s="105" t="s">
        <v>3375</v>
      </c>
      <c r="D43" s="105">
        <v>980.92200000000003</v>
      </c>
      <c r="E43" s="105">
        <v>856.08399999999995</v>
      </c>
      <c r="F43" s="105">
        <v>790.98299999999995</v>
      </c>
      <c r="G43" s="105">
        <v>724.64400000000001</v>
      </c>
      <c r="H43" s="105">
        <v>660.37300000000005</v>
      </c>
      <c r="I43" s="105">
        <v>641.70799999999997</v>
      </c>
      <c r="J43" s="105">
        <v>603.31299999999999</v>
      </c>
      <c r="K43" s="105">
        <v>585.04100000000005</v>
      </c>
      <c r="L43" s="9"/>
      <c r="N43" s="4" t="s">
        <v>382</v>
      </c>
      <c r="O43" s="22" t="e">
        <v>#N/A</v>
      </c>
      <c r="P43" s="21" t="e">
        <v>#N/A</v>
      </c>
      <c r="Q43" s="22" t="e">
        <v>#N/A</v>
      </c>
      <c r="R43" s="21" t="e">
        <v>#N/A</v>
      </c>
      <c r="S43" s="22" t="e">
        <v>#N/A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13.04</v>
      </c>
      <c r="P44" s="21">
        <v>15.97</v>
      </c>
      <c r="Q44" s="22">
        <v>16.12</v>
      </c>
      <c r="R44" s="21">
        <v>10.85</v>
      </c>
      <c r="S44" s="22">
        <v>10.45</v>
      </c>
      <c r="T44" s="21">
        <v>9.3000000000000007</v>
      </c>
      <c r="U44" s="22">
        <v>5.0599999999999996</v>
      </c>
      <c r="V44" s="21">
        <v>5.4</v>
      </c>
      <c r="W44" s="22">
        <v>2.95</v>
      </c>
      <c r="X44" s="21">
        <v>10.14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3.84</v>
      </c>
      <c r="P45" s="21">
        <v>2.99</v>
      </c>
      <c r="Q45" s="22">
        <v>3.51</v>
      </c>
      <c r="R45" s="21">
        <v>4.79</v>
      </c>
      <c r="S45" s="22">
        <v>3.38</v>
      </c>
      <c r="T45" s="21">
        <v>3.58</v>
      </c>
      <c r="U45" s="22">
        <v>3.34</v>
      </c>
      <c r="V45" s="21">
        <v>4.82</v>
      </c>
      <c r="W45" s="22">
        <v>8.73</v>
      </c>
      <c r="X45" s="21">
        <v>4.6900000000000004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3.89</v>
      </c>
      <c r="P46" s="21">
        <v>3.02</v>
      </c>
      <c r="Q46" s="22">
        <v>3.58</v>
      </c>
      <c r="R46" s="21">
        <v>4.91</v>
      </c>
      <c r="S46" s="22">
        <v>3.44</v>
      </c>
      <c r="T46" s="21">
        <v>3.65</v>
      </c>
      <c r="U46" s="22">
        <v>5.29</v>
      </c>
      <c r="V46" s="21">
        <v>5.13</v>
      </c>
      <c r="W46" s="22">
        <v>9.57</v>
      </c>
      <c r="X46" s="21">
        <v>5.01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4.4000000000000004</v>
      </c>
      <c r="P47" s="21">
        <v>6.46</v>
      </c>
      <c r="Q47" s="22">
        <v>7.42</v>
      </c>
      <c r="R47" s="21">
        <v>6.9</v>
      </c>
      <c r="S47" s="22">
        <v>5.01</v>
      </c>
      <c r="T47" s="21">
        <v>3.75</v>
      </c>
      <c r="U47" s="22">
        <v>3.01</v>
      </c>
      <c r="V47" s="21">
        <v>44.82</v>
      </c>
      <c r="W47" s="22">
        <v>5.32</v>
      </c>
      <c r="X47" s="21">
        <v>8.51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99.32</v>
      </c>
      <c r="P48" s="21">
        <v>114.33</v>
      </c>
      <c r="Q48" s="22">
        <v>140.27000000000001</v>
      </c>
      <c r="R48" s="21">
        <v>128.74</v>
      </c>
      <c r="S48" s="22">
        <v>153.91</v>
      </c>
      <c r="T48" s="21">
        <v>691.54</v>
      </c>
      <c r="U48" s="22">
        <v>162.24</v>
      </c>
      <c r="V48" s="21">
        <v>6.39</v>
      </c>
      <c r="W48" s="22">
        <v>4.4000000000000004</v>
      </c>
      <c r="X48" s="21">
        <v>11.38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13.98</v>
      </c>
      <c r="P49" s="21">
        <v>19.02</v>
      </c>
      <c r="Q49" s="22">
        <v>18.78</v>
      </c>
      <c r="R49" s="21">
        <v>9.4499999999999993</v>
      </c>
      <c r="S49" s="22">
        <v>12.07</v>
      </c>
      <c r="T49" s="21">
        <v>11.82</v>
      </c>
      <c r="U49" s="22">
        <v>8</v>
      </c>
      <c r="V49" s="21">
        <v>10.3</v>
      </c>
      <c r="W49" s="22">
        <v>5.93</v>
      </c>
      <c r="X49" s="21">
        <v>12.81</v>
      </c>
    </row>
    <row r="50" spans="1:24" ht="19.899999999999999" customHeight="1" x14ac:dyDescent="0.25">
      <c r="A50" s="6" t="s">
        <v>41</v>
      </c>
      <c r="B50" s="104">
        <v>11.935</v>
      </c>
      <c r="C50" s="104">
        <v>14.436</v>
      </c>
      <c r="D50" s="104">
        <v>16.64</v>
      </c>
      <c r="E50" s="104">
        <v>12.765000000000001</v>
      </c>
      <c r="F50" s="104">
        <v>31.332999999999998</v>
      </c>
      <c r="G50" s="104">
        <v>39.954000000000001</v>
      </c>
      <c r="H50" s="104">
        <v>33.155999999999999</v>
      </c>
      <c r="I50" s="104">
        <v>43.811999999999998</v>
      </c>
      <c r="J50" s="104">
        <v>35.780999999999999</v>
      </c>
      <c r="K50" s="104">
        <v>29.135999999999999</v>
      </c>
      <c r="L50" s="7"/>
      <c r="N50" s="4" t="s">
        <v>389</v>
      </c>
      <c r="O50" s="22">
        <v>13.85</v>
      </c>
      <c r="P50" s="21">
        <v>17.420000000000002</v>
      </c>
      <c r="Q50" s="22">
        <v>17.36</v>
      </c>
      <c r="R50" s="21">
        <v>11.65</v>
      </c>
      <c r="S50" s="22">
        <v>11.57</v>
      </c>
      <c r="T50" s="21">
        <v>10.47</v>
      </c>
      <c r="U50" s="22">
        <v>5.48</v>
      </c>
      <c r="V50" s="21">
        <v>6.05</v>
      </c>
      <c r="W50" s="22">
        <v>3.24</v>
      </c>
      <c r="X50" s="21">
        <v>11.68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13.85</v>
      </c>
      <c r="P51" s="21">
        <v>18.87</v>
      </c>
      <c r="Q51" s="22">
        <v>18.66</v>
      </c>
      <c r="R51" s="21">
        <v>9.42</v>
      </c>
      <c r="S51" s="22">
        <v>12.03</v>
      </c>
      <c r="T51" s="21">
        <v>11.78</v>
      </c>
      <c r="U51" s="22">
        <v>7.94</v>
      </c>
      <c r="V51" s="21">
        <v>10.19</v>
      </c>
      <c r="W51" s="22">
        <v>5.79</v>
      </c>
      <c r="X51" s="21">
        <v>12.39</v>
      </c>
    </row>
    <row r="52" spans="1:24" ht="19.899999999999999" customHeight="1" thickBot="1" x14ac:dyDescent="0.3">
      <c r="A52" s="6" t="s">
        <v>42</v>
      </c>
      <c r="B52" s="104" t="s">
        <v>3376</v>
      </c>
      <c r="C52" s="104" t="s">
        <v>3377</v>
      </c>
      <c r="D52" s="104" t="s">
        <v>3378</v>
      </c>
      <c r="E52" s="104">
        <v>924.47500000000002</v>
      </c>
      <c r="F52" s="104">
        <v>873.65</v>
      </c>
      <c r="G52" s="104">
        <v>797.66700000000003</v>
      </c>
      <c r="H52" s="104">
        <v>711.11099999999999</v>
      </c>
      <c r="I52" s="104">
        <v>696.18299999999999</v>
      </c>
      <c r="J52" s="104">
        <v>651.91899999999998</v>
      </c>
      <c r="K52" s="104">
        <v>649.23800000000006</v>
      </c>
      <c r="L52" s="7"/>
      <c r="N52" s="4" t="s">
        <v>391</v>
      </c>
      <c r="O52" s="22">
        <v>13.68</v>
      </c>
      <c r="P52" s="21">
        <v>17.23</v>
      </c>
      <c r="Q52" s="22">
        <v>17.21</v>
      </c>
      <c r="R52" s="21">
        <v>11.59</v>
      </c>
      <c r="S52" s="22">
        <v>11.51</v>
      </c>
      <c r="T52" s="21">
        <v>10.42</v>
      </c>
      <c r="U52" s="22">
        <v>5.4</v>
      </c>
      <c r="V52" s="21">
        <v>5.91</v>
      </c>
      <c r="W52" s="22">
        <v>3.08</v>
      </c>
      <c r="X52" s="21">
        <v>11.14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21.577000000000002</v>
      </c>
      <c r="P53" s="58">
        <f t="shared" ref="P53:X53" si="0">C86</f>
        <v>21.335999999999999</v>
      </c>
      <c r="Q53" s="58">
        <f t="shared" si="0"/>
        <v>21.263000000000002</v>
      </c>
      <c r="R53" s="58">
        <f t="shared" si="0"/>
        <v>20.91</v>
      </c>
      <c r="S53" s="58">
        <f t="shared" si="0"/>
        <v>21.518999999999998</v>
      </c>
      <c r="T53" s="58">
        <f t="shared" si="0"/>
        <v>21.376999999999999</v>
      </c>
      <c r="U53" s="58">
        <f t="shared" si="0"/>
        <v>21.417999999999999</v>
      </c>
      <c r="V53" s="58">
        <f t="shared" si="0"/>
        <v>21.42</v>
      </c>
      <c r="W53" s="58">
        <f t="shared" si="0"/>
        <v>21.4</v>
      </c>
      <c r="X53" s="58">
        <f t="shared" si="0"/>
        <v>21.143999999999998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>
        <f>O53*O7/100</f>
        <v>1229.0302354000003</v>
      </c>
      <c r="P54" s="43">
        <f t="shared" ref="P54:X54" si="1">P53*P7/100</f>
        <v>1116.9929399999999</v>
      </c>
      <c r="Q54" s="42">
        <f t="shared" si="1"/>
        <v>994.00697660000003</v>
      </c>
      <c r="R54" s="43">
        <f t="shared" si="1"/>
        <v>896.363607</v>
      </c>
      <c r="S54" s="42">
        <f t="shared" si="1"/>
        <v>867.05645939999999</v>
      </c>
      <c r="T54" s="43">
        <f t="shared" si="1"/>
        <v>758.52864180000006</v>
      </c>
      <c r="U54" s="42">
        <f t="shared" si="1"/>
        <v>641.19280779999997</v>
      </c>
      <c r="V54" s="43">
        <f t="shared" si="1"/>
        <v>617.05236600000001</v>
      </c>
      <c r="W54" s="42">
        <f t="shared" si="1"/>
        <v>582.23835999999983</v>
      </c>
      <c r="X54" s="43">
        <f t="shared" si="1"/>
        <v>578.97346559999994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>
        <f t="shared" ref="O55:X55" si="2">O53*O8/100</f>
        <v>156.55192350000002</v>
      </c>
      <c r="P55" s="43">
        <f t="shared" si="2"/>
        <v>172.4119488</v>
      </c>
      <c r="Q55" s="42">
        <f t="shared" si="2"/>
        <v>173.23391360000002</v>
      </c>
      <c r="R55" s="43">
        <f t="shared" si="2"/>
        <v>89.998731000000006</v>
      </c>
      <c r="S55" s="42">
        <f t="shared" si="2"/>
        <v>97.771576499999995</v>
      </c>
      <c r="T55" s="43">
        <f t="shared" si="2"/>
        <v>77.389015399999991</v>
      </c>
      <c r="U55" s="42">
        <f t="shared" si="2"/>
        <v>58.08989960000001</v>
      </c>
      <c r="V55" s="43">
        <f t="shared" si="2"/>
        <v>58.952124000000012</v>
      </c>
      <c r="W55" s="42">
        <f t="shared" si="2"/>
        <v>28.048979999999997</v>
      </c>
      <c r="X55" s="43">
        <f t="shared" si="2"/>
        <v>70.240367999999989</v>
      </c>
    </row>
    <row r="56" spans="1:24" ht="19.899999999999999" customHeight="1" x14ac:dyDescent="0.25">
      <c r="A56" s="6" t="s">
        <v>44</v>
      </c>
      <c r="B56" s="104">
        <v>14.864000000000001</v>
      </c>
      <c r="C56" s="104">
        <v>15.128</v>
      </c>
      <c r="D56" s="104">
        <v>13.456</v>
      </c>
      <c r="E56" s="104">
        <v>17.225999999999999</v>
      </c>
      <c r="F56" s="104">
        <v>11.656000000000001</v>
      </c>
      <c r="G56" s="104">
        <v>10.888999999999999</v>
      </c>
      <c r="H56" s="104">
        <v>9.516</v>
      </c>
      <c r="I56" s="104">
        <v>14.432</v>
      </c>
      <c r="J56" s="104">
        <v>28.47</v>
      </c>
      <c r="K56" s="104">
        <v>27.225999999999999</v>
      </c>
      <c r="L56" s="7"/>
      <c r="N56" s="44" t="s">
        <v>397</v>
      </c>
      <c r="O56" s="45">
        <f>B135/100</f>
        <v>0.01</v>
      </c>
      <c r="P56" s="45">
        <f t="shared" ref="P56:X56" si="3">C135/100</f>
        <v>0.02</v>
      </c>
      <c r="Q56" s="45">
        <f t="shared" si="3"/>
        <v>0.14000000000000001</v>
      </c>
      <c r="R56" s="45">
        <f t="shared" si="3"/>
        <v>0.2</v>
      </c>
      <c r="S56" s="45">
        <f t="shared" si="3"/>
        <v>0.02</v>
      </c>
      <c r="T56" s="45">
        <f t="shared" si="3"/>
        <v>0.08</v>
      </c>
      <c r="U56" s="45">
        <f t="shared" si="3"/>
        <v>-0.08</v>
      </c>
      <c r="V56" s="45">
        <f t="shared" si="3"/>
        <v>0.27</v>
      </c>
      <c r="W56" s="45">
        <f t="shared" si="3"/>
        <v>-0.09</v>
      </c>
      <c r="X56" s="45">
        <f t="shared" si="3"/>
        <v>0.26</v>
      </c>
    </row>
    <row r="57" spans="1:24" ht="19.899999999999999" customHeight="1" x14ac:dyDescent="0.25">
      <c r="A57" s="8" t="s">
        <v>45</v>
      </c>
      <c r="B57" s="105">
        <v>14.864000000000001</v>
      </c>
      <c r="C57" s="105">
        <v>15.128</v>
      </c>
      <c r="D57" s="105">
        <v>13.456</v>
      </c>
      <c r="E57" s="105">
        <v>17.225999999999999</v>
      </c>
      <c r="F57" s="105">
        <v>11.656000000000001</v>
      </c>
      <c r="G57" s="105">
        <v>10.888999999999999</v>
      </c>
      <c r="H57" s="105">
        <v>9.516</v>
      </c>
      <c r="I57" s="105">
        <v>14.432</v>
      </c>
      <c r="J57" s="105">
        <v>8.4700000000000006</v>
      </c>
      <c r="K57" s="105">
        <v>7.226</v>
      </c>
      <c r="L57" s="9"/>
      <c r="N57" s="41" t="s">
        <v>398</v>
      </c>
      <c r="O57" s="46">
        <f>(B30+B29+B28)-(B66+B68)</f>
        <v>1320.4290000000001</v>
      </c>
      <c r="P57" s="46">
        <f t="shared" ref="P57:X57" si="4">(C30+C29+C28)-(C66+C68)</f>
        <v>1171.7549999999999</v>
      </c>
      <c r="Q57" s="46">
        <f t="shared" si="4"/>
        <v>967.8929999999998</v>
      </c>
      <c r="R57" s="46">
        <f t="shared" si="4"/>
        <v>870.42100000000005</v>
      </c>
      <c r="S57" s="46">
        <f t="shared" si="4"/>
        <v>887.74400000000014</v>
      </c>
      <c r="T57" s="46">
        <f t="shared" si="4"/>
        <v>732.41100000000006</v>
      </c>
      <c r="U57" s="46">
        <f t="shared" si="4"/>
        <v>619.779</v>
      </c>
      <c r="V57" s="46">
        <f t="shared" si="4"/>
        <v>693.78300000000002</v>
      </c>
      <c r="W57" s="46">
        <f t="shared" si="4"/>
        <v>530.22299999999996</v>
      </c>
      <c r="X57" s="46">
        <f t="shared" si="4"/>
        <v>521.48400000000004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>
        <f>B20</f>
        <v>22.655999999999999</v>
      </c>
      <c r="P58" s="46">
        <f t="shared" ref="P58:X58" si="5">C20</f>
        <v>22.454999999999998</v>
      </c>
      <c r="Q58" s="46">
        <f t="shared" si="5"/>
        <v>23.189</v>
      </c>
      <c r="R58" s="46">
        <f t="shared" si="5"/>
        <v>25.12</v>
      </c>
      <c r="S58" s="46">
        <f t="shared" si="5"/>
        <v>23.148</v>
      </c>
      <c r="T58" s="46">
        <f t="shared" si="5"/>
        <v>30.481999999999999</v>
      </c>
      <c r="U58" s="46">
        <f t="shared" si="5"/>
        <v>32.625</v>
      </c>
      <c r="V58" s="46">
        <f t="shared" si="5"/>
        <v>17.651</v>
      </c>
      <c r="W58" s="46">
        <f t="shared" si="5"/>
        <v>16.774000000000001</v>
      </c>
      <c r="X58" s="46">
        <f t="shared" si="5"/>
        <v>30.942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>
        <f>O57+O58</f>
        <v>1343.085</v>
      </c>
      <c r="P59" s="48">
        <f t="shared" ref="P59:X59" si="6">P57+P58</f>
        <v>1194.2099999999998</v>
      </c>
      <c r="Q59" s="47">
        <f t="shared" si="6"/>
        <v>991.08199999999977</v>
      </c>
      <c r="R59" s="48">
        <f t="shared" si="6"/>
        <v>895.54100000000005</v>
      </c>
      <c r="S59" s="47">
        <f t="shared" si="6"/>
        <v>910.89200000000017</v>
      </c>
      <c r="T59" s="48">
        <f t="shared" si="6"/>
        <v>762.89300000000003</v>
      </c>
      <c r="U59" s="47">
        <f t="shared" si="6"/>
        <v>652.404</v>
      </c>
      <c r="V59" s="48">
        <f t="shared" si="6"/>
        <v>711.43399999999997</v>
      </c>
      <c r="W59" s="47">
        <f t="shared" si="6"/>
        <v>546.99699999999996</v>
      </c>
      <c r="X59" s="48">
        <f t="shared" si="6"/>
        <v>552.42600000000004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B146</f>
        <v>2.8210000000000002</v>
      </c>
      <c r="P60" s="46">
        <f t="shared" ref="P60:X60" si="7">C146</f>
        <v>2.7410000000000001</v>
      </c>
      <c r="Q60" s="46">
        <f t="shared" si="7"/>
        <v>4.883</v>
      </c>
      <c r="R60" s="46">
        <f t="shared" si="7"/>
        <v>2.8109999999999999</v>
      </c>
      <c r="S60" s="46">
        <f t="shared" si="7"/>
        <v>2.4369999999999998</v>
      </c>
      <c r="T60" s="46">
        <f t="shared" si="7"/>
        <v>1.917</v>
      </c>
      <c r="U60" s="46">
        <f t="shared" si="7"/>
        <v>4.016</v>
      </c>
      <c r="V60" s="46">
        <f t="shared" si="7"/>
        <v>5.7030000000000003</v>
      </c>
      <c r="W60" s="46">
        <f t="shared" si="7"/>
        <v>4.6769999999999996</v>
      </c>
      <c r="X60" s="46">
        <f t="shared" si="7"/>
        <v>6.6289999999999996</v>
      </c>
    </row>
    <row r="61" spans="1:24" ht="19.899999999999999" customHeight="1" x14ac:dyDescent="0.25">
      <c r="A61" s="8" t="s">
        <v>49</v>
      </c>
      <c r="B61" s="105">
        <v>0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20</v>
      </c>
      <c r="K61" s="105">
        <v>20</v>
      </c>
      <c r="L61" s="9"/>
      <c r="N61" s="41" t="s">
        <v>402</v>
      </c>
      <c r="O61" s="49">
        <f>B165/B163</f>
        <v>0.22481599631031768</v>
      </c>
      <c r="P61" s="49">
        <f t="shared" ref="P61:X61" si="8">C165/C163</f>
        <v>0.22768734503661073</v>
      </c>
      <c r="Q61" s="49">
        <f>D165/D163</f>
        <v>0.22209858583278988</v>
      </c>
      <c r="R61" s="49">
        <f t="shared" si="8"/>
        <v>0.19248707289871236</v>
      </c>
      <c r="S61" s="49">
        <f t="shared" si="8"/>
        <v>0.26979058309343529</v>
      </c>
      <c r="T61" s="49">
        <f t="shared" si="8"/>
        <v>0.2503098365969455</v>
      </c>
      <c r="U61" s="49">
        <f t="shared" si="8"/>
        <v>0.23001220265922884</v>
      </c>
      <c r="V61" s="49">
        <f t="shared" si="8"/>
        <v>0.17838218788337551</v>
      </c>
      <c r="W61" s="49">
        <f t="shared" si="8"/>
        <v>0.18630136986301368</v>
      </c>
      <c r="X61" s="49">
        <f t="shared" si="8"/>
        <v>0.26467631984873363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223.05500000000001</v>
      </c>
      <c r="P62" s="46">
        <f t="shared" ref="P62:X62" si="9">C154</f>
        <v>269.37900000000002</v>
      </c>
      <c r="Q62" s="46">
        <f t="shared" si="9"/>
        <v>237.11699999999999</v>
      </c>
      <c r="R62" s="46">
        <f t="shared" si="9"/>
        <v>113.062</v>
      </c>
      <c r="S62" s="46">
        <f t="shared" si="9"/>
        <v>130.953</v>
      </c>
      <c r="T62" s="46">
        <f t="shared" si="9"/>
        <v>108.542</v>
      </c>
      <c r="U62" s="46">
        <f t="shared" si="9"/>
        <v>69.753</v>
      </c>
      <c r="V62" s="46">
        <f t="shared" si="9"/>
        <v>88.063999999999993</v>
      </c>
      <c r="W62" s="46">
        <f t="shared" si="9"/>
        <v>48.808999999999997</v>
      </c>
      <c r="X62" s="46">
        <f t="shared" si="9"/>
        <v>99.432000000000002</v>
      </c>
    </row>
    <row r="63" spans="1:24" ht="19.899999999999999" customHeight="1" x14ac:dyDescent="0.25">
      <c r="A63" s="8" t="s">
        <v>50</v>
      </c>
      <c r="B63" s="107">
        <v>0</v>
      </c>
      <c r="C63" s="107">
        <v>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4"/>
      <c r="N63" s="44" t="s">
        <v>404</v>
      </c>
      <c r="O63" s="50">
        <f>O62*(1-O61)</f>
        <v>172.90866794300209</v>
      </c>
      <c r="P63" s="48">
        <f t="shared" ref="P63:X63" si="10">P62*(1-P61)</f>
        <v>208.04481068138287</v>
      </c>
      <c r="Q63" s="50">
        <f t="shared" si="10"/>
        <v>184.45364962308636</v>
      </c>
      <c r="R63" s="48">
        <f t="shared" si="10"/>
        <v>91.299026563925779</v>
      </c>
      <c r="S63" s="50">
        <f t="shared" si="10"/>
        <v>95.623113772165368</v>
      </c>
      <c r="T63" s="48">
        <f t="shared" si="10"/>
        <v>81.372869716094343</v>
      </c>
      <c r="U63" s="50">
        <f t="shared" si="10"/>
        <v>53.708958827910813</v>
      </c>
      <c r="V63" s="48">
        <f t="shared" si="10"/>
        <v>72.354951006238409</v>
      </c>
      <c r="W63" s="50">
        <f t="shared" si="10"/>
        <v>39.715816438356164</v>
      </c>
      <c r="X63" s="48">
        <f t="shared" si="10"/>
        <v>73.114704164800713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>
        <f>(O63+O60)-(O59-P59+O60)</f>
        <v>24.033667943001859</v>
      </c>
      <c r="P64" s="53">
        <f t="shared" ref="P64:V64" si="11">(P63+P60)-(P59-Q59+P60)</f>
        <v>4.9168106813828274</v>
      </c>
      <c r="Q64" s="52">
        <f t="shared" si="11"/>
        <v>88.912649623086665</v>
      </c>
      <c r="R64" s="53">
        <f t="shared" si="11"/>
        <v>106.65002656392588</v>
      </c>
      <c r="S64" s="52">
        <f t="shared" si="11"/>
        <v>-52.375886227834783</v>
      </c>
      <c r="T64" s="53">
        <f t="shared" si="11"/>
        <v>-29.11613028390569</v>
      </c>
      <c r="U64" s="52">
        <f t="shared" si="11"/>
        <v>112.73895882791078</v>
      </c>
      <c r="V64" s="53">
        <f t="shared" si="11"/>
        <v>-92.082048993761603</v>
      </c>
      <c r="W64" s="52">
        <f>(W63+W60)-(W59-X59+W60)</f>
        <v>45.144816438356251</v>
      </c>
      <c r="X64" s="53">
        <f>(X63+X60)-(X59+X60)</f>
        <v>-479.31129583519936</v>
      </c>
    </row>
    <row r="65" spans="1:24" ht="19.899999999999999" customHeight="1" thickBot="1" x14ac:dyDescent="0.3">
      <c r="A65" s="8" t="s">
        <v>51</v>
      </c>
      <c r="B65" s="107">
        <v>476.89499999999998</v>
      </c>
      <c r="C65" s="107">
        <v>428.57900000000001</v>
      </c>
      <c r="D65" s="107">
        <v>342.68599999999998</v>
      </c>
      <c r="E65" s="107">
        <v>341.40300000000002</v>
      </c>
      <c r="F65" s="107">
        <v>350.52</v>
      </c>
      <c r="G65" s="107">
        <v>249.50200000000001</v>
      </c>
      <c r="H65" s="107">
        <v>182.072</v>
      </c>
      <c r="I65" s="107">
        <v>252.70599999999999</v>
      </c>
      <c r="J65" s="107">
        <v>184.19499999999999</v>
      </c>
      <c r="K65" s="107">
        <v>212.27</v>
      </c>
      <c r="L65" s="14"/>
      <c r="N65" s="54" t="s">
        <v>406</v>
      </c>
      <c r="O65" s="55">
        <f>O64/O55</f>
        <v>0.15351882880571477</v>
      </c>
      <c r="P65" s="56">
        <f>P64/P55</f>
        <v>2.8517807005861227E-2</v>
      </c>
      <c r="Q65" s="57">
        <f t="shared" ref="Q65:X65" si="12">Q64/Q55</f>
        <v>0.51325198268271788</v>
      </c>
      <c r="R65" s="56">
        <f t="shared" si="12"/>
        <v>1.1850170038944867</v>
      </c>
      <c r="S65" s="57">
        <f t="shared" si="12"/>
        <v>-0.53569644781001136</v>
      </c>
      <c r="T65" s="56">
        <f t="shared" si="12"/>
        <v>-0.37623078848352542</v>
      </c>
      <c r="U65" s="57">
        <f t="shared" si="12"/>
        <v>1.940766976775955</v>
      </c>
      <c r="V65" s="56">
        <f t="shared" si="12"/>
        <v>-1.5619801755363656</v>
      </c>
      <c r="W65" s="57">
        <f t="shared" si="12"/>
        <v>1.6094993984935015</v>
      </c>
      <c r="X65" s="56">
        <f t="shared" si="12"/>
        <v>-6.8238722188243583</v>
      </c>
    </row>
    <row r="66" spans="1:24" ht="19.899999999999999" customHeight="1" x14ac:dyDescent="0.25">
      <c r="A66" s="6" t="s">
        <v>52</v>
      </c>
      <c r="B66" s="106">
        <v>263.8</v>
      </c>
      <c r="C66" s="106">
        <v>269.01499999999999</v>
      </c>
      <c r="D66" s="106">
        <v>267.666</v>
      </c>
      <c r="E66" s="106">
        <v>257.21499999999997</v>
      </c>
      <c r="F66" s="106">
        <v>208.98</v>
      </c>
      <c r="G66" s="106">
        <v>194.45099999999999</v>
      </c>
      <c r="H66" s="106">
        <v>164.27699999999999</v>
      </c>
      <c r="I66" s="106">
        <v>163.821</v>
      </c>
      <c r="J66" s="106">
        <v>182.13399999999999</v>
      </c>
      <c r="K66" s="106">
        <v>204.81800000000001</v>
      </c>
      <c r="L66" s="10"/>
      <c r="N66" s="61" t="s">
        <v>407</v>
      </c>
      <c r="O66" s="63">
        <f>B11</f>
        <v>31.431999999999999</v>
      </c>
      <c r="P66" s="63">
        <f t="shared" ref="P66:X66" si="13">C11</f>
        <v>32.06</v>
      </c>
      <c r="Q66" s="63">
        <f t="shared" si="13"/>
        <v>31.521999999999998</v>
      </c>
      <c r="R66" s="63">
        <f t="shared" si="13"/>
        <v>32.758000000000003</v>
      </c>
      <c r="S66" s="63">
        <f t="shared" si="13"/>
        <v>29.978000000000002</v>
      </c>
      <c r="T66" s="63">
        <f t="shared" si="13"/>
        <v>30.878</v>
      </c>
      <c r="U66" s="63">
        <f t="shared" si="13"/>
        <v>29.51</v>
      </c>
      <c r="V66" s="63">
        <f t="shared" si="13"/>
        <v>47.773000000000003</v>
      </c>
      <c r="W66" s="63">
        <f t="shared" si="13"/>
        <v>43.484000000000002</v>
      </c>
      <c r="X66" s="63">
        <f t="shared" si="13"/>
        <v>37.991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1,665,941</v>
      </c>
      <c r="P67" s="63" t="str">
        <f t="shared" ref="P67:X67" si="14">C34</f>
        <v>1,525,976</v>
      </c>
      <c r="Q67" s="63" t="str">
        <f t="shared" si="14"/>
        <v>1,307,160</v>
      </c>
      <c r="R67" s="63" t="str">
        <f t="shared" si="14"/>
        <v>1,218,640</v>
      </c>
      <c r="S67" s="63" t="str">
        <f t="shared" si="14"/>
        <v>1,174,142</v>
      </c>
      <c r="T67" s="63">
        <f t="shared" si="14"/>
        <v>995.47400000000005</v>
      </c>
      <c r="U67" s="63">
        <f t="shared" si="14"/>
        <v>841.48299999999995</v>
      </c>
      <c r="V67" s="63">
        <f t="shared" si="14"/>
        <v>901.39300000000003</v>
      </c>
      <c r="W67" s="63">
        <f t="shared" si="14"/>
        <v>807.91800000000001</v>
      </c>
      <c r="X67" s="63">
        <f t="shared" si="14"/>
        <v>838.11599999999999</v>
      </c>
    </row>
    <row r="68" spans="1:24" ht="19.899999999999999" customHeight="1" x14ac:dyDescent="0.25">
      <c r="A68" s="6" t="s">
        <v>54</v>
      </c>
      <c r="B68" s="106">
        <v>20.49</v>
      </c>
      <c r="C68" s="106">
        <v>26.443999999999999</v>
      </c>
      <c r="D68" s="106">
        <v>15.757</v>
      </c>
      <c r="E68" s="106">
        <v>13.170999999999999</v>
      </c>
      <c r="F68" s="106">
        <v>12.667</v>
      </c>
      <c r="G68" s="106">
        <v>17.402999999999999</v>
      </c>
      <c r="H68" s="106">
        <v>5.6289999999999996</v>
      </c>
      <c r="I68" s="106">
        <v>4.16</v>
      </c>
      <c r="J68" s="106">
        <v>2.0609999999999999</v>
      </c>
      <c r="K68" s="106">
        <v>7.452</v>
      </c>
      <c r="L68" s="10"/>
      <c r="N68" s="61" t="s">
        <v>409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>
        <f t="shared" si="15"/>
        <v>3.1018389229653411E-2</v>
      </c>
      <c r="U68" s="76">
        <f t="shared" si="15"/>
        <v>3.506903882787888E-2</v>
      </c>
      <c r="V68" s="76">
        <f t="shared" si="15"/>
        <v>5.2999080312360981E-2</v>
      </c>
      <c r="W68" s="76">
        <f t="shared" si="15"/>
        <v>5.3822293846652755E-2</v>
      </c>
      <c r="X68" s="76">
        <f t="shared" si="15"/>
        <v>4.5329047530413454E-2</v>
      </c>
    </row>
    <row r="69" spans="1:24" ht="19.899999999999999" customHeight="1" x14ac:dyDescent="0.25">
      <c r="A69" s="8" t="s">
        <v>55</v>
      </c>
      <c r="B69" s="105">
        <v>192.60499999999999</v>
      </c>
      <c r="C69" s="105">
        <v>133.12</v>
      </c>
      <c r="D69" s="105">
        <v>59.262999999999998</v>
      </c>
      <c r="E69" s="105">
        <v>71.016999999999996</v>
      </c>
      <c r="F69" s="105">
        <v>128.87299999999999</v>
      </c>
      <c r="G69" s="105">
        <v>37.648000000000003</v>
      </c>
      <c r="H69" s="105">
        <v>12.166</v>
      </c>
      <c r="I69" s="105">
        <v>84.724999999999994</v>
      </c>
      <c r="J69" s="105">
        <v>0</v>
      </c>
      <c r="K69" s="105">
        <v>0</v>
      </c>
      <c r="L69" s="9"/>
      <c r="N69" s="77" t="s">
        <v>415</v>
      </c>
      <c r="O69" s="79">
        <f>B215</f>
        <v>0</v>
      </c>
      <c r="P69" s="79">
        <f t="shared" ref="P69:X69" si="16">C215</f>
        <v>0</v>
      </c>
      <c r="Q69" s="79">
        <f t="shared" si="16"/>
        <v>0</v>
      </c>
      <c r="R69" s="79">
        <f t="shared" si="16"/>
        <v>0</v>
      </c>
      <c r="S69" s="79">
        <f t="shared" si="16"/>
        <v>0</v>
      </c>
      <c r="T69" s="79">
        <f>G215</f>
        <v>0</v>
      </c>
      <c r="U69" s="79">
        <f t="shared" si="16"/>
        <v>22.381</v>
      </c>
      <c r="V69" s="79">
        <f t="shared" si="16"/>
        <v>0</v>
      </c>
      <c r="W69" s="79">
        <f t="shared" si="16"/>
        <v>0</v>
      </c>
      <c r="X69" s="79">
        <f t="shared" si="16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>
        <f>O69/O66</f>
        <v>0</v>
      </c>
      <c r="P70" s="80">
        <f t="shared" ref="P70:X70" si="17">P69/P66</f>
        <v>0</v>
      </c>
      <c r="Q70" s="80">
        <f t="shared" si="17"/>
        <v>0</v>
      </c>
      <c r="R70" s="80">
        <f t="shared" si="17"/>
        <v>0</v>
      </c>
      <c r="S70" s="80">
        <f t="shared" si="17"/>
        <v>0</v>
      </c>
      <c r="T70" s="80">
        <f>T69/T66</f>
        <v>0</v>
      </c>
      <c r="U70" s="80">
        <f t="shared" si="17"/>
        <v>0.75842087427990512</v>
      </c>
      <c r="V70" s="80">
        <f t="shared" si="17"/>
        <v>0</v>
      </c>
      <c r="W70" s="80">
        <f t="shared" si="17"/>
        <v>0</v>
      </c>
      <c r="X70" s="80">
        <f t="shared" si="17"/>
        <v>0</v>
      </c>
    </row>
    <row r="71" spans="1:24" ht="19.899999999999999" customHeight="1" x14ac:dyDescent="0.25">
      <c r="A71" s="8" t="s">
        <v>56</v>
      </c>
      <c r="B71" s="107">
        <v>491.75900000000001</v>
      </c>
      <c r="C71" s="107">
        <v>443.70699999999999</v>
      </c>
      <c r="D71" s="107">
        <v>356.142</v>
      </c>
      <c r="E71" s="107">
        <v>358.62900000000002</v>
      </c>
      <c r="F71" s="107">
        <v>362.17599999999999</v>
      </c>
      <c r="G71" s="107">
        <v>260.39100000000002</v>
      </c>
      <c r="H71" s="107">
        <v>191.58799999999999</v>
      </c>
      <c r="I71" s="107">
        <v>267.13799999999998</v>
      </c>
      <c r="J71" s="107">
        <v>212.66499999999999</v>
      </c>
      <c r="K71" s="107">
        <v>239.49600000000001</v>
      </c>
      <c r="L71" s="14"/>
    </row>
    <row r="72" spans="1:24" ht="19.899999999999999" customHeight="1" x14ac:dyDescent="0.25">
      <c r="A72" s="6" t="s">
        <v>57</v>
      </c>
      <c r="B72" s="104" t="s">
        <v>3366</v>
      </c>
      <c r="C72" s="104" t="s">
        <v>3367</v>
      </c>
      <c r="D72" s="104" t="s">
        <v>3368</v>
      </c>
      <c r="E72" s="104" t="s">
        <v>3369</v>
      </c>
      <c r="F72" s="104" t="s">
        <v>3370</v>
      </c>
      <c r="G72" s="104" t="s">
        <v>3371</v>
      </c>
      <c r="H72" s="104">
        <v>902.69899999999996</v>
      </c>
      <c r="I72" s="104">
        <v>963.32100000000003</v>
      </c>
      <c r="J72" s="104">
        <v>864.58399999999995</v>
      </c>
      <c r="K72" s="104">
        <v>888.73400000000004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 t="s">
        <v>3379</v>
      </c>
      <c r="C75" s="107" t="s">
        <v>3380</v>
      </c>
      <c r="D75" s="107">
        <v>909.19399999999996</v>
      </c>
      <c r="E75" s="107">
        <v>799.404</v>
      </c>
      <c r="F75" s="107">
        <v>758.87099999999998</v>
      </c>
      <c r="G75" s="107">
        <v>694.76300000000003</v>
      </c>
      <c r="H75" s="107">
        <v>607.61300000000006</v>
      </c>
      <c r="I75" s="107">
        <v>609.08100000000002</v>
      </c>
      <c r="J75" s="107">
        <v>533.39200000000005</v>
      </c>
      <c r="K75" s="107">
        <v>521.48400000000004</v>
      </c>
      <c r="L75" s="14"/>
    </row>
    <row r="76" spans="1:24" ht="19.899999999999999" customHeight="1" x14ac:dyDescent="0.25">
      <c r="A76" s="6" t="s">
        <v>60</v>
      </c>
      <c r="B76" s="104" t="s">
        <v>3381</v>
      </c>
      <c r="C76" s="104" t="s">
        <v>3382</v>
      </c>
      <c r="D76" s="104" t="s">
        <v>3383</v>
      </c>
      <c r="E76" s="104">
        <v>941.70100000000002</v>
      </c>
      <c r="F76" s="104">
        <v>885.30600000000004</v>
      </c>
      <c r="G76" s="104">
        <v>808.55600000000004</v>
      </c>
      <c r="H76" s="104">
        <v>720.62699999999995</v>
      </c>
      <c r="I76" s="104">
        <v>710.61500000000001</v>
      </c>
      <c r="J76" s="104">
        <v>680.38900000000001</v>
      </c>
      <c r="K76" s="104">
        <v>676.46400000000006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21.513000000000002</v>
      </c>
      <c r="C80" s="105">
        <v>21.614999999999998</v>
      </c>
      <c r="D80" s="105">
        <v>21.34</v>
      </c>
      <c r="E80" s="105">
        <v>21.268000000000001</v>
      </c>
      <c r="F80" s="105">
        <v>20.905000000000001</v>
      </c>
      <c r="G80" s="105">
        <v>21.353999999999999</v>
      </c>
      <c r="H80" s="105">
        <v>22.646000000000001</v>
      </c>
      <c r="I80" s="105">
        <v>22.646000000000001</v>
      </c>
      <c r="J80" s="105">
        <v>22.646000000000001</v>
      </c>
      <c r="K80" s="105">
        <v>22.646000000000001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30</v>
      </c>
      <c r="C82" s="105">
        <v>30</v>
      </c>
      <c r="D82" s="105">
        <v>30</v>
      </c>
      <c r="E82" s="105">
        <v>30</v>
      </c>
      <c r="F82" s="105">
        <v>30</v>
      </c>
      <c r="G82" s="105">
        <v>30</v>
      </c>
      <c r="H82" s="105">
        <v>30</v>
      </c>
      <c r="I82" s="105">
        <v>30</v>
      </c>
      <c r="J82" s="105">
        <v>30</v>
      </c>
      <c r="K82" s="105">
        <v>30</v>
      </c>
      <c r="L82" s="9"/>
    </row>
    <row r="83" spans="1:12" ht="19.899999999999999" customHeight="1" x14ac:dyDescent="0.25">
      <c r="A83" s="6" t="s">
        <v>65</v>
      </c>
      <c r="B83" s="106">
        <v>1</v>
      </c>
      <c r="C83" s="106">
        <v>1</v>
      </c>
      <c r="D83" s="106">
        <v>1</v>
      </c>
      <c r="E83" s="106">
        <v>1</v>
      </c>
      <c r="F83" s="106">
        <v>1</v>
      </c>
      <c r="G83" s="106">
        <v>1</v>
      </c>
      <c r="H83" s="106">
        <v>1</v>
      </c>
      <c r="I83" s="106">
        <v>1</v>
      </c>
      <c r="J83" s="106">
        <v>1</v>
      </c>
      <c r="K83" s="106">
        <v>1</v>
      </c>
      <c r="L83" s="11"/>
    </row>
    <row r="84" spans="1:12" ht="19.899999999999999" customHeight="1" x14ac:dyDescent="0.25">
      <c r="A84" s="8" t="s">
        <v>66</v>
      </c>
      <c r="B84" s="105">
        <v>20</v>
      </c>
      <c r="C84" s="105">
        <v>20</v>
      </c>
      <c r="D84" s="105">
        <v>20</v>
      </c>
      <c r="E84" s="105">
        <v>20</v>
      </c>
      <c r="F84" s="105">
        <v>20</v>
      </c>
      <c r="G84" s="105">
        <v>20</v>
      </c>
      <c r="H84" s="105">
        <v>20</v>
      </c>
      <c r="I84" s="105">
        <v>20</v>
      </c>
      <c r="J84" s="105">
        <v>20</v>
      </c>
      <c r="K84" s="105">
        <v>20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21.577000000000002</v>
      </c>
      <c r="C86" s="105">
        <v>21.335999999999999</v>
      </c>
      <c r="D86" s="105">
        <v>21.263000000000002</v>
      </c>
      <c r="E86" s="105">
        <v>20.91</v>
      </c>
      <c r="F86" s="105">
        <v>21.518999999999998</v>
      </c>
      <c r="G86" s="105">
        <v>21.376999999999999</v>
      </c>
      <c r="H86" s="105">
        <v>21.417999999999999</v>
      </c>
      <c r="I86" s="105">
        <v>21.42</v>
      </c>
      <c r="J86" s="105">
        <v>21.4</v>
      </c>
      <c r="K86" s="105">
        <v>21.143999999999998</v>
      </c>
      <c r="L86" s="9"/>
    </row>
    <row r="87" spans="1:12" ht="19.899999999999999" customHeight="1" x14ac:dyDescent="0.25">
      <c r="A87" s="6" t="s">
        <v>69</v>
      </c>
      <c r="B87" s="106">
        <v>21.513000000000002</v>
      </c>
      <c r="C87" s="106">
        <v>21.614999999999998</v>
      </c>
      <c r="D87" s="106">
        <v>21.920999999999999</v>
      </c>
      <c r="E87" s="106">
        <v>22.428999999999998</v>
      </c>
      <c r="F87" s="106">
        <v>22.646000000000001</v>
      </c>
      <c r="G87" s="106">
        <v>22.286000000000001</v>
      </c>
      <c r="H87" s="106">
        <v>22.349</v>
      </c>
      <c r="I87" s="106">
        <v>22.35</v>
      </c>
      <c r="J87" s="106">
        <v>0</v>
      </c>
      <c r="K87" s="106">
        <v>0</v>
      </c>
      <c r="L87" s="10"/>
    </row>
    <row r="88" spans="1:12" ht="19.899999999999999" customHeight="1" x14ac:dyDescent="0.25">
      <c r="A88" s="8" t="s">
        <v>70</v>
      </c>
      <c r="B88" s="105">
        <v>1.133</v>
      </c>
      <c r="C88" s="105">
        <v>1.0309999999999999</v>
      </c>
      <c r="D88" s="105">
        <v>1.306</v>
      </c>
      <c r="E88" s="105">
        <v>1.3779999999999999</v>
      </c>
      <c r="F88" s="105">
        <v>1.7410000000000001</v>
      </c>
      <c r="G88" s="105">
        <v>1.292</v>
      </c>
      <c r="H88" s="105">
        <v>0</v>
      </c>
      <c r="I88" s="105">
        <v>0</v>
      </c>
      <c r="J88" s="105">
        <v>0</v>
      </c>
      <c r="K88" s="105">
        <v>0</v>
      </c>
      <c r="L88" s="9"/>
    </row>
    <row r="89" spans="1:12" ht="19.899999999999999" customHeight="1" x14ac:dyDescent="0.25">
      <c r="A89" s="6" t="s">
        <v>71</v>
      </c>
      <c r="B89" s="106">
        <v>42.435000000000002</v>
      </c>
      <c r="C89" s="106">
        <v>37.834000000000003</v>
      </c>
      <c r="D89" s="106">
        <v>40.517000000000003</v>
      </c>
      <c r="E89" s="106">
        <v>34.142000000000003</v>
      </c>
      <c r="F89" s="106">
        <v>40.369999999999997</v>
      </c>
      <c r="G89" s="106">
        <v>24.925000000000001</v>
      </c>
      <c r="H89" s="106">
        <v>23.684999999999999</v>
      </c>
      <c r="I89" s="106">
        <v>23.600999999999999</v>
      </c>
      <c r="J89" s="106">
        <v>23.600999999999999</v>
      </c>
      <c r="K89" s="106">
        <v>20.376000000000001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9"/>
    </row>
    <row r="95" spans="1:12" ht="19.899999999999999" customHeight="1" x14ac:dyDescent="0.25">
      <c r="A95" s="6" t="s">
        <v>77</v>
      </c>
      <c r="B95" s="106">
        <v>59.186</v>
      </c>
      <c r="C95" s="106">
        <v>49.904000000000003</v>
      </c>
      <c r="D95" s="106">
        <v>23.8</v>
      </c>
      <c r="E95" s="106">
        <v>42.447000000000003</v>
      </c>
      <c r="F95" s="106">
        <v>30.463000000000001</v>
      </c>
      <c r="G95" s="106">
        <v>23.143000000000001</v>
      </c>
      <c r="H95" s="106">
        <v>19.225999999999999</v>
      </c>
      <c r="I95" s="106">
        <v>12.223000000000001</v>
      </c>
      <c r="J95" s="106">
        <v>7.7039999999999997</v>
      </c>
      <c r="K95" s="106">
        <v>3.8420000000000001</v>
      </c>
      <c r="L95" s="10"/>
    </row>
    <row r="96" spans="1:12" ht="19.899999999999999" customHeight="1" x14ac:dyDescent="0.25">
      <c r="A96" s="8" t="s">
        <v>78</v>
      </c>
      <c r="B96" s="105">
        <v>24.314</v>
      </c>
      <c r="C96" s="105">
        <v>43.723999999999997</v>
      </c>
      <c r="D96" s="105">
        <v>55.500999999999998</v>
      </c>
      <c r="E96" s="105">
        <v>75.561999999999998</v>
      </c>
      <c r="F96" s="105">
        <v>69.507000000000005</v>
      </c>
      <c r="G96" s="105">
        <v>19.52</v>
      </c>
      <c r="H96" s="105">
        <v>24.189</v>
      </c>
      <c r="I96" s="105">
        <v>33.802</v>
      </c>
      <c r="J96" s="105">
        <v>35.204000000000001</v>
      </c>
      <c r="K96" s="105">
        <v>36.07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0</v>
      </c>
      <c r="C100" s="105">
        <v>0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1"/>
    </row>
    <row r="102" spans="1:12" ht="19.899999999999999" customHeight="1" x14ac:dyDescent="0.25">
      <c r="A102" s="8" t="s">
        <v>84</v>
      </c>
      <c r="B102" s="105">
        <v>0</v>
      </c>
      <c r="C102" s="105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20</v>
      </c>
      <c r="K102" s="105">
        <v>20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29</v>
      </c>
      <c r="K103" s="106">
        <v>29</v>
      </c>
      <c r="L103" s="10"/>
    </row>
    <row r="104" spans="1:12" ht="19.899999999999999" customHeight="1" x14ac:dyDescent="0.25">
      <c r="A104" s="8" t="s">
        <v>86</v>
      </c>
      <c r="B104" s="105">
        <v>192.60499999999999</v>
      </c>
      <c r="C104" s="105">
        <v>133.12</v>
      </c>
      <c r="D104" s="105">
        <v>59.262999999999998</v>
      </c>
      <c r="E104" s="105">
        <v>71.016999999999996</v>
      </c>
      <c r="F104" s="105">
        <v>128.87299999999999</v>
      </c>
      <c r="G104" s="105">
        <v>37.648000000000003</v>
      </c>
      <c r="H104" s="105">
        <v>12.166</v>
      </c>
      <c r="I104" s="105">
        <v>84.724999999999994</v>
      </c>
      <c r="J104" s="105">
        <v>2.2130000000000001</v>
      </c>
      <c r="K104" s="105">
        <v>0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>
        <v>65.617999999999995</v>
      </c>
      <c r="C107" s="106">
        <v>371.12099999999998</v>
      </c>
      <c r="D107" s="106">
        <v>319.745</v>
      </c>
      <c r="E107" s="106">
        <v>252.702</v>
      </c>
      <c r="F107" s="106">
        <v>238.952</v>
      </c>
      <c r="G107" s="106">
        <v>233.63800000000001</v>
      </c>
      <c r="H107" s="106">
        <v>137.80500000000001</v>
      </c>
      <c r="I107" s="106">
        <v>156.82900000000001</v>
      </c>
      <c r="J107" s="106">
        <v>0</v>
      </c>
      <c r="K107" s="106">
        <v>0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83.028000000000006</v>
      </c>
      <c r="D108" s="105">
        <v>113.557</v>
      </c>
      <c r="E108" s="105">
        <v>167.04400000000001</v>
      </c>
      <c r="F108" s="105">
        <v>74.89</v>
      </c>
      <c r="G108" s="105">
        <v>82.55</v>
      </c>
      <c r="H108" s="105">
        <v>63.277000000000001</v>
      </c>
      <c r="I108" s="105">
        <v>53.161999999999999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9"/>
    </row>
    <row r="111" spans="1:12" ht="19.899999999999999" customHeight="1" x14ac:dyDescent="0.25">
      <c r="A111" s="6" t="s">
        <v>93</v>
      </c>
      <c r="B111" s="106">
        <v>13.673</v>
      </c>
      <c r="C111" s="106">
        <v>22.233000000000001</v>
      </c>
      <c r="D111" s="106">
        <v>27.120999999999999</v>
      </c>
      <c r="E111" s="106">
        <v>15.97</v>
      </c>
      <c r="F111" s="106">
        <v>8.9120000000000008</v>
      </c>
      <c r="G111" s="106">
        <v>12.36</v>
      </c>
      <c r="H111" s="106">
        <v>12.909000000000001</v>
      </c>
      <c r="I111" s="106">
        <v>12.840999999999999</v>
      </c>
      <c r="J111" s="106">
        <v>27.206</v>
      </c>
      <c r="K111" s="106">
        <v>26.006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1"/>
      <c r="L115" s="4"/>
    </row>
    <row r="116" spans="1:13" ht="19.899999999999999" customHeight="1" x14ac:dyDescent="0.25">
      <c r="A116" s="8" t="s">
        <v>98</v>
      </c>
      <c r="B116" s="105">
        <v>10.73</v>
      </c>
      <c r="C116" s="105">
        <v>10.866</v>
      </c>
      <c r="D116" s="105">
        <v>10.696999999999999</v>
      </c>
      <c r="E116" s="105">
        <v>12.946999999999999</v>
      </c>
      <c r="F116" s="105">
        <v>23.52</v>
      </c>
      <c r="G116" s="105">
        <v>28.358000000000001</v>
      </c>
      <c r="H116" s="105">
        <v>26.271999999999998</v>
      </c>
      <c r="I116" s="105">
        <v>4.609</v>
      </c>
      <c r="J116" s="105">
        <v>4.6529999999999996</v>
      </c>
      <c r="K116" s="105">
        <v>4.883</v>
      </c>
      <c r="L116" s="9"/>
    </row>
    <row r="117" spans="1:13" ht="19.899999999999999" customHeight="1" x14ac:dyDescent="0.25">
      <c r="A117" s="6" t="s">
        <v>99</v>
      </c>
      <c r="B117" s="106">
        <v>5.5570000000000004</v>
      </c>
      <c r="C117" s="106">
        <v>6.5519999999999996</v>
      </c>
      <c r="D117" s="106">
        <v>6.9669999999999996</v>
      </c>
      <c r="E117" s="106">
        <v>7.7619999999999996</v>
      </c>
      <c r="F117" s="106">
        <v>4.548</v>
      </c>
      <c r="G117" s="106">
        <v>1.708</v>
      </c>
      <c r="H117" s="106">
        <v>1.718</v>
      </c>
      <c r="I117" s="106">
        <v>4.2240000000000002</v>
      </c>
      <c r="J117" s="106">
        <v>16.334</v>
      </c>
      <c r="K117" s="106">
        <v>17.635999999999999</v>
      </c>
      <c r="L117" s="10"/>
    </row>
    <row r="118" spans="1:13" ht="19.899999999999999" customHeight="1" x14ac:dyDescent="0.25">
      <c r="A118" s="8" t="s">
        <v>100</v>
      </c>
      <c r="B118" s="105">
        <v>2.2029999999999998</v>
      </c>
      <c r="C118" s="105">
        <v>2.415</v>
      </c>
      <c r="D118" s="105">
        <v>2.7810000000000001</v>
      </c>
      <c r="E118" s="105">
        <v>2.5409999999999999</v>
      </c>
      <c r="F118" s="105">
        <v>2.629</v>
      </c>
      <c r="G118" s="105">
        <v>2.8290000000000002</v>
      </c>
      <c r="H118" s="105">
        <v>3.1560000000000001</v>
      </c>
      <c r="I118" s="105">
        <v>6.8620000000000001</v>
      </c>
      <c r="J118" s="105">
        <v>6.5519999999999996</v>
      </c>
      <c r="K118" s="105">
        <v>6.0919999999999996</v>
      </c>
      <c r="L118" s="9"/>
    </row>
    <row r="119" spans="1:13" ht="19.899999999999999" customHeight="1" x14ac:dyDescent="0.25">
      <c r="A119" s="6" t="s">
        <v>101</v>
      </c>
      <c r="B119" s="106">
        <v>4.1660000000000004</v>
      </c>
      <c r="C119" s="106">
        <v>2.6219999999999999</v>
      </c>
      <c r="D119" s="106">
        <v>2.7440000000000002</v>
      </c>
      <c r="E119" s="106">
        <v>1.87</v>
      </c>
      <c r="F119" s="106">
        <v>2.391</v>
      </c>
      <c r="G119" s="106">
        <v>1.587</v>
      </c>
      <c r="H119" s="106">
        <v>1.4790000000000001</v>
      </c>
      <c r="I119" s="106">
        <v>1.956</v>
      </c>
      <c r="J119" s="106">
        <v>1.7250000000000001</v>
      </c>
      <c r="K119" s="106">
        <v>2.331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0</v>
      </c>
      <c r="C121" s="106"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"/>
    </row>
    <row r="122" spans="1:13" ht="19.899999999999999" customHeight="1" x14ac:dyDescent="0.25">
      <c r="A122" s="8" t="s">
        <v>104</v>
      </c>
      <c r="B122" s="105">
        <v>0</v>
      </c>
      <c r="C122" s="105">
        <v>0</v>
      </c>
      <c r="D122" s="105">
        <v>0</v>
      </c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0</v>
      </c>
      <c r="C123" s="106">
        <v>0</v>
      </c>
      <c r="D123" s="106">
        <v>0</v>
      </c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0</v>
      </c>
      <c r="C124" s="105">
        <v>0</v>
      </c>
      <c r="D124" s="105">
        <v>0</v>
      </c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3355</v>
      </c>
      <c r="C131" s="97" t="s">
        <v>3355</v>
      </c>
      <c r="D131" s="97" t="s">
        <v>3355</v>
      </c>
      <c r="E131" s="97" t="s">
        <v>3355</v>
      </c>
      <c r="F131" s="97" t="s">
        <v>3355</v>
      </c>
      <c r="G131" s="97" t="s">
        <v>3355</v>
      </c>
      <c r="H131" s="97" t="s">
        <v>3355</v>
      </c>
      <c r="I131" s="97" t="s">
        <v>3355</v>
      </c>
      <c r="J131" s="97" t="s">
        <v>3355</v>
      </c>
      <c r="K131" s="97" t="s">
        <v>3355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3384</v>
      </c>
      <c r="C134" s="104" t="s">
        <v>3385</v>
      </c>
      <c r="D134" s="104" t="s">
        <v>3386</v>
      </c>
      <c r="E134" s="104" t="s">
        <v>3387</v>
      </c>
      <c r="F134" s="104" t="s">
        <v>3388</v>
      </c>
      <c r="G134" s="104" t="s">
        <v>3389</v>
      </c>
      <c r="H134" s="104" t="s">
        <v>3390</v>
      </c>
      <c r="I134" s="104" t="s">
        <v>3391</v>
      </c>
      <c r="J134" s="104" t="s">
        <v>3392</v>
      </c>
      <c r="K134" s="104" t="s">
        <v>3393</v>
      </c>
      <c r="L134" s="7"/>
    </row>
    <row r="135" spans="1:12" ht="19.899999999999999" customHeight="1" x14ac:dyDescent="0.25">
      <c r="A135" s="8" t="s">
        <v>110</v>
      </c>
      <c r="B135" s="107">
        <v>1</v>
      </c>
      <c r="C135" s="107">
        <v>2</v>
      </c>
      <c r="D135" s="107">
        <v>14</v>
      </c>
      <c r="E135" s="107">
        <v>20</v>
      </c>
      <c r="F135" s="107">
        <v>2</v>
      </c>
      <c r="G135" s="107">
        <v>8</v>
      </c>
      <c r="H135" s="107">
        <v>-8</v>
      </c>
      <c r="I135" s="107">
        <v>27</v>
      </c>
      <c r="J135" s="107">
        <v>-9</v>
      </c>
      <c r="K135" s="107">
        <v>26</v>
      </c>
      <c r="L135" s="13"/>
    </row>
    <row r="136" spans="1:12" ht="19.899999999999999" customHeight="1" x14ac:dyDescent="0.25">
      <c r="A136" s="6" t="s">
        <v>111</v>
      </c>
      <c r="B136" s="104" t="s">
        <v>3394</v>
      </c>
      <c r="C136" s="104" t="s">
        <v>3395</v>
      </c>
      <c r="D136" s="104" t="s">
        <v>3396</v>
      </c>
      <c r="E136" s="104" t="s">
        <v>3397</v>
      </c>
      <c r="F136" s="104" t="s">
        <v>3398</v>
      </c>
      <c r="G136" s="104" t="s">
        <v>3399</v>
      </c>
      <c r="H136" s="104" t="s">
        <v>3400</v>
      </c>
      <c r="I136" s="104" t="s">
        <v>3401</v>
      </c>
      <c r="J136" s="104" t="s">
        <v>3402</v>
      </c>
      <c r="K136" s="104" t="s">
        <v>3403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>
        <v>265.25400000000002</v>
      </c>
      <c r="C138" s="106">
        <v>306.02999999999997</v>
      </c>
      <c r="D138" s="106">
        <v>274.48</v>
      </c>
      <c r="E138" s="106">
        <v>146.47999999999999</v>
      </c>
      <c r="F138" s="106">
        <v>158.85300000000001</v>
      </c>
      <c r="G138" s="106">
        <v>135.27600000000001</v>
      </c>
      <c r="H138" s="106">
        <v>121.96</v>
      </c>
      <c r="I138" s="106">
        <v>140.03</v>
      </c>
      <c r="J138" s="106">
        <v>92.081000000000003</v>
      </c>
      <c r="K138" s="106">
        <v>140.351</v>
      </c>
      <c r="L138" s="10"/>
    </row>
    <row r="139" spans="1:12" ht="19.899999999999999" customHeight="1" x14ac:dyDescent="0.25">
      <c r="A139" s="8" t="s">
        <v>113</v>
      </c>
      <c r="B139" s="107">
        <v>265.25400000000002</v>
      </c>
      <c r="C139" s="107">
        <v>306.02999999999997</v>
      </c>
      <c r="D139" s="107">
        <v>274.48</v>
      </c>
      <c r="E139" s="107">
        <v>146.47999999999999</v>
      </c>
      <c r="F139" s="107">
        <v>158.85300000000001</v>
      </c>
      <c r="G139" s="107">
        <v>135.27600000000001</v>
      </c>
      <c r="H139" s="107">
        <v>121.96</v>
      </c>
      <c r="I139" s="107">
        <v>140.03</v>
      </c>
      <c r="J139" s="107">
        <v>92.081000000000003</v>
      </c>
      <c r="K139" s="107">
        <v>140.351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0</v>
      </c>
      <c r="C141" s="105"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14.154999999999999</v>
      </c>
      <c r="I141" s="105">
        <v>0</v>
      </c>
      <c r="J141" s="105">
        <v>0</v>
      </c>
      <c r="K141" s="105">
        <v>0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>
        <v>21.972000000000001</v>
      </c>
      <c r="C143" s="105">
        <v>17.376000000000001</v>
      </c>
      <c r="D143" s="105">
        <v>16.526</v>
      </c>
      <c r="E143" s="105">
        <v>16.196000000000002</v>
      </c>
      <c r="F143" s="105">
        <v>11.256</v>
      </c>
      <c r="G143" s="105">
        <v>11.305999999999999</v>
      </c>
      <c r="H143" s="105">
        <v>15.092000000000001</v>
      </c>
      <c r="I143" s="105">
        <v>20.571999999999999</v>
      </c>
      <c r="J143" s="105">
        <v>15.319000000000001</v>
      </c>
      <c r="K143" s="105">
        <v>11.938000000000001</v>
      </c>
      <c r="L143" s="9"/>
    </row>
    <row r="144" spans="1:12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1"/>
    </row>
    <row r="145" spans="1:12" ht="19.899999999999999" customHeight="1" x14ac:dyDescent="0.25">
      <c r="A145" s="8" t="s">
        <v>118</v>
      </c>
      <c r="B145" s="105">
        <v>0</v>
      </c>
      <c r="C145" s="105">
        <v>0</v>
      </c>
      <c r="D145" s="105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9"/>
    </row>
    <row r="146" spans="1:12" ht="19.899999999999999" customHeight="1" x14ac:dyDescent="0.25">
      <c r="A146" s="6" t="s">
        <v>119</v>
      </c>
      <c r="B146" s="106">
        <v>2.8210000000000002</v>
      </c>
      <c r="C146" s="106">
        <v>2.7410000000000001</v>
      </c>
      <c r="D146" s="106">
        <v>4.883</v>
      </c>
      <c r="E146" s="106">
        <v>2.8109999999999999</v>
      </c>
      <c r="F146" s="106">
        <v>2.4369999999999998</v>
      </c>
      <c r="G146" s="106">
        <v>1.917</v>
      </c>
      <c r="H146" s="106">
        <v>4.016</v>
      </c>
      <c r="I146" s="106">
        <v>5.7030000000000003</v>
      </c>
      <c r="J146" s="106">
        <v>4.6769999999999996</v>
      </c>
      <c r="K146" s="106">
        <v>6.6289999999999996</v>
      </c>
      <c r="L146" s="10"/>
    </row>
    <row r="147" spans="1:12" ht="19.899999999999999" customHeight="1" x14ac:dyDescent="0.25">
      <c r="A147" s="8" t="s">
        <v>120</v>
      </c>
      <c r="B147" s="105">
        <v>1.718</v>
      </c>
      <c r="C147" s="105">
        <v>1.546</v>
      </c>
      <c r="D147" s="105">
        <v>1.522</v>
      </c>
      <c r="E147" s="105">
        <v>0</v>
      </c>
      <c r="F147" s="105">
        <v>0</v>
      </c>
      <c r="G147" s="105">
        <v>0</v>
      </c>
      <c r="H147" s="105">
        <v>1.462</v>
      </c>
      <c r="I147" s="105">
        <v>1.643</v>
      </c>
      <c r="J147" s="105">
        <v>1.099</v>
      </c>
      <c r="K147" s="105">
        <v>921</v>
      </c>
      <c r="L147" s="9"/>
    </row>
    <row r="148" spans="1:12" ht="19.899999999999999" customHeight="1" x14ac:dyDescent="0.25">
      <c r="A148" s="6" t="s">
        <v>121</v>
      </c>
      <c r="B148" s="106">
        <v>15.688000000000001</v>
      </c>
      <c r="C148" s="106">
        <v>14.988</v>
      </c>
      <c r="D148" s="106">
        <v>14.432</v>
      </c>
      <c r="E148" s="106">
        <v>14.411</v>
      </c>
      <c r="F148" s="106">
        <v>14.207000000000001</v>
      </c>
      <c r="G148" s="106">
        <v>13.510999999999999</v>
      </c>
      <c r="H148" s="106">
        <v>17.481999999999999</v>
      </c>
      <c r="I148" s="106">
        <v>24.047999999999998</v>
      </c>
      <c r="J148" s="106">
        <v>22.177</v>
      </c>
      <c r="K148" s="106">
        <v>21.431000000000001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1"/>
      <c r="K150" s="101"/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>
        <v>42.198999999999998</v>
      </c>
      <c r="C152" s="104">
        <v>36.651000000000003</v>
      </c>
      <c r="D152" s="104">
        <v>37.363</v>
      </c>
      <c r="E152" s="104">
        <v>33.417999999999999</v>
      </c>
      <c r="F152" s="104">
        <v>27.9</v>
      </c>
      <c r="G152" s="104">
        <v>26.734000000000002</v>
      </c>
      <c r="H152" s="104">
        <v>52.207000000000001</v>
      </c>
      <c r="I152" s="104">
        <v>51.966000000000001</v>
      </c>
      <c r="J152" s="104">
        <v>43.271999999999998</v>
      </c>
      <c r="K152" s="104">
        <v>40.918999999999997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>
        <v>223.05500000000001</v>
      </c>
      <c r="C154" s="104">
        <v>269.37900000000002</v>
      </c>
      <c r="D154" s="104">
        <v>237.11699999999999</v>
      </c>
      <c r="E154" s="104">
        <v>113.062</v>
      </c>
      <c r="F154" s="104">
        <v>130.953</v>
      </c>
      <c r="G154" s="104">
        <v>108.542</v>
      </c>
      <c r="H154" s="104">
        <v>69.753</v>
      </c>
      <c r="I154" s="104">
        <v>88.063999999999993</v>
      </c>
      <c r="J154" s="104">
        <v>48.808999999999997</v>
      </c>
      <c r="K154" s="104">
        <v>99.432000000000002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1"/>
    </row>
    <row r="157" spans="1:12" ht="19.899999999999999" customHeight="1" x14ac:dyDescent="0.25">
      <c r="A157" s="8" t="s">
        <v>128</v>
      </c>
      <c r="B157" s="105">
        <v>436</v>
      </c>
      <c r="C157" s="105">
        <v>367</v>
      </c>
      <c r="D157" s="105">
        <v>317</v>
      </c>
      <c r="E157" s="105">
        <v>215</v>
      </c>
      <c r="F157" s="105">
        <v>197</v>
      </c>
      <c r="G157" s="105">
        <v>695</v>
      </c>
      <c r="H157" s="105">
        <v>550</v>
      </c>
      <c r="I157" s="105">
        <v>1.754</v>
      </c>
      <c r="J157" s="105">
        <v>2.3959999999999999</v>
      </c>
      <c r="K157" s="105">
        <v>6.0469999999999997</v>
      </c>
      <c r="L157" s="9"/>
    </row>
    <row r="158" spans="1:12" ht="19.899999999999999" customHeight="1" x14ac:dyDescent="0.25">
      <c r="A158" s="6" t="s">
        <v>129</v>
      </c>
      <c r="B158" s="106">
        <v>15.472</v>
      </c>
      <c r="C158" s="106">
        <v>28.667000000000002</v>
      </c>
      <c r="D158" s="106">
        <v>18.234999999999999</v>
      </c>
      <c r="E158" s="106">
        <v>14.683</v>
      </c>
      <c r="F158" s="106">
        <v>7.18</v>
      </c>
      <c r="G158" s="106">
        <v>4.3559999999999999</v>
      </c>
      <c r="H158" s="106">
        <v>7.226</v>
      </c>
      <c r="I158" s="106">
        <v>13.224</v>
      </c>
      <c r="J158" s="106">
        <v>8.5730000000000004</v>
      </c>
      <c r="K158" s="106">
        <v>4.8109999999999999</v>
      </c>
      <c r="L158" s="10"/>
    </row>
    <row r="159" spans="1:12" ht="19.899999999999999" customHeight="1" x14ac:dyDescent="0.25">
      <c r="A159" s="8" t="s">
        <v>130</v>
      </c>
      <c r="B159" s="107">
        <v>-15.036</v>
      </c>
      <c r="C159" s="107">
        <v>-28.3</v>
      </c>
      <c r="D159" s="107">
        <v>-17.917999999999999</v>
      </c>
      <c r="E159" s="107">
        <v>-14.468</v>
      </c>
      <c r="F159" s="107">
        <v>-6.9829999999999997</v>
      </c>
      <c r="G159" s="107">
        <v>-3.661</v>
      </c>
      <c r="H159" s="107">
        <v>-6.6760000000000002</v>
      </c>
      <c r="I159" s="107">
        <v>-11.47</v>
      </c>
      <c r="J159" s="107">
        <v>-6.1769999999999996</v>
      </c>
      <c r="K159" s="107">
        <v>1.236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129</v>
      </c>
      <c r="C161" s="107">
        <v>107</v>
      </c>
      <c r="D161" s="107">
        <v>82</v>
      </c>
      <c r="E161" s="107">
        <v>36</v>
      </c>
      <c r="F161" s="107">
        <v>41</v>
      </c>
      <c r="G161" s="107">
        <v>13</v>
      </c>
      <c r="H161" s="107">
        <v>24</v>
      </c>
      <c r="I161" s="107">
        <v>28</v>
      </c>
      <c r="J161" s="107">
        <v>-292</v>
      </c>
      <c r="K161" s="107">
        <v>-183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208.148</v>
      </c>
      <c r="C163" s="107">
        <v>241.18600000000001</v>
      </c>
      <c r="D163" s="107">
        <v>219.28100000000001</v>
      </c>
      <c r="E163" s="107">
        <v>98.63</v>
      </c>
      <c r="F163" s="107">
        <v>124.011</v>
      </c>
      <c r="G163" s="107">
        <v>104.89400000000001</v>
      </c>
      <c r="H163" s="107">
        <v>63.100999999999999</v>
      </c>
      <c r="I163" s="107">
        <v>76.622</v>
      </c>
      <c r="J163" s="107">
        <v>42.34</v>
      </c>
      <c r="K163" s="107">
        <v>100.485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46.795000000000002</v>
      </c>
      <c r="C165" s="107">
        <v>54.914999999999999</v>
      </c>
      <c r="D165" s="107">
        <v>48.701999999999998</v>
      </c>
      <c r="E165" s="107">
        <v>18.984999999999999</v>
      </c>
      <c r="F165" s="107">
        <v>33.457000000000001</v>
      </c>
      <c r="G165" s="107">
        <v>26.256</v>
      </c>
      <c r="H165" s="107">
        <v>14.513999999999999</v>
      </c>
      <c r="I165" s="107">
        <v>13.667999999999999</v>
      </c>
      <c r="J165" s="107">
        <v>7.8879999999999999</v>
      </c>
      <c r="K165" s="107">
        <v>26.596</v>
      </c>
      <c r="L165" s="14"/>
    </row>
    <row r="166" spans="1:12" ht="19.899999999999999" customHeight="1" x14ac:dyDescent="0.25">
      <c r="A166" s="6" t="s">
        <v>134</v>
      </c>
      <c r="B166" s="106">
        <v>51.348999999999997</v>
      </c>
      <c r="C166" s="106">
        <v>60.218000000000004</v>
      </c>
      <c r="D166" s="106">
        <v>43.947000000000003</v>
      </c>
      <c r="E166" s="106">
        <v>35.848999999999997</v>
      </c>
      <c r="F166" s="106">
        <v>25.536999999999999</v>
      </c>
      <c r="G166" s="106">
        <v>26.417000000000002</v>
      </c>
      <c r="H166" s="106">
        <v>15.255000000000001</v>
      </c>
      <c r="I166" s="106">
        <v>17.163</v>
      </c>
      <c r="J166" s="106">
        <v>6.1219999999999999</v>
      </c>
      <c r="K166" s="106">
        <v>28.17</v>
      </c>
      <c r="L166" s="10"/>
    </row>
    <row r="167" spans="1:12" ht="19.899999999999999" customHeight="1" x14ac:dyDescent="0.25">
      <c r="A167" s="8" t="s">
        <v>135</v>
      </c>
      <c r="B167" s="105">
        <v>-4.5540000000000003</v>
      </c>
      <c r="C167" s="105">
        <v>-5.3029999999999999</v>
      </c>
      <c r="D167" s="105">
        <v>4.7549999999999999</v>
      </c>
      <c r="E167" s="105">
        <v>-19.100000000000001</v>
      </c>
      <c r="F167" s="105">
        <v>7.7560000000000002</v>
      </c>
      <c r="G167" s="105">
        <v>-161</v>
      </c>
      <c r="H167" s="105">
        <v>-741</v>
      </c>
      <c r="I167" s="105">
        <v>-33</v>
      </c>
      <c r="J167" s="105">
        <v>1.766</v>
      </c>
      <c r="K167" s="105">
        <v>-1.5740000000000001</v>
      </c>
      <c r="L167" s="9"/>
    </row>
    <row r="168" spans="1:12" ht="19.899999999999999" customHeight="1" x14ac:dyDescent="0.25">
      <c r="A168" s="6" t="s">
        <v>136</v>
      </c>
      <c r="B168" s="106">
        <v>0</v>
      </c>
      <c r="C168" s="106">
        <v>0</v>
      </c>
      <c r="D168" s="106">
        <v>0</v>
      </c>
      <c r="E168" s="106">
        <v>2.2360000000000002</v>
      </c>
      <c r="F168" s="106">
        <v>164</v>
      </c>
      <c r="G168" s="106">
        <v>0</v>
      </c>
      <c r="H168" s="106">
        <v>0</v>
      </c>
      <c r="I168" s="106">
        <v>-3.4620000000000002</v>
      </c>
      <c r="J168" s="106">
        <v>0</v>
      </c>
      <c r="K168" s="106">
        <v>0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161.35300000000001</v>
      </c>
      <c r="C170" s="104">
        <v>186.27099999999999</v>
      </c>
      <c r="D170" s="104">
        <v>170.57900000000001</v>
      </c>
      <c r="E170" s="104">
        <v>79.644999999999996</v>
      </c>
      <c r="F170" s="104">
        <v>90.554000000000002</v>
      </c>
      <c r="G170" s="104">
        <v>78.638000000000005</v>
      </c>
      <c r="H170" s="104">
        <v>48.587000000000003</v>
      </c>
      <c r="I170" s="104">
        <v>62.954000000000001</v>
      </c>
      <c r="J170" s="104">
        <v>34.451999999999998</v>
      </c>
      <c r="K170" s="104">
        <v>73.888999999999996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-12.481</v>
      </c>
      <c r="I172" s="106">
        <v>-20.303000000000001</v>
      </c>
      <c r="J172" s="106">
        <v>-13.13</v>
      </c>
      <c r="K172" s="106">
        <v>0</v>
      </c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9"/>
    </row>
    <row r="174" spans="1:12" ht="19.899999999999999" customHeight="1" x14ac:dyDescent="0.25">
      <c r="A174" s="6" t="s">
        <v>140</v>
      </c>
      <c r="B174" s="106">
        <v>-1.919</v>
      </c>
      <c r="C174" s="106">
        <v>859</v>
      </c>
      <c r="D174" s="106">
        <v>4.8869999999999996</v>
      </c>
      <c r="E174" s="106">
        <v>-22.483000000000001</v>
      </c>
      <c r="F174" s="106">
        <v>-1.99</v>
      </c>
      <c r="G174" s="106">
        <v>3.4750000000000001</v>
      </c>
      <c r="H174" s="106">
        <v>-351</v>
      </c>
      <c r="I174" s="106">
        <v>4.2560000000000002</v>
      </c>
      <c r="J174" s="106">
        <v>1.2789999999999999</v>
      </c>
      <c r="K174" s="106">
        <v>5.2889999999999997</v>
      </c>
      <c r="L174" s="10"/>
    </row>
    <row r="175" spans="1:12" ht="19.899999999999999" customHeight="1" x14ac:dyDescent="0.25">
      <c r="A175" s="8" t="s">
        <v>141</v>
      </c>
      <c r="B175" s="107">
        <v>163.27199999999999</v>
      </c>
      <c r="C175" s="107">
        <v>185.41200000000001</v>
      </c>
      <c r="D175" s="107">
        <v>165.69200000000001</v>
      </c>
      <c r="E175" s="107">
        <v>102.128</v>
      </c>
      <c r="F175" s="107">
        <v>92.543999999999997</v>
      </c>
      <c r="G175" s="107">
        <v>75.162999999999997</v>
      </c>
      <c r="H175" s="107">
        <v>36.457000000000001</v>
      </c>
      <c r="I175" s="107">
        <v>38.395000000000003</v>
      </c>
      <c r="J175" s="107">
        <v>20.042999999999999</v>
      </c>
      <c r="K175" s="107">
        <v>68.599999999999994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163.149</v>
      </c>
      <c r="C177" s="105">
        <v>185.518</v>
      </c>
      <c r="D177" s="105">
        <v>165.85499999999999</v>
      </c>
      <c r="E177" s="105">
        <v>94.483999999999995</v>
      </c>
      <c r="F177" s="105">
        <v>92.228999999999999</v>
      </c>
      <c r="G177" s="105">
        <v>75.051000000000002</v>
      </c>
      <c r="H177" s="105">
        <v>41.286000000000001</v>
      </c>
      <c r="I177" s="105">
        <v>38.395000000000003</v>
      </c>
      <c r="J177" s="105">
        <v>20.042999999999999</v>
      </c>
      <c r="K177" s="105">
        <v>68.599999999999994</v>
      </c>
      <c r="L177" s="9"/>
    </row>
    <row r="178" spans="1:12" ht="19.899999999999999" customHeight="1" x14ac:dyDescent="0.25">
      <c r="A178" s="6" t="s">
        <v>143</v>
      </c>
      <c r="B178" s="106" t="s">
        <v>3404</v>
      </c>
      <c r="C178" s="106" t="s">
        <v>3405</v>
      </c>
      <c r="D178" s="106" t="s">
        <v>3406</v>
      </c>
      <c r="E178" s="106" t="s">
        <v>3407</v>
      </c>
      <c r="F178" s="106" t="s">
        <v>3408</v>
      </c>
      <c r="G178" s="106" t="s">
        <v>3409</v>
      </c>
      <c r="H178" s="106" t="s">
        <v>3410</v>
      </c>
      <c r="I178" s="106" t="s">
        <v>3411</v>
      </c>
      <c r="J178" s="106" t="s">
        <v>3412</v>
      </c>
      <c r="K178" s="106" t="s">
        <v>3413</v>
      </c>
      <c r="L178" s="11"/>
    </row>
    <row r="179" spans="1:12" ht="19.899999999999999" customHeight="1" x14ac:dyDescent="0.25">
      <c r="A179" s="8" t="s">
        <v>144</v>
      </c>
      <c r="B179" s="105" t="s">
        <v>3414</v>
      </c>
      <c r="C179" s="105" t="s">
        <v>3415</v>
      </c>
      <c r="D179" s="105" t="s">
        <v>3416</v>
      </c>
      <c r="E179" s="105" t="s">
        <v>3417</v>
      </c>
      <c r="F179" s="105" t="s">
        <v>3418</v>
      </c>
      <c r="G179" s="105" t="s">
        <v>3419</v>
      </c>
      <c r="H179" s="105" t="s">
        <v>3420</v>
      </c>
      <c r="I179" s="105" t="s">
        <v>3421</v>
      </c>
      <c r="J179" s="105" t="s">
        <v>718</v>
      </c>
      <c r="K179" s="105" t="s">
        <v>718</v>
      </c>
      <c r="L179" s="12"/>
    </row>
    <row r="180" spans="1:12" ht="19.899999999999999" customHeight="1" x14ac:dyDescent="0.25">
      <c r="A180" s="6" t="s">
        <v>145</v>
      </c>
      <c r="B180" s="106" t="s">
        <v>3422</v>
      </c>
      <c r="C180" s="106" t="s">
        <v>3423</v>
      </c>
      <c r="D180" s="106" t="s">
        <v>3424</v>
      </c>
      <c r="E180" s="106" t="s">
        <v>2603</v>
      </c>
      <c r="F180" s="106" t="s">
        <v>3425</v>
      </c>
      <c r="G180" s="106" t="s">
        <v>3426</v>
      </c>
      <c r="H180" s="106" t="s">
        <v>3427</v>
      </c>
      <c r="I180" s="106" t="s">
        <v>3428</v>
      </c>
      <c r="J180" s="106" t="s">
        <v>718</v>
      </c>
      <c r="K180" s="106" t="s">
        <v>718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30</v>
      </c>
      <c r="K183" s="105">
        <v>101</v>
      </c>
      <c r="L183" s="12"/>
    </row>
    <row r="184" spans="1:12" ht="19.899999999999999" customHeight="1" x14ac:dyDescent="0.25">
      <c r="A184" s="6" t="s">
        <v>149</v>
      </c>
      <c r="B184" s="106">
        <v>225.876</v>
      </c>
      <c r="C184" s="106">
        <v>272.12</v>
      </c>
      <c r="D184" s="106">
        <v>242</v>
      </c>
      <c r="E184" s="106">
        <v>115.873</v>
      </c>
      <c r="F184" s="106">
        <v>133.38999999999999</v>
      </c>
      <c r="G184" s="106">
        <v>110.459</v>
      </c>
      <c r="H184" s="106">
        <v>110.30500000000001</v>
      </c>
      <c r="I184" s="106">
        <v>93.766999999999996</v>
      </c>
      <c r="J184" s="106">
        <v>53.485999999999997</v>
      </c>
      <c r="K184" s="106">
        <v>106.06100000000001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21.972000000000001</v>
      </c>
      <c r="C187" s="106">
        <v>17.376000000000001</v>
      </c>
      <c r="D187" s="106">
        <v>16.526</v>
      </c>
      <c r="E187" s="106">
        <v>16.196000000000002</v>
      </c>
      <c r="F187" s="106">
        <v>11.256</v>
      </c>
      <c r="G187" s="106">
        <v>11.305999999999999</v>
      </c>
      <c r="H187" s="106">
        <v>15.092000000000001</v>
      </c>
      <c r="I187" s="106">
        <v>20.571999999999999</v>
      </c>
      <c r="J187" s="106">
        <v>15.319000000000001</v>
      </c>
      <c r="K187" s="106">
        <v>11.938000000000001</v>
      </c>
      <c r="L187" s="10"/>
    </row>
    <row r="188" spans="1:12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2"/>
    </row>
    <row r="189" spans="1:12" ht="19.899999999999999" customHeight="1" x14ac:dyDescent="0.25">
      <c r="A189" s="6" t="s">
        <v>118</v>
      </c>
      <c r="B189" s="106">
        <v>0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"/>
    </row>
    <row r="190" spans="1:12" ht="19.899999999999999" customHeight="1" x14ac:dyDescent="0.25">
      <c r="A190" s="8" t="s">
        <v>150</v>
      </c>
      <c r="B190" s="105" t="s">
        <v>3429</v>
      </c>
      <c r="C190" s="105" t="s">
        <v>3430</v>
      </c>
      <c r="D190" s="105" t="s">
        <v>3431</v>
      </c>
      <c r="E190" s="105" t="s">
        <v>3432</v>
      </c>
      <c r="F190" s="105" t="s">
        <v>3433</v>
      </c>
      <c r="G190" s="105" t="s">
        <v>3434</v>
      </c>
      <c r="H190" s="105" t="s">
        <v>2812</v>
      </c>
      <c r="I190" s="105" t="s">
        <v>3411</v>
      </c>
      <c r="J190" s="105" t="s">
        <v>3412</v>
      </c>
      <c r="K190" s="105" t="s">
        <v>3413</v>
      </c>
      <c r="L190" s="12"/>
    </row>
    <row r="191" spans="1:12" ht="19.899999999999999" customHeight="1" x14ac:dyDescent="0.25">
      <c r="A191" s="6" t="s">
        <v>151</v>
      </c>
      <c r="B191" s="106" t="s">
        <v>3404</v>
      </c>
      <c r="C191" s="106" t="s">
        <v>3405</v>
      </c>
      <c r="D191" s="106" t="s">
        <v>3406</v>
      </c>
      <c r="E191" s="106" t="s">
        <v>3407</v>
      </c>
      <c r="F191" s="106" t="s">
        <v>3408</v>
      </c>
      <c r="G191" s="106" t="s">
        <v>3409</v>
      </c>
      <c r="H191" s="106" t="s">
        <v>3410</v>
      </c>
      <c r="I191" s="106" t="s">
        <v>3411</v>
      </c>
      <c r="J191" s="106" t="s">
        <v>3412</v>
      </c>
      <c r="K191" s="106" t="s">
        <v>3413</v>
      </c>
      <c r="L191" s="11"/>
    </row>
    <row r="192" spans="1:12" ht="19.899999999999999" customHeight="1" x14ac:dyDescent="0.25">
      <c r="A192" s="8" t="s">
        <v>152</v>
      </c>
      <c r="B192" s="105" t="s">
        <v>3435</v>
      </c>
      <c r="C192" s="105" t="s">
        <v>3436</v>
      </c>
      <c r="D192" s="105" t="s">
        <v>3437</v>
      </c>
      <c r="E192" s="105" t="s">
        <v>3438</v>
      </c>
      <c r="F192" s="105" t="s">
        <v>3439</v>
      </c>
      <c r="G192" s="105" t="s">
        <v>3440</v>
      </c>
      <c r="H192" s="105" t="s">
        <v>3441</v>
      </c>
      <c r="I192" s="105" t="s">
        <v>3442</v>
      </c>
      <c r="J192" s="105" t="s">
        <v>718</v>
      </c>
      <c r="K192" s="105" t="s">
        <v>718</v>
      </c>
      <c r="L192" s="12"/>
    </row>
    <row r="193" spans="1:12" ht="19.899999999999999" customHeight="1" x14ac:dyDescent="0.25">
      <c r="A193" s="6" t="s">
        <v>153</v>
      </c>
      <c r="B193" s="106" t="s">
        <v>3443</v>
      </c>
      <c r="C193" s="106" t="s">
        <v>3444</v>
      </c>
      <c r="D193" s="106" t="s">
        <v>3445</v>
      </c>
      <c r="E193" s="106" t="s">
        <v>3446</v>
      </c>
      <c r="F193" s="106" t="s">
        <v>3447</v>
      </c>
      <c r="G193" s="106" t="s">
        <v>3448</v>
      </c>
      <c r="H193" s="106" t="s">
        <v>3449</v>
      </c>
      <c r="I193" s="106" t="s">
        <v>3442</v>
      </c>
      <c r="J193" s="106" t="s">
        <v>718</v>
      </c>
      <c r="K193" s="106" t="s">
        <v>718</v>
      </c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3434</v>
      </c>
      <c r="H194" s="105" t="s">
        <v>3450</v>
      </c>
      <c r="I194" s="105" t="s">
        <v>3451</v>
      </c>
      <c r="J194" s="105" t="s">
        <v>718</v>
      </c>
      <c r="K194" s="105" t="s">
        <v>718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5" t="s">
        <v>718</v>
      </c>
      <c r="I196" s="105" t="s">
        <v>718</v>
      </c>
      <c r="J196" s="105" t="s">
        <v>718</v>
      </c>
      <c r="K196" s="105" t="s">
        <v>718</v>
      </c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6" t="s">
        <v>718</v>
      </c>
      <c r="I197" s="106" t="s">
        <v>718</v>
      </c>
      <c r="J197" s="106" t="s">
        <v>718</v>
      </c>
      <c r="K197" s="106" t="s">
        <v>718</v>
      </c>
      <c r="L197" s="11"/>
    </row>
    <row r="198" spans="1:12" ht="19.899999999999999" customHeight="1" x14ac:dyDescent="0.25">
      <c r="A198" s="8" t="s">
        <v>158</v>
      </c>
      <c r="B198" s="105">
        <v>-4.5540000000000003</v>
      </c>
      <c r="C198" s="105">
        <v>-5.3029999999999999</v>
      </c>
      <c r="D198" s="105">
        <v>4.7549999999999999</v>
      </c>
      <c r="E198" s="105">
        <v>-19.100000000000001</v>
      </c>
      <c r="F198" s="105">
        <v>7.7560000000000002</v>
      </c>
      <c r="G198" s="105">
        <v>-161</v>
      </c>
      <c r="H198" s="105">
        <v>-741</v>
      </c>
      <c r="I198" s="105">
        <v>-33</v>
      </c>
      <c r="J198" s="105">
        <v>1.766</v>
      </c>
      <c r="K198" s="105">
        <v>-1.5740000000000001</v>
      </c>
      <c r="L198" s="9"/>
    </row>
    <row r="199" spans="1:12" ht="19.899999999999999" customHeight="1" x14ac:dyDescent="0.25">
      <c r="A199" s="6" t="s">
        <v>159</v>
      </c>
      <c r="B199" s="106">
        <v>0</v>
      </c>
      <c r="C199" s="106">
        <v>0</v>
      </c>
      <c r="D199" s="106">
        <v>0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"/>
    </row>
    <row r="200" spans="1:12" ht="19.899999999999999" customHeight="1" x14ac:dyDescent="0.25">
      <c r="A200" s="8" t="s">
        <v>160</v>
      </c>
      <c r="B200" s="105">
        <v>23</v>
      </c>
      <c r="C200" s="105">
        <v>23</v>
      </c>
      <c r="D200" s="105">
        <v>22</v>
      </c>
      <c r="E200" s="105">
        <v>19</v>
      </c>
      <c r="F200" s="105">
        <v>27</v>
      </c>
      <c r="G200" s="105">
        <v>25</v>
      </c>
      <c r="H200" s="105">
        <v>24</v>
      </c>
      <c r="I200" s="105">
        <v>24</v>
      </c>
      <c r="J200" s="105">
        <v>27</v>
      </c>
      <c r="K200" s="105">
        <v>26</v>
      </c>
      <c r="L200" s="12"/>
    </row>
    <row r="201" spans="1:12" ht="19.899999999999999" customHeight="1" x14ac:dyDescent="0.25">
      <c r="A201" s="6" t="s">
        <v>161</v>
      </c>
      <c r="B201" s="106">
        <v>0</v>
      </c>
      <c r="C201" s="106">
        <v>0</v>
      </c>
      <c r="D201" s="106">
        <v>0</v>
      </c>
      <c r="E201" s="106">
        <v>0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6">
        <v>0</v>
      </c>
      <c r="L201" s="10"/>
    </row>
    <row r="202" spans="1:12" ht="19.899999999999999" customHeight="1" x14ac:dyDescent="0.25">
      <c r="A202" s="8" t="s">
        <v>162</v>
      </c>
      <c r="B202" s="105">
        <v>0</v>
      </c>
      <c r="C202" s="105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-3.4620000000000002</v>
      </c>
      <c r="J202" s="105">
        <v>0</v>
      </c>
      <c r="K202" s="105">
        <v>0</v>
      </c>
      <c r="L202" s="12"/>
    </row>
    <row r="203" spans="1:12" ht="19.899999999999999" customHeight="1" x14ac:dyDescent="0.25">
      <c r="A203" s="6" t="s">
        <v>163</v>
      </c>
      <c r="B203" s="106">
        <v>5.2050000000000001</v>
      </c>
      <c r="C203" s="106">
        <v>10.500999999999999</v>
      </c>
      <c r="D203" s="106">
        <v>13.919</v>
      </c>
      <c r="E203" s="106">
        <v>-11.303000000000001</v>
      </c>
      <c r="F203" s="106">
        <v>9.9079999999999995</v>
      </c>
      <c r="G203" s="106">
        <v>8.3309999999999995</v>
      </c>
      <c r="H203" s="106">
        <v>-841</v>
      </c>
      <c r="I203" s="106">
        <v>2.508</v>
      </c>
      <c r="J203" s="106">
        <v>3.3170000000000002</v>
      </c>
      <c r="K203" s="106">
        <v>4.9690000000000003</v>
      </c>
      <c r="L203" s="10"/>
    </row>
    <row r="204" spans="1:12" ht="19.899999999999999" customHeight="1" x14ac:dyDescent="0.25">
      <c r="A204" s="8" t="s">
        <v>164</v>
      </c>
      <c r="B204" s="105">
        <v>8.3000000000000007</v>
      </c>
      <c r="C204" s="105">
        <v>9.3369999999999997</v>
      </c>
      <c r="D204" s="105">
        <v>8.7430000000000003</v>
      </c>
      <c r="E204" s="105">
        <v>8.9190000000000005</v>
      </c>
      <c r="F204" s="105">
        <v>5.2210000000000001</v>
      </c>
      <c r="G204" s="105">
        <v>8.1859999999999999</v>
      </c>
      <c r="H204" s="105">
        <v>-3.149</v>
      </c>
      <c r="I204" s="105">
        <v>1.671</v>
      </c>
      <c r="J204" s="105">
        <v>1.0609999999999999</v>
      </c>
      <c r="K204" s="105">
        <v>6.024</v>
      </c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06">
        <v>0</v>
      </c>
      <c r="L205" s="11"/>
    </row>
    <row r="206" spans="1:12" ht="19.899999999999999" customHeight="1" x14ac:dyDescent="0.25">
      <c r="A206" s="8" t="s">
        <v>166</v>
      </c>
      <c r="B206" s="105">
        <v>-3.0950000000000002</v>
      </c>
      <c r="C206" s="105">
        <v>1.1639999999999999</v>
      </c>
      <c r="D206" s="105">
        <v>5.1760000000000002</v>
      </c>
      <c r="E206" s="105">
        <v>-20.222000000000001</v>
      </c>
      <c r="F206" s="105">
        <v>4.6870000000000003</v>
      </c>
      <c r="G206" s="105">
        <v>145</v>
      </c>
      <c r="H206" s="105">
        <v>2.3079999999999998</v>
      </c>
      <c r="I206" s="105">
        <v>837</v>
      </c>
      <c r="J206" s="105">
        <v>2.2559999999999998</v>
      </c>
      <c r="K206" s="105">
        <v>-1.0549999999999999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0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14.154999999999999</v>
      </c>
      <c r="I212" s="105">
        <v>0</v>
      </c>
      <c r="J212" s="105">
        <v>0</v>
      </c>
      <c r="K212" s="105">
        <v>0</v>
      </c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14.154999999999999</v>
      </c>
      <c r="I213" s="106">
        <v>0</v>
      </c>
      <c r="J213" s="106">
        <v>0</v>
      </c>
      <c r="K213" s="106">
        <v>0</v>
      </c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22.381</v>
      </c>
      <c r="I214" s="105">
        <v>0</v>
      </c>
      <c r="J214" s="105">
        <v>0</v>
      </c>
      <c r="K214" s="105">
        <v>0</v>
      </c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22.381</v>
      </c>
      <c r="I215" s="106">
        <v>0</v>
      </c>
      <c r="J215" s="106">
        <v>0</v>
      </c>
      <c r="K215" s="106">
        <v>0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05">
        <v>0</v>
      </c>
      <c r="L220" s="9"/>
    </row>
    <row r="221" spans="1:12" ht="19.899999999999999" customHeight="1" x14ac:dyDescent="0.25">
      <c r="A221" s="6" t="s">
        <v>179</v>
      </c>
      <c r="B221" s="106">
        <v>0</v>
      </c>
      <c r="C221" s="106">
        <v>273</v>
      </c>
      <c r="D221" s="106">
        <v>540</v>
      </c>
      <c r="E221" s="106">
        <v>530</v>
      </c>
      <c r="F221" s="106">
        <v>0</v>
      </c>
      <c r="G221" s="106">
        <v>0</v>
      </c>
      <c r="H221" s="106">
        <v>0</v>
      </c>
      <c r="I221" s="106">
        <v>-2.085</v>
      </c>
      <c r="J221" s="106">
        <v>0</v>
      </c>
      <c r="K221" s="106">
        <v>0</v>
      </c>
      <c r="L221" s="10"/>
    </row>
    <row r="222" spans="1:12" ht="19.899999999999999" customHeight="1" x14ac:dyDescent="0.25">
      <c r="A222" s="8" t="s">
        <v>180</v>
      </c>
      <c r="B222" s="105">
        <v>0</v>
      </c>
      <c r="C222" s="105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  <c r="L222" s="9"/>
    </row>
    <row r="223" spans="1:12" ht="19.899999999999999" customHeight="1" x14ac:dyDescent="0.25">
      <c r="A223" s="6" t="s">
        <v>181</v>
      </c>
      <c r="B223" s="106">
        <v>171</v>
      </c>
      <c r="C223" s="106">
        <v>-147</v>
      </c>
      <c r="D223" s="106">
        <v>-227</v>
      </c>
      <c r="E223" s="106">
        <v>9.8979999999999997</v>
      </c>
      <c r="F223" s="106">
        <v>437</v>
      </c>
      <c r="G223" s="106">
        <v>156</v>
      </c>
      <c r="H223" s="106">
        <v>-285</v>
      </c>
      <c r="I223" s="106">
        <v>-1.157</v>
      </c>
      <c r="J223" s="106">
        <v>-4</v>
      </c>
      <c r="K223" s="106">
        <v>174</v>
      </c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22.126000000000001</v>
      </c>
      <c r="C225" s="106">
        <v>20.579000000000001</v>
      </c>
      <c r="D225" s="106">
        <v>0</v>
      </c>
      <c r="E225" s="106">
        <v>22.486999999999998</v>
      </c>
      <c r="F225" s="106">
        <v>20.593</v>
      </c>
      <c r="G225" s="106">
        <v>5.1210000000000004</v>
      </c>
      <c r="H225" s="106">
        <v>5.3390000000000004</v>
      </c>
      <c r="I225" s="106">
        <v>15.348000000000001</v>
      </c>
      <c r="J225" s="106">
        <v>-3.254</v>
      </c>
      <c r="K225" s="106">
        <v>131</v>
      </c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-15.773999999999999</v>
      </c>
      <c r="I226" s="105">
        <v>-8.3290000000000006</v>
      </c>
      <c r="J226" s="105">
        <v>0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1"/>
    </row>
    <row r="228" spans="1:12" ht="19.899999999999999" customHeight="1" x14ac:dyDescent="0.25">
      <c r="A228" s="8" t="s">
        <v>186</v>
      </c>
      <c r="B228" s="105">
        <v>750.57899999999995</v>
      </c>
      <c r="C228" s="105">
        <v>748.85799999999995</v>
      </c>
      <c r="D228" s="105">
        <v>923.54100000000005</v>
      </c>
      <c r="E228" s="105">
        <v>836.63199999999995</v>
      </c>
      <c r="F228" s="105">
        <v>715.43700000000001</v>
      </c>
      <c r="G228" s="105">
        <v>782.73099999999999</v>
      </c>
      <c r="H228" s="105">
        <v>700.91300000000001</v>
      </c>
      <c r="I228" s="105">
        <v>760.79100000000005</v>
      </c>
      <c r="J228" s="105">
        <v>0</v>
      </c>
      <c r="K228" s="105">
        <v>0</v>
      </c>
      <c r="L228" s="9"/>
    </row>
    <row r="229" spans="1:12" ht="19.899999999999999" customHeight="1" x14ac:dyDescent="0.25">
      <c r="A229" s="6" t="s">
        <v>187</v>
      </c>
      <c r="B229" s="106">
        <v>55.496000000000002</v>
      </c>
      <c r="C229" s="106">
        <v>69.441999999999993</v>
      </c>
      <c r="D229" s="106">
        <v>75.590999999999994</v>
      </c>
      <c r="E229" s="106">
        <v>20.341000000000001</v>
      </c>
      <c r="F229" s="106">
        <v>33.012</v>
      </c>
      <c r="G229" s="106">
        <v>29.074000000000002</v>
      </c>
      <c r="H229" s="106">
        <v>-4.984</v>
      </c>
      <c r="I229" s="106">
        <v>2.3479999999999999</v>
      </c>
      <c r="J229" s="106">
        <v>0</v>
      </c>
      <c r="K229" s="106">
        <v>0</v>
      </c>
      <c r="L229" s="11"/>
    </row>
    <row r="230" spans="1:12" ht="19.899999999999999" customHeight="1" x14ac:dyDescent="0.25">
      <c r="A230" s="8" t="s">
        <v>188</v>
      </c>
      <c r="B230" s="105">
        <v>65.308999999999997</v>
      </c>
      <c r="C230" s="105">
        <v>74.165000000000006</v>
      </c>
      <c r="D230" s="105">
        <v>66.277000000000001</v>
      </c>
      <c r="E230" s="105">
        <v>38.366999999999997</v>
      </c>
      <c r="F230" s="105">
        <v>34.18</v>
      </c>
      <c r="G230" s="105">
        <v>25.047000000000001</v>
      </c>
      <c r="H230" s="105">
        <v>13.452</v>
      </c>
      <c r="I230" s="105">
        <v>12.795</v>
      </c>
      <c r="J230" s="105">
        <v>0</v>
      </c>
      <c r="K230" s="105">
        <v>0</v>
      </c>
      <c r="L230" s="9"/>
    </row>
    <row r="231" spans="1:12" ht="19.899999999999999" customHeight="1" x14ac:dyDescent="0.25">
      <c r="A231" s="6" t="s">
        <v>189</v>
      </c>
      <c r="B231" s="106">
        <v>74.167000000000002</v>
      </c>
      <c r="C231" s="106">
        <v>66.286000000000001</v>
      </c>
      <c r="D231" s="106">
        <v>40.853999999999999</v>
      </c>
      <c r="E231" s="106">
        <v>37.027000000000001</v>
      </c>
      <c r="F231" s="106">
        <v>26.206</v>
      </c>
      <c r="G231" s="106">
        <v>13.452</v>
      </c>
      <c r="H231" s="106">
        <v>12.795</v>
      </c>
      <c r="I231" s="106">
        <v>0</v>
      </c>
      <c r="J231" s="106">
        <v>1.7709999999999999</v>
      </c>
      <c r="K231" s="106">
        <v>361</v>
      </c>
      <c r="L231" s="10"/>
    </row>
    <row r="232" spans="1:12" ht="19.899999999999999" customHeight="1" x14ac:dyDescent="0.25">
      <c r="A232" s="8" t="s">
        <v>190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2.48</v>
      </c>
      <c r="J232" s="105">
        <v>0</v>
      </c>
      <c r="K232" s="105">
        <v>0</v>
      </c>
      <c r="L232" s="12"/>
    </row>
    <row r="233" spans="1:12" ht="19.899999999999999" customHeight="1" x14ac:dyDescent="0.25">
      <c r="A233" s="6" t="s">
        <v>191</v>
      </c>
      <c r="B233" s="106">
        <v>1.68</v>
      </c>
      <c r="C233" s="106">
        <v>1.5589999999999999</v>
      </c>
      <c r="D233" s="106">
        <v>1.4630000000000001</v>
      </c>
      <c r="E233" s="106">
        <v>0</v>
      </c>
      <c r="F233" s="106">
        <v>0</v>
      </c>
      <c r="G233" s="106">
        <v>0</v>
      </c>
      <c r="H233" s="106">
        <v>948</v>
      </c>
      <c r="I233" s="106">
        <v>1.2470000000000001</v>
      </c>
      <c r="J233" s="106">
        <v>802</v>
      </c>
      <c r="K233" s="106">
        <v>751</v>
      </c>
      <c r="L233" s="10"/>
    </row>
    <row r="234" spans="1:12" ht="19.899999999999999" customHeight="1" x14ac:dyDescent="0.25">
      <c r="A234" s="8" t="s">
        <v>192</v>
      </c>
      <c r="B234" s="105">
        <v>10</v>
      </c>
      <c r="C234" s="105">
        <v>-25</v>
      </c>
      <c r="D234" s="105">
        <v>24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1"/>
    </row>
    <row r="236" spans="1:12" ht="19.899999999999999" customHeight="1" x14ac:dyDescent="0.25">
      <c r="A236" s="8" t="s">
        <v>194</v>
      </c>
      <c r="B236" s="105">
        <v>28</v>
      </c>
      <c r="C236" s="105">
        <v>12</v>
      </c>
      <c r="D236" s="105">
        <v>35</v>
      </c>
      <c r="E236" s="105">
        <v>0</v>
      </c>
      <c r="F236" s="105">
        <v>0</v>
      </c>
      <c r="G236" s="105">
        <v>0</v>
      </c>
      <c r="H236" s="105">
        <v>514</v>
      </c>
      <c r="I236" s="105">
        <v>396</v>
      </c>
      <c r="J236" s="105">
        <v>297</v>
      </c>
      <c r="K236" s="105">
        <v>170</v>
      </c>
      <c r="L236" s="9"/>
    </row>
    <row r="237" spans="1:12" ht="19.899999999999999" customHeight="1" x14ac:dyDescent="0.25">
      <c r="A237" s="6" t="s">
        <v>195</v>
      </c>
      <c r="B237" s="106">
        <v>112.764</v>
      </c>
      <c r="C237" s="106">
        <v>101.69199999999999</v>
      </c>
      <c r="D237" s="106">
        <v>92.959000000000003</v>
      </c>
      <c r="E237" s="106">
        <v>93.831999999999994</v>
      </c>
      <c r="F237" s="106">
        <v>87.233999999999995</v>
      </c>
      <c r="G237" s="106">
        <v>84.061000000000007</v>
      </c>
      <c r="H237" s="106">
        <v>99.805000000000007</v>
      </c>
      <c r="I237" s="106">
        <v>118.78400000000001</v>
      </c>
      <c r="J237" s="106">
        <v>115.593</v>
      </c>
      <c r="K237" s="106">
        <v>106.84699999999999</v>
      </c>
      <c r="L237" s="10"/>
    </row>
    <row r="238" spans="1:12" ht="19.899999999999999" customHeight="1" x14ac:dyDescent="0.25">
      <c r="A238" s="8" t="s">
        <v>196</v>
      </c>
      <c r="B238" s="105">
        <v>0</v>
      </c>
      <c r="C238" s="105">
        <v>0</v>
      </c>
      <c r="D238" s="105">
        <v>0</v>
      </c>
      <c r="E238" s="105">
        <v>0</v>
      </c>
      <c r="F238" s="105">
        <v>0</v>
      </c>
      <c r="G238" s="105">
        <v>0</v>
      </c>
      <c r="H238" s="105">
        <v>0</v>
      </c>
      <c r="I238" s="105">
        <v>0</v>
      </c>
      <c r="J238" s="105">
        <v>0</v>
      </c>
      <c r="K238" s="105">
        <v>0</v>
      </c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6">
        <v>0</v>
      </c>
      <c r="F239" s="106">
        <v>0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1"/>
    </row>
    <row r="242" spans="1:13" ht="19.899999999999999" customHeight="1" x14ac:dyDescent="0.25">
      <c r="A242" s="8" t="s">
        <v>200</v>
      </c>
      <c r="B242" s="105">
        <v>0</v>
      </c>
      <c r="C242" s="105">
        <v>0</v>
      </c>
      <c r="D242" s="105">
        <v>0</v>
      </c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0</v>
      </c>
      <c r="C243" s="106">
        <v>0</v>
      </c>
      <c r="D243" s="106">
        <v>0</v>
      </c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3355</v>
      </c>
      <c r="C250" s="97" t="s">
        <v>3355</v>
      </c>
      <c r="D250" s="97" t="s">
        <v>3355</v>
      </c>
      <c r="E250" s="97" t="s">
        <v>3355</v>
      </c>
      <c r="F250" s="97" t="s">
        <v>3355</v>
      </c>
      <c r="G250" s="97" t="s">
        <v>3355</v>
      </c>
      <c r="H250" s="97" t="s">
        <v>3355</v>
      </c>
      <c r="I250" s="97" t="s">
        <v>3355</v>
      </c>
      <c r="J250" s="97" t="s">
        <v>3355</v>
      </c>
      <c r="K250" s="97" t="s">
        <v>3355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 t="s">
        <v>3373</v>
      </c>
      <c r="C253" s="104">
        <v>997.60599999999999</v>
      </c>
      <c r="D253" s="104">
        <v>911.71</v>
      </c>
      <c r="E253" s="104">
        <v>842.31700000000001</v>
      </c>
      <c r="F253" s="104">
        <v>757.71299999999997</v>
      </c>
      <c r="G253" s="104">
        <v>677.95500000000004</v>
      </c>
      <c r="H253" s="104">
        <v>652.37099999999998</v>
      </c>
      <c r="I253" s="104">
        <v>616.13800000000003</v>
      </c>
      <c r="J253" s="104">
        <v>620.10199999999998</v>
      </c>
      <c r="K253" s="104">
        <v>554.452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>
        <v>19.481000000000002</v>
      </c>
      <c r="C255" s="104">
        <v>19.481000000000002</v>
      </c>
      <c r="D255" s="104">
        <v>19.481000000000002</v>
      </c>
      <c r="E255" s="104">
        <v>19.481000000000002</v>
      </c>
      <c r="F255" s="104">
        <v>-5.4450000000000003</v>
      </c>
      <c r="G255" s="104">
        <v>-4.2030000000000003</v>
      </c>
      <c r="H255" s="104">
        <v>-4.12</v>
      </c>
      <c r="I255" s="104">
        <v>2.5609999999999999</v>
      </c>
      <c r="J255" s="104">
        <v>28.658999999999999</v>
      </c>
      <c r="K255" s="104">
        <v>36.899000000000001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-6.681</v>
      </c>
      <c r="J260" s="105">
        <v>-22.873000000000001</v>
      </c>
      <c r="K260" s="105">
        <v>-7.6769999999999996</v>
      </c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-15.444000000000001</v>
      </c>
      <c r="G261" s="106">
        <v>-1.24</v>
      </c>
      <c r="H261" s="106">
        <v>-84</v>
      </c>
      <c r="I261" s="106">
        <v>0</v>
      </c>
      <c r="J261" s="106">
        <v>-3.2250000000000001</v>
      </c>
      <c r="K261" s="106">
        <v>1.633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-2.1960000000000002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1"/>
    </row>
    <row r="264" spans="1:12" ht="19.899999999999999" customHeight="1" x14ac:dyDescent="0.25">
      <c r="A264" s="8" t="s">
        <v>215</v>
      </c>
      <c r="B264" s="107">
        <v>19.481000000000002</v>
      </c>
      <c r="C264" s="107">
        <v>19.481000000000002</v>
      </c>
      <c r="D264" s="107">
        <v>19.481000000000002</v>
      </c>
      <c r="E264" s="107">
        <v>19.481000000000002</v>
      </c>
      <c r="F264" s="107">
        <v>-20.888999999999999</v>
      </c>
      <c r="G264" s="107">
        <v>-5.4429999999999996</v>
      </c>
      <c r="H264" s="107">
        <v>-4.2039999999999997</v>
      </c>
      <c r="I264" s="107">
        <v>-4.12</v>
      </c>
      <c r="J264" s="107">
        <v>2.5609999999999999</v>
      </c>
      <c r="K264" s="107">
        <v>28.658999999999999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>
        <v>12.07</v>
      </c>
      <c r="C267" s="104">
        <v>-2.7970000000000002</v>
      </c>
      <c r="D267" s="104">
        <v>36.145000000000003</v>
      </c>
      <c r="E267" s="104">
        <v>31.853000000000002</v>
      </c>
      <c r="F267" s="104">
        <v>38.512999999999998</v>
      </c>
      <c r="G267" s="104">
        <v>21.785</v>
      </c>
      <c r="H267" s="104">
        <v>14.782999999999999</v>
      </c>
      <c r="I267" s="104">
        <v>10.263999999999999</v>
      </c>
      <c r="J267" s="104">
        <v>6.4020000000000001</v>
      </c>
      <c r="K267" s="104">
        <v>751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-4.601</v>
      </c>
      <c r="C271" s="106">
        <v>2.6829999999999998</v>
      </c>
      <c r="D271" s="106">
        <v>-6.375</v>
      </c>
      <c r="E271" s="106">
        <v>6.2279999999999998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>
        <v>9.282</v>
      </c>
      <c r="C272" s="105">
        <v>26.103999999999999</v>
      </c>
      <c r="D272" s="105">
        <v>-18.646999999999998</v>
      </c>
      <c r="E272" s="105">
        <v>11.984</v>
      </c>
      <c r="F272" s="105">
        <v>7.32</v>
      </c>
      <c r="G272" s="105">
        <v>3.9180000000000001</v>
      </c>
      <c r="H272" s="105">
        <v>7.0030000000000001</v>
      </c>
      <c r="I272" s="105">
        <v>4.5190000000000001</v>
      </c>
      <c r="J272" s="105">
        <v>3.8620000000000001</v>
      </c>
      <c r="K272" s="105">
        <v>1.4390000000000001</v>
      </c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0</v>
      </c>
      <c r="D274" s="105">
        <v>0</v>
      </c>
      <c r="E274" s="105">
        <v>0</v>
      </c>
      <c r="F274" s="105">
        <v>0</v>
      </c>
      <c r="G274" s="105">
        <v>-2.56</v>
      </c>
      <c r="H274" s="105">
        <v>0</v>
      </c>
      <c r="I274" s="105">
        <v>0</v>
      </c>
      <c r="J274" s="105">
        <v>0</v>
      </c>
      <c r="K274" s="105">
        <v>0</v>
      </c>
      <c r="L274" s="9"/>
    </row>
    <row r="275" spans="1:12" ht="19.899999999999999" customHeight="1" x14ac:dyDescent="0.25">
      <c r="A275" s="6" t="s">
        <v>225</v>
      </c>
      <c r="B275" s="106">
        <v>0</v>
      </c>
      <c r="C275" s="106">
        <v>-13.92</v>
      </c>
      <c r="D275" s="106">
        <v>-13.92</v>
      </c>
      <c r="E275" s="106">
        <v>-13.92</v>
      </c>
      <c r="F275" s="106">
        <v>26.39</v>
      </c>
      <c r="G275" s="106">
        <v>15.369</v>
      </c>
      <c r="H275" s="106">
        <v>0</v>
      </c>
      <c r="I275" s="106">
        <v>0</v>
      </c>
      <c r="J275" s="106">
        <v>0</v>
      </c>
      <c r="K275" s="106">
        <v>278</v>
      </c>
      <c r="L275" s="11"/>
    </row>
    <row r="276" spans="1:12" ht="19.899999999999999" customHeight="1" x14ac:dyDescent="0.25">
      <c r="A276" s="8" t="s">
        <v>226</v>
      </c>
      <c r="B276" s="105">
        <v>0</v>
      </c>
      <c r="C276" s="105">
        <v>0</v>
      </c>
      <c r="D276" s="105">
        <v>0</v>
      </c>
      <c r="E276" s="105">
        <v>0</v>
      </c>
      <c r="F276" s="105">
        <v>0</v>
      </c>
      <c r="G276" s="105">
        <v>0</v>
      </c>
      <c r="H276" s="105">
        <v>0</v>
      </c>
      <c r="I276" s="105">
        <v>0</v>
      </c>
      <c r="J276" s="105">
        <v>0</v>
      </c>
      <c r="K276" s="105">
        <v>3.9340000000000002</v>
      </c>
      <c r="L276" s="9"/>
    </row>
    <row r="277" spans="1:12" ht="19.899999999999999" customHeight="1" x14ac:dyDescent="0.25">
      <c r="A277" s="6" t="s">
        <v>227</v>
      </c>
      <c r="B277" s="106">
        <v>0</v>
      </c>
      <c r="C277" s="106">
        <v>0</v>
      </c>
      <c r="D277" s="106">
        <v>0</v>
      </c>
      <c r="E277" s="106">
        <v>0</v>
      </c>
      <c r="F277" s="106">
        <v>0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"/>
    </row>
    <row r="278" spans="1:12" ht="19.899999999999999" customHeight="1" x14ac:dyDescent="0.25">
      <c r="A278" s="8" t="s">
        <v>228</v>
      </c>
      <c r="B278" s="107">
        <v>16.751000000000001</v>
      </c>
      <c r="C278" s="107">
        <v>12.07</v>
      </c>
      <c r="D278" s="107">
        <v>-2.7970000000000002</v>
      </c>
      <c r="E278" s="107">
        <v>36.145000000000003</v>
      </c>
      <c r="F278" s="107">
        <v>72.222999999999999</v>
      </c>
      <c r="G278" s="107">
        <v>38.512</v>
      </c>
      <c r="H278" s="107">
        <v>21.786000000000001</v>
      </c>
      <c r="I278" s="107">
        <v>14.782999999999999</v>
      </c>
      <c r="J278" s="107">
        <v>10.263999999999999</v>
      </c>
      <c r="K278" s="107">
        <v>6.4020000000000001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3375</v>
      </c>
      <c r="C281" s="104">
        <v>980.92200000000003</v>
      </c>
      <c r="D281" s="104">
        <v>856.08399999999995</v>
      </c>
      <c r="E281" s="104">
        <v>790.98299999999995</v>
      </c>
      <c r="F281" s="104">
        <v>724.64499999999998</v>
      </c>
      <c r="G281" s="104">
        <v>660.37300000000005</v>
      </c>
      <c r="H281" s="104">
        <v>641.70799999999997</v>
      </c>
      <c r="I281" s="104">
        <v>603.31299999999999</v>
      </c>
      <c r="J281" s="104">
        <v>585.04100000000005</v>
      </c>
      <c r="K281" s="104">
        <v>516.80200000000002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>
        <v>163.27199999999999</v>
      </c>
      <c r="C283" s="106">
        <v>185.41200000000001</v>
      </c>
      <c r="D283" s="106">
        <v>165.69200000000001</v>
      </c>
      <c r="E283" s="106">
        <v>102.128</v>
      </c>
      <c r="F283" s="106">
        <v>92.543999999999997</v>
      </c>
      <c r="G283" s="106">
        <v>75.162999999999997</v>
      </c>
      <c r="H283" s="106">
        <v>36.457000000000001</v>
      </c>
      <c r="I283" s="106">
        <v>38.395000000000003</v>
      </c>
      <c r="J283" s="106">
        <v>20.042999999999999</v>
      </c>
      <c r="K283" s="106">
        <v>68.599999999999994</v>
      </c>
      <c r="L283" s="10"/>
    </row>
    <row r="284" spans="1:12" ht="19.899999999999999" customHeight="1" x14ac:dyDescent="0.25">
      <c r="A284" s="8" t="s">
        <v>233</v>
      </c>
      <c r="B284" s="105">
        <v>-74.167000000000002</v>
      </c>
      <c r="C284" s="105">
        <v>-66.286000000000001</v>
      </c>
      <c r="D284" s="105">
        <v>-40.853999999999999</v>
      </c>
      <c r="E284" s="105">
        <v>-37.027000000000001</v>
      </c>
      <c r="F284" s="105">
        <v>-26.206</v>
      </c>
      <c r="G284" s="105">
        <v>-13.452</v>
      </c>
      <c r="H284" s="105">
        <v>-12.795</v>
      </c>
      <c r="I284" s="105">
        <v>0</v>
      </c>
      <c r="J284" s="105">
        <v>-1.7709999999999999</v>
      </c>
      <c r="K284" s="105">
        <v>-361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2.56</v>
      </c>
      <c r="H286" s="105">
        <v>0</v>
      </c>
      <c r="I286" s="105">
        <v>0</v>
      </c>
      <c r="J286" s="105">
        <v>0</v>
      </c>
      <c r="K286" s="105">
        <v>0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1"/>
    </row>
    <row r="288" spans="1:12" ht="19.899999999999999" customHeight="1" x14ac:dyDescent="0.25">
      <c r="A288" s="8" t="s">
        <v>237</v>
      </c>
      <c r="B288" s="105">
        <v>0</v>
      </c>
      <c r="C288" s="105">
        <v>0</v>
      </c>
      <c r="D288" s="105">
        <v>0</v>
      </c>
      <c r="E288" s="105">
        <v>0</v>
      </c>
      <c r="F288" s="105">
        <v>0</v>
      </c>
      <c r="G288" s="105">
        <v>0</v>
      </c>
      <c r="H288" s="105">
        <v>-4.9969999999999999</v>
      </c>
      <c r="I288" s="105">
        <v>0</v>
      </c>
      <c r="J288" s="105">
        <v>0</v>
      </c>
      <c r="K288" s="105">
        <v>0</v>
      </c>
      <c r="L288" s="9"/>
    </row>
    <row r="289" spans="1:13" ht="19.899999999999999" customHeight="1" x14ac:dyDescent="0.25">
      <c r="A289" s="6" t="s">
        <v>238</v>
      </c>
      <c r="B289" s="104" t="s">
        <v>3374</v>
      </c>
      <c r="C289" s="104" t="s">
        <v>3375</v>
      </c>
      <c r="D289" s="104">
        <v>980.92200000000003</v>
      </c>
      <c r="E289" s="104">
        <v>856.08399999999995</v>
      </c>
      <c r="F289" s="104">
        <v>790.98299999999995</v>
      </c>
      <c r="G289" s="104">
        <v>724.64400000000001</v>
      </c>
      <c r="H289" s="104">
        <v>660.37300000000005</v>
      </c>
      <c r="I289" s="104">
        <v>641.70799999999997</v>
      </c>
      <c r="J289" s="104">
        <v>603.31299999999999</v>
      </c>
      <c r="K289" s="104">
        <v>585.04100000000005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3372</v>
      </c>
      <c r="C291" s="104" t="s">
        <v>3373</v>
      </c>
      <c r="D291" s="104">
        <v>997.60599999999999</v>
      </c>
      <c r="E291" s="104">
        <v>911.71</v>
      </c>
      <c r="F291" s="104">
        <v>842.31700000000001</v>
      </c>
      <c r="G291" s="104">
        <v>757.71299999999997</v>
      </c>
      <c r="H291" s="104">
        <v>677.95500000000004</v>
      </c>
      <c r="I291" s="104">
        <v>652.37099999999998</v>
      </c>
      <c r="J291" s="104">
        <v>616.13800000000003</v>
      </c>
      <c r="K291" s="104">
        <v>620.10199999999998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3355</v>
      </c>
      <c r="C298" s="97" t="s">
        <v>3355</v>
      </c>
      <c r="D298" s="97" t="s">
        <v>3355</v>
      </c>
      <c r="E298" s="97" t="s">
        <v>3355</v>
      </c>
      <c r="F298" s="97" t="s">
        <v>3355</v>
      </c>
      <c r="G298" s="97" t="s">
        <v>3355</v>
      </c>
      <c r="H298" s="97" t="s">
        <v>3355</v>
      </c>
      <c r="I298" s="97" t="s">
        <v>3355</v>
      </c>
      <c r="J298" s="97" t="s">
        <v>3355</v>
      </c>
      <c r="K298" s="97" t="s">
        <v>3355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>
        <v>222.88399999999999</v>
      </c>
      <c r="C301" s="106">
        <v>269.37900000000002</v>
      </c>
      <c r="D301" s="106">
        <v>237.08</v>
      </c>
      <c r="E301" s="106">
        <v>113.062</v>
      </c>
      <c r="F301" s="106">
        <v>125.661</v>
      </c>
      <c r="G301" s="106">
        <v>108.235</v>
      </c>
      <c r="H301" s="106">
        <v>43.726999999999997</v>
      </c>
      <c r="I301" s="106">
        <v>67.75</v>
      </c>
      <c r="J301" s="106">
        <v>35.387</v>
      </c>
      <c r="K301" s="106">
        <v>99.257999999999996</v>
      </c>
      <c r="L301" s="10"/>
    </row>
    <row r="302" spans="1:13" ht="19.899999999999999" customHeight="1" x14ac:dyDescent="0.25">
      <c r="A302" s="8" t="s">
        <v>243</v>
      </c>
      <c r="B302" s="105">
        <v>-7.1840000000000002</v>
      </c>
      <c r="C302" s="105">
        <v>-10.746</v>
      </c>
      <c r="D302" s="105">
        <v>8.17</v>
      </c>
      <c r="E302" s="105">
        <v>-10.587999999999999</v>
      </c>
      <c r="F302" s="105">
        <v>2.4369999999999998</v>
      </c>
      <c r="G302" s="105">
        <v>2.1429999999999998</v>
      </c>
      <c r="H302" s="105">
        <v>24.963999999999999</v>
      </c>
      <c r="I302" s="105">
        <v>23.931999999999999</v>
      </c>
      <c r="J302" s="105">
        <v>10.465</v>
      </c>
      <c r="K302" s="105">
        <v>15.172000000000001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>
        <v>215.7</v>
      </c>
      <c r="C304" s="107">
        <v>258.63299999999998</v>
      </c>
      <c r="D304" s="107">
        <v>245.25</v>
      </c>
      <c r="E304" s="107">
        <v>102.474</v>
      </c>
      <c r="F304" s="107">
        <v>128.09800000000001</v>
      </c>
      <c r="G304" s="107">
        <v>110.378</v>
      </c>
      <c r="H304" s="107">
        <v>68.691000000000003</v>
      </c>
      <c r="I304" s="107">
        <v>91.682000000000002</v>
      </c>
      <c r="J304" s="107">
        <v>45.851999999999997</v>
      </c>
      <c r="K304" s="107">
        <v>114.43</v>
      </c>
      <c r="L304" s="14"/>
    </row>
    <row r="305" spans="1:12" ht="19.899999999999999" customHeight="1" x14ac:dyDescent="0.25">
      <c r="A305" s="6" t="s">
        <v>245</v>
      </c>
      <c r="B305" s="106">
        <v>0</v>
      </c>
      <c r="C305" s="106">
        <v>0</v>
      </c>
      <c r="D305" s="106">
        <v>0</v>
      </c>
      <c r="E305" s="106">
        <v>0</v>
      </c>
      <c r="F305" s="106">
        <v>0</v>
      </c>
      <c r="G305" s="106">
        <v>0</v>
      </c>
      <c r="H305" s="106">
        <v>550</v>
      </c>
      <c r="I305" s="106">
        <v>1.754</v>
      </c>
      <c r="J305" s="106">
        <v>0</v>
      </c>
      <c r="K305" s="106">
        <v>0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-61.591000000000001</v>
      </c>
      <c r="C307" s="104">
        <v>-203.45599999999999</v>
      </c>
      <c r="D307" s="104">
        <v>-68.721999999999994</v>
      </c>
      <c r="E307" s="104">
        <v>-4.1849999999999996</v>
      </c>
      <c r="F307" s="104">
        <v>-157.03</v>
      </c>
      <c r="G307" s="104">
        <v>-121.774</v>
      </c>
      <c r="H307" s="104">
        <v>87.918999999999997</v>
      </c>
      <c r="I307" s="104">
        <v>-201.94800000000001</v>
      </c>
      <c r="J307" s="104">
        <v>36.21</v>
      </c>
      <c r="K307" s="104">
        <v>-165.417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83.397000000000006</v>
      </c>
      <c r="C309" s="106">
        <v>-280.75799999999998</v>
      </c>
      <c r="D309" s="106">
        <v>-95.894999999999996</v>
      </c>
      <c r="E309" s="106">
        <v>62.502000000000002</v>
      </c>
      <c r="F309" s="106">
        <v>-171.01400000000001</v>
      </c>
      <c r="G309" s="106">
        <v>-51.805999999999997</v>
      </c>
      <c r="H309" s="106">
        <v>45.320999999999998</v>
      </c>
      <c r="I309" s="106">
        <v>-108.804</v>
      </c>
      <c r="J309" s="106">
        <v>34.399000000000001</v>
      </c>
      <c r="K309" s="106">
        <v>-126.879</v>
      </c>
      <c r="L309" s="10"/>
    </row>
    <row r="310" spans="1:12" ht="19.899999999999999" customHeight="1" x14ac:dyDescent="0.25">
      <c r="A310" s="8" t="s">
        <v>249</v>
      </c>
      <c r="B310" s="105">
        <v>-139.77199999999999</v>
      </c>
      <c r="C310" s="105">
        <v>75.953999999999994</v>
      </c>
      <c r="D310" s="105">
        <v>-31.669</v>
      </c>
      <c r="E310" s="105">
        <v>-120.648</v>
      </c>
      <c r="F310" s="105">
        <v>990</v>
      </c>
      <c r="G310" s="105">
        <v>-98.200999999999993</v>
      </c>
      <c r="H310" s="105">
        <v>25.54</v>
      </c>
      <c r="I310" s="105">
        <v>-77.043000000000006</v>
      </c>
      <c r="J310" s="105">
        <v>26.707000000000001</v>
      </c>
      <c r="K310" s="105">
        <v>-85.512</v>
      </c>
      <c r="L310" s="9"/>
    </row>
    <row r="311" spans="1:12" ht="19.899999999999999" customHeight="1" x14ac:dyDescent="0.25">
      <c r="A311" s="6" t="s">
        <v>250</v>
      </c>
      <c r="B311" s="106">
        <v>-5.2160000000000002</v>
      </c>
      <c r="C311" s="106">
        <v>1.3480000000000001</v>
      </c>
      <c r="D311" s="106">
        <v>58.841999999999999</v>
      </c>
      <c r="E311" s="106">
        <v>53.960999999999999</v>
      </c>
      <c r="F311" s="106">
        <v>12.994</v>
      </c>
      <c r="G311" s="106">
        <v>28.233000000000001</v>
      </c>
      <c r="H311" s="106">
        <v>17.058</v>
      </c>
      <c r="I311" s="106">
        <v>-16.100999999999999</v>
      </c>
      <c r="J311" s="106">
        <v>-24.896000000000001</v>
      </c>
      <c r="K311" s="106">
        <v>46.973999999999997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>
        <v>154.10900000000001</v>
      </c>
      <c r="C314" s="107">
        <v>55.177</v>
      </c>
      <c r="D314" s="107">
        <v>176.52799999999999</v>
      </c>
      <c r="E314" s="107">
        <v>98.289000000000001</v>
      </c>
      <c r="F314" s="107">
        <v>-28.931999999999999</v>
      </c>
      <c r="G314" s="107">
        <v>-11.396000000000001</v>
      </c>
      <c r="H314" s="107">
        <v>157.16</v>
      </c>
      <c r="I314" s="107">
        <v>-108.512</v>
      </c>
      <c r="J314" s="107">
        <v>82.061999999999998</v>
      </c>
      <c r="K314" s="107">
        <v>-50.987000000000002</v>
      </c>
      <c r="L314" s="14"/>
    </row>
    <row r="315" spans="1:12" ht="19.899999999999999" customHeight="1" x14ac:dyDescent="0.25">
      <c r="A315" s="6" t="s">
        <v>253</v>
      </c>
      <c r="B315" s="106">
        <v>15.036</v>
      </c>
      <c r="C315" s="106">
        <v>28.3</v>
      </c>
      <c r="D315" s="106">
        <v>17.917999999999999</v>
      </c>
      <c r="E315" s="106">
        <v>14.468</v>
      </c>
      <c r="F315" s="106">
        <v>6.9829999999999997</v>
      </c>
      <c r="G315" s="106">
        <v>3.661</v>
      </c>
      <c r="H315" s="106">
        <v>7.226</v>
      </c>
      <c r="I315" s="106">
        <v>13.224</v>
      </c>
      <c r="J315" s="106">
        <v>6.1769999999999996</v>
      </c>
      <c r="K315" s="106">
        <v>-1.236</v>
      </c>
      <c r="L315" s="10"/>
    </row>
    <row r="316" spans="1:12" ht="19.899999999999999" customHeight="1" x14ac:dyDescent="0.25">
      <c r="A316" s="8" t="s">
        <v>254</v>
      </c>
      <c r="B316" s="105">
        <v>57.2</v>
      </c>
      <c r="C316" s="105">
        <v>49.070999999999998</v>
      </c>
      <c r="D316" s="105">
        <v>43.491999999999997</v>
      </c>
      <c r="E316" s="105">
        <v>38.115000000000002</v>
      </c>
      <c r="F316" s="105">
        <v>32.136000000000003</v>
      </c>
      <c r="G316" s="105">
        <v>14.971</v>
      </c>
      <c r="H316" s="105">
        <v>13.763999999999999</v>
      </c>
      <c r="I316" s="105">
        <v>8.4659999999999993</v>
      </c>
      <c r="J316" s="105">
        <v>14.682</v>
      </c>
      <c r="K316" s="105">
        <v>24.338000000000001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81.873000000000005</v>
      </c>
      <c r="C318" s="107">
        <v>-22.193999999999999</v>
      </c>
      <c r="D318" s="107">
        <v>115.11799999999999</v>
      </c>
      <c r="E318" s="107">
        <v>45.706000000000003</v>
      </c>
      <c r="F318" s="107">
        <v>-68.051000000000002</v>
      </c>
      <c r="G318" s="107">
        <v>-30.027999999999999</v>
      </c>
      <c r="H318" s="107">
        <v>136.16999999999999</v>
      </c>
      <c r="I318" s="107">
        <v>-130.202</v>
      </c>
      <c r="J318" s="107">
        <v>61.203000000000003</v>
      </c>
      <c r="K318" s="107">
        <v>-74.088999999999999</v>
      </c>
      <c r="L318" s="14"/>
    </row>
    <row r="319" spans="1:12" ht="19.899999999999999" customHeight="1" x14ac:dyDescent="0.25">
      <c r="A319" s="6" t="s">
        <v>256</v>
      </c>
      <c r="B319" s="106">
        <v>74.167000000000002</v>
      </c>
      <c r="C319" s="106">
        <v>66.286000000000001</v>
      </c>
      <c r="D319" s="106">
        <v>40.853999999999999</v>
      </c>
      <c r="E319" s="106">
        <v>37.027000000000001</v>
      </c>
      <c r="F319" s="106">
        <v>26.206</v>
      </c>
      <c r="G319" s="106">
        <v>13.452</v>
      </c>
      <c r="H319" s="106">
        <v>12.795</v>
      </c>
      <c r="I319" s="106">
        <v>2.48</v>
      </c>
      <c r="J319" s="106">
        <v>1.7709999999999999</v>
      </c>
      <c r="K319" s="106">
        <v>361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>
        <v>7.7060000000000004</v>
      </c>
      <c r="C321" s="104">
        <v>-88.48</v>
      </c>
      <c r="D321" s="104">
        <v>74.263999999999996</v>
      </c>
      <c r="E321" s="104">
        <v>8.6790000000000003</v>
      </c>
      <c r="F321" s="104">
        <v>-94.257000000000005</v>
      </c>
      <c r="G321" s="104">
        <v>-43.48</v>
      </c>
      <c r="H321" s="104">
        <v>123.375</v>
      </c>
      <c r="I321" s="104">
        <v>-132.68199999999999</v>
      </c>
      <c r="J321" s="104">
        <v>59.432000000000002</v>
      </c>
      <c r="K321" s="104">
        <v>-74.45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3.2469999999999999</v>
      </c>
      <c r="C323" s="106">
        <v>2.23</v>
      </c>
      <c r="D323" s="106">
        <v>3.6509999999999998</v>
      </c>
      <c r="E323" s="106">
        <v>4.726</v>
      </c>
      <c r="F323" s="106">
        <v>5.7190000000000003</v>
      </c>
      <c r="G323" s="106">
        <v>3.7829999999999999</v>
      </c>
      <c r="H323" s="106">
        <v>58.875</v>
      </c>
      <c r="I323" s="106">
        <v>5.8739999999999997</v>
      </c>
      <c r="J323" s="106">
        <v>4.42</v>
      </c>
      <c r="K323" s="106">
        <v>5.298</v>
      </c>
      <c r="L323" s="10"/>
    </row>
    <row r="324" spans="1:12" ht="19.899999999999999" customHeight="1" x14ac:dyDescent="0.25">
      <c r="A324" s="8" t="s">
        <v>260</v>
      </c>
      <c r="B324" s="105">
        <v>0</v>
      </c>
      <c r="C324" s="105">
        <v>0</v>
      </c>
      <c r="D324" s="105">
        <v>6.375</v>
      </c>
      <c r="E324" s="105">
        <v>0</v>
      </c>
      <c r="F324" s="105">
        <v>15.444000000000001</v>
      </c>
      <c r="G324" s="105">
        <v>0</v>
      </c>
      <c r="H324" s="105">
        <v>0</v>
      </c>
      <c r="I324" s="105">
        <v>0</v>
      </c>
      <c r="J324" s="105">
        <v>0</v>
      </c>
      <c r="K324" s="105">
        <v>794</v>
      </c>
      <c r="L324" s="9"/>
    </row>
    <row r="325" spans="1:12" ht="19.899999999999999" customHeight="1" x14ac:dyDescent="0.25">
      <c r="A325" s="6" t="s">
        <v>261</v>
      </c>
      <c r="B325" s="106">
        <v>0</v>
      </c>
      <c r="C325" s="106">
        <v>3.593</v>
      </c>
      <c r="D325" s="106">
        <v>-80</v>
      </c>
      <c r="E325" s="106">
        <v>0</v>
      </c>
      <c r="F325" s="106">
        <v>0</v>
      </c>
      <c r="G325" s="106">
        <v>0</v>
      </c>
      <c r="H325" s="106">
        <v>0</v>
      </c>
      <c r="I325" s="106">
        <v>0</v>
      </c>
      <c r="J325" s="106">
        <v>0</v>
      </c>
      <c r="K325" s="106">
        <v>0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2"/>
    </row>
    <row r="327" spans="1:12" ht="19.899999999999999" customHeight="1" x14ac:dyDescent="0.25">
      <c r="A327" s="6" t="s">
        <v>263</v>
      </c>
      <c r="B327" s="106">
        <v>387</v>
      </c>
      <c r="C327" s="106">
        <v>91</v>
      </c>
      <c r="D327" s="106">
        <v>409</v>
      </c>
      <c r="E327" s="106">
        <v>20.312000000000001</v>
      </c>
      <c r="F327" s="106">
        <v>4.9560000000000004</v>
      </c>
      <c r="G327" s="106">
        <v>203</v>
      </c>
      <c r="H327" s="106">
        <v>48.210999999999999</v>
      </c>
      <c r="I327" s="106">
        <v>2.8250000000000002</v>
      </c>
      <c r="J327" s="106">
        <v>367</v>
      </c>
      <c r="K327" s="106">
        <v>464</v>
      </c>
      <c r="L327" s="10"/>
    </row>
    <row r="328" spans="1:12" ht="19.899999999999999" customHeight="1" x14ac:dyDescent="0.25">
      <c r="A328" s="8" t="s">
        <v>264</v>
      </c>
      <c r="B328" s="105">
        <v>0</v>
      </c>
      <c r="C328" s="105">
        <v>0</v>
      </c>
      <c r="D328" s="105">
        <v>0</v>
      </c>
      <c r="E328" s="105">
        <v>6.2279999999999998</v>
      </c>
      <c r="F328" s="105">
        <v>0</v>
      </c>
      <c r="G328" s="105">
        <v>0</v>
      </c>
      <c r="H328" s="105">
        <v>51.706000000000003</v>
      </c>
      <c r="I328" s="105">
        <v>0</v>
      </c>
      <c r="J328" s="105">
        <v>0</v>
      </c>
      <c r="K328" s="105">
        <v>0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6">
        <v>0</v>
      </c>
      <c r="F329" s="106">
        <v>0</v>
      </c>
      <c r="G329" s="106">
        <v>0</v>
      </c>
      <c r="H329" s="106">
        <v>0</v>
      </c>
      <c r="I329" s="106">
        <v>0</v>
      </c>
      <c r="J329" s="106">
        <v>0</v>
      </c>
      <c r="K329" s="106">
        <v>0</v>
      </c>
      <c r="L329" s="11"/>
    </row>
    <row r="330" spans="1:12" ht="19.899999999999999" customHeight="1" x14ac:dyDescent="0.25">
      <c r="A330" s="8" t="s">
        <v>266</v>
      </c>
      <c r="B330" s="107">
        <v>-2.86</v>
      </c>
      <c r="C330" s="107">
        <v>-5.7320000000000002</v>
      </c>
      <c r="D330" s="107">
        <v>-9.5370000000000008</v>
      </c>
      <c r="E330" s="107">
        <v>21.814</v>
      </c>
      <c r="F330" s="107">
        <v>-16.207000000000001</v>
      </c>
      <c r="G330" s="107">
        <v>-3.58</v>
      </c>
      <c r="H330" s="107">
        <v>41.042000000000002</v>
      </c>
      <c r="I330" s="107">
        <v>-3.0489999999999999</v>
      </c>
      <c r="J330" s="107">
        <v>-4.0529999999999999</v>
      </c>
      <c r="K330" s="107">
        <v>-5.6280000000000001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514</v>
      </c>
      <c r="I332" s="105">
        <v>-29</v>
      </c>
      <c r="J332" s="105">
        <v>0</v>
      </c>
      <c r="K332" s="105">
        <v>-2.294</v>
      </c>
      <c r="L332" s="9"/>
    </row>
    <row r="333" spans="1:12" ht="19.899999999999999" customHeight="1" x14ac:dyDescent="0.25">
      <c r="A333" s="6" t="s">
        <v>268</v>
      </c>
      <c r="B333" s="106">
        <v>-4.601</v>
      </c>
      <c r="C333" s="106">
        <v>2.6829999999999998</v>
      </c>
      <c r="D333" s="106">
        <v>0</v>
      </c>
      <c r="E333" s="106">
        <v>0</v>
      </c>
      <c r="F333" s="106">
        <v>0</v>
      </c>
      <c r="G333" s="106">
        <v>0</v>
      </c>
      <c r="H333" s="106">
        <v>-84</v>
      </c>
      <c r="I333" s="106">
        <v>-6.681</v>
      </c>
      <c r="J333" s="106">
        <v>-26.099</v>
      </c>
      <c r="K333" s="106">
        <v>-8.2390000000000008</v>
      </c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0</v>
      </c>
      <c r="D335" s="106">
        <v>0</v>
      </c>
      <c r="E335" s="106">
        <v>0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>
        <v>-4.601</v>
      </c>
      <c r="C336" s="107">
        <v>2.6829999999999998</v>
      </c>
      <c r="D336" s="107">
        <v>0</v>
      </c>
      <c r="E336" s="107">
        <v>0</v>
      </c>
      <c r="F336" s="107">
        <v>0</v>
      </c>
      <c r="G336" s="107">
        <v>0</v>
      </c>
      <c r="H336" s="107">
        <v>430</v>
      </c>
      <c r="I336" s="107">
        <v>-6.71</v>
      </c>
      <c r="J336" s="107">
        <v>-26.099</v>
      </c>
      <c r="K336" s="107">
        <v>-10.532999999999999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245</v>
      </c>
      <c r="C338" s="107">
        <v>-91.528999999999996</v>
      </c>
      <c r="D338" s="107">
        <v>64.727000000000004</v>
      </c>
      <c r="E338" s="107">
        <v>30.492999999999999</v>
      </c>
      <c r="F338" s="107">
        <v>-110.464</v>
      </c>
      <c r="G338" s="107">
        <v>-47.06</v>
      </c>
      <c r="H338" s="107">
        <v>164.84700000000001</v>
      </c>
      <c r="I338" s="107">
        <v>-142.441</v>
      </c>
      <c r="J338" s="107">
        <v>29.28</v>
      </c>
      <c r="K338" s="107">
        <v>-90.611000000000004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0</v>
      </c>
      <c r="C341" s="106">
        <v>0</v>
      </c>
      <c r="D341" s="106">
        <v>0</v>
      </c>
      <c r="E341" s="106">
        <v>0</v>
      </c>
      <c r="F341" s="106">
        <v>0</v>
      </c>
      <c r="G341" s="106">
        <v>0</v>
      </c>
      <c r="H341" s="106">
        <v>0</v>
      </c>
      <c r="I341" s="106">
        <v>2.48</v>
      </c>
      <c r="J341" s="106">
        <v>0</v>
      </c>
      <c r="K341" s="106">
        <v>0</v>
      </c>
      <c r="L341" s="10"/>
    </row>
    <row r="342" spans="1:13" ht="19.899999999999999" customHeight="1" x14ac:dyDescent="0.25">
      <c r="A342" s="8" t="s">
        <v>274</v>
      </c>
      <c r="B342" s="105">
        <v>0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5">
        <v>31.706</v>
      </c>
      <c r="I342" s="105">
        <v>0</v>
      </c>
      <c r="J342" s="105">
        <v>0</v>
      </c>
      <c r="K342" s="105">
        <v>0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3355</v>
      </c>
      <c r="C352" s="97" t="s">
        <v>3355</v>
      </c>
      <c r="D352" s="97" t="s">
        <v>3355</v>
      </c>
      <c r="E352" s="97" t="s">
        <v>3355</v>
      </c>
      <c r="F352" s="97" t="s">
        <v>3355</v>
      </c>
      <c r="G352" s="97" t="s">
        <v>3355</v>
      </c>
      <c r="H352" s="97" t="s">
        <v>3355</v>
      </c>
      <c r="I352" s="97" t="s">
        <v>3355</v>
      </c>
      <c r="J352" s="97" t="s">
        <v>3355</v>
      </c>
      <c r="K352" s="97" t="s">
        <v>3355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 t="s">
        <v>3384</v>
      </c>
      <c r="C355" s="106" t="s">
        <v>3385</v>
      </c>
      <c r="D355" s="106" t="s">
        <v>3386</v>
      </c>
      <c r="E355" s="106" t="s">
        <v>3387</v>
      </c>
      <c r="F355" s="106" t="s">
        <v>3388</v>
      </c>
      <c r="G355" s="106" t="s">
        <v>3389</v>
      </c>
      <c r="H355" s="106" t="s">
        <v>3390</v>
      </c>
      <c r="I355" s="106" t="s">
        <v>3391</v>
      </c>
      <c r="J355" s="106" t="s">
        <v>3392</v>
      </c>
      <c r="K355" s="106" t="s">
        <v>3393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0</v>
      </c>
      <c r="G357" s="106">
        <v>0</v>
      </c>
      <c r="H357" s="106">
        <v>0</v>
      </c>
      <c r="I357" s="106">
        <v>0</v>
      </c>
      <c r="J357" s="106">
        <v>0</v>
      </c>
      <c r="K357" s="106">
        <v>0</v>
      </c>
      <c r="L357" s="10"/>
    </row>
    <row r="358" spans="1:12" ht="19.899999999999999" customHeight="1" x14ac:dyDescent="0.25">
      <c r="A358" s="8" t="s">
        <v>283</v>
      </c>
      <c r="B358" s="105" t="s">
        <v>3394</v>
      </c>
      <c r="C358" s="105" t="s">
        <v>3395</v>
      </c>
      <c r="D358" s="105" t="s">
        <v>3396</v>
      </c>
      <c r="E358" s="105" t="s">
        <v>3397</v>
      </c>
      <c r="F358" s="105" t="s">
        <v>3452</v>
      </c>
      <c r="G358" s="105" t="s">
        <v>3399</v>
      </c>
      <c r="H358" s="105" t="s">
        <v>3400</v>
      </c>
      <c r="I358" s="105" t="s">
        <v>3453</v>
      </c>
      <c r="J358" s="105" t="s">
        <v>3402</v>
      </c>
      <c r="K358" s="105" t="s">
        <v>3403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633.55100000000004</v>
      </c>
      <c r="C360" s="107">
        <v>677.06200000000001</v>
      </c>
      <c r="D360" s="107">
        <v>673.62699999999995</v>
      </c>
      <c r="E360" s="107">
        <v>534.83900000000006</v>
      </c>
      <c r="F360" s="107">
        <v>409.423</v>
      </c>
      <c r="G360" s="107">
        <v>409.96</v>
      </c>
      <c r="H360" s="107">
        <v>483.34399999999999</v>
      </c>
      <c r="I360" s="107">
        <v>556.53399999999999</v>
      </c>
      <c r="J360" s="107">
        <v>346.93299999999999</v>
      </c>
      <c r="K360" s="107">
        <v>410.5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108.38</v>
      </c>
      <c r="C362" s="105">
        <v>98.037000000000006</v>
      </c>
      <c r="D362" s="105">
        <v>93.572999999999993</v>
      </c>
      <c r="E362" s="105">
        <v>93.831999999999994</v>
      </c>
      <c r="F362" s="105">
        <v>87.233999999999995</v>
      </c>
      <c r="G362" s="105">
        <v>84.061999999999998</v>
      </c>
      <c r="H362" s="105">
        <v>129.35900000000001</v>
      </c>
      <c r="I362" s="105">
        <v>118.785</v>
      </c>
      <c r="J362" s="105">
        <v>115.593</v>
      </c>
      <c r="K362" s="105">
        <v>107.80800000000001</v>
      </c>
      <c r="L362" s="9"/>
    </row>
    <row r="363" spans="1:12" ht="19.899999999999999" customHeight="1" x14ac:dyDescent="0.25">
      <c r="A363" s="6" t="s">
        <v>286</v>
      </c>
      <c r="B363" s="106">
        <v>15.472</v>
      </c>
      <c r="C363" s="106">
        <v>28.667000000000002</v>
      </c>
      <c r="D363" s="106">
        <v>18.234999999999999</v>
      </c>
      <c r="E363" s="106">
        <v>14.683</v>
      </c>
      <c r="F363" s="106">
        <v>7.18</v>
      </c>
      <c r="G363" s="106">
        <v>4.3559999999999999</v>
      </c>
      <c r="H363" s="106">
        <v>7.2249999999999996</v>
      </c>
      <c r="I363" s="106">
        <v>13.224</v>
      </c>
      <c r="J363" s="106">
        <v>8.5730000000000004</v>
      </c>
      <c r="K363" s="106">
        <v>4.8109999999999999</v>
      </c>
      <c r="L363" s="10"/>
    </row>
    <row r="364" spans="1:12" ht="19.899999999999999" customHeight="1" x14ac:dyDescent="0.25">
      <c r="A364" s="8" t="s">
        <v>287</v>
      </c>
      <c r="B364" s="105">
        <v>74.167000000000002</v>
      </c>
      <c r="C364" s="105">
        <v>66.286000000000001</v>
      </c>
      <c r="D364" s="105">
        <v>40.853999999999999</v>
      </c>
      <c r="E364" s="105">
        <v>37.027000000000001</v>
      </c>
      <c r="F364" s="105">
        <v>26.204999999999998</v>
      </c>
      <c r="G364" s="105">
        <v>13.452</v>
      </c>
      <c r="H364" s="105">
        <v>12.795</v>
      </c>
      <c r="I364" s="105">
        <v>6.681</v>
      </c>
      <c r="J364" s="105">
        <v>22.873000000000001</v>
      </c>
      <c r="K364" s="105">
        <v>7.6779999999999999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2.48</v>
      </c>
      <c r="J366" s="105">
        <v>0</v>
      </c>
      <c r="K366" s="105">
        <v>0</v>
      </c>
      <c r="L366" s="12"/>
    </row>
    <row r="367" spans="1:12" ht="19.899999999999999" customHeight="1" x14ac:dyDescent="0.25">
      <c r="A367" s="6" t="s">
        <v>290</v>
      </c>
      <c r="B367" s="106">
        <v>66.691999999999993</v>
      </c>
      <c r="C367" s="106">
        <v>74.989000000000004</v>
      </c>
      <c r="D367" s="106">
        <v>57.982999999999997</v>
      </c>
      <c r="E367" s="106">
        <v>49.924999999999997</v>
      </c>
      <c r="F367" s="106">
        <v>38.281999999999996</v>
      </c>
      <c r="G367" s="106">
        <v>37.018999999999998</v>
      </c>
      <c r="H367" s="106">
        <v>27.062000000000001</v>
      </c>
      <c r="I367" s="106">
        <v>25.146999999999998</v>
      </c>
      <c r="J367" s="106">
        <v>16.609000000000002</v>
      </c>
      <c r="K367" s="106">
        <v>38.582000000000001</v>
      </c>
      <c r="L367" s="10"/>
    </row>
    <row r="368" spans="1:12" ht="19.899999999999999" customHeight="1" x14ac:dyDescent="0.25">
      <c r="A368" s="8" t="s">
        <v>291</v>
      </c>
      <c r="B368" s="105">
        <v>2.8210000000000002</v>
      </c>
      <c r="C368" s="105">
        <v>2.7410000000000001</v>
      </c>
      <c r="D368" s="105">
        <v>4.8840000000000003</v>
      </c>
      <c r="E368" s="105">
        <v>2.8119999999999998</v>
      </c>
      <c r="F368" s="105">
        <v>2.4369999999999998</v>
      </c>
      <c r="G368" s="105">
        <v>1.917</v>
      </c>
      <c r="H368" s="105">
        <v>4.0170000000000003</v>
      </c>
      <c r="I368" s="105">
        <v>5.7030000000000003</v>
      </c>
      <c r="J368" s="105">
        <v>6.38</v>
      </c>
      <c r="K368" s="105">
        <v>6.6289999999999996</v>
      </c>
      <c r="L368" s="9"/>
    </row>
    <row r="369" spans="1:13" ht="19.899999999999999" customHeight="1" x14ac:dyDescent="0.25">
      <c r="A369" s="6" t="s">
        <v>292</v>
      </c>
      <c r="B369" s="106">
        <v>367.93799999999999</v>
      </c>
      <c r="C369" s="106">
        <v>405.483</v>
      </c>
      <c r="D369" s="106">
        <v>453.21</v>
      </c>
      <c r="E369" s="106">
        <v>359.04300000000001</v>
      </c>
      <c r="F369" s="106">
        <v>256.70600000000002</v>
      </c>
      <c r="G369" s="106">
        <v>262.35599999999999</v>
      </c>
      <c r="H369" s="106">
        <v>309.03500000000003</v>
      </c>
      <c r="I369" s="106">
        <v>382.738</v>
      </c>
      <c r="J369" s="106">
        <v>175.626</v>
      </c>
      <c r="K369" s="106">
        <v>239.703</v>
      </c>
      <c r="L369" s="10"/>
    </row>
    <row r="370" spans="1:13" ht="19.899999999999999" customHeight="1" x14ac:dyDescent="0.25">
      <c r="A370" s="8" t="s">
        <v>293</v>
      </c>
      <c r="B370" s="105">
        <v>-1.919</v>
      </c>
      <c r="C370" s="105">
        <v>859</v>
      </c>
      <c r="D370" s="105">
        <v>4.8879999999999999</v>
      </c>
      <c r="E370" s="105">
        <v>-22.483000000000001</v>
      </c>
      <c r="F370" s="105">
        <v>-8.6210000000000004</v>
      </c>
      <c r="G370" s="105">
        <v>6.798</v>
      </c>
      <c r="H370" s="105">
        <v>-6.149</v>
      </c>
      <c r="I370" s="105">
        <v>1.776</v>
      </c>
      <c r="J370" s="105">
        <v>1.2789999999999999</v>
      </c>
      <c r="K370" s="105">
        <v>5.2889999999999997</v>
      </c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633.55100000000004</v>
      </c>
      <c r="C373" s="104">
        <v>677.06200000000001</v>
      </c>
      <c r="D373" s="104">
        <v>673.62699999999995</v>
      </c>
      <c r="E373" s="104">
        <v>534.83900000000006</v>
      </c>
      <c r="F373" s="104">
        <v>409.423</v>
      </c>
      <c r="G373" s="104">
        <v>409.96</v>
      </c>
      <c r="H373" s="104">
        <v>483.34399999999999</v>
      </c>
      <c r="I373" s="104">
        <v>556.53399999999999</v>
      </c>
      <c r="J373" s="104">
        <v>346.93299999999999</v>
      </c>
      <c r="K373" s="104">
        <v>410.5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21.972000000000001</v>
      </c>
      <c r="C375" s="106">
        <v>17.376000000000001</v>
      </c>
      <c r="D375" s="106">
        <v>16.526</v>
      </c>
      <c r="E375" s="106">
        <v>16.196000000000002</v>
      </c>
      <c r="F375" s="106">
        <v>11.256</v>
      </c>
      <c r="G375" s="106">
        <v>11.305999999999999</v>
      </c>
      <c r="H375" s="106">
        <v>15.092000000000001</v>
      </c>
      <c r="I375" s="106">
        <v>20.571999999999999</v>
      </c>
      <c r="J375" s="106">
        <v>15.319000000000001</v>
      </c>
      <c r="K375" s="106">
        <v>11.938000000000001</v>
      </c>
      <c r="L375" s="10"/>
    </row>
    <row r="376" spans="1:13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5">
        <v>0</v>
      </c>
      <c r="I376" s="105">
        <v>0</v>
      </c>
      <c r="J376" s="105">
        <v>0</v>
      </c>
      <c r="K376" s="105">
        <v>0</v>
      </c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6">
        <v>0</v>
      </c>
      <c r="H377" s="106">
        <v>0</v>
      </c>
      <c r="I377" s="106">
        <v>0</v>
      </c>
      <c r="J377" s="106">
        <v>0</v>
      </c>
      <c r="K377" s="106">
        <v>0</v>
      </c>
      <c r="L377" s="10"/>
    </row>
    <row r="378" spans="1:13" ht="19.899999999999999" customHeight="1" x14ac:dyDescent="0.25">
      <c r="A378" s="8" t="s">
        <v>299</v>
      </c>
      <c r="B378" s="105">
        <v>436</v>
      </c>
      <c r="C378" s="105">
        <v>367</v>
      </c>
      <c r="D378" s="105">
        <v>317</v>
      </c>
      <c r="E378" s="105">
        <v>215</v>
      </c>
      <c r="F378" s="105">
        <v>197</v>
      </c>
      <c r="G378" s="105">
        <v>695</v>
      </c>
      <c r="H378" s="105">
        <v>550</v>
      </c>
      <c r="I378" s="105">
        <v>1.754</v>
      </c>
      <c r="J378" s="105">
        <v>2.3959999999999999</v>
      </c>
      <c r="K378" s="105">
        <v>6.0469999999999997</v>
      </c>
      <c r="L378" s="9"/>
    </row>
    <row r="379" spans="1:13" ht="19.899999999999999" customHeight="1" x14ac:dyDescent="0.25">
      <c r="A379" s="6" t="s">
        <v>300</v>
      </c>
      <c r="B379" s="106">
        <v>-4.5540000000000003</v>
      </c>
      <c r="C379" s="106">
        <v>-5.3029999999999999</v>
      </c>
      <c r="D379" s="106">
        <v>4.7549999999999999</v>
      </c>
      <c r="E379" s="106">
        <v>-19.100000000000001</v>
      </c>
      <c r="F379" s="106">
        <v>7.7560000000000002</v>
      </c>
      <c r="G379" s="106">
        <v>-161</v>
      </c>
      <c r="H379" s="106">
        <v>-741</v>
      </c>
      <c r="I379" s="106">
        <v>-33</v>
      </c>
      <c r="J379" s="106">
        <v>1.766</v>
      </c>
      <c r="K379" s="106">
        <v>-1.5740000000000001</v>
      </c>
      <c r="L379" s="10"/>
    </row>
    <row r="380" spans="1:13" ht="19.899999999999999" customHeight="1" x14ac:dyDescent="0.25">
      <c r="A380" s="8" t="s">
        <v>301</v>
      </c>
      <c r="B380" s="105">
        <v>0</v>
      </c>
      <c r="C380" s="105">
        <v>0</v>
      </c>
      <c r="D380" s="105">
        <v>0</v>
      </c>
      <c r="E380" s="105">
        <v>0</v>
      </c>
      <c r="F380" s="105">
        <v>0</v>
      </c>
      <c r="G380" s="105">
        <v>0</v>
      </c>
      <c r="H380" s="105">
        <v>0</v>
      </c>
      <c r="I380" s="105">
        <v>0</v>
      </c>
      <c r="J380" s="105">
        <v>0</v>
      </c>
      <c r="K380" s="105">
        <v>0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3355</v>
      </c>
      <c r="C387" s="97" t="s">
        <v>3355</v>
      </c>
      <c r="D387" s="97" t="s">
        <v>3355</v>
      </c>
      <c r="E387" s="97" t="s">
        <v>3355</v>
      </c>
      <c r="F387" s="97" t="s">
        <v>3355</v>
      </c>
      <c r="G387" s="97" t="s">
        <v>3355</v>
      </c>
      <c r="H387" s="97" t="s">
        <v>3355</v>
      </c>
      <c r="I387" s="97" t="s">
        <v>3355</v>
      </c>
      <c r="J387" s="97" t="s">
        <v>3355</v>
      </c>
      <c r="K387" s="97" t="s">
        <v>3355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21.513000000000002</v>
      </c>
      <c r="C390" s="106">
        <v>21.614999999999998</v>
      </c>
      <c r="D390" s="106">
        <v>21.34</v>
      </c>
      <c r="E390" s="106">
        <v>21.268000000000001</v>
      </c>
      <c r="F390" s="106">
        <v>20.905000000000001</v>
      </c>
      <c r="G390" s="106">
        <v>21.353999999999999</v>
      </c>
      <c r="H390" s="106">
        <v>22.646000000000001</v>
      </c>
      <c r="I390" s="106">
        <v>22.646000000000001</v>
      </c>
      <c r="J390" s="106">
        <v>22.646000000000001</v>
      </c>
      <c r="K390" s="106">
        <v>22.646000000000001</v>
      </c>
      <c r="L390" s="10"/>
    </row>
    <row r="391" spans="1:12" ht="19.899999999999999" customHeight="1" x14ac:dyDescent="0.25">
      <c r="A391" s="8" t="s">
        <v>305</v>
      </c>
      <c r="B391" s="105">
        <v>21.513000000000002</v>
      </c>
      <c r="C391" s="105">
        <v>21.614999999999998</v>
      </c>
      <c r="D391" s="105">
        <v>21.34</v>
      </c>
      <c r="E391" s="105">
        <v>21.268000000000001</v>
      </c>
      <c r="F391" s="105">
        <v>20.905000000000001</v>
      </c>
      <c r="G391" s="105">
        <v>21.353999999999999</v>
      </c>
      <c r="H391" s="105">
        <v>22.646000000000001</v>
      </c>
      <c r="I391" s="105">
        <v>22.646000000000001</v>
      </c>
      <c r="J391" s="105">
        <v>22.646000000000001</v>
      </c>
      <c r="K391" s="105">
        <v>22.646000000000001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8</v>
      </c>
      <c r="C393" s="105">
        <v>8</v>
      </c>
      <c r="D393" s="105">
        <v>8</v>
      </c>
      <c r="E393" s="105">
        <v>8</v>
      </c>
      <c r="F393" s="105">
        <v>8</v>
      </c>
      <c r="G393" s="105">
        <v>8</v>
      </c>
      <c r="H393" s="105">
        <v>8</v>
      </c>
      <c r="I393" s="105">
        <v>8</v>
      </c>
      <c r="J393" s="105">
        <v>8</v>
      </c>
      <c r="K393" s="105">
        <v>8</v>
      </c>
      <c r="L393" s="12"/>
    </row>
    <row r="394" spans="1:12" ht="19.899999999999999" customHeight="1" x14ac:dyDescent="0.25">
      <c r="A394" s="6" t="s">
        <v>308</v>
      </c>
      <c r="B394" s="106">
        <v>5.7919999999999998</v>
      </c>
      <c r="C394" s="106">
        <v>5.24</v>
      </c>
      <c r="D394" s="106">
        <v>4.5679999999999996</v>
      </c>
      <c r="E394" s="106">
        <v>1.5409999999999999</v>
      </c>
      <c r="F394" s="106">
        <v>1.746</v>
      </c>
      <c r="G394" s="106">
        <v>1.0680000000000001</v>
      </c>
      <c r="H394" s="106">
        <v>800</v>
      </c>
      <c r="I394" s="106">
        <v>2.165</v>
      </c>
      <c r="J394" s="106">
        <v>1.825</v>
      </c>
      <c r="K394" s="106">
        <v>9.1760000000000002</v>
      </c>
      <c r="L394" s="10"/>
    </row>
    <row r="395" spans="1:12" ht="19.899999999999999" customHeight="1" x14ac:dyDescent="0.25">
      <c r="A395" s="8" t="s">
        <v>309</v>
      </c>
      <c r="B395" s="105">
        <v>1.2829999999999999</v>
      </c>
      <c r="C395" s="105">
        <v>1.17</v>
      </c>
      <c r="D395" s="105">
        <v>882</v>
      </c>
      <c r="E395" s="105">
        <v>252</v>
      </c>
      <c r="F395" s="105">
        <v>310</v>
      </c>
      <c r="G395" s="105">
        <v>235</v>
      </c>
      <c r="H395" s="105">
        <v>452</v>
      </c>
      <c r="I395" s="105">
        <v>809</v>
      </c>
      <c r="J395" s="105">
        <v>849</v>
      </c>
      <c r="K395" s="105">
        <v>2.0489999999999999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2.0179999999999998</v>
      </c>
      <c r="C397" s="105">
        <v>2.198</v>
      </c>
      <c r="D397" s="105">
        <v>1.9670000000000001</v>
      </c>
      <c r="E397" s="105">
        <v>1.7629999999999999</v>
      </c>
      <c r="F397" s="105">
        <v>1.607</v>
      </c>
      <c r="G397" s="105">
        <v>1.26</v>
      </c>
      <c r="H397" s="105">
        <v>1.258</v>
      </c>
      <c r="I397" s="105">
        <v>1.258</v>
      </c>
      <c r="J397" s="105">
        <v>1.256</v>
      </c>
      <c r="K397" s="105">
        <v>1.117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1"/>
    </row>
    <row r="399" spans="1:12" ht="19.899999999999999" customHeight="1" x14ac:dyDescent="0.25">
      <c r="A399" s="8" t="s">
        <v>313</v>
      </c>
      <c r="B399" s="105">
        <v>-4.5540000000000003</v>
      </c>
      <c r="C399" s="105">
        <v>-5.3029999999999999</v>
      </c>
      <c r="D399" s="105">
        <v>4.7549999999999999</v>
      </c>
      <c r="E399" s="105">
        <v>-19.100000000000001</v>
      </c>
      <c r="F399" s="105">
        <v>7.7560000000000002</v>
      </c>
      <c r="G399" s="105">
        <v>-161</v>
      </c>
      <c r="H399" s="105">
        <v>-741</v>
      </c>
      <c r="I399" s="105">
        <v>-33</v>
      </c>
      <c r="J399" s="105">
        <v>1.766</v>
      </c>
      <c r="K399" s="105">
        <v>-1.5740000000000001</v>
      </c>
      <c r="L399" s="9"/>
    </row>
    <row r="400" spans="1:12" ht="19.899999999999999" customHeight="1" x14ac:dyDescent="0.25">
      <c r="A400" s="6" t="s">
        <v>314</v>
      </c>
      <c r="B400" s="106">
        <v>-7.1840000000000002</v>
      </c>
      <c r="C400" s="106">
        <v>-10.746</v>
      </c>
      <c r="D400" s="106">
        <v>8.17</v>
      </c>
      <c r="E400" s="106">
        <v>-10.587999999999999</v>
      </c>
      <c r="F400" s="106">
        <v>2.4369999999999998</v>
      </c>
      <c r="G400" s="106">
        <v>2.1429999999999998</v>
      </c>
      <c r="H400" s="106">
        <v>24.963999999999999</v>
      </c>
      <c r="I400" s="106">
        <v>23.931999999999999</v>
      </c>
      <c r="J400" s="106">
        <v>9.6379999999999999</v>
      </c>
      <c r="K400" s="106">
        <v>6.6289999999999996</v>
      </c>
      <c r="L400" s="10"/>
    </row>
    <row r="401" spans="1:12" ht="19.899999999999999" customHeight="1" x14ac:dyDescent="0.25">
      <c r="A401" s="8" t="s">
        <v>315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6">
        <v>0</v>
      </c>
      <c r="F402" s="106">
        <v>0</v>
      </c>
      <c r="G402" s="106">
        <v>0</v>
      </c>
      <c r="H402" s="106">
        <v>0</v>
      </c>
      <c r="I402" s="106">
        <v>0</v>
      </c>
      <c r="J402" s="106">
        <v>0</v>
      </c>
      <c r="K402" s="106">
        <v>0</v>
      </c>
      <c r="L402" s="11"/>
    </row>
    <row r="403" spans="1:12" ht="19.899999999999999" customHeight="1" x14ac:dyDescent="0.25">
      <c r="A403" s="8" t="s">
        <v>317</v>
      </c>
      <c r="B403" s="105">
        <v>0</v>
      </c>
      <c r="C403" s="105">
        <v>0</v>
      </c>
      <c r="D403" s="105">
        <v>0</v>
      </c>
      <c r="E403" s="105">
        <v>0</v>
      </c>
      <c r="F403" s="105">
        <v>0</v>
      </c>
      <c r="G403" s="105">
        <v>0</v>
      </c>
      <c r="H403" s="105">
        <v>0</v>
      </c>
      <c r="I403" s="105">
        <v>1.1359999999999999</v>
      </c>
      <c r="J403" s="105">
        <v>9.7919999999999998</v>
      </c>
      <c r="K403" s="105">
        <v>11.254</v>
      </c>
      <c r="L403" s="9"/>
    </row>
    <row r="404" spans="1:12" ht="19.899999999999999" customHeight="1" x14ac:dyDescent="0.25">
      <c r="A404" s="6" t="s">
        <v>318</v>
      </c>
      <c r="B404" s="106">
        <v>863.53899999999999</v>
      </c>
      <c r="C404" s="106">
        <v>946.93600000000004</v>
      </c>
      <c r="D404" s="106">
        <v>666.178</v>
      </c>
      <c r="E404" s="106">
        <v>570.28200000000004</v>
      </c>
      <c r="F404" s="106">
        <v>634.97799999999995</v>
      </c>
      <c r="G404" s="106">
        <v>431.44</v>
      </c>
      <c r="H404" s="106">
        <v>377.459</v>
      </c>
      <c r="I404" s="106">
        <v>480.553</v>
      </c>
      <c r="J404" s="106">
        <v>360.84800000000001</v>
      </c>
      <c r="K404" s="106">
        <v>377.25700000000001</v>
      </c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2"/>
    </row>
    <row r="406" spans="1:12" ht="19.899999999999999" customHeight="1" x14ac:dyDescent="0.25">
      <c r="A406" s="6" t="s">
        <v>320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  <c r="L406" s="10"/>
    </row>
    <row r="407" spans="1:12" ht="19.899999999999999" customHeight="1" x14ac:dyDescent="0.25">
      <c r="A407" s="8" t="s">
        <v>321</v>
      </c>
      <c r="B407" s="105">
        <v>0</v>
      </c>
      <c r="C407" s="105">
        <v>0</v>
      </c>
      <c r="D407" s="105">
        <v>0</v>
      </c>
      <c r="E407" s="105">
        <v>0</v>
      </c>
      <c r="F407" s="105">
        <v>0</v>
      </c>
      <c r="G407" s="105">
        <v>0</v>
      </c>
      <c r="H407" s="105">
        <v>0</v>
      </c>
      <c r="I407" s="105">
        <v>0</v>
      </c>
      <c r="J407" s="105">
        <v>2.2450000000000001</v>
      </c>
      <c r="K407" s="105">
        <v>3.0579999999999998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3404</v>
      </c>
      <c r="C409" s="105" t="s">
        <v>3405</v>
      </c>
      <c r="D409" s="105" t="s">
        <v>3406</v>
      </c>
      <c r="E409" s="105" t="s">
        <v>3407</v>
      </c>
      <c r="F409" s="105" t="s">
        <v>3408</v>
      </c>
      <c r="G409" s="105" t="s">
        <v>3409</v>
      </c>
      <c r="H409" s="105" t="s">
        <v>3410</v>
      </c>
      <c r="I409" s="105" t="s">
        <v>3411</v>
      </c>
      <c r="J409" s="105" t="s">
        <v>3412</v>
      </c>
      <c r="K409" s="105" t="s">
        <v>3413</v>
      </c>
      <c r="L409" s="12"/>
    </row>
    <row r="410" spans="1:12" ht="19.899999999999999" customHeight="1" x14ac:dyDescent="0.25">
      <c r="A410" s="6" t="s">
        <v>324</v>
      </c>
      <c r="B410" s="106">
        <v>13</v>
      </c>
      <c r="C410" s="106">
        <v>8</v>
      </c>
      <c r="D410" s="106">
        <v>8</v>
      </c>
      <c r="E410" s="106">
        <v>9</v>
      </c>
      <c r="F410" s="106">
        <v>9</v>
      </c>
      <c r="G410" s="106">
        <v>9</v>
      </c>
      <c r="H410" s="106">
        <v>2</v>
      </c>
      <c r="I410" s="106">
        <v>2</v>
      </c>
      <c r="J410" s="106">
        <v>2</v>
      </c>
      <c r="K410" s="106">
        <v>2</v>
      </c>
      <c r="L410" s="11"/>
    </row>
    <row r="411" spans="1:12" ht="19.899999999999999" customHeight="1" x14ac:dyDescent="0.25">
      <c r="A411" s="8" t="s">
        <v>325</v>
      </c>
      <c r="B411" s="105">
        <v>4.0209999999999999</v>
      </c>
      <c r="C411" s="105">
        <v>3.8370000000000002</v>
      </c>
      <c r="D411" s="105">
        <v>3.58</v>
      </c>
      <c r="E411" s="105">
        <v>2.343</v>
      </c>
      <c r="F411" s="105">
        <v>2.2839999999999998</v>
      </c>
      <c r="G411" s="105">
        <v>1.841</v>
      </c>
      <c r="H411" s="105">
        <v>1.964</v>
      </c>
      <c r="I411" s="105">
        <v>1.7549999999999999</v>
      </c>
      <c r="J411" s="105">
        <v>2.5049999999999999</v>
      </c>
      <c r="K411" s="105">
        <v>1.6379999999999999</v>
      </c>
      <c r="L411" s="9"/>
    </row>
    <row r="412" spans="1:12" ht="19.899999999999999" customHeight="1" x14ac:dyDescent="0.25">
      <c r="A412" s="6" t="s">
        <v>326</v>
      </c>
      <c r="B412" s="106">
        <v>4.0289999999999999</v>
      </c>
      <c r="C412" s="106">
        <v>3.758</v>
      </c>
      <c r="D412" s="106">
        <v>3.9750000000000001</v>
      </c>
      <c r="E412" s="106">
        <v>2.6080000000000001</v>
      </c>
      <c r="F412" s="106">
        <v>2.157</v>
      </c>
      <c r="G412" s="106">
        <v>1.8540000000000001</v>
      </c>
      <c r="H412" s="106">
        <v>1.629</v>
      </c>
      <c r="I412" s="106">
        <v>1.996</v>
      </c>
      <c r="J412" s="106">
        <v>2.0619999999999998</v>
      </c>
      <c r="K412" s="106">
        <v>2.198</v>
      </c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5" t="s">
        <v>1163</v>
      </c>
      <c r="I413" s="105" t="s">
        <v>1163</v>
      </c>
      <c r="J413" s="105" t="s">
        <v>1163</v>
      </c>
      <c r="K413" s="105" t="s">
        <v>1163</v>
      </c>
      <c r="L413" s="12"/>
    </row>
    <row r="414" spans="1:12" ht="19.899999999999999" customHeight="1" x14ac:dyDescent="0.25">
      <c r="A414" s="6" t="s">
        <v>328</v>
      </c>
      <c r="B414" s="106">
        <v>173.37299999999999</v>
      </c>
      <c r="C414" s="106">
        <v>174.25800000000001</v>
      </c>
      <c r="D414" s="106">
        <v>158.93299999999999</v>
      </c>
      <c r="E414" s="106">
        <v>173.81700000000001</v>
      </c>
      <c r="F414" s="106">
        <v>138.07499999999999</v>
      </c>
      <c r="G414" s="106">
        <v>119.949</v>
      </c>
      <c r="H414" s="106">
        <v>112.74</v>
      </c>
      <c r="I414" s="106">
        <v>120.908</v>
      </c>
      <c r="J414" s="106">
        <v>106.59099999999999</v>
      </c>
      <c r="K414" s="106">
        <v>145.90799999999999</v>
      </c>
      <c r="L414" s="10"/>
    </row>
    <row r="415" spans="1:12" ht="19.899999999999999" customHeight="1" x14ac:dyDescent="0.25">
      <c r="A415" s="8" t="s">
        <v>329</v>
      </c>
      <c r="B415" s="105">
        <v>0</v>
      </c>
      <c r="C415" s="105">
        <v>0</v>
      </c>
      <c r="D415" s="105">
        <v>0</v>
      </c>
      <c r="E415" s="105">
        <v>0</v>
      </c>
      <c r="F415" s="105">
        <v>0</v>
      </c>
      <c r="G415" s="105">
        <v>0</v>
      </c>
      <c r="H415" s="105">
        <v>0</v>
      </c>
      <c r="I415" s="105">
        <v>0</v>
      </c>
      <c r="J415" s="105">
        <v>0</v>
      </c>
      <c r="K415" s="105">
        <v>0</v>
      </c>
      <c r="L415" s="9"/>
    </row>
    <row r="416" spans="1:12" ht="19.899999999999999" customHeight="1" x14ac:dyDescent="0.25">
      <c r="A416" s="6" t="s">
        <v>330</v>
      </c>
      <c r="B416" s="106">
        <v>24.314</v>
      </c>
      <c r="C416" s="106">
        <v>43.723999999999997</v>
      </c>
      <c r="D416" s="106">
        <v>55.500999999999998</v>
      </c>
      <c r="E416" s="106">
        <v>75.561999999999998</v>
      </c>
      <c r="F416" s="106">
        <v>69.507000000000005</v>
      </c>
      <c r="G416" s="106">
        <v>19.52</v>
      </c>
      <c r="H416" s="106">
        <v>24.189</v>
      </c>
      <c r="I416" s="106">
        <v>33.802</v>
      </c>
      <c r="J416" s="106">
        <v>35.204000000000001</v>
      </c>
      <c r="K416" s="106">
        <v>36.07</v>
      </c>
      <c r="L416" s="10"/>
    </row>
    <row r="417" spans="1:12" ht="19.899999999999999" customHeight="1" x14ac:dyDescent="0.25">
      <c r="A417" s="8" t="s">
        <v>331</v>
      </c>
      <c r="B417" s="105" t="s">
        <v>3454</v>
      </c>
      <c r="C417" s="105" t="s">
        <v>3455</v>
      </c>
      <c r="D417" s="105" t="s">
        <v>3456</v>
      </c>
      <c r="E417" s="105">
        <v>930.4</v>
      </c>
      <c r="F417" s="105">
        <v>857.8</v>
      </c>
      <c r="G417" s="105">
        <v>260.66699999999997</v>
      </c>
      <c r="H417" s="105">
        <v>286.44499999999999</v>
      </c>
      <c r="I417" s="105">
        <v>298.02</v>
      </c>
      <c r="J417" s="105">
        <v>0</v>
      </c>
      <c r="K417" s="105">
        <v>0</v>
      </c>
      <c r="L417" s="9"/>
    </row>
    <row r="418" spans="1:12" ht="19.899999999999999" customHeight="1" x14ac:dyDescent="0.25">
      <c r="A418" s="6" t="s">
        <v>332</v>
      </c>
      <c r="B418" s="106">
        <v>2.09</v>
      </c>
      <c r="C418" s="106">
        <v>4.6559999999999997</v>
      </c>
      <c r="D418" s="106">
        <v>5.1319999999999997</v>
      </c>
      <c r="E418" s="106">
        <v>5.0819999999999999</v>
      </c>
      <c r="F418" s="106">
        <v>11.673999999999999</v>
      </c>
      <c r="G418" s="106">
        <v>876</v>
      </c>
      <c r="H418" s="106">
        <v>1.5209999999999999</v>
      </c>
      <c r="I418" s="106">
        <v>1.669</v>
      </c>
      <c r="J418" s="106">
        <v>4.585</v>
      </c>
      <c r="K418" s="106">
        <v>3.581</v>
      </c>
      <c r="L418" s="10"/>
    </row>
    <row r="419" spans="1:12" ht="19.899999999999999" customHeight="1" x14ac:dyDescent="0.25">
      <c r="A419" s="8" t="s">
        <v>333</v>
      </c>
      <c r="B419" s="105">
        <v>1.2010000000000001</v>
      </c>
      <c r="C419" s="105">
        <v>1.899</v>
      </c>
      <c r="D419" s="105">
        <v>1.8049999999999999</v>
      </c>
      <c r="E419" s="105">
        <v>813</v>
      </c>
      <c r="F419" s="105">
        <v>793</v>
      </c>
      <c r="G419" s="105">
        <v>408</v>
      </c>
      <c r="H419" s="105">
        <v>443</v>
      </c>
      <c r="I419" s="105">
        <v>511</v>
      </c>
      <c r="J419" s="105">
        <v>970</v>
      </c>
      <c r="K419" s="105">
        <v>514</v>
      </c>
      <c r="L419" s="9"/>
    </row>
    <row r="420" spans="1:12" ht="19.899999999999999" customHeight="1" x14ac:dyDescent="0.25">
      <c r="A420" s="6" t="s">
        <v>334</v>
      </c>
      <c r="B420" s="106">
        <v>84.034000000000006</v>
      </c>
      <c r="C420" s="106">
        <v>178.62</v>
      </c>
      <c r="D420" s="106">
        <v>183.71700000000001</v>
      </c>
      <c r="E420" s="106">
        <v>119.066</v>
      </c>
      <c r="F420" s="106">
        <v>266.58999999999997</v>
      </c>
      <c r="G420" s="106">
        <v>16.122</v>
      </c>
      <c r="H420" s="106">
        <v>29.863</v>
      </c>
      <c r="I420" s="106">
        <v>29.291</v>
      </c>
      <c r="J420" s="106">
        <v>114.82599999999999</v>
      </c>
      <c r="K420" s="106">
        <v>58.651000000000003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48:K348"/>
    <mergeCell ref="A383:K383"/>
    <mergeCell ref="A1:K1"/>
    <mergeCell ref="A127:K127"/>
    <mergeCell ref="A246:K246"/>
    <mergeCell ref="A294:K294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5567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340</v>
      </c>
      <c r="C5" s="97" t="s">
        <v>340</v>
      </c>
      <c r="D5" s="97" t="s">
        <v>340</v>
      </c>
      <c r="E5" s="97" t="s">
        <v>340</v>
      </c>
      <c r="F5" s="97" t="s">
        <v>340</v>
      </c>
      <c r="G5" s="97" t="s">
        <v>340</v>
      </c>
      <c r="H5" s="97" t="s">
        <v>340</v>
      </c>
      <c r="I5" s="97" t="s">
        <v>340</v>
      </c>
      <c r="J5" s="97" t="s">
        <v>340</v>
      </c>
      <c r="K5" s="97" t="s">
        <v>340</v>
      </c>
      <c r="L5" s="2"/>
      <c r="N5" s="4" t="s">
        <v>344</v>
      </c>
      <c r="O5" s="22">
        <v>6.15</v>
      </c>
      <c r="P5" s="21">
        <v>5.15</v>
      </c>
      <c r="Q5" s="22">
        <v>6.35</v>
      </c>
      <c r="R5" s="21">
        <v>5.31</v>
      </c>
      <c r="S5" s="22">
        <v>4.2699999999999996</v>
      </c>
      <c r="T5" s="21">
        <v>5.59</v>
      </c>
      <c r="U5" s="22">
        <v>6.63</v>
      </c>
      <c r="V5" s="21">
        <v>5.64</v>
      </c>
      <c r="W5" s="22">
        <v>6.81</v>
      </c>
      <c r="X5" s="21">
        <v>6.28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0.66</v>
      </c>
      <c r="P6" s="21">
        <v>0.71</v>
      </c>
      <c r="Q6" s="22">
        <v>0.73</v>
      </c>
      <c r="R6" s="21">
        <v>0.71</v>
      </c>
      <c r="S6" s="22">
        <v>0.71</v>
      </c>
      <c r="T6" s="21">
        <v>1.32</v>
      </c>
      <c r="U6" s="22">
        <v>1.42</v>
      </c>
      <c r="V6" s="21">
        <v>1.4</v>
      </c>
      <c r="W6" s="22">
        <v>1.34</v>
      </c>
      <c r="X6" s="21">
        <v>1.37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4284.55</v>
      </c>
      <c r="P7" s="23">
        <v>3957.52</v>
      </c>
      <c r="Q7" s="24">
        <v>3138.84</v>
      </c>
      <c r="R7" s="23">
        <v>3347.05</v>
      </c>
      <c r="S7" s="24">
        <v>2988.23</v>
      </c>
      <c r="T7" s="23">
        <v>1668.83</v>
      </c>
      <c r="U7" s="24">
        <v>1721.45</v>
      </c>
      <c r="V7" s="23">
        <v>1581.08</v>
      </c>
      <c r="W7" s="24">
        <v>1359.27</v>
      </c>
      <c r="X7" s="23">
        <v>1215.8900000000001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702.16</v>
      </c>
      <c r="P8" s="23">
        <v>1014.96</v>
      </c>
      <c r="Q8" s="22">
        <v>606.22</v>
      </c>
      <c r="R8" s="21">
        <v>909.47</v>
      </c>
      <c r="S8" s="22">
        <v>774.55</v>
      </c>
      <c r="T8" s="21">
        <v>709.03</v>
      </c>
      <c r="U8" s="22">
        <v>746.18</v>
      </c>
      <c r="V8" s="21">
        <v>615.38</v>
      </c>
      <c r="W8" s="22">
        <v>457.4</v>
      </c>
      <c r="X8" s="21">
        <v>397.35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2.42</v>
      </c>
      <c r="P9" s="21">
        <v>3.05</v>
      </c>
      <c r="Q9" s="22">
        <v>8.42</v>
      </c>
      <c r="R9" s="21">
        <v>2.2799999999999998</v>
      </c>
      <c r="S9" s="22">
        <v>2.5</v>
      </c>
      <c r="T9" s="21">
        <v>2.21</v>
      </c>
      <c r="U9" s="22">
        <v>2.73</v>
      </c>
      <c r="V9" s="21">
        <v>2.41</v>
      </c>
      <c r="W9" s="22">
        <v>2.08</v>
      </c>
      <c r="X9" s="21">
        <v>1.91</v>
      </c>
    </row>
    <row r="10" spans="1:24" ht="19.899999999999999" customHeight="1" x14ac:dyDescent="0.25">
      <c r="A10" s="6" t="s">
        <v>11</v>
      </c>
      <c r="B10" s="104" t="s">
        <v>3457</v>
      </c>
      <c r="C10" s="104" t="s">
        <v>3458</v>
      </c>
      <c r="D10" s="104" t="s">
        <v>3459</v>
      </c>
      <c r="E10" s="104" t="s">
        <v>3460</v>
      </c>
      <c r="F10" s="104" t="s">
        <v>3461</v>
      </c>
      <c r="G10" s="104">
        <v>97.625</v>
      </c>
      <c r="H10" s="104">
        <v>102.80200000000001</v>
      </c>
      <c r="I10" s="104">
        <v>88.638000000000005</v>
      </c>
      <c r="J10" s="104">
        <v>18.100999999999999</v>
      </c>
      <c r="K10" s="104">
        <v>16.183</v>
      </c>
      <c r="L10" s="7"/>
      <c r="N10" s="4" t="s">
        <v>349</v>
      </c>
      <c r="O10" s="22">
        <v>2.79</v>
      </c>
      <c r="P10" s="21">
        <v>3.57</v>
      </c>
      <c r="Q10" s="22">
        <v>1.9</v>
      </c>
      <c r="R10" s="21">
        <v>2.75</v>
      </c>
      <c r="S10" s="22">
        <v>5.7</v>
      </c>
      <c r="T10" s="21">
        <v>41.67</v>
      </c>
      <c r="U10" s="22">
        <v>72.87</v>
      </c>
      <c r="V10" s="21">
        <v>198.43</v>
      </c>
      <c r="W10" s="22">
        <v>159.16</v>
      </c>
      <c r="X10" s="21">
        <v>72.06</v>
      </c>
    </row>
    <row r="11" spans="1:24" ht="19.899999999999999" customHeight="1" x14ac:dyDescent="0.25">
      <c r="A11" s="8" t="s">
        <v>12</v>
      </c>
      <c r="B11" s="105" t="s">
        <v>3462</v>
      </c>
      <c r="C11" s="105" t="s">
        <v>3463</v>
      </c>
      <c r="D11" s="105" t="s">
        <v>3464</v>
      </c>
      <c r="E11" s="105" t="s">
        <v>3465</v>
      </c>
      <c r="F11" s="105" t="s">
        <v>3466</v>
      </c>
      <c r="G11" s="105">
        <v>10</v>
      </c>
      <c r="H11" s="105">
        <v>10</v>
      </c>
      <c r="I11" s="105">
        <v>10</v>
      </c>
      <c r="J11" s="105">
        <v>0</v>
      </c>
      <c r="K11" s="105">
        <v>0</v>
      </c>
      <c r="L11" s="9"/>
      <c r="N11" s="4" t="s">
        <v>350</v>
      </c>
      <c r="O11" s="22">
        <v>2.04</v>
      </c>
      <c r="P11" s="21">
        <v>1.86</v>
      </c>
      <c r="Q11" s="22">
        <v>1.5</v>
      </c>
      <c r="R11" s="21">
        <v>2.21</v>
      </c>
      <c r="S11" s="22">
        <v>2.04</v>
      </c>
      <c r="T11" s="21">
        <v>2.68</v>
      </c>
      <c r="U11" s="22">
        <v>2.35</v>
      </c>
      <c r="V11" s="21">
        <v>2.36</v>
      </c>
      <c r="W11" s="22">
        <v>2.69</v>
      </c>
      <c r="X11" s="21">
        <v>2.57</v>
      </c>
    </row>
    <row r="12" spans="1:24" ht="19.899999999999999" customHeight="1" x14ac:dyDescent="0.25">
      <c r="A12" s="6" t="s">
        <v>13</v>
      </c>
      <c r="B12" s="106">
        <v>211.261</v>
      </c>
      <c r="C12" s="106">
        <v>198.52199999999999</v>
      </c>
      <c r="D12" s="106">
        <v>189.447</v>
      </c>
      <c r="E12" s="106">
        <v>195.905</v>
      </c>
      <c r="F12" s="106">
        <v>191.54900000000001</v>
      </c>
      <c r="G12" s="106">
        <v>8.8729999999999993</v>
      </c>
      <c r="H12" s="106">
        <v>8.8729999999999993</v>
      </c>
      <c r="I12" s="106">
        <v>6.2290000000000001</v>
      </c>
      <c r="J12" s="106">
        <v>18.100999999999999</v>
      </c>
      <c r="K12" s="106">
        <v>16.183</v>
      </c>
      <c r="L12" s="11"/>
      <c r="N12" s="4" t="s">
        <v>351</v>
      </c>
      <c r="O12" s="22">
        <v>0.87</v>
      </c>
      <c r="P12" s="21">
        <v>0.9</v>
      </c>
      <c r="Q12" s="22">
        <v>0.99</v>
      </c>
      <c r="R12" s="21">
        <v>0.94</v>
      </c>
      <c r="S12" s="22">
        <v>1.05</v>
      </c>
      <c r="T12" s="21">
        <v>0.38</v>
      </c>
      <c r="U12" s="22">
        <v>0.33</v>
      </c>
      <c r="V12" s="21">
        <v>0.32</v>
      </c>
      <c r="W12" s="22">
        <v>0.26</v>
      </c>
      <c r="X12" s="21">
        <v>0.28000000000000003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1.03</v>
      </c>
      <c r="P13" s="21">
        <v>1.19</v>
      </c>
      <c r="Q13" s="22">
        <v>1.52</v>
      </c>
      <c r="R13" s="21">
        <v>1.57</v>
      </c>
      <c r="S13" s="22">
        <v>1.81</v>
      </c>
      <c r="T13" s="21">
        <v>0.65</v>
      </c>
      <c r="U13" s="22">
        <v>0.53</v>
      </c>
      <c r="V13" s="21">
        <v>0.5</v>
      </c>
      <c r="W13" s="22">
        <v>0.39</v>
      </c>
      <c r="X13" s="21">
        <v>0.42</v>
      </c>
    </row>
    <row r="14" spans="1:24" ht="19.899999999999999" customHeight="1" x14ac:dyDescent="0.25">
      <c r="A14" s="6" t="s">
        <v>15</v>
      </c>
      <c r="B14" s="106" t="s">
        <v>3467</v>
      </c>
      <c r="C14" s="106" t="s">
        <v>3468</v>
      </c>
      <c r="D14" s="106" t="s">
        <v>3469</v>
      </c>
      <c r="E14" s="106" t="s">
        <v>3470</v>
      </c>
      <c r="F14" s="106">
        <v>531.85799999999995</v>
      </c>
      <c r="G14" s="106">
        <v>78.751999999999995</v>
      </c>
      <c r="H14" s="106">
        <v>83.929000000000002</v>
      </c>
      <c r="I14" s="106">
        <v>72.409000000000006</v>
      </c>
      <c r="J14" s="106">
        <v>0</v>
      </c>
      <c r="K14" s="106">
        <v>0</v>
      </c>
      <c r="L14" s="11"/>
      <c r="N14" s="4" t="s">
        <v>353</v>
      </c>
      <c r="O14" s="22">
        <v>2.19</v>
      </c>
      <c r="P14" s="21">
        <v>2.57</v>
      </c>
      <c r="Q14" s="22">
        <v>5.67</v>
      </c>
      <c r="R14" s="21">
        <v>2.38</v>
      </c>
      <c r="S14" s="22">
        <v>3.51</v>
      </c>
      <c r="T14" s="21">
        <v>4.51</v>
      </c>
      <c r="U14" s="22">
        <v>6.66</v>
      </c>
      <c r="V14" s="21">
        <v>3.4</v>
      </c>
      <c r="W14" s="22">
        <v>2.52</v>
      </c>
      <c r="X14" s="21">
        <v>2.91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290.39999999999998</v>
      </c>
      <c r="P15" s="21">
        <v>332.8</v>
      </c>
      <c r="Q15" s="22">
        <v>72</v>
      </c>
      <c r="R15" s="21">
        <v>398.65</v>
      </c>
      <c r="S15" s="22">
        <v>310.25</v>
      </c>
      <c r="T15" s="21">
        <v>320.45</v>
      </c>
      <c r="U15" s="22">
        <v>273.7</v>
      </c>
      <c r="V15" s="21">
        <v>255.85</v>
      </c>
      <c r="W15" s="22">
        <v>220</v>
      </c>
      <c r="X15" s="21">
        <v>208</v>
      </c>
    </row>
    <row r="16" spans="1:24" ht="19.899999999999999" customHeight="1" x14ac:dyDescent="0.25">
      <c r="A16" s="6" t="s">
        <v>16</v>
      </c>
      <c r="B16" s="104">
        <v>431.91500000000002</v>
      </c>
      <c r="C16" s="104">
        <v>434.48599999999999</v>
      </c>
      <c r="D16" s="104">
        <v>425.16399999999999</v>
      </c>
      <c r="E16" s="104">
        <v>425.68799999999999</v>
      </c>
      <c r="F16" s="104">
        <v>470.77800000000002</v>
      </c>
      <c r="G16" s="104">
        <v>225.554</v>
      </c>
      <c r="H16" s="104">
        <v>118.42400000000001</v>
      </c>
      <c r="I16" s="104">
        <v>142.94</v>
      </c>
      <c r="J16" s="104">
        <v>153.44499999999999</v>
      </c>
      <c r="K16" s="104">
        <v>151.89699999999999</v>
      </c>
      <c r="L16" s="7"/>
      <c r="N16" s="4" t="s">
        <v>355</v>
      </c>
      <c r="O16" s="22">
        <v>1.87</v>
      </c>
      <c r="P16" s="21">
        <v>2.1800000000000002</v>
      </c>
      <c r="Q16" s="22">
        <v>5.44</v>
      </c>
      <c r="R16" s="21">
        <v>1.76</v>
      </c>
      <c r="S16" s="22">
        <v>1.9</v>
      </c>
      <c r="T16" s="21">
        <v>1.76</v>
      </c>
      <c r="U16" s="22">
        <v>1.78</v>
      </c>
      <c r="V16" s="21">
        <v>1.78</v>
      </c>
      <c r="W16" s="22">
        <v>1.52</v>
      </c>
      <c r="X16" s="21">
        <v>1.52</v>
      </c>
    </row>
    <row r="17" spans="1:24" ht="19.899999999999999" customHeight="1" x14ac:dyDescent="0.25">
      <c r="A17" s="8" t="s">
        <v>17</v>
      </c>
      <c r="B17" s="105">
        <v>302.47899999999998</v>
      </c>
      <c r="C17" s="105">
        <v>312.41500000000002</v>
      </c>
      <c r="D17" s="105">
        <v>310.16500000000002</v>
      </c>
      <c r="E17" s="105">
        <v>321.28399999999999</v>
      </c>
      <c r="F17" s="105">
        <v>359.81</v>
      </c>
      <c r="G17" s="105">
        <v>211.685</v>
      </c>
      <c r="H17" s="105">
        <v>100.30500000000001</v>
      </c>
      <c r="I17" s="105">
        <v>130.66900000000001</v>
      </c>
      <c r="J17" s="105">
        <v>131.45599999999999</v>
      </c>
      <c r="K17" s="105">
        <v>142.779</v>
      </c>
      <c r="L17" s="9"/>
      <c r="N17" s="4" t="s">
        <v>356</v>
      </c>
      <c r="O17" s="22">
        <v>6.09</v>
      </c>
      <c r="P17" s="21">
        <v>1.33</v>
      </c>
      <c r="Q17" s="22">
        <v>5.87</v>
      </c>
      <c r="R17" s="21">
        <v>3.46</v>
      </c>
      <c r="S17" s="22">
        <v>3.72</v>
      </c>
      <c r="T17" s="21">
        <v>8.67</v>
      </c>
      <c r="U17" s="22">
        <v>4.2699999999999996</v>
      </c>
      <c r="V17" s="21">
        <v>4.32</v>
      </c>
      <c r="W17" s="22">
        <v>5.83</v>
      </c>
      <c r="X17" s="21">
        <v>5.98</v>
      </c>
    </row>
    <row r="18" spans="1:24" ht="19.899999999999999" customHeight="1" x14ac:dyDescent="0.25">
      <c r="A18" s="6" t="s">
        <v>18</v>
      </c>
      <c r="B18" s="106">
        <v>129.43600000000001</v>
      </c>
      <c r="C18" s="106">
        <v>122.071</v>
      </c>
      <c r="D18" s="106">
        <v>114.999</v>
      </c>
      <c r="E18" s="106">
        <v>104.404</v>
      </c>
      <c r="F18" s="106">
        <v>110.968</v>
      </c>
      <c r="G18" s="106">
        <v>13.869</v>
      </c>
      <c r="H18" s="106">
        <v>18.119</v>
      </c>
      <c r="I18" s="106">
        <v>12.271000000000001</v>
      </c>
      <c r="J18" s="106">
        <v>21.989000000000001</v>
      </c>
      <c r="K18" s="106">
        <v>9.1180000000000003</v>
      </c>
      <c r="L18" s="10"/>
      <c r="N18" s="4" t="s">
        <v>357</v>
      </c>
      <c r="O18" s="22">
        <v>544.29999999999995</v>
      </c>
      <c r="P18" s="21">
        <v>727.1</v>
      </c>
      <c r="Q18" s="22">
        <v>391.9</v>
      </c>
      <c r="R18" s="21">
        <v>703.4</v>
      </c>
      <c r="S18" s="22">
        <v>588.20000000000005</v>
      </c>
      <c r="T18" s="21">
        <v>565</v>
      </c>
      <c r="U18" s="22">
        <v>487.9</v>
      </c>
      <c r="V18" s="21">
        <v>455.7</v>
      </c>
      <c r="W18" s="22">
        <v>333.7</v>
      </c>
      <c r="X18" s="21">
        <v>315.2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7.77</v>
      </c>
      <c r="P19" s="21">
        <v>8.67</v>
      </c>
      <c r="Q19" s="22">
        <v>4.87</v>
      </c>
      <c r="R19" s="21">
        <v>6.21</v>
      </c>
      <c r="S19" s="22">
        <v>6.3</v>
      </c>
      <c r="T19" s="21">
        <v>7.8</v>
      </c>
      <c r="U19" s="22">
        <v>5.87</v>
      </c>
      <c r="V19" s="21">
        <v>8.59</v>
      </c>
      <c r="W19" s="22">
        <v>9.1300000000000008</v>
      </c>
      <c r="X19" s="21">
        <v>10.16</v>
      </c>
    </row>
    <row r="20" spans="1:24" ht="19.899999999999999" customHeight="1" x14ac:dyDescent="0.25">
      <c r="A20" s="6" t="s">
        <v>19</v>
      </c>
      <c r="B20" s="104" t="s">
        <v>3471</v>
      </c>
      <c r="C20" s="104" t="s">
        <v>3472</v>
      </c>
      <c r="D20" s="104" t="s">
        <v>3473</v>
      </c>
      <c r="E20" s="104" t="s">
        <v>3474</v>
      </c>
      <c r="F20" s="104" t="s">
        <v>3475</v>
      </c>
      <c r="G20" s="104">
        <v>512.34199999999998</v>
      </c>
      <c r="H20" s="104">
        <v>473.82100000000003</v>
      </c>
      <c r="I20" s="104">
        <v>435.85</v>
      </c>
      <c r="J20" s="104">
        <v>415.62299999999999</v>
      </c>
      <c r="K20" s="104">
        <v>364.53800000000001</v>
      </c>
      <c r="L20" s="7"/>
      <c r="N20" s="4" t="s">
        <v>359</v>
      </c>
      <c r="O20" s="22">
        <v>460.36</v>
      </c>
      <c r="P20" s="21">
        <v>662.86</v>
      </c>
      <c r="Q20" s="22">
        <v>353.38</v>
      </c>
      <c r="R20" s="21">
        <v>778.68</v>
      </c>
      <c r="S20" s="22">
        <v>513.25</v>
      </c>
      <c r="T20" s="21">
        <v>556.62</v>
      </c>
      <c r="U20" s="22">
        <v>475.17</v>
      </c>
      <c r="V20" s="21">
        <v>430</v>
      </c>
      <c r="W20" s="22">
        <v>323.89999999999998</v>
      </c>
      <c r="X20" s="21">
        <v>286.49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16.690000000000001</v>
      </c>
      <c r="P21" s="21">
        <v>16.7</v>
      </c>
      <c r="Q21" s="22">
        <v>15.93</v>
      </c>
      <c r="R21" s="21">
        <v>26.28</v>
      </c>
      <c r="S21" s="22">
        <v>16.47</v>
      </c>
      <c r="T21" s="21">
        <v>29.31</v>
      </c>
      <c r="U21" s="22">
        <v>25.7</v>
      </c>
      <c r="V21" s="21">
        <v>25.62</v>
      </c>
      <c r="W21" s="22">
        <v>24.54</v>
      </c>
      <c r="X21" s="21">
        <v>24.42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9.68</v>
      </c>
      <c r="P22" s="21">
        <v>15.25</v>
      </c>
      <c r="Q22" s="22">
        <v>10.199999999999999</v>
      </c>
      <c r="R22" s="21">
        <v>22.97</v>
      </c>
      <c r="S22" s="22">
        <v>16.670000000000002</v>
      </c>
      <c r="T22" s="21">
        <v>31.95</v>
      </c>
      <c r="U22" s="22">
        <v>26.58</v>
      </c>
      <c r="V22" s="21">
        <v>26.24</v>
      </c>
      <c r="W22" s="22">
        <v>23.05</v>
      </c>
      <c r="X22" s="21">
        <v>22.81</v>
      </c>
    </row>
    <row r="23" spans="1:24" ht="19.899999999999999" customHeight="1" x14ac:dyDescent="0.25">
      <c r="A23" s="8" t="s">
        <v>21</v>
      </c>
      <c r="B23" s="107">
        <v>26.567</v>
      </c>
      <c r="C23" s="107">
        <v>46.735999999999997</v>
      </c>
      <c r="D23" s="107">
        <v>29.452999999999999</v>
      </c>
      <c r="E23" s="107">
        <v>35.35</v>
      </c>
      <c r="F23" s="107">
        <v>65.061000000000007</v>
      </c>
      <c r="G23" s="107">
        <v>24.119</v>
      </c>
      <c r="H23" s="107">
        <v>30.36</v>
      </c>
      <c r="I23" s="107">
        <v>23.187000000000001</v>
      </c>
      <c r="J23" s="107">
        <v>13.204000000000001</v>
      </c>
      <c r="K23" s="107">
        <v>8.5280000000000005</v>
      </c>
      <c r="L23" s="14"/>
      <c r="N23" s="4" t="s">
        <v>362</v>
      </c>
      <c r="O23" s="22">
        <v>3.95</v>
      </c>
      <c r="P23" s="21">
        <v>3.55</v>
      </c>
      <c r="Q23" s="22">
        <v>2.7</v>
      </c>
      <c r="R23" s="21">
        <v>4.37</v>
      </c>
      <c r="S23" s="22">
        <v>6.31</v>
      </c>
      <c r="T23" s="21">
        <v>50.07</v>
      </c>
      <c r="U23" s="22">
        <v>69.89</v>
      </c>
      <c r="V23" s="21">
        <v>213.34</v>
      </c>
      <c r="W23" s="22">
        <v>178.51</v>
      </c>
      <c r="X23" s="21">
        <v>84.55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0.63</v>
      </c>
      <c r="P24" s="21">
        <v>0.96</v>
      </c>
      <c r="Q24" s="22">
        <v>0.71</v>
      </c>
      <c r="R24" s="21">
        <v>0.91</v>
      </c>
      <c r="S24" s="22">
        <v>1.06</v>
      </c>
      <c r="T24" s="21">
        <v>1.1499999999999999</v>
      </c>
      <c r="U24" s="22">
        <v>1.1000000000000001</v>
      </c>
      <c r="V24" s="21">
        <v>1.05</v>
      </c>
      <c r="W24" s="22">
        <v>0.96</v>
      </c>
      <c r="X24" s="21">
        <v>0.95</v>
      </c>
    </row>
    <row r="25" spans="1:24" ht="19.899999999999999" customHeight="1" x14ac:dyDescent="0.25">
      <c r="A25" s="8" t="s">
        <v>22</v>
      </c>
      <c r="B25" s="107" t="s">
        <v>3476</v>
      </c>
      <c r="C25" s="107" t="s">
        <v>3477</v>
      </c>
      <c r="D25" s="107" t="s">
        <v>3478</v>
      </c>
      <c r="E25" s="107" t="s">
        <v>3479</v>
      </c>
      <c r="F25" s="107" t="s">
        <v>3480</v>
      </c>
      <c r="G25" s="107">
        <v>859.64</v>
      </c>
      <c r="H25" s="107">
        <v>725.40700000000004</v>
      </c>
      <c r="I25" s="107">
        <v>690.61500000000001</v>
      </c>
      <c r="J25" s="107">
        <v>600.37300000000005</v>
      </c>
      <c r="K25" s="107">
        <v>541.14599999999996</v>
      </c>
      <c r="L25" s="14"/>
      <c r="N25" s="4" t="s">
        <v>364</v>
      </c>
      <c r="O25" s="22">
        <v>64.22</v>
      </c>
      <c r="P25" s="21">
        <v>60.74</v>
      </c>
      <c r="Q25" s="22">
        <v>57.6</v>
      </c>
      <c r="R25" s="21">
        <v>67.7</v>
      </c>
      <c r="S25" s="22">
        <v>69.19</v>
      </c>
      <c r="T25" s="21">
        <v>27.55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4378.97</v>
      </c>
      <c r="P26" s="23">
        <v>4040.19</v>
      </c>
      <c r="Q26" s="24">
        <v>3217.59</v>
      </c>
      <c r="R26" s="23">
        <v>3435.01</v>
      </c>
      <c r="S26" s="24">
        <v>3057.16</v>
      </c>
      <c r="T26" s="23">
        <v>1738.01</v>
      </c>
      <c r="U26" s="24">
        <v>1781.96</v>
      </c>
      <c r="V26" s="23">
        <v>1629.67</v>
      </c>
      <c r="W26" s="24">
        <v>1400.22</v>
      </c>
      <c r="X26" s="23">
        <v>1250.33</v>
      </c>
    </row>
    <row r="27" spans="1:24" ht="19.899999999999999" customHeight="1" x14ac:dyDescent="0.25">
      <c r="A27" s="8" t="s">
        <v>23</v>
      </c>
      <c r="B27" s="107" t="s">
        <v>3481</v>
      </c>
      <c r="C27" s="107" t="s">
        <v>3482</v>
      </c>
      <c r="D27" s="107" t="s">
        <v>3483</v>
      </c>
      <c r="E27" s="107" t="s">
        <v>3484</v>
      </c>
      <c r="F27" s="107" t="s">
        <v>3485</v>
      </c>
      <c r="G27" s="107" t="s">
        <v>3486</v>
      </c>
      <c r="H27" s="107" t="s">
        <v>3487</v>
      </c>
      <c r="I27" s="107" t="s">
        <v>3488</v>
      </c>
      <c r="J27" s="107" t="s">
        <v>3489</v>
      </c>
      <c r="K27" s="107" t="s">
        <v>3490</v>
      </c>
      <c r="L27" s="14"/>
      <c r="N27" s="4" t="s">
        <v>366</v>
      </c>
      <c r="O27" s="22">
        <v>8.08</v>
      </c>
      <c r="P27" s="21">
        <v>11.09</v>
      </c>
      <c r="Q27" s="22">
        <v>6.88</v>
      </c>
      <c r="R27" s="21">
        <v>11.12</v>
      </c>
      <c r="S27" s="22">
        <v>9.91</v>
      </c>
      <c r="T27" s="21">
        <v>11.39</v>
      </c>
      <c r="U27" s="22">
        <v>9.83</v>
      </c>
      <c r="V27" s="21">
        <v>9.5500000000000007</v>
      </c>
      <c r="W27" s="22">
        <v>9.11</v>
      </c>
      <c r="X27" s="21">
        <v>8.6</v>
      </c>
    </row>
    <row r="28" spans="1:24" ht="19.899999999999999" customHeight="1" x14ac:dyDescent="0.25">
      <c r="A28" s="6" t="s">
        <v>24</v>
      </c>
      <c r="B28" s="106" t="s">
        <v>3491</v>
      </c>
      <c r="C28" s="106" t="s">
        <v>3492</v>
      </c>
      <c r="D28" s="106" t="s">
        <v>3493</v>
      </c>
      <c r="E28" s="106" t="s">
        <v>3494</v>
      </c>
      <c r="F28" s="106" t="s">
        <v>3495</v>
      </c>
      <c r="G28" s="106">
        <v>838.61500000000001</v>
      </c>
      <c r="H28" s="106" t="s">
        <v>3496</v>
      </c>
      <c r="I28" s="106">
        <v>777.97900000000004</v>
      </c>
      <c r="J28" s="106">
        <v>489.85</v>
      </c>
      <c r="K28" s="106">
        <v>574.83799999999997</v>
      </c>
      <c r="L28" s="10"/>
      <c r="N28" s="4" t="s">
        <v>367</v>
      </c>
      <c r="O28" s="24">
        <v>593739.80000000005</v>
      </c>
      <c r="P28" s="23">
        <v>567980.27</v>
      </c>
      <c r="Q28" s="24">
        <v>486791.95</v>
      </c>
      <c r="R28" s="23">
        <v>819345.84</v>
      </c>
      <c r="S28" s="24">
        <v>431006.47</v>
      </c>
      <c r="T28" s="23">
        <v>471239.41</v>
      </c>
      <c r="U28" s="24">
        <v>388870.67</v>
      </c>
      <c r="V28" s="23">
        <v>358610.06</v>
      </c>
      <c r="W28" s="24">
        <v>230629.33</v>
      </c>
      <c r="X28" s="23">
        <v>191581.62</v>
      </c>
    </row>
    <row r="29" spans="1:24" ht="19.899999999999999" customHeight="1" x14ac:dyDescent="0.25">
      <c r="A29" s="8" t="s">
        <v>25</v>
      </c>
      <c r="B29" s="105" t="s">
        <v>3497</v>
      </c>
      <c r="C29" s="105" t="s">
        <v>3498</v>
      </c>
      <c r="D29" s="105" t="s">
        <v>3499</v>
      </c>
      <c r="E29" s="105" t="s">
        <v>3500</v>
      </c>
      <c r="F29" s="105" t="s">
        <v>3501</v>
      </c>
      <c r="G29" s="105">
        <v>900.81799999999998</v>
      </c>
      <c r="H29" s="105">
        <v>753.94500000000005</v>
      </c>
      <c r="I29" s="105">
        <v>823.95600000000002</v>
      </c>
      <c r="J29" s="105">
        <v>536.91300000000001</v>
      </c>
      <c r="K29" s="105">
        <v>545.51499999999999</v>
      </c>
      <c r="L29" s="9"/>
      <c r="N29" s="4" t="s">
        <v>368</v>
      </c>
      <c r="O29" s="22">
        <v>15.22</v>
      </c>
      <c r="P29" s="21">
        <v>15.26</v>
      </c>
      <c r="Q29" s="22">
        <v>14.74</v>
      </c>
      <c r="R29" s="21">
        <v>20.399999999999999</v>
      </c>
      <c r="S29" s="22">
        <v>16.2</v>
      </c>
      <c r="T29" s="21">
        <v>16.989999999999998</v>
      </c>
      <c r="U29" s="22">
        <v>14.38</v>
      </c>
      <c r="V29" s="21">
        <v>14.27</v>
      </c>
      <c r="W29" s="22">
        <v>14.02</v>
      </c>
      <c r="X29" s="21">
        <v>13.58</v>
      </c>
    </row>
    <row r="30" spans="1:24" ht="19.899999999999999" customHeight="1" x14ac:dyDescent="0.25">
      <c r="A30" s="6" t="s">
        <v>26</v>
      </c>
      <c r="B30" s="106">
        <v>588.03599999999994</v>
      </c>
      <c r="C30" s="106" t="s">
        <v>3502</v>
      </c>
      <c r="D30" s="106" t="s">
        <v>3503</v>
      </c>
      <c r="E30" s="106" t="s">
        <v>3504</v>
      </c>
      <c r="F30" s="106" t="s">
        <v>3505</v>
      </c>
      <c r="G30" s="106">
        <v>344.00299999999999</v>
      </c>
      <c r="H30" s="106">
        <v>123.81699999999999</v>
      </c>
      <c r="I30" s="106">
        <v>276.178</v>
      </c>
      <c r="J30" s="106">
        <v>395.86</v>
      </c>
      <c r="K30" s="106">
        <v>181.73</v>
      </c>
      <c r="L30" s="10"/>
      <c r="N30" s="4" t="s">
        <v>369</v>
      </c>
      <c r="O30" s="22">
        <v>15.22</v>
      </c>
      <c r="P30" s="21">
        <v>12.66</v>
      </c>
      <c r="Q30" s="22">
        <v>22.77</v>
      </c>
      <c r="R30" s="21">
        <v>14.55</v>
      </c>
      <c r="S30" s="22">
        <v>18.190000000000001</v>
      </c>
      <c r="T30" s="21">
        <v>13.01</v>
      </c>
      <c r="U30" s="22">
        <v>17.5</v>
      </c>
      <c r="V30" s="21">
        <v>12.34</v>
      </c>
      <c r="W30" s="22">
        <v>11.28</v>
      </c>
      <c r="X30" s="21">
        <v>10.83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1.64</v>
      </c>
      <c r="P31" s="21">
        <v>2.12</v>
      </c>
      <c r="Q31" s="22">
        <v>2.56</v>
      </c>
      <c r="R31" s="21">
        <v>3.38</v>
      </c>
      <c r="S31" s="22">
        <v>3.12</v>
      </c>
      <c r="T31" s="21">
        <v>4.34</v>
      </c>
      <c r="U31" s="22">
        <v>4.83</v>
      </c>
      <c r="V31" s="21">
        <v>3.36</v>
      </c>
      <c r="W31" s="22">
        <v>2.69</v>
      </c>
      <c r="X31" s="21">
        <v>2.5499999999999998</v>
      </c>
    </row>
    <row r="32" spans="1:24" ht="19.899999999999999" customHeight="1" x14ac:dyDescent="0.25">
      <c r="A32" s="6" t="s">
        <v>28</v>
      </c>
      <c r="B32" s="106">
        <v>73.819999999999993</v>
      </c>
      <c r="C32" s="106">
        <v>29.725000000000001</v>
      </c>
      <c r="D32" s="106">
        <v>55.097999999999999</v>
      </c>
      <c r="E32" s="106">
        <v>113.666</v>
      </c>
      <c r="F32" s="106">
        <v>27.94</v>
      </c>
      <c r="G32" s="106">
        <v>32.220999999999997</v>
      </c>
      <c r="H32" s="106">
        <v>14.456</v>
      </c>
      <c r="I32" s="106">
        <v>0</v>
      </c>
      <c r="J32" s="106">
        <v>0</v>
      </c>
      <c r="K32" s="106">
        <v>0</v>
      </c>
      <c r="L32" s="11"/>
      <c r="N32" s="4" t="s">
        <v>371</v>
      </c>
      <c r="O32" s="22">
        <v>9.98</v>
      </c>
      <c r="P32" s="21">
        <v>8.27</v>
      </c>
      <c r="Q32" s="22">
        <v>13.27</v>
      </c>
      <c r="R32" s="21">
        <v>12.45</v>
      </c>
      <c r="S32" s="22">
        <v>12.05</v>
      </c>
      <c r="T32" s="21">
        <v>10.210000000000001</v>
      </c>
      <c r="U32" s="22">
        <v>11.14</v>
      </c>
      <c r="V32" s="21">
        <v>8.6199999999999992</v>
      </c>
      <c r="W32" s="22">
        <v>7.99</v>
      </c>
      <c r="X32" s="21">
        <v>7.81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12.88</v>
      </c>
      <c r="P33" s="21">
        <v>11.54</v>
      </c>
      <c r="Q33" s="22">
        <v>20.53</v>
      </c>
      <c r="R33" s="21">
        <v>16.100000000000001</v>
      </c>
      <c r="S33" s="22">
        <v>15.87</v>
      </c>
      <c r="T33" s="21">
        <v>12.82</v>
      </c>
      <c r="U33" s="22">
        <v>17.04</v>
      </c>
      <c r="V33" s="21">
        <v>11.64</v>
      </c>
      <c r="W33" s="22">
        <v>10.95</v>
      </c>
      <c r="X33" s="21">
        <v>9.84</v>
      </c>
    </row>
    <row r="34" spans="1:24" ht="19.899999999999999" customHeight="1" x14ac:dyDescent="0.25">
      <c r="A34" s="6" t="s">
        <v>29</v>
      </c>
      <c r="B34" s="104" t="s">
        <v>3506</v>
      </c>
      <c r="C34" s="104" t="s">
        <v>3507</v>
      </c>
      <c r="D34" s="104" t="s">
        <v>3508</v>
      </c>
      <c r="E34" s="104" t="s">
        <v>3509</v>
      </c>
      <c r="F34" s="104" t="s">
        <v>3510</v>
      </c>
      <c r="G34" s="104" t="s">
        <v>3511</v>
      </c>
      <c r="H34" s="104" t="s">
        <v>3512</v>
      </c>
      <c r="I34" s="104" t="s">
        <v>3513</v>
      </c>
      <c r="J34" s="104" t="s">
        <v>3514</v>
      </c>
      <c r="K34" s="104" t="s">
        <v>3515</v>
      </c>
      <c r="L34" s="7"/>
      <c r="N34" s="4" t="s">
        <v>373</v>
      </c>
      <c r="O34" s="22">
        <v>10.56</v>
      </c>
      <c r="P34" s="21">
        <v>16.8</v>
      </c>
      <c r="Q34" s="22">
        <v>260.04000000000002</v>
      </c>
      <c r="R34" s="21">
        <v>34.86</v>
      </c>
      <c r="S34" s="25">
        <v>-39.04</v>
      </c>
      <c r="T34" s="21">
        <v>4.07</v>
      </c>
      <c r="U34" s="22">
        <v>4.46</v>
      </c>
      <c r="V34" s="21">
        <v>3.16</v>
      </c>
      <c r="W34" s="22">
        <v>2.4700000000000002</v>
      </c>
      <c r="X34" s="21">
        <v>2.34</v>
      </c>
    </row>
    <row r="35" spans="1:24" ht="19.899999999999999" customHeight="1" x14ac:dyDescent="0.25">
      <c r="A35" s="8" t="s">
        <v>30</v>
      </c>
      <c r="B35" s="107" t="s">
        <v>3516</v>
      </c>
      <c r="C35" s="107" t="s">
        <v>3517</v>
      </c>
      <c r="D35" s="107" t="s">
        <v>3518</v>
      </c>
      <c r="E35" s="107" t="s">
        <v>3519</v>
      </c>
      <c r="F35" s="107" t="s">
        <v>3520</v>
      </c>
      <c r="G35" s="107" t="s">
        <v>3521</v>
      </c>
      <c r="H35" s="107" t="s">
        <v>3522</v>
      </c>
      <c r="I35" s="107" t="s">
        <v>3523</v>
      </c>
      <c r="J35" s="107" t="s">
        <v>3524</v>
      </c>
      <c r="K35" s="107" t="s">
        <v>3525</v>
      </c>
      <c r="L35" s="14"/>
      <c r="N35" s="4" t="s">
        <v>374</v>
      </c>
      <c r="O35" s="24">
        <v>7008</v>
      </c>
      <c r="P35" s="23">
        <v>8391</v>
      </c>
      <c r="Q35" s="24">
        <v>8045</v>
      </c>
      <c r="R35" s="23">
        <v>11327</v>
      </c>
      <c r="S35" s="24">
        <v>9334</v>
      </c>
      <c r="T35" s="23">
        <v>7241</v>
      </c>
      <c r="U35" s="24">
        <v>8316</v>
      </c>
      <c r="V35" s="23">
        <v>5305</v>
      </c>
      <c r="W35" s="24">
        <v>3655</v>
      </c>
      <c r="X35" s="23">
        <v>3102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1.04</v>
      </c>
      <c r="P36" s="21">
        <v>1.18</v>
      </c>
      <c r="Q36" s="22">
        <v>0.99</v>
      </c>
      <c r="R36" s="21">
        <v>1.51</v>
      </c>
      <c r="S36" s="22">
        <v>1.36</v>
      </c>
      <c r="T36" s="21">
        <v>1.62</v>
      </c>
      <c r="U36" s="22">
        <v>0.97</v>
      </c>
      <c r="V36" s="21">
        <v>1.38</v>
      </c>
      <c r="W36" s="22">
        <v>1.77</v>
      </c>
      <c r="X36" s="21">
        <v>1.43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7.8</v>
      </c>
      <c r="P37" s="21">
        <v>9.3800000000000008</v>
      </c>
      <c r="Q37" s="22">
        <v>6.88</v>
      </c>
      <c r="R37" s="21">
        <v>5.19</v>
      </c>
      <c r="S37" s="22">
        <v>13.08</v>
      </c>
      <c r="T37" s="21">
        <v>5.88</v>
      </c>
      <c r="U37" s="22">
        <v>13.79</v>
      </c>
      <c r="V37" s="21">
        <v>25.38</v>
      </c>
      <c r="W37" s="22">
        <v>16.829999999999998</v>
      </c>
      <c r="X37" s="21">
        <v>13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19.18</v>
      </c>
      <c r="P38" s="21">
        <v>84.75</v>
      </c>
      <c r="Q38" s="25">
        <v>-17.73</v>
      </c>
      <c r="R38" s="21">
        <v>50.1</v>
      </c>
      <c r="S38" s="22">
        <v>33.83</v>
      </c>
      <c r="T38" s="26">
        <v>-10.01</v>
      </c>
      <c r="U38" s="22">
        <v>25.21</v>
      </c>
      <c r="V38" s="21">
        <v>48.19</v>
      </c>
      <c r="W38" s="22">
        <v>36.090000000000003</v>
      </c>
      <c r="X38" s="21">
        <v>37.159999999999997</v>
      </c>
    </row>
    <row r="39" spans="1:24" ht="19.899999999999999" customHeight="1" x14ac:dyDescent="0.25">
      <c r="A39" s="8" t="s">
        <v>32</v>
      </c>
      <c r="B39" s="107" t="s">
        <v>3526</v>
      </c>
      <c r="C39" s="107" t="s">
        <v>3527</v>
      </c>
      <c r="D39" s="107" t="s">
        <v>3528</v>
      </c>
      <c r="E39" s="107" t="s">
        <v>3529</v>
      </c>
      <c r="F39" s="107" t="s">
        <v>3530</v>
      </c>
      <c r="G39" s="107" t="s">
        <v>3531</v>
      </c>
      <c r="H39" s="107" t="s">
        <v>3532</v>
      </c>
      <c r="I39" s="107" t="s">
        <v>3533</v>
      </c>
      <c r="J39" s="107" t="s">
        <v>3534</v>
      </c>
      <c r="K39" s="107" t="s">
        <v>3535</v>
      </c>
      <c r="L39" s="14"/>
      <c r="N39" s="4" t="s">
        <v>378</v>
      </c>
      <c r="O39" s="22">
        <v>19.68</v>
      </c>
      <c r="P39" s="21">
        <v>19.41</v>
      </c>
      <c r="Q39" s="22">
        <v>17.899999999999999</v>
      </c>
      <c r="R39" s="21">
        <v>25.87</v>
      </c>
      <c r="S39" s="22">
        <v>16.54</v>
      </c>
      <c r="T39" s="21">
        <v>29.75</v>
      </c>
      <c r="U39" s="22">
        <v>25.73</v>
      </c>
      <c r="V39" s="21">
        <v>26.74</v>
      </c>
      <c r="W39" s="22">
        <v>25.57</v>
      </c>
      <c r="X39" s="21">
        <v>25.44</v>
      </c>
    </row>
    <row r="40" spans="1:24" ht="19.899999999999999" customHeight="1" x14ac:dyDescent="0.25">
      <c r="A40" s="6" t="s">
        <v>33</v>
      </c>
      <c r="B40" s="106" t="s">
        <v>3536</v>
      </c>
      <c r="C40" s="106" t="s">
        <v>3537</v>
      </c>
      <c r="D40" s="106" t="s">
        <v>3538</v>
      </c>
      <c r="E40" s="106" t="s">
        <v>3539</v>
      </c>
      <c r="F40" s="106" t="s">
        <v>3540</v>
      </c>
      <c r="G40" s="106">
        <v>120</v>
      </c>
      <c r="H40" s="106">
        <v>120</v>
      </c>
      <c r="I40" s="106">
        <v>119</v>
      </c>
      <c r="J40" s="106">
        <v>119</v>
      </c>
      <c r="K40" s="106">
        <v>119</v>
      </c>
      <c r="L40" s="10"/>
      <c r="N40" s="4" t="s">
        <v>379</v>
      </c>
      <c r="O40" s="22">
        <v>12.32</v>
      </c>
      <c r="P40" s="21">
        <v>18.55</v>
      </c>
      <c r="Q40" s="22">
        <v>12.78</v>
      </c>
      <c r="R40" s="21">
        <v>23.47</v>
      </c>
      <c r="S40" s="22">
        <v>17.54</v>
      </c>
      <c r="T40" s="21">
        <v>34.22</v>
      </c>
      <c r="U40" s="22">
        <v>28.41</v>
      </c>
      <c r="V40" s="21">
        <v>28.01</v>
      </c>
      <c r="W40" s="22">
        <v>24.53</v>
      </c>
      <c r="X40" s="21">
        <v>24.29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35.125</v>
      </c>
      <c r="H41" s="105">
        <v>33.65</v>
      </c>
      <c r="I41" s="105">
        <v>30.573</v>
      </c>
      <c r="J41" s="105">
        <v>151.03399999999999</v>
      </c>
      <c r="K41" s="105">
        <v>148.51</v>
      </c>
      <c r="L41" s="9"/>
      <c r="N41" s="4" t="s">
        <v>380</v>
      </c>
      <c r="O41" s="22">
        <v>1.29</v>
      </c>
      <c r="P41" s="21">
        <v>1.27</v>
      </c>
      <c r="Q41" s="22">
        <v>1.21</v>
      </c>
      <c r="R41" s="21">
        <v>1.27</v>
      </c>
      <c r="S41" s="22">
        <v>1.02</v>
      </c>
      <c r="T41" s="21">
        <v>1.75</v>
      </c>
      <c r="U41" s="22">
        <v>1.79</v>
      </c>
      <c r="V41" s="21">
        <v>1.87</v>
      </c>
      <c r="W41" s="22">
        <v>1.82</v>
      </c>
      <c r="X41" s="21">
        <v>1.87</v>
      </c>
    </row>
    <row r="42" spans="1:24" ht="19.899999999999999" customHeight="1" x14ac:dyDescent="0.25">
      <c r="A42" s="6" t="s">
        <v>35</v>
      </c>
      <c r="B42" s="106">
        <v>873.94799999999998</v>
      </c>
      <c r="C42" s="106">
        <v>584.44799999999998</v>
      </c>
      <c r="D42" s="106">
        <v>346.35</v>
      </c>
      <c r="E42" s="106">
        <v>500.46600000000001</v>
      </c>
      <c r="F42" s="106">
        <v>540.87699999999995</v>
      </c>
      <c r="G42" s="106">
        <v>78.882000000000005</v>
      </c>
      <c r="H42" s="106">
        <v>74.162000000000006</v>
      </c>
      <c r="I42" s="106">
        <v>56.953000000000003</v>
      </c>
      <c r="J42" s="106">
        <v>-75.756</v>
      </c>
      <c r="K42" s="106">
        <v>-99.302000000000007</v>
      </c>
      <c r="L42" s="10"/>
      <c r="N42" s="4" t="s">
        <v>381</v>
      </c>
      <c r="O42" s="22">
        <v>6.26</v>
      </c>
      <c r="P42" s="21">
        <v>4.6399999999999997</v>
      </c>
      <c r="Q42" s="22">
        <v>7.87</v>
      </c>
      <c r="R42" s="21">
        <v>5.77</v>
      </c>
      <c r="S42" s="22">
        <v>7</v>
      </c>
      <c r="T42" s="21">
        <v>1.53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 t="s">
        <v>3541</v>
      </c>
      <c r="C43" s="105" t="s">
        <v>3542</v>
      </c>
      <c r="D43" s="105" t="s">
        <v>3543</v>
      </c>
      <c r="E43" s="105" t="s">
        <v>3544</v>
      </c>
      <c r="F43" s="105" t="s">
        <v>3545</v>
      </c>
      <c r="G43" s="105" t="s">
        <v>3546</v>
      </c>
      <c r="H43" s="105" t="s">
        <v>3547</v>
      </c>
      <c r="I43" s="105" t="s">
        <v>3548</v>
      </c>
      <c r="J43" s="105" t="s">
        <v>3549</v>
      </c>
      <c r="K43" s="105" t="s">
        <v>3550</v>
      </c>
      <c r="L43" s="9"/>
      <c r="N43" s="4" t="s">
        <v>382</v>
      </c>
      <c r="O43" s="24">
        <v>3901742.35</v>
      </c>
      <c r="P43" s="23">
        <v>3721218.48</v>
      </c>
      <c r="Q43" s="24">
        <v>3301613.48</v>
      </c>
      <c r="R43" s="23">
        <v>4015581.1</v>
      </c>
      <c r="S43" s="24">
        <v>2660102.2000000002</v>
      </c>
      <c r="T43" s="23">
        <v>2773326.36</v>
      </c>
      <c r="U43" s="24">
        <v>2704195.89</v>
      </c>
      <c r="V43" s="23">
        <v>2513764.7400000002</v>
      </c>
      <c r="W43" s="24">
        <v>1645162.39</v>
      </c>
      <c r="X43" s="23">
        <v>1411054.82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6.89</v>
      </c>
      <c r="P44" s="21">
        <v>10.039999999999999</v>
      </c>
      <c r="Q44" s="22">
        <v>6.1</v>
      </c>
      <c r="R44" s="21">
        <v>10.039999999999999</v>
      </c>
      <c r="S44" s="22">
        <v>7.14</v>
      </c>
      <c r="T44" s="21">
        <v>26.25</v>
      </c>
      <c r="U44" s="22">
        <v>24.89</v>
      </c>
      <c r="V44" s="21">
        <v>25.04</v>
      </c>
      <c r="W44" s="22">
        <v>22.29</v>
      </c>
      <c r="X44" s="21">
        <v>22.03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5.96</v>
      </c>
      <c r="P45" s="21">
        <v>6.77</v>
      </c>
      <c r="Q45" s="22">
        <v>7.58</v>
      </c>
      <c r="R45" s="21">
        <v>6.8</v>
      </c>
      <c r="S45" s="22">
        <v>9.25</v>
      </c>
      <c r="T45" s="21">
        <v>7.5</v>
      </c>
      <c r="U45" s="22">
        <v>10.16</v>
      </c>
      <c r="V45" s="21">
        <v>6.96</v>
      </c>
      <c r="W45" s="22">
        <v>6.19</v>
      </c>
      <c r="X45" s="21">
        <v>5.51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7.04</v>
      </c>
      <c r="P46" s="21">
        <v>8.31</v>
      </c>
      <c r="Q46" s="22">
        <v>9.36</v>
      </c>
      <c r="R46" s="21">
        <v>7.86</v>
      </c>
      <c r="S46" s="22">
        <v>10.89</v>
      </c>
      <c r="T46" s="21">
        <v>8.5</v>
      </c>
      <c r="U46" s="22">
        <v>11.62</v>
      </c>
      <c r="V46" s="21">
        <v>8.02</v>
      </c>
      <c r="W46" s="22">
        <v>7.12</v>
      </c>
      <c r="X46" s="21">
        <v>6.65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13.94</v>
      </c>
      <c r="P47" s="21">
        <v>9.66</v>
      </c>
      <c r="Q47" s="22">
        <v>7.69</v>
      </c>
      <c r="R47" s="21">
        <v>10.07</v>
      </c>
      <c r="S47" s="22">
        <v>9.2100000000000009</v>
      </c>
      <c r="T47" s="21">
        <v>21.16</v>
      </c>
      <c r="U47" s="22">
        <v>67.44</v>
      </c>
      <c r="V47" s="21">
        <v>19.25</v>
      </c>
      <c r="W47" s="22">
        <v>9.23</v>
      </c>
      <c r="X47" s="21">
        <v>17.02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7.77</v>
      </c>
      <c r="P48" s="21">
        <v>9.48</v>
      </c>
      <c r="Q48" s="22">
        <v>6.88</v>
      </c>
      <c r="R48" s="21">
        <v>4.93</v>
      </c>
      <c r="S48" s="22">
        <v>17.68</v>
      </c>
      <c r="T48" s="21">
        <v>7.72</v>
      </c>
      <c r="U48" s="22">
        <v>12.5</v>
      </c>
      <c r="V48" s="21">
        <v>24.48</v>
      </c>
      <c r="W48" s="22">
        <v>16.920000000000002</v>
      </c>
      <c r="X48" s="21">
        <v>13.53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19.399999999999999</v>
      </c>
      <c r="P49" s="21">
        <v>20.190000000000001</v>
      </c>
      <c r="Q49" s="22">
        <v>16.579999999999998</v>
      </c>
      <c r="R49" s="21">
        <v>26.82</v>
      </c>
      <c r="S49" s="22">
        <v>22.41</v>
      </c>
      <c r="T49" s="21">
        <v>30.2</v>
      </c>
      <c r="U49" s="22">
        <v>27.26</v>
      </c>
      <c r="V49" s="21">
        <v>29.57</v>
      </c>
      <c r="W49" s="22">
        <v>26.76</v>
      </c>
      <c r="X49" s="21">
        <v>26.46</v>
      </c>
    </row>
    <row r="50" spans="1:24" ht="19.899999999999999" customHeight="1" x14ac:dyDescent="0.25">
      <c r="A50" s="6" t="s">
        <v>41</v>
      </c>
      <c r="B50" s="104">
        <v>110.435</v>
      </c>
      <c r="C50" s="104">
        <v>96.620999999999995</v>
      </c>
      <c r="D50" s="104">
        <v>91.936999999999998</v>
      </c>
      <c r="E50" s="104">
        <v>102.634</v>
      </c>
      <c r="F50" s="104">
        <v>80.372</v>
      </c>
      <c r="G50" s="104">
        <v>69.536000000000001</v>
      </c>
      <c r="H50" s="104">
        <v>60.761000000000003</v>
      </c>
      <c r="I50" s="104">
        <v>48.701999999999998</v>
      </c>
      <c r="J50" s="104">
        <v>40.923000000000002</v>
      </c>
      <c r="K50" s="104">
        <v>34.340000000000003</v>
      </c>
      <c r="L50" s="7"/>
      <c r="N50" s="4" t="s">
        <v>389</v>
      </c>
      <c r="O50" s="22">
        <v>12.82</v>
      </c>
      <c r="P50" s="21">
        <v>20.7</v>
      </c>
      <c r="Q50" s="22">
        <v>12.37</v>
      </c>
      <c r="R50" s="21">
        <v>24.81</v>
      </c>
      <c r="S50" s="22">
        <v>23.69</v>
      </c>
      <c r="T50" s="21">
        <v>33.700000000000003</v>
      </c>
      <c r="U50" s="22">
        <v>29.64</v>
      </c>
      <c r="V50" s="21">
        <v>30.16</v>
      </c>
      <c r="W50" s="22">
        <v>25.92</v>
      </c>
      <c r="X50" s="21">
        <v>25.56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16.68</v>
      </c>
      <c r="P51" s="21">
        <v>17.52</v>
      </c>
      <c r="Q51" s="22">
        <v>15.12</v>
      </c>
      <c r="R51" s="21">
        <v>26.37</v>
      </c>
      <c r="S51" s="22">
        <v>21.68</v>
      </c>
      <c r="T51" s="21">
        <v>28.97</v>
      </c>
      <c r="U51" s="22">
        <v>26.12</v>
      </c>
      <c r="V51" s="21">
        <v>28.34</v>
      </c>
      <c r="W51" s="22">
        <v>25.69</v>
      </c>
      <c r="X51" s="21">
        <v>25.05</v>
      </c>
    </row>
    <row r="52" spans="1:24" ht="19.899999999999999" customHeight="1" thickBot="1" x14ac:dyDescent="0.3">
      <c r="A52" s="6" t="s">
        <v>42</v>
      </c>
      <c r="B52" s="104" t="s">
        <v>3551</v>
      </c>
      <c r="C52" s="104" t="s">
        <v>3552</v>
      </c>
      <c r="D52" s="104" t="s">
        <v>3553</v>
      </c>
      <c r="E52" s="104" t="s">
        <v>3554</v>
      </c>
      <c r="F52" s="104" t="s">
        <v>3555</v>
      </c>
      <c r="G52" s="104" t="s">
        <v>3556</v>
      </c>
      <c r="H52" s="104" t="s">
        <v>3557</v>
      </c>
      <c r="I52" s="104" t="s">
        <v>3558</v>
      </c>
      <c r="J52" s="104" t="s">
        <v>3559</v>
      </c>
      <c r="K52" s="104" t="s">
        <v>3560</v>
      </c>
      <c r="L52" s="7"/>
      <c r="N52" s="4" t="s">
        <v>391</v>
      </c>
      <c r="O52" s="22">
        <v>10.119999999999999</v>
      </c>
      <c r="P52" s="21">
        <v>16.98</v>
      </c>
      <c r="Q52" s="22">
        <v>10.31</v>
      </c>
      <c r="R52" s="21">
        <v>24.09</v>
      </c>
      <c r="S52" s="22">
        <v>22.41</v>
      </c>
      <c r="T52" s="21">
        <v>31.55</v>
      </c>
      <c r="U52" s="22">
        <v>27.76</v>
      </c>
      <c r="V52" s="21">
        <v>28.29</v>
      </c>
      <c r="W52" s="22">
        <v>24.37</v>
      </c>
      <c r="X52" s="21">
        <v>23.49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116.91</v>
      </c>
      <c r="P53" s="58">
        <f t="shared" ref="P53:X53" si="0">C86</f>
        <v>116.77800000000001</v>
      </c>
      <c r="Q53" s="58">
        <f t="shared" si="0"/>
        <v>116.7</v>
      </c>
      <c r="R53" s="58">
        <f t="shared" si="0"/>
        <v>116.626</v>
      </c>
      <c r="S53" s="58">
        <f t="shared" si="0"/>
        <v>104.005</v>
      </c>
      <c r="T53" s="58">
        <f t="shared" si="0"/>
        <v>100.4</v>
      </c>
      <c r="U53" s="58">
        <f t="shared" si="0"/>
        <v>100.30200000000001</v>
      </c>
      <c r="V53" s="58">
        <f t="shared" si="0"/>
        <v>100.1</v>
      </c>
      <c r="W53" s="58">
        <f t="shared" si="0"/>
        <v>99.867999999999995</v>
      </c>
      <c r="X53" s="58">
        <f t="shared" si="0"/>
        <v>99.58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3561</v>
      </c>
      <c r="C56" s="104" t="s">
        <v>3562</v>
      </c>
      <c r="D56" s="104" t="s">
        <v>3563</v>
      </c>
      <c r="E56" s="104" t="s">
        <v>3564</v>
      </c>
      <c r="F56" s="104" t="s">
        <v>3565</v>
      </c>
      <c r="G56" s="104">
        <v>439.40300000000002</v>
      </c>
      <c r="H56" s="104">
        <v>183.68799999999999</v>
      </c>
      <c r="I56" s="104">
        <v>139.27000000000001</v>
      </c>
      <c r="J56" s="104">
        <v>95.363</v>
      </c>
      <c r="K56" s="104">
        <v>89.840999999999994</v>
      </c>
      <c r="L56" s="7"/>
      <c r="N56" s="44" t="s">
        <v>397</v>
      </c>
      <c r="O56" s="45">
        <f>B135/100</f>
        <v>-0.01</v>
      </c>
      <c r="P56" s="45">
        <f t="shared" ref="P56:X56" si="1">C135/100</f>
        <v>0.14000000000000001</v>
      </c>
      <c r="Q56" s="45">
        <f t="shared" si="1"/>
        <v>-0.17</v>
      </c>
      <c r="R56" s="45">
        <f t="shared" si="1"/>
        <v>0.34</v>
      </c>
      <c r="S56" s="45">
        <f t="shared" si="1"/>
        <v>0.22</v>
      </c>
      <c r="T56" s="45">
        <f t="shared" si="1"/>
        <v>0.01</v>
      </c>
      <c r="U56" s="45">
        <f t="shared" si="1"/>
        <v>0.08</v>
      </c>
      <c r="V56" s="45">
        <f t="shared" si="1"/>
        <v>0.27</v>
      </c>
      <c r="W56" s="45">
        <f t="shared" si="1"/>
        <v>7.0000000000000007E-2</v>
      </c>
      <c r="X56" s="45">
        <f t="shared" si="1"/>
        <v>0.04</v>
      </c>
    </row>
    <row r="57" spans="1:24" ht="19.899999999999999" customHeight="1" x14ac:dyDescent="0.25">
      <c r="A57" s="8" t="s">
        <v>45</v>
      </c>
      <c r="B57" s="105">
        <v>524.875</v>
      </c>
      <c r="C57" s="105">
        <v>468.76100000000002</v>
      </c>
      <c r="D57" s="105">
        <v>691.06799999999998</v>
      </c>
      <c r="E57" s="105">
        <v>700.21400000000006</v>
      </c>
      <c r="F57" s="105">
        <v>330.10500000000002</v>
      </c>
      <c r="G57" s="105">
        <v>58.215000000000003</v>
      </c>
      <c r="H57" s="105">
        <v>39.796999999999997</v>
      </c>
      <c r="I57" s="105">
        <v>41.843000000000004</v>
      </c>
      <c r="J57" s="105">
        <v>41.668999999999997</v>
      </c>
      <c r="K57" s="105">
        <v>46.9</v>
      </c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 t="e">
        <f t="shared" si="2"/>
        <v>#VALUE!</v>
      </c>
      <c r="R57" s="46" t="e">
        <f t="shared" si="2"/>
        <v>#VALUE!</v>
      </c>
      <c r="S57" s="46" t="e">
        <f t="shared" si="2"/>
        <v>#VALUE!</v>
      </c>
      <c r="T57" s="46">
        <f t="shared" si="2"/>
        <v>1319.9319999999998</v>
      </c>
      <c r="U57" s="46" t="e">
        <f t="shared" si="2"/>
        <v>#VALUE!</v>
      </c>
      <c r="V57" s="46">
        <f t="shared" si="2"/>
        <v>1126.471</v>
      </c>
      <c r="W57" s="46">
        <f t="shared" si="2"/>
        <v>905.65700000000004</v>
      </c>
      <c r="X57" s="46">
        <f t="shared" si="2"/>
        <v>831.77900000000011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1,697,221</v>
      </c>
      <c r="P58" s="46" t="str">
        <f t="shared" ref="P58:X58" si="3">C20</f>
        <v>1,586,626</v>
      </c>
      <c r="Q58" s="46" t="str">
        <f t="shared" si="3"/>
        <v>1,604,099</v>
      </c>
      <c r="R58" s="46" t="str">
        <f t="shared" si="3"/>
        <v>1,669,373</v>
      </c>
      <c r="S58" s="46" t="str">
        <f t="shared" si="3"/>
        <v>1,537,293</v>
      </c>
      <c r="T58" s="46">
        <f t="shared" si="3"/>
        <v>512.34199999999998</v>
      </c>
      <c r="U58" s="46">
        <f t="shared" si="3"/>
        <v>473.82100000000003</v>
      </c>
      <c r="V58" s="46">
        <f t="shared" si="3"/>
        <v>435.85</v>
      </c>
      <c r="W58" s="46">
        <f t="shared" si="3"/>
        <v>415.62299999999999</v>
      </c>
      <c r="X58" s="46">
        <f t="shared" si="3"/>
        <v>364.53800000000001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 t="e">
        <f t="shared" si="4"/>
        <v>#VALUE!</v>
      </c>
      <c r="T59" s="48">
        <f t="shared" si="4"/>
        <v>1832.2739999999999</v>
      </c>
      <c r="U59" s="47" t="e">
        <f t="shared" si="4"/>
        <v>#VALUE!</v>
      </c>
      <c r="V59" s="48">
        <f t="shared" si="4"/>
        <v>1562.3209999999999</v>
      </c>
      <c r="W59" s="47">
        <f t="shared" si="4"/>
        <v>1321.28</v>
      </c>
      <c r="X59" s="48">
        <f t="shared" si="4"/>
        <v>1196.317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B146</f>
        <v>170.95</v>
      </c>
      <c r="P60" s="46">
        <f t="shared" ref="P60:X60" si="5">C146</f>
        <v>209.39099999999999</v>
      </c>
      <c r="Q60" s="46">
        <f t="shared" si="5"/>
        <v>178.27</v>
      </c>
      <c r="R60" s="46">
        <f t="shared" si="5"/>
        <v>203.334</v>
      </c>
      <c r="S60" s="46">
        <f t="shared" si="5"/>
        <v>136.423</v>
      </c>
      <c r="T60" s="46">
        <f t="shared" si="5"/>
        <v>91.201999999999998</v>
      </c>
      <c r="U60" s="46">
        <f t="shared" si="5"/>
        <v>88.444000000000003</v>
      </c>
      <c r="V60" s="46">
        <f t="shared" si="5"/>
        <v>86.338999999999999</v>
      </c>
      <c r="W60" s="46">
        <f t="shared" si="5"/>
        <v>77.209000000000003</v>
      </c>
      <c r="X60" s="46">
        <f t="shared" si="5"/>
        <v>76.875</v>
      </c>
    </row>
    <row r="61" spans="1:24" ht="19.899999999999999" customHeight="1" x14ac:dyDescent="0.25">
      <c r="A61" s="8" t="s">
        <v>49</v>
      </c>
      <c r="B61" s="105" t="s">
        <v>3566</v>
      </c>
      <c r="C61" s="105" t="s">
        <v>3567</v>
      </c>
      <c r="D61" s="105" t="s">
        <v>3568</v>
      </c>
      <c r="E61" s="105" t="s">
        <v>3569</v>
      </c>
      <c r="F61" s="105" t="s">
        <v>3570</v>
      </c>
      <c r="G61" s="105">
        <v>300</v>
      </c>
      <c r="H61" s="105">
        <v>0</v>
      </c>
      <c r="I61" s="105">
        <v>0</v>
      </c>
      <c r="J61" s="105">
        <v>0</v>
      </c>
      <c r="K61" s="105">
        <v>0</v>
      </c>
      <c r="L61" s="9"/>
      <c r="N61" s="41" t="s">
        <v>402</v>
      </c>
      <c r="O61" s="49">
        <f>B165/B163</f>
        <v>0.27719250132662665</v>
      </c>
      <c r="P61" s="49">
        <f t="shared" ref="P61:X61" si="6">C165/C163</f>
        <v>0.91727431371460988</v>
      </c>
      <c r="Q61" s="49">
        <f>D165/D163</f>
        <v>0.2813041626934864</v>
      </c>
      <c r="R61" s="49" t="e">
        <f t="shared" si="6"/>
        <v>#VALUE!</v>
      </c>
      <c r="S61" s="49">
        <f t="shared" si="6"/>
        <v>0.30850625109694341</v>
      </c>
      <c r="T61" s="49">
        <f t="shared" si="6"/>
        <v>0.30467823102141395</v>
      </c>
      <c r="U61" s="49">
        <f t="shared" si="6"/>
        <v>0.30519247356991336</v>
      </c>
      <c r="V61" s="49">
        <f t="shared" si="6"/>
        <v>0.33367038137656357</v>
      </c>
      <c r="W61" s="49">
        <f t="shared" si="6"/>
        <v>0.35364225799646404</v>
      </c>
      <c r="X61" s="49">
        <f t="shared" si="6"/>
        <v>0.36639667661733083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 t="str">
        <f>B154</f>
        <v>1,163,730</v>
      </c>
      <c r="P62" s="46" t="str">
        <f t="shared" ref="P62:X62" si="7">C154</f>
        <v>1,180,263</v>
      </c>
      <c r="Q62" s="46" t="str">
        <f t="shared" si="7"/>
        <v>1,003,765</v>
      </c>
      <c r="R62" s="46" t="str">
        <f t="shared" si="7"/>
        <v>1,682,117</v>
      </c>
      <c r="S62" s="46">
        <f t="shared" si="7"/>
        <v>999.50400000000002</v>
      </c>
      <c r="T62" s="46">
        <f t="shared" si="7"/>
        <v>856.24199999999996</v>
      </c>
      <c r="U62" s="46">
        <f t="shared" si="7"/>
        <v>718.63300000000004</v>
      </c>
      <c r="V62" s="46">
        <f t="shared" si="7"/>
        <v>663.07</v>
      </c>
      <c r="W62" s="46">
        <f t="shared" si="7"/>
        <v>512.68899999999996</v>
      </c>
      <c r="X62" s="46">
        <f t="shared" si="7"/>
        <v>464.77699999999999</v>
      </c>
    </row>
    <row r="63" spans="1:24" ht="19.899999999999999" customHeight="1" x14ac:dyDescent="0.25">
      <c r="A63" s="8" t="s">
        <v>50</v>
      </c>
      <c r="B63" s="107">
        <v>16.364000000000001</v>
      </c>
      <c r="C63" s="107">
        <v>10.145</v>
      </c>
      <c r="D63" s="107">
        <v>23.302</v>
      </c>
      <c r="E63" s="107">
        <v>276.42700000000002</v>
      </c>
      <c r="F63" s="107">
        <v>296.11</v>
      </c>
      <c r="G63" s="107">
        <v>81.188000000000002</v>
      </c>
      <c r="H63" s="107">
        <v>143.89099999999999</v>
      </c>
      <c r="I63" s="107">
        <v>97.427000000000007</v>
      </c>
      <c r="J63" s="107">
        <v>53.694000000000003</v>
      </c>
      <c r="K63" s="107">
        <v>42.941000000000003</v>
      </c>
      <c r="L63" s="14"/>
      <c r="N63" s="44" t="s">
        <v>404</v>
      </c>
      <c r="O63" s="50" t="e">
        <f>O62*(1-O61)</f>
        <v>#VALUE!</v>
      </c>
      <c r="P63" s="48" t="e">
        <f t="shared" ref="P63:X63" si="8">P62*(1-P61)</f>
        <v>#VALUE!</v>
      </c>
      <c r="Q63" s="50" t="e">
        <f t="shared" si="8"/>
        <v>#VALUE!</v>
      </c>
      <c r="R63" s="48" t="e">
        <f t="shared" si="8"/>
        <v>#VALUE!</v>
      </c>
      <c r="S63" s="50">
        <f t="shared" si="8"/>
        <v>691.15076800360066</v>
      </c>
      <c r="T63" s="48">
        <f t="shared" si="8"/>
        <v>595.36370211376243</v>
      </c>
      <c r="U63" s="50">
        <f t="shared" si="8"/>
        <v>499.31161714103246</v>
      </c>
      <c r="V63" s="48">
        <f t="shared" si="8"/>
        <v>441.82318022064203</v>
      </c>
      <c r="W63" s="50">
        <f t="shared" si="8"/>
        <v>331.38050439005087</v>
      </c>
      <c r="X63" s="48">
        <f t="shared" si="8"/>
        <v>294.48425183182684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#VALUE!</v>
      </c>
      <c r="R64" s="53" t="e">
        <f t="shared" si="9"/>
        <v>#VALUE!</v>
      </c>
      <c r="S64" s="52" t="e">
        <f t="shared" si="9"/>
        <v>#VALUE!</v>
      </c>
      <c r="T64" s="53" t="e">
        <f t="shared" si="9"/>
        <v>#VALUE!</v>
      </c>
      <c r="U64" s="52" t="e">
        <f t="shared" si="9"/>
        <v>#VALUE!</v>
      </c>
      <c r="V64" s="53">
        <f t="shared" si="9"/>
        <v>200.78218022064215</v>
      </c>
      <c r="W64" s="52">
        <f>(W63+W60)-(W59-X59+W60)</f>
        <v>206.41750439005091</v>
      </c>
      <c r="X64" s="53">
        <f>(X63+X60)-(X59+X60)</f>
        <v>-901.83274816817311</v>
      </c>
    </row>
    <row r="65" spans="1:24" ht="19.899999999999999" customHeight="1" thickBot="1" x14ac:dyDescent="0.3">
      <c r="A65" s="8" t="s">
        <v>51</v>
      </c>
      <c r="B65" s="107" t="s">
        <v>3571</v>
      </c>
      <c r="C65" s="107" t="s">
        <v>3572</v>
      </c>
      <c r="D65" s="107" t="s">
        <v>3573</v>
      </c>
      <c r="E65" s="107" t="s">
        <v>3574</v>
      </c>
      <c r="F65" s="107" t="s">
        <v>3575</v>
      </c>
      <c r="G65" s="107">
        <v>788.98800000000006</v>
      </c>
      <c r="H65" s="107">
        <v>922.34299999999996</v>
      </c>
      <c r="I65" s="107">
        <v>796.21600000000001</v>
      </c>
      <c r="J65" s="107">
        <v>528.28200000000004</v>
      </c>
      <c r="K65" s="107">
        <v>506.91800000000001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#VALUE!</v>
      </c>
      <c r="R65" s="56" t="e">
        <f t="shared" si="10"/>
        <v>#VALUE!</v>
      </c>
      <c r="S65" s="57" t="e">
        <f t="shared" si="10"/>
        <v>#VALUE!</v>
      </c>
      <c r="T65" s="56" t="e">
        <f t="shared" si="10"/>
        <v>#VALUE!</v>
      </c>
      <c r="U65" s="57" t="e">
        <f t="shared" si="10"/>
        <v>#VALUE!</v>
      </c>
      <c r="V65" s="56" t="e">
        <f t="shared" si="10"/>
        <v>#REF!</v>
      </c>
      <c r="W65" s="57" t="e">
        <f t="shared" si="10"/>
        <v>#REF!</v>
      </c>
      <c r="X65" s="56" t="e">
        <f t="shared" si="10"/>
        <v>#REF!</v>
      </c>
    </row>
    <row r="66" spans="1:24" ht="19.899999999999999" customHeight="1" x14ac:dyDescent="0.25">
      <c r="A66" s="6" t="s">
        <v>52</v>
      </c>
      <c r="B66" s="106" t="s">
        <v>3576</v>
      </c>
      <c r="C66" s="106" t="s">
        <v>3577</v>
      </c>
      <c r="D66" s="106" t="s">
        <v>3578</v>
      </c>
      <c r="E66" s="106" t="s">
        <v>3579</v>
      </c>
      <c r="F66" s="106" t="s">
        <v>3580</v>
      </c>
      <c r="G66" s="106">
        <v>746.28800000000001</v>
      </c>
      <c r="H66" s="106">
        <v>607.32500000000005</v>
      </c>
      <c r="I66" s="106">
        <v>659.44200000000001</v>
      </c>
      <c r="J66" s="106">
        <v>425.86200000000002</v>
      </c>
      <c r="K66" s="106">
        <v>412.64699999999999</v>
      </c>
      <c r="L66" s="10"/>
      <c r="N66" s="61" t="s">
        <v>407</v>
      </c>
      <c r="O66" s="63" t="str">
        <f>B11</f>
        <v>3,549,998</v>
      </c>
      <c r="P66" s="63" t="str">
        <f t="shared" ref="P66:X66" si="11">C11</f>
        <v>3,341,782</v>
      </c>
      <c r="Q66" s="63" t="str">
        <f t="shared" si="11"/>
        <v>3,185,425</v>
      </c>
      <c r="R66" s="63" t="str">
        <f t="shared" si="11"/>
        <v>3,296,706</v>
      </c>
      <c r="S66" s="63" t="str">
        <f t="shared" si="11"/>
        <v>3,745,825</v>
      </c>
      <c r="T66" s="63">
        <f t="shared" si="11"/>
        <v>10</v>
      </c>
      <c r="U66" s="63">
        <f t="shared" si="11"/>
        <v>10</v>
      </c>
      <c r="V66" s="63">
        <f t="shared" si="11"/>
        <v>10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5,913,590</v>
      </c>
      <c r="P67" s="63" t="str">
        <f t="shared" ref="P67:X67" si="12">C34</f>
        <v>6,082,203</v>
      </c>
      <c r="Q67" s="63" t="str">
        <f t="shared" si="12"/>
        <v>5,608,347</v>
      </c>
      <c r="R67" s="63" t="str">
        <f t="shared" si="12"/>
        <v>6,501,526</v>
      </c>
      <c r="S67" s="63" t="str">
        <f t="shared" si="12"/>
        <v>6,043,832</v>
      </c>
      <c r="T67" s="63" t="str">
        <f t="shared" si="12"/>
        <v>2,877,672</v>
      </c>
      <c r="U67" s="63" t="str">
        <f t="shared" si="12"/>
        <v>2,792,604</v>
      </c>
      <c r="V67" s="63" t="str">
        <f t="shared" si="12"/>
        <v>2,480,090</v>
      </c>
      <c r="W67" s="63" t="str">
        <f t="shared" si="12"/>
        <v>2,004,895</v>
      </c>
      <c r="X67" s="63" t="str">
        <f t="shared" si="12"/>
        <v>1,827,046</v>
      </c>
    </row>
    <row r="68" spans="1:24" ht="19.899999999999999" customHeight="1" x14ac:dyDescent="0.25">
      <c r="A68" s="6" t="s">
        <v>54</v>
      </c>
      <c r="B68" s="106">
        <v>6.569</v>
      </c>
      <c r="C68" s="106">
        <v>20.021999999999998</v>
      </c>
      <c r="D68" s="106">
        <v>22.202999999999999</v>
      </c>
      <c r="E68" s="106">
        <v>50.728999999999999</v>
      </c>
      <c r="F68" s="106">
        <v>322.50599999999997</v>
      </c>
      <c r="G68" s="106">
        <v>17.216000000000001</v>
      </c>
      <c r="H68" s="106">
        <v>21.225000000000001</v>
      </c>
      <c r="I68" s="106">
        <v>92.2</v>
      </c>
      <c r="J68" s="106">
        <v>91.103999999999999</v>
      </c>
      <c r="K68" s="106">
        <v>57.656999999999996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#VALUE!</v>
      </c>
      <c r="V68" s="76" t="e">
        <f t="shared" si="13"/>
        <v>#VALUE!</v>
      </c>
      <c r="W68" s="76" t="e">
        <f t="shared" si="13"/>
        <v>#VALUE!</v>
      </c>
      <c r="X68" s="76" t="e">
        <f t="shared" si="13"/>
        <v>#VALUE!</v>
      </c>
    </row>
    <row r="69" spans="1:24" ht="19.899999999999999" customHeight="1" x14ac:dyDescent="0.25">
      <c r="A69" s="8" t="s">
        <v>55</v>
      </c>
      <c r="B69" s="105">
        <v>351.25799999999998</v>
      </c>
      <c r="C69" s="105">
        <v>427.351</v>
      </c>
      <c r="D69" s="105">
        <v>954.02599999999995</v>
      </c>
      <c r="E69" s="105">
        <v>584.65200000000004</v>
      </c>
      <c r="F69" s="105">
        <v>301.91000000000003</v>
      </c>
      <c r="G69" s="105">
        <v>25.484000000000002</v>
      </c>
      <c r="H69" s="105">
        <v>293.79300000000001</v>
      </c>
      <c r="I69" s="105">
        <v>44.573999999999998</v>
      </c>
      <c r="J69" s="105">
        <v>11.316000000000001</v>
      </c>
      <c r="K69" s="105">
        <v>36.613999999999997</v>
      </c>
      <c r="L69" s="9"/>
      <c r="N69" s="77" t="s">
        <v>415</v>
      </c>
      <c r="O69" s="79">
        <f>B215</f>
        <v>1.276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>G215</f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19.279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 t="e">
        <f t="shared" ref="P70:X70" si="15">P69/P66</f>
        <v>#VALUE!</v>
      </c>
      <c r="Q70" s="80" t="e">
        <f t="shared" si="15"/>
        <v>#VALUE!</v>
      </c>
      <c r="R70" s="80" t="e">
        <f t="shared" si="15"/>
        <v>#VALUE!</v>
      </c>
      <c r="S70" s="80" t="e">
        <f t="shared" si="15"/>
        <v>#VALUE!</v>
      </c>
      <c r="T70" s="80">
        <f>T69/T66</f>
        <v>0</v>
      </c>
      <c r="U70" s="80">
        <f t="shared" si="15"/>
        <v>0</v>
      </c>
      <c r="V70" s="80">
        <f t="shared" si="15"/>
        <v>0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 t="s">
        <v>3581</v>
      </c>
      <c r="C71" s="107" t="s">
        <v>3582</v>
      </c>
      <c r="D71" s="107" t="s">
        <v>3583</v>
      </c>
      <c r="E71" s="107" t="s">
        <v>3584</v>
      </c>
      <c r="F71" s="107" t="s">
        <v>3585</v>
      </c>
      <c r="G71" s="107" t="s">
        <v>3586</v>
      </c>
      <c r="H71" s="107" t="s">
        <v>3587</v>
      </c>
      <c r="I71" s="107">
        <v>935.48599999999999</v>
      </c>
      <c r="J71" s="107">
        <v>623.64499999999998</v>
      </c>
      <c r="K71" s="107">
        <v>596.75900000000001</v>
      </c>
      <c r="L71" s="14"/>
    </row>
    <row r="72" spans="1:24" ht="19.899999999999999" customHeight="1" x14ac:dyDescent="0.25">
      <c r="A72" s="6" t="s">
        <v>57</v>
      </c>
      <c r="B72" s="104" t="s">
        <v>3516</v>
      </c>
      <c r="C72" s="104" t="s">
        <v>3517</v>
      </c>
      <c r="D72" s="104" t="s">
        <v>3518</v>
      </c>
      <c r="E72" s="104" t="s">
        <v>3519</v>
      </c>
      <c r="F72" s="104" t="s">
        <v>3520</v>
      </c>
      <c r="G72" s="104" t="s">
        <v>3521</v>
      </c>
      <c r="H72" s="104" t="s">
        <v>3522</v>
      </c>
      <c r="I72" s="104" t="s">
        <v>3523</v>
      </c>
      <c r="J72" s="104" t="s">
        <v>3524</v>
      </c>
      <c r="K72" s="104" t="s">
        <v>3525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 t="s">
        <v>3588</v>
      </c>
      <c r="C75" s="107" t="s">
        <v>3589</v>
      </c>
      <c r="D75" s="107" t="s">
        <v>3590</v>
      </c>
      <c r="E75" s="107" t="s">
        <v>3591</v>
      </c>
      <c r="F75" s="107" t="s">
        <v>3592</v>
      </c>
      <c r="G75" s="107" t="s">
        <v>3593</v>
      </c>
      <c r="H75" s="107" t="s">
        <v>3594</v>
      </c>
      <c r="I75" s="107" t="s">
        <v>3595</v>
      </c>
      <c r="J75" s="107">
        <v>894.34100000000001</v>
      </c>
      <c r="K75" s="107">
        <v>795.16499999999996</v>
      </c>
      <c r="L75" s="14"/>
    </row>
    <row r="76" spans="1:24" ht="19.899999999999999" customHeight="1" x14ac:dyDescent="0.25">
      <c r="A76" s="6" t="s">
        <v>60</v>
      </c>
      <c r="B76" s="104" t="s">
        <v>3596</v>
      </c>
      <c r="C76" s="104" t="s">
        <v>3597</v>
      </c>
      <c r="D76" s="104" t="s">
        <v>3598</v>
      </c>
      <c r="E76" s="104" t="s">
        <v>3599</v>
      </c>
      <c r="F76" s="104" t="s">
        <v>3600</v>
      </c>
      <c r="G76" s="104" t="s">
        <v>3601</v>
      </c>
      <c r="H76" s="104" t="s">
        <v>3602</v>
      </c>
      <c r="I76" s="104" t="s">
        <v>3603</v>
      </c>
      <c r="J76" s="104" t="s">
        <v>3604</v>
      </c>
      <c r="K76" s="104" t="s">
        <v>3605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116.962</v>
      </c>
      <c r="C80" s="105">
        <v>116.875</v>
      </c>
      <c r="D80" s="105">
        <v>116.753</v>
      </c>
      <c r="E80" s="105">
        <v>116.672</v>
      </c>
      <c r="F80" s="105">
        <v>116.58799999999999</v>
      </c>
      <c r="G80" s="105">
        <v>100.512</v>
      </c>
      <c r="H80" s="105">
        <v>100.416</v>
      </c>
      <c r="I80" s="105">
        <v>100.21899999999999</v>
      </c>
      <c r="J80" s="105">
        <v>99.938000000000002</v>
      </c>
      <c r="K80" s="105">
        <v>99.691000000000003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300</v>
      </c>
      <c r="C82" s="105">
        <v>300</v>
      </c>
      <c r="D82" s="105">
        <v>300</v>
      </c>
      <c r="E82" s="105">
        <v>300</v>
      </c>
      <c r="F82" s="105" t="s">
        <v>652</v>
      </c>
      <c r="G82" s="105">
        <v>200</v>
      </c>
      <c r="H82" s="105">
        <v>200</v>
      </c>
      <c r="I82" s="105">
        <v>200</v>
      </c>
      <c r="J82" s="105">
        <v>200</v>
      </c>
      <c r="K82" s="105">
        <v>200</v>
      </c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116.91</v>
      </c>
      <c r="C86" s="105">
        <v>116.77800000000001</v>
      </c>
      <c r="D86" s="105">
        <v>116.7</v>
      </c>
      <c r="E86" s="105">
        <v>116.626</v>
      </c>
      <c r="F86" s="105">
        <v>104.005</v>
      </c>
      <c r="G86" s="105">
        <v>100.4</v>
      </c>
      <c r="H86" s="105">
        <v>100.30200000000001</v>
      </c>
      <c r="I86" s="105">
        <v>100.1</v>
      </c>
      <c r="J86" s="105">
        <v>99.867999999999995</v>
      </c>
      <c r="K86" s="105">
        <v>99.58</v>
      </c>
      <c r="L86" s="9"/>
    </row>
    <row r="87" spans="1:12" ht="19.899999999999999" customHeight="1" x14ac:dyDescent="0.25">
      <c r="A87" s="6" t="s">
        <v>69</v>
      </c>
      <c r="B87" s="106">
        <v>127.04300000000001</v>
      </c>
      <c r="C87" s="106">
        <v>127.164</v>
      </c>
      <c r="D87" s="106">
        <v>127.76900000000001</v>
      </c>
      <c r="E87" s="106">
        <v>128.07599999999999</v>
      </c>
      <c r="F87" s="106">
        <v>114.959</v>
      </c>
      <c r="G87" s="106">
        <v>111.009</v>
      </c>
      <c r="H87" s="106">
        <v>110.402</v>
      </c>
      <c r="I87" s="106">
        <v>108.65900000000001</v>
      </c>
      <c r="J87" s="106">
        <v>106.544</v>
      </c>
      <c r="K87" s="106">
        <v>104.923</v>
      </c>
      <c r="L87" s="10"/>
    </row>
    <row r="88" spans="1:12" ht="19.899999999999999" customHeight="1" x14ac:dyDescent="0.25">
      <c r="A88" s="8" t="s">
        <v>70</v>
      </c>
      <c r="B88" s="105">
        <v>18.564</v>
      </c>
      <c r="C88" s="105">
        <v>18.651</v>
      </c>
      <c r="D88" s="105">
        <v>18.773</v>
      </c>
      <c r="E88" s="105">
        <v>18.853999999999999</v>
      </c>
      <c r="F88" s="105">
        <v>5.0940000000000003</v>
      </c>
      <c r="G88" s="105">
        <v>5.0940000000000003</v>
      </c>
      <c r="H88" s="105">
        <v>5.0940000000000003</v>
      </c>
      <c r="I88" s="105">
        <v>5.0940000000000003</v>
      </c>
      <c r="J88" s="105">
        <v>5.0940000000000003</v>
      </c>
      <c r="K88" s="105">
        <v>5.0940000000000003</v>
      </c>
      <c r="L88" s="9"/>
    </row>
    <row r="89" spans="1:12" ht="19.899999999999999" customHeight="1" x14ac:dyDescent="0.25">
      <c r="A89" s="6" t="s">
        <v>71</v>
      </c>
      <c r="B89" s="106">
        <v>1.335</v>
      </c>
      <c r="C89" s="106">
        <v>1.853</v>
      </c>
      <c r="D89" s="106">
        <v>1.2350000000000001</v>
      </c>
      <c r="E89" s="106">
        <v>1.2809999999999999</v>
      </c>
      <c r="F89" s="106">
        <v>119.83499999999999</v>
      </c>
      <c r="G89" s="106">
        <v>120.992</v>
      </c>
      <c r="H89" s="106">
        <v>122.27200000000001</v>
      </c>
      <c r="I89" s="106">
        <v>123.985</v>
      </c>
      <c r="J89" s="106">
        <v>124.86</v>
      </c>
      <c r="K89" s="106">
        <v>125.5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13.843999999999999</v>
      </c>
      <c r="G90" s="105">
        <v>13.92</v>
      </c>
      <c r="H90" s="105">
        <v>14.004</v>
      </c>
      <c r="I90" s="105">
        <v>14.116</v>
      </c>
      <c r="J90" s="105">
        <v>14.173999999999999</v>
      </c>
      <c r="K90" s="105">
        <v>14.215999999999999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-15.670999999999999</v>
      </c>
      <c r="C94" s="105">
        <v>6.8840000000000003</v>
      </c>
      <c r="D94" s="105">
        <v>-12.148</v>
      </c>
      <c r="E94" s="105">
        <v>-21.655999999999999</v>
      </c>
      <c r="F94" s="105">
        <v>23.594999999999999</v>
      </c>
      <c r="G94" s="105">
        <v>1.8420000000000001</v>
      </c>
      <c r="H94" s="105">
        <v>9.1880000000000006</v>
      </c>
      <c r="I94" s="105">
        <v>400</v>
      </c>
      <c r="J94" s="105">
        <v>1.9219999999999999</v>
      </c>
      <c r="K94" s="105">
        <v>-7.931</v>
      </c>
      <c r="L94" s="9"/>
    </row>
    <row r="95" spans="1:12" ht="19.899999999999999" customHeight="1" x14ac:dyDescent="0.25">
      <c r="A95" s="6" t="s">
        <v>77</v>
      </c>
      <c r="B95" s="106">
        <v>796.21299999999997</v>
      </c>
      <c r="C95" s="106">
        <v>487.029</v>
      </c>
      <c r="D95" s="106">
        <v>265.91199999999998</v>
      </c>
      <c r="E95" s="106">
        <v>419.90899999999999</v>
      </c>
      <c r="F95" s="106">
        <v>444.04</v>
      </c>
      <c r="G95" s="106">
        <v>11.708</v>
      </c>
      <c r="H95" s="106">
        <v>5.5069999999999997</v>
      </c>
      <c r="I95" s="106">
        <v>-721</v>
      </c>
      <c r="J95" s="106">
        <v>-2.5470000000000002</v>
      </c>
      <c r="K95" s="106">
        <v>-6.0590000000000002</v>
      </c>
      <c r="L95" s="10"/>
    </row>
    <row r="96" spans="1:12" ht="19.899999999999999" customHeight="1" x14ac:dyDescent="0.25">
      <c r="A96" s="8" t="s">
        <v>78</v>
      </c>
      <c r="B96" s="105">
        <v>303.79899999999998</v>
      </c>
      <c r="C96" s="105">
        <v>215.874</v>
      </c>
      <c r="D96" s="105">
        <v>305.65800000000002</v>
      </c>
      <c r="E96" s="105">
        <v>348.71199999999999</v>
      </c>
      <c r="F96" s="105">
        <v>574.95899999999995</v>
      </c>
      <c r="G96" s="105">
        <v>606.05799999999999</v>
      </c>
      <c r="H96" s="105">
        <v>567.08500000000004</v>
      </c>
      <c r="I96" s="105">
        <v>588.42200000000003</v>
      </c>
      <c r="J96" s="105">
        <v>342.15499999999997</v>
      </c>
      <c r="K96" s="105">
        <v>280.92099999999999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1"/>
    </row>
    <row r="98" spans="1:12" ht="19.899999999999999" customHeight="1" x14ac:dyDescent="0.25">
      <c r="A98" s="8" t="s">
        <v>80</v>
      </c>
      <c r="B98" s="105" t="s">
        <v>3606</v>
      </c>
      <c r="C98" s="105" t="s">
        <v>3607</v>
      </c>
      <c r="D98" s="105" t="s">
        <v>3608</v>
      </c>
      <c r="E98" s="105" t="s">
        <v>3609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621</v>
      </c>
      <c r="C100" s="105">
        <v>1.1559999999999999</v>
      </c>
      <c r="D100" s="105">
        <v>1.3460000000000001</v>
      </c>
      <c r="E100" s="105">
        <v>1.849</v>
      </c>
      <c r="F100" s="105">
        <v>2.1</v>
      </c>
      <c r="G100" s="105">
        <v>1.3460000000000001</v>
      </c>
      <c r="H100" s="105">
        <v>827</v>
      </c>
      <c r="I100" s="105">
        <v>0</v>
      </c>
      <c r="J100" s="105">
        <v>0</v>
      </c>
      <c r="K100" s="105">
        <v>0</v>
      </c>
      <c r="L100" s="9"/>
    </row>
    <row r="101" spans="1:12" ht="19.899999999999999" customHeight="1" x14ac:dyDescent="0.25">
      <c r="A101" s="6" t="s">
        <v>83</v>
      </c>
      <c r="B101" s="106">
        <v>2.2679999999999998</v>
      </c>
      <c r="C101" s="106">
        <v>3.4289999999999998</v>
      </c>
      <c r="D101" s="106">
        <v>3.3319999999999999</v>
      </c>
      <c r="E101" s="106">
        <v>2.911</v>
      </c>
      <c r="F101" s="106">
        <v>4.008</v>
      </c>
      <c r="G101" s="106">
        <v>0</v>
      </c>
      <c r="H101" s="106">
        <v>3.278</v>
      </c>
      <c r="I101" s="106">
        <v>4.0880000000000001</v>
      </c>
      <c r="J101" s="106">
        <v>3.9940000000000002</v>
      </c>
      <c r="K101" s="106">
        <v>3.97</v>
      </c>
      <c r="L101" s="11"/>
    </row>
    <row r="102" spans="1:12" ht="19.899999999999999" customHeight="1" x14ac:dyDescent="0.25">
      <c r="A102" s="8" t="s">
        <v>84</v>
      </c>
      <c r="B102" s="105" t="s">
        <v>3566</v>
      </c>
      <c r="C102" s="105" t="s">
        <v>3567</v>
      </c>
      <c r="D102" s="105" t="s">
        <v>3568</v>
      </c>
      <c r="E102" s="105" t="s">
        <v>3569</v>
      </c>
      <c r="F102" s="105" t="s">
        <v>3570</v>
      </c>
      <c r="G102" s="105">
        <v>300</v>
      </c>
      <c r="H102" s="105">
        <v>0</v>
      </c>
      <c r="I102" s="105">
        <v>0</v>
      </c>
      <c r="J102" s="105">
        <v>0</v>
      </c>
      <c r="K102" s="105">
        <v>0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81.188000000000002</v>
      </c>
      <c r="H103" s="106">
        <v>143.89099999999999</v>
      </c>
      <c r="I103" s="106">
        <v>97.427000000000007</v>
      </c>
      <c r="J103" s="106">
        <v>53.694000000000003</v>
      </c>
      <c r="K103" s="106">
        <v>42.941000000000003</v>
      </c>
      <c r="L103" s="10"/>
    </row>
    <row r="104" spans="1:12" ht="19.899999999999999" customHeight="1" x14ac:dyDescent="0.25">
      <c r="A104" s="8" t="s">
        <v>86</v>
      </c>
      <c r="B104" s="105">
        <v>351.25799999999998</v>
      </c>
      <c r="C104" s="105">
        <v>427.351</v>
      </c>
      <c r="D104" s="105">
        <v>954.02599999999995</v>
      </c>
      <c r="E104" s="105">
        <v>584.65200000000004</v>
      </c>
      <c r="F104" s="105">
        <v>301.91000000000003</v>
      </c>
      <c r="G104" s="105">
        <v>25.484000000000002</v>
      </c>
      <c r="H104" s="105">
        <v>0</v>
      </c>
      <c r="I104" s="105">
        <v>0</v>
      </c>
      <c r="J104" s="105">
        <v>0</v>
      </c>
      <c r="K104" s="105">
        <v>0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17.187000000000001</v>
      </c>
      <c r="I105" s="106">
        <v>7.9980000000000002</v>
      </c>
      <c r="J105" s="106">
        <v>4.2809999999999997</v>
      </c>
      <c r="K105" s="106">
        <v>2.4910000000000001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 t="s">
        <v>3610</v>
      </c>
      <c r="C107" s="106" t="s">
        <v>3611</v>
      </c>
      <c r="D107" s="106" t="s">
        <v>3612</v>
      </c>
      <c r="E107" s="106" t="s">
        <v>3613</v>
      </c>
      <c r="F107" s="106" t="s">
        <v>3614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 t="s">
        <v>3615</v>
      </c>
      <c r="D108" s="105" t="s">
        <v>3616</v>
      </c>
      <c r="E108" s="105" t="s">
        <v>3617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9"/>
    </row>
    <row r="111" spans="1:12" ht="19.899999999999999" customHeight="1" x14ac:dyDescent="0.25">
      <c r="A111" s="6" t="s">
        <v>93</v>
      </c>
      <c r="B111" s="106">
        <v>36.005000000000003</v>
      </c>
      <c r="C111" s="106">
        <v>49.673000000000002</v>
      </c>
      <c r="D111" s="106">
        <v>43.21</v>
      </c>
      <c r="E111" s="106">
        <v>57.676000000000002</v>
      </c>
      <c r="F111" s="106">
        <v>207.12</v>
      </c>
      <c r="G111" s="106">
        <v>30.47</v>
      </c>
      <c r="H111" s="106">
        <v>10.237</v>
      </c>
      <c r="I111" s="106">
        <v>10.766999999999999</v>
      </c>
      <c r="J111" s="106">
        <v>11.917999999999999</v>
      </c>
      <c r="K111" s="106">
        <v>24.698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1"/>
      <c r="L115" s="4"/>
    </row>
    <row r="116" spans="1:13" ht="19.899999999999999" customHeight="1" x14ac:dyDescent="0.25">
      <c r="A116" s="8" t="s">
        <v>98</v>
      </c>
      <c r="B116" s="105">
        <v>636.56100000000004</v>
      </c>
      <c r="C116" s="105">
        <v>599.44899999999996</v>
      </c>
      <c r="D116" s="105">
        <v>587.93200000000002</v>
      </c>
      <c r="E116" s="105">
        <v>630.41200000000003</v>
      </c>
      <c r="F116" s="105">
        <v>522.59299999999996</v>
      </c>
      <c r="G116" s="105">
        <v>78.837999999999994</v>
      </c>
      <c r="H116" s="105">
        <v>76.775999999999996</v>
      </c>
      <c r="I116" s="105">
        <v>74.347999999999999</v>
      </c>
      <c r="J116" s="105">
        <v>71.378</v>
      </c>
      <c r="K116" s="105">
        <v>58.16</v>
      </c>
      <c r="L116" s="9"/>
    </row>
    <row r="117" spans="1:13" ht="19.899999999999999" customHeight="1" x14ac:dyDescent="0.25">
      <c r="A117" s="6" t="s">
        <v>99</v>
      </c>
      <c r="B117" s="106">
        <v>789.86099999999999</v>
      </c>
      <c r="C117" s="106">
        <v>723.32299999999998</v>
      </c>
      <c r="D117" s="106">
        <v>698.67600000000004</v>
      </c>
      <c r="E117" s="106">
        <v>735.55899999999997</v>
      </c>
      <c r="F117" s="106">
        <v>712.63</v>
      </c>
      <c r="G117" s="106">
        <v>178.649</v>
      </c>
      <c r="H117" s="106">
        <v>202.26300000000001</v>
      </c>
      <c r="I117" s="106">
        <v>191.893</v>
      </c>
      <c r="J117" s="106">
        <v>189.91900000000001</v>
      </c>
      <c r="K117" s="106">
        <v>161.523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0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270.79899999999998</v>
      </c>
      <c r="C121" s="106">
        <v>263.85399999999998</v>
      </c>
      <c r="D121" s="106">
        <v>317.49099999999999</v>
      </c>
      <c r="E121" s="106">
        <v>303.40199999999999</v>
      </c>
      <c r="F121" s="106">
        <v>328.38499999999999</v>
      </c>
      <c r="G121" s="106">
        <v>254.85499999999999</v>
      </c>
      <c r="H121" s="106">
        <v>197.4</v>
      </c>
      <c r="I121" s="106">
        <v>169.60900000000001</v>
      </c>
      <c r="J121" s="106">
        <v>154.32599999999999</v>
      </c>
      <c r="K121" s="106">
        <v>144.85499999999999</v>
      </c>
      <c r="L121" s="10"/>
    </row>
    <row r="122" spans="1:13" ht="19.899999999999999" customHeight="1" x14ac:dyDescent="0.25">
      <c r="A122" s="8" t="s">
        <v>104</v>
      </c>
      <c r="B122" s="105">
        <v>0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0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340</v>
      </c>
      <c r="C131" s="97" t="s">
        <v>340</v>
      </c>
      <c r="D131" s="97" t="s">
        <v>340</v>
      </c>
      <c r="E131" s="97" t="s">
        <v>340</v>
      </c>
      <c r="F131" s="97" t="s">
        <v>340</v>
      </c>
      <c r="G131" s="97" t="s">
        <v>340</v>
      </c>
      <c r="H131" s="97" t="s">
        <v>340</v>
      </c>
      <c r="I131" s="97" t="s">
        <v>340</v>
      </c>
      <c r="J131" s="97" t="s">
        <v>340</v>
      </c>
      <c r="K131" s="97" t="s">
        <v>340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3618</v>
      </c>
      <c r="C134" s="104" t="s">
        <v>3619</v>
      </c>
      <c r="D134" s="104" t="s">
        <v>3620</v>
      </c>
      <c r="E134" s="104" t="s">
        <v>3621</v>
      </c>
      <c r="F134" s="104" t="s">
        <v>3622</v>
      </c>
      <c r="G134" s="104" t="s">
        <v>3623</v>
      </c>
      <c r="H134" s="104" t="s">
        <v>3624</v>
      </c>
      <c r="I134" s="104" t="s">
        <v>3625</v>
      </c>
      <c r="J134" s="104" t="s">
        <v>3626</v>
      </c>
      <c r="K134" s="104" t="s">
        <v>3627</v>
      </c>
      <c r="L134" s="7"/>
    </row>
    <row r="135" spans="1:12" ht="19.899999999999999" customHeight="1" x14ac:dyDescent="0.25">
      <c r="A135" s="8" t="s">
        <v>110</v>
      </c>
      <c r="B135" s="107">
        <v>-1</v>
      </c>
      <c r="C135" s="107">
        <v>14</v>
      </c>
      <c r="D135" s="107">
        <v>-17</v>
      </c>
      <c r="E135" s="107">
        <v>34</v>
      </c>
      <c r="F135" s="107">
        <v>22</v>
      </c>
      <c r="G135" s="107">
        <v>1</v>
      </c>
      <c r="H135" s="107">
        <v>8</v>
      </c>
      <c r="I135" s="107">
        <v>27</v>
      </c>
      <c r="J135" s="107">
        <v>7</v>
      </c>
      <c r="K135" s="107">
        <v>4</v>
      </c>
      <c r="L135" s="13"/>
    </row>
    <row r="136" spans="1:12" ht="19.899999999999999" customHeight="1" x14ac:dyDescent="0.25">
      <c r="A136" s="6" t="s">
        <v>111</v>
      </c>
      <c r="B136" s="104" t="s">
        <v>3628</v>
      </c>
      <c r="C136" s="104" t="s">
        <v>3629</v>
      </c>
      <c r="D136" s="104" t="s">
        <v>3630</v>
      </c>
      <c r="E136" s="104" t="s">
        <v>3631</v>
      </c>
      <c r="F136" s="104" t="s">
        <v>3632</v>
      </c>
      <c r="G136" s="104" t="s">
        <v>3633</v>
      </c>
      <c r="H136" s="104" t="s">
        <v>3634</v>
      </c>
      <c r="I136" s="104" t="s">
        <v>3635</v>
      </c>
      <c r="J136" s="104" t="s">
        <v>3636</v>
      </c>
      <c r="K136" s="104" t="s">
        <v>3637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3638</v>
      </c>
      <c r="C138" s="106" t="s">
        <v>3639</v>
      </c>
      <c r="D138" s="106" t="s">
        <v>3640</v>
      </c>
      <c r="E138" s="106" t="s">
        <v>3641</v>
      </c>
      <c r="F138" s="106" t="s">
        <v>3642</v>
      </c>
      <c r="G138" s="106" t="s">
        <v>3643</v>
      </c>
      <c r="H138" s="106">
        <v>933.45899999999995</v>
      </c>
      <c r="I138" s="106">
        <v>833.62599999999998</v>
      </c>
      <c r="J138" s="106">
        <v>639.28099999999995</v>
      </c>
      <c r="K138" s="106">
        <v>589.54300000000001</v>
      </c>
      <c r="L138" s="10"/>
    </row>
    <row r="139" spans="1:12" ht="19.899999999999999" customHeight="1" x14ac:dyDescent="0.25">
      <c r="A139" s="8" t="s">
        <v>113</v>
      </c>
      <c r="B139" s="107" t="s">
        <v>3638</v>
      </c>
      <c r="C139" s="107" t="s">
        <v>3639</v>
      </c>
      <c r="D139" s="107" t="s">
        <v>3640</v>
      </c>
      <c r="E139" s="107" t="s">
        <v>3641</v>
      </c>
      <c r="F139" s="107" t="s">
        <v>3642</v>
      </c>
      <c r="G139" s="107" t="s">
        <v>3643</v>
      </c>
      <c r="H139" s="107">
        <v>933.45899999999995</v>
      </c>
      <c r="I139" s="107">
        <v>833.62599999999998</v>
      </c>
      <c r="J139" s="107">
        <v>639.28099999999995</v>
      </c>
      <c r="K139" s="107">
        <v>589.54300000000001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39.442999999999998</v>
      </c>
      <c r="C141" s="105">
        <v>59.314999999999998</v>
      </c>
      <c r="D141" s="105">
        <v>57.567999999999998</v>
      </c>
      <c r="E141" s="105">
        <v>57.051000000000002</v>
      </c>
      <c r="F141" s="105">
        <v>40.747999999999998</v>
      </c>
      <c r="G141" s="105">
        <v>22.420999999999999</v>
      </c>
      <c r="H141" s="105">
        <v>15.175000000000001</v>
      </c>
      <c r="I141" s="105">
        <v>14.058</v>
      </c>
      <c r="J141" s="105">
        <v>0</v>
      </c>
      <c r="K141" s="105">
        <v>0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>
        <v>91.040999999999997</v>
      </c>
      <c r="C143" s="105">
        <v>94.51</v>
      </c>
      <c r="D143" s="105">
        <v>107.84699999999999</v>
      </c>
      <c r="E143" s="105">
        <v>94.013999999999996</v>
      </c>
      <c r="F143" s="105">
        <v>62.289000000000001</v>
      </c>
      <c r="G143" s="105">
        <v>44.938000000000002</v>
      </c>
      <c r="H143" s="105">
        <v>45.170999999999999</v>
      </c>
      <c r="I143" s="105">
        <v>33.335000000000001</v>
      </c>
      <c r="J143" s="105">
        <v>22.587</v>
      </c>
      <c r="K143" s="105">
        <v>23.725000000000001</v>
      </c>
      <c r="L143" s="9"/>
    </row>
    <row r="144" spans="1:12" ht="19.899999999999999" customHeight="1" x14ac:dyDescent="0.25">
      <c r="A144" s="6" t="s">
        <v>117</v>
      </c>
      <c r="B144" s="106">
        <v>14.78</v>
      </c>
      <c r="C144" s="106">
        <v>15.89</v>
      </c>
      <c r="D144" s="106">
        <v>21.212</v>
      </c>
      <c r="E144" s="106">
        <v>18.024999999999999</v>
      </c>
      <c r="F144" s="106">
        <v>13.27</v>
      </c>
      <c r="G144" s="106">
        <v>9.516</v>
      </c>
      <c r="H144" s="106">
        <v>8.5809999999999995</v>
      </c>
      <c r="I144" s="106">
        <v>6.28</v>
      </c>
      <c r="J144" s="106">
        <v>6.1760000000000002</v>
      </c>
      <c r="K144" s="106">
        <v>4.9660000000000002</v>
      </c>
      <c r="L144" s="11"/>
    </row>
    <row r="145" spans="1:12" ht="19.899999999999999" customHeight="1" x14ac:dyDescent="0.25">
      <c r="A145" s="8" t="s">
        <v>118</v>
      </c>
      <c r="B145" s="105">
        <v>0</v>
      </c>
      <c r="C145" s="105">
        <v>0</v>
      </c>
      <c r="D145" s="105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9"/>
    </row>
    <row r="146" spans="1:12" ht="19.899999999999999" customHeight="1" x14ac:dyDescent="0.25">
      <c r="A146" s="6" t="s">
        <v>119</v>
      </c>
      <c r="B146" s="106">
        <v>170.95</v>
      </c>
      <c r="C146" s="106">
        <v>209.39099999999999</v>
      </c>
      <c r="D146" s="106">
        <v>178.27</v>
      </c>
      <c r="E146" s="106">
        <v>203.334</v>
      </c>
      <c r="F146" s="106">
        <v>136.423</v>
      </c>
      <c r="G146" s="106">
        <v>91.201999999999998</v>
      </c>
      <c r="H146" s="106">
        <v>88.444000000000003</v>
      </c>
      <c r="I146" s="106">
        <v>86.338999999999999</v>
      </c>
      <c r="J146" s="106">
        <v>77.209000000000003</v>
      </c>
      <c r="K146" s="106">
        <v>76.875</v>
      </c>
      <c r="L146" s="10"/>
    </row>
    <row r="147" spans="1:12" ht="19.899999999999999" customHeight="1" x14ac:dyDescent="0.25">
      <c r="A147" s="8" t="s">
        <v>120</v>
      </c>
      <c r="B147" s="105">
        <v>14.303000000000001</v>
      </c>
      <c r="C147" s="105">
        <v>14.189</v>
      </c>
      <c r="D147" s="105">
        <v>14.381</v>
      </c>
      <c r="E147" s="105">
        <v>16.989000000000001</v>
      </c>
      <c r="F147" s="105">
        <v>11.157</v>
      </c>
      <c r="G147" s="105">
        <v>7.15</v>
      </c>
      <c r="H147" s="105">
        <v>7.1710000000000003</v>
      </c>
      <c r="I147" s="105">
        <v>6.9009999999999998</v>
      </c>
      <c r="J147" s="105">
        <v>7.1079999999999997</v>
      </c>
      <c r="K147" s="105">
        <v>5.2530000000000001</v>
      </c>
      <c r="L147" s="9"/>
    </row>
    <row r="148" spans="1:12" ht="19.899999999999999" customHeight="1" x14ac:dyDescent="0.25">
      <c r="A148" s="6" t="s">
        <v>121</v>
      </c>
      <c r="B148" s="106">
        <v>19.632000000000001</v>
      </c>
      <c r="C148" s="106">
        <v>22.661999999999999</v>
      </c>
      <c r="D148" s="106">
        <v>37.82</v>
      </c>
      <c r="E148" s="106">
        <v>32.555</v>
      </c>
      <c r="F148" s="106">
        <v>32.567999999999998</v>
      </c>
      <c r="G148" s="106">
        <v>39.481000000000002</v>
      </c>
      <c r="H148" s="106">
        <v>50.283999999999999</v>
      </c>
      <c r="I148" s="106">
        <v>23.643000000000001</v>
      </c>
      <c r="J148" s="106">
        <v>13.512</v>
      </c>
      <c r="K148" s="106">
        <v>13.946999999999999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>
        <v>350.149</v>
      </c>
      <c r="C152" s="104">
        <v>415.95699999999999</v>
      </c>
      <c r="D152" s="104">
        <v>417.09800000000001</v>
      </c>
      <c r="E152" s="104">
        <v>421.96800000000002</v>
      </c>
      <c r="F152" s="104">
        <v>296.45499999999998</v>
      </c>
      <c r="G152" s="104">
        <v>214.708</v>
      </c>
      <c r="H152" s="104">
        <v>214.82599999999999</v>
      </c>
      <c r="I152" s="104">
        <v>170.55600000000001</v>
      </c>
      <c r="J152" s="104">
        <v>126.592</v>
      </c>
      <c r="K152" s="104">
        <v>124.76600000000001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 t="s">
        <v>3644</v>
      </c>
      <c r="C154" s="104" t="s">
        <v>3645</v>
      </c>
      <c r="D154" s="104" t="s">
        <v>3646</v>
      </c>
      <c r="E154" s="104" t="s">
        <v>3647</v>
      </c>
      <c r="F154" s="104">
        <v>999.50400000000002</v>
      </c>
      <c r="G154" s="104">
        <v>856.24199999999996</v>
      </c>
      <c r="H154" s="104">
        <v>718.63300000000004</v>
      </c>
      <c r="I154" s="104">
        <v>663.07</v>
      </c>
      <c r="J154" s="104">
        <v>512.68899999999996</v>
      </c>
      <c r="K154" s="104">
        <v>464.77699999999999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7.7859999999999996</v>
      </c>
      <c r="G156" s="106">
        <v>9.4239999999999995</v>
      </c>
      <c r="H156" s="106">
        <v>10.195</v>
      </c>
      <c r="I156" s="106">
        <v>12.061999999999999</v>
      </c>
      <c r="J156" s="106">
        <v>13.141</v>
      </c>
      <c r="K156" s="106">
        <v>13.532</v>
      </c>
      <c r="L156" s="11"/>
    </row>
    <row r="157" spans="1:12" ht="19.899999999999999" customHeight="1" x14ac:dyDescent="0.25">
      <c r="A157" s="8" t="s">
        <v>128</v>
      </c>
      <c r="B157" s="105">
        <v>33.680999999999997</v>
      </c>
      <c r="C157" s="105">
        <v>40.767000000000003</v>
      </c>
      <c r="D157" s="105">
        <v>29.248000000000001</v>
      </c>
      <c r="E157" s="105">
        <v>22.088999999999999</v>
      </c>
      <c r="F157" s="105">
        <v>53.771999999999998</v>
      </c>
      <c r="G157" s="105">
        <v>3.8490000000000002</v>
      </c>
      <c r="H157" s="105">
        <v>6.1349999999999998</v>
      </c>
      <c r="I157" s="105">
        <v>24.216999999999999</v>
      </c>
      <c r="J157" s="105">
        <v>12.685</v>
      </c>
      <c r="K157" s="105">
        <v>6.218</v>
      </c>
      <c r="L157" s="9"/>
    </row>
    <row r="158" spans="1:12" ht="19.899999999999999" customHeight="1" x14ac:dyDescent="0.25">
      <c r="A158" s="6" t="s">
        <v>129</v>
      </c>
      <c r="B158" s="106">
        <v>294.54700000000003</v>
      </c>
      <c r="C158" s="106">
        <v>332.53199999999998</v>
      </c>
      <c r="D158" s="106">
        <v>372.40499999999997</v>
      </c>
      <c r="E158" s="106">
        <v>385.202</v>
      </c>
      <c r="F158" s="106">
        <v>158.44200000000001</v>
      </c>
      <c r="G158" s="106">
        <v>17.102</v>
      </c>
      <c r="H158" s="106">
        <v>10.282</v>
      </c>
      <c r="I158" s="106">
        <v>3.1080000000000001</v>
      </c>
      <c r="J158" s="106">
        <v>2.8719999999999999</v>
      </c>
      <c r="K158" s="106">
        <v>5.4969999999999999</v>
      </c>
      <c r="L158" s="10"/>
    </row>
    <row r="159" spans="1:12" ht="19.899999999999999" customHeight="1" x14ac:dyDescent="0.25">
      <c r="A159" s="8" t="s">
        <v>130</v>
      </c>
      <c r="B159" s="107">
        <v>-260.86599999999999</v>
      </c>
      <c r="C159" s="107">
        <v>-291.76499999999999</v>
      </c>
      <c r="D159" s="107">
        <v>-343.15699999999998</v>
      </c>
      <c r="E159" s="107">
        <v>-363.113</v>
      </c>
      <c r="F159" s="107">
        <v>-96.884</v>
      </c>
      <c r="G159" s="107">
        <v>-3.8290000000000002</v>
      </c>
      <c r="H159" s="107">
        <v>6.048</v>
      </c>
      <c r="I159" s="107">
        <v>33.170999999999999</v>
      </c>
      <c r="J159" s="107">
        <v>22.954000000000001</v>
      </c>
      <c r="K159" s="107">
        <v>14.253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-5.8520000000000003</v>
      </c>
      <c r="C161" s="107">
        <v>-5.4470000000000001</v>
      </c>
      <c r="D161" s="107">
        <v>6.3639999999999999</v>
      </c>
      <c r="E161" s="107">
        <v>47.561</v>
      </c>
      <c r="F161" s="107">
        <v>26.097000000000001</v>
      </c>
      <c r="G161" s="107">
        <v>23.324000000000002</v>
      </c>
      <c r="H161" s="107">
        <v>30.045999999999999</v>
      </c>
      <c r="I161" s="107">
        <v>0</v>
      </c>
      <c r="J161" s="107">
        <v>0</v>
      </c>
      <c r="K161" s="107">
        <v>0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897.01199999999994</v>
      </c>
      <c r="C163" s="107">
        <v>883.05100000000004</v>
      </c>
      <c r="D163" s="107">
        <v>666.97199999999998</v>
      </c>
      <c r="E163" s="107" t="s">
        <v>3648</v>
      </c>
      <c r="F163" s="107">
        <v>928.71699999999998</v>
      </c>
      <c r="G163" s="107">
        <v>875.73699999999997</v>
      </c>
      <c r="H163" s="107">
        <v>754.72699999999998</v>
      </c>
      <c r="I163" s="107">
        <v>696.24099999999999</v>
      </c>
      <c r="J163" s="107">
        <v>535.64300000000003</v>
      </c>
      <c r="K163" s="107">
        <v>479.03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248.64500000000001</v>
      </c>
      <c r="C165" s="107">
        <v>810</v>
      </c>
      <c r="D165" s="107">
        <v>187.62200000000001</v>
      </c>
      <c r="E165" s="107">
        <v>408.27600000000001</v>
      </c>
      <c r="F165" s="107">
        <v>286.51499999999999</v>
      </c>
      <c r="G165" s="107">
        <v>266.81799999999998</v>
      </c>
      <c r="H165" s="107">
        <v>230.33699999999999</v>
      </c>
      <c r="I165" s="107">
        <v>232.315</v>
      </c>
      <c r="J165" s="107">
        <v>189.42599999999999</v>
      </c>
      <c r="K165" s="107">
        <v>175.51499999999999</v>
      </c>
      <c r="L165" s="14"/>
    </row>
    <row r="166" spans="1:12" ht="19.899999999999999" customHeight="1" x14ac:dyDescent="0.25">
      <c r="A166" s="6" t="s">
        <v>134</v>
      </c>
      <c r="B166" s="106">
        <v>222.023</v>
      </c>
      <c r="C166" s="106">
        <v>254.82</v>
      </c>
      <c r="D166" s="106">
        <v>192.75200000000001</v>
      </c>
      <c r="E166" s="106">
        <v>368.49900000000002</v>
      </c>
      <c r="F166" s="106">
        <v>270.80399999999997</v>
      </c>
      <c r="G166" s="106">
        <v>230.27600000000001</v>
      </c>
      <c r="H166" s="106">
        <v>240.63200000000001</v>
      </c>
      <c r="I166" s="106">
        <v>232.452</v>
      </c>
      <c r="J166" s="106">
        <v>170.179</v>
      </c>
      <c r="K166" s="106">
        <v>156.40700000000001</v>
      </c>
      <c r="L166" s="10"/>
    </row>
    <row r="167" spans="1:12" ht="19.899999999999999" customHeight="1" x14ac:dyDescent="0.25">
      <c r="A167" s="8" t="s">
        <v>135</v>
      </c>
      <c r="B167" s="105">
        <v>37.305999999999997</v>
      </c>
      <c r="C167" s="105">
        <v>-1.2709999999999999</v>
      </c>
      <c r="D167" s="105">
        <v>27.582000000000001</v>
      </c>
      <c r="E167" s="105">
        <v>37.149000000000001</v>
      </c>
      <c r="F167" s="105">
        <v>4.5860000000000003</v>
      </c>
      <c r="G167" s="105">
        <v>29.663</v>
      </c>
      <c r="H167" s="105">
        <v>-11.423999999999999</v>
      </c>
      <c r="I167" s="105">
        <v>-9.1219999999999999</v>
      </c>
      <c r="J167" s="105">
        <v>-10.239000000000001</v>
      </c>
      <c r="K167" s="105">
        <v>-4.4059999999999997</v>
      </c>
      <c r="L167" s="9"/>
    </row>
    <row r="168" spans="1:12" ht="19.899999999999999" customHeight="1" x14ac:dyDescent="0.25">
      <c r="A168" s="6" t="s">
        <v>136</v>
      </c>
      <c r="B168" s="106">
        <v>-10.683999999999999</v>
      </c>
      <c r="C168" s="106">
        <v>-252.739</v>
      </c>
      <c r="D168" s="106">
        <v>-32.712000000000003</v>
      </c>
      <c r="E168" s="106">
        <v>2.6280000000000001</v>
      </c>
      <c r="F168" s="106">
        <v>11.125</v>
      </c>
      <c r="G168" s="106">
        <v>6.8789999999999996</v>
      </c>
      <c r="H168" s="106">
        <v>1.129</v>
      </c>
      <c r="I168" s="106">
        <v>8.9849999999999994</v>
      </c>
      <c r="J168" s="106">
        <v>29.486000000000001</v>
      </c>
      <c r="K168" s="106">
        <v>23.513999999999999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648.36699999999996</v>
      </c>
      <c r="C170" s="104">
        <v>882.24099999999999</v>
      </c>
      <c r="D170" s="104">
        <v>479.35</v>
      </c>
      <c r="E170" s="104">
        <v>958.28899999999999</v>
      </c>
      <c r="F170" s="104">
        <v>642.202</v>
      </c>
      <c r="G170" s="104">
        <v>608.91899999999998</v>
      </c>
      <c r="H170" s="104">
        <v>524.39</v>
      </c>
      <c r="I170" s="104">
        <v>463.92599999999999</v>
      </c>
      <c r="J170" s="104">
        <v>346.21699999999998</v>
      </c>
      <c r="K170" s="104">
        <v>303.51499999999999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06">
        <v>0</v>
      </c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9"/>
    </row>
    <row r="174" spans="1:12" ht="19.899999999999999" customHeight="1" x14ac:dyDescent="0.25">
      <c r="A174" s="6" t="s">
        <v>140</v>
      </c>
      <c r="B174" s="106">
        <v>30.751000000000001</v>
      </c>
      <c r="C174" s="106">
        <v>24.41</v>
      </c>
      <c r="D174" s="106">
        <v>11.04</v>
      </c>
      <c r="E174" s="106">
        <v>41.843000000000004</v>
      </c>
      <c r="F174" s="106">
        <v>30.978000000000002</v>
      </c>
      <c r="G174" s="106">
        <v>34.988</v>
      </c>
      <c r="H174" s="106">
        <v>33.374000000000002</v>
      </c>
      <c r="I174" s="106">
        <v>20.135999999999999</v>
      </c>
      <c r="J174" s="106">
        <v>13.047000000000001</v>
      </c>
      <c r="K174" s="106">
        <v>9.0909999999999993</v>
      </c>
      <c r="L174" s="10"/>
    </row>
    <row r="175" spans="1:12" ht="19.899999999999999" customHeight="1" x14ac:dyDescent="0.25">
      <c r="A175" s="8" t="s">
        <v>141</v>
      </c>
      <c r="B175" s="107">
        <v>617.61599999999999</v>
      </c>
      <c r="C175" s="107">
        <v>857.83100000000002</v>
      </c>
      <c r="D175" s="107">
        <v>468.31</v>
      </c>
      <c r="E175" s="107">
        <v>916.44600000000003</v>
      </c>
      <c r="F175" s="107">
        <v>611.22400000000005</v>
      </c>
      <c r="G175" s="107">
        <v>573.93100000000004</v>
      </c>
      <c r="H175" s="107">
        <v>491.01600000000002</v>
      </c>
      <c r="I175" s="107">
        <v>443.79</v>
      </c>
      <c r="J175" s="107">
        <v>333.17</v>
      </c>
      <c r="K175" s="107">
        <v>294.42399999999998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636.36599999999999</v>
      </c>
      <c r="C177" s="105">
        <v>849.05799999999999</v>
      </c>
      <c r="D177" s="105">
        <v>457.30900000000003</v>
      </c>
      <c r="E177" s="105">
        <v>820.30799999999999</v>
      </c>
      <c r="F177" s="105">
        <v>611.77800000000002</v>
      </c>
      <c r="G177" s="105">
        <v>567.23800000000006</v>
      </c>
      <c r="H177" s="105">
        <v>489.32499999999999</v>
      </c>
      <c r="I177" s="105">
        <v>456.15800000000002</v>
      </c>
      <c r="J177" s="105">
        <v>333.21</v>
      </c>
      <c r="K177" s="105">
        <v>313.90800000000002</v>
      </c>
      <c r="L177" s="9"/>
    </row>
    <row r="178" spans="1:12" ht="19.899999999999999" customHeight="1" x14ac:dyDescent="0.25">
      <c r="A178" s="6" t="s">
        <v>143</v>
      </c>
      <c r="B178" s="106" t="s">
        <v>3649</v>
      </c>
      <c r="C178" s="106" t="s">
        <v>3650</v>
      </c>
      <c r="D178" s="106" t="s">
        <v>3651</v>
      </c>
      <c r="E178" s="106" t="s">
        <v>3652</v>
      </c>
      <c r="F178" s="106" t="s">
        <v>3653</v>
      </c>
      <c r="G178" s="106" t="s">
        <v>3654</v>
      </c>
      <c r="H178" s="106" t="s">
        <v>3655</v>
      </c>
      <c r="I178" s="106" t="s">
        <v>3656</v>
      </c>
      <c r="J178" s="106" t="s">
        <v>3657</v>
      </c>
      <c r="K178" s="106" t="s">
        <v>3658</v>
      </c>
      <c r="L178" s="11"/>
    </row>
    <row r="179" spans="1:12" ht="19.899999999999999" customHeight="1" x14ac:dyDescent="0.25">
      <c r="A179" s="8" t="s">
        <v>144</v>
      </c>
      <c r="B179" s="105" t="s">
        <v>3659</v>
      </c>
      <c r="C179" s="105" t="s">
        <v>3660</v>
      </c>
      <c r="D179" s="105" t="s">
        <v>3661</v>
      </c>
      <c r="E179" s="105" t="s">
        <v>3662</v>
      </c>
      <c r="F179" s="105" t="s">
        <v>3663</v>
      </c>
      <c r="G179" s="105" t="s">
        <v>3664</v>
      </c>
      <c r="H179" s="105" t="s">
        <v>1401</v>
      </c>
      <c r="I179" s="105" t="s">
        <v>3283</v>
      </c>
      <c r="J179" s="105" t="s">
        <v>3665</v>
      </c>
      <c r="K179" s="105" t="s">
        <v>3666</v>
      </c>
      <c r="L179" s="12"/>
    </row>
    <row r="180" spans="1:12" ht="19.899999999999999" customHeight="1" x14ac:dyDescent="0.25">
      <c r="A180" s="6" t="s">
        <v>145</v>
      </c>
      <c r="B180" s="106" t="s">
        <v>3667</v>
      </c>
      <c r="C180" s="106" t="s">
        <v>3668</v>
      </c>
      <c r="D180" s="106" t="s">
        <v>706</v>
      </c>
      <c r="E180" s="106" t="s">
        <v>3669</v>
      </c>
      <c r="F180" s="106" t="s">
        <v>3670</v>
      </c>
      <c r="G180" s="106" t="s">
        <v>3671</v>
      </c>
      <c r="H180" s="106" t="s">
        <v>3672</v>
      </c>
      <c r="I180" s="106" t="s">
        <v>3673</v>
      </c>
      <c r="J180" s="106" t="s">
        <v>3665</v>
      </c>
      <c r="K180" s="106" t="s">
        <v>3666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2"/>
    </row>
    <row r="184" spans="1:12" ht="19.899999999999999" customHeight="1" x14ac:dyDescent="0.25">
      <c r="A184" s="6" t="s">
        <v>149</v>
      </c>
      <c r="B184" s="106" t="s">
        <v>3674</v>
      </c>
      <c r="C184" s="106" t="s">
        <v>3675</v>
      </c>
      <c r="D184" s="106" t="s">
        <v>3676</v>
      </c>
      <c r="E184" s="106" t="s">
        <v>3677</v>
      </c>
      <c r="F184" s="106" t="s">
        <v>3678</v>
      </c>
      <c r="G184" s="106">
        <v>969.86500000000001</v>
      </c>
      <c r="H184" s="106">
        <v>822.25199999999995</v>
      </c>
      <c r="I184" s="106">
        <v>763.46699999999998</v>
      </c>
      <c r="J184" s="106">
        <v>589.89800000000002</v>
      </c>
      <c r="K184" s="106">
        <v>560.93100000000004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91.040999999999997</v>
      </c>
      <c r="C187" s="106">
        <v>94.51</v>
      </c>
      <c r="D187" s="106">
        <v>107.84699999999999</v>
      </c>
      <c r="E187" s="106">
        <v>94.013999999999996</v>
      </c>
      <c r="F187" s="106">
        <v>62.289000000000001</v>
      </c>
      <c r="G187" s="106">
        <v>44.938000000000002</v>
      </c>
      <c r="H187" s="106">
        <v>45.170999999999999</v>
      </c>
      <c r="I187" s="106">
        <v>33.335000000000001</v>
      </c>
      <c r="J187" s="106">
        <v>22.587</v>
      </c>
      <c r="K187" s="106">
        <v>23.725000000000001</v>
      </c>
      <c r="L187" s="10"/>
    </row>
    <row r="188" spans="1:12" ht="19.899999999999999" customHeight="1" x14ac:dyDescent="0.25">
      <c r="A188" s="8" t="s">
        <v>117</v>
      </c>
      <c r="B188" s="105">
        <v>14.78</v>
      </c>
      <c r="C188" s="105">
        <v>15.89</v>
      </c>
      <c r="D188" s="105">
        <v>21.212</v>
      </c>
      <c r="E188" s="105">
        <v>18.024999999999999</v>
      </c>
      <c r="F188" s="105">
        <v>13.27</v>
      </c>
      <c r="G188" s="105">
        <v>9.516</v>
      </c>
      <c r="H188" s="105">
        <v>8.5809999999999995</v>
      </c>
      <c r="I188" s="105">
        <v>6.28</v>
      </c>
      <c r="J188" s="105">
        <v>6.1760000000000002</v>
      </c>
      <c r="K188" s="105">
        <v>4.9660000000000002</v>
      </c>
      <c r="L188" s="12"/>
    </row>
    <row r="189" spans="1:12" ht="19.899999999999999" customHeight="1" x14ac:dyDescent="0.25">
      <c r="A189" s="6" t="s">
        <v>118</v>
      </c>
      <c r="B189" s="106">
        <v>0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"/>
    </row>
    <row r="190" spans="1:12" ht="19.899999999999999" customHeight="1" x14ac:dyDescent="0.25">
      <c r="A190" s="8" t="s">
        <v>150</v>
      </c>
      <c r="B190" s="105" t="s">
        <v>3679</v>
      </c>
      <c r="C190" s="105" t="s">
        <v>3680</v>
      </c>
      <c r="D190" s="105" t="s">
        <v>3681</v>
      </c>
      <c r="E190" s="105" t="s">
        <v>3682</v>
      </c>
      <c r="F190" s="105" t="s">
        <v>3683</v>
      </c>
      <c r="G190" s="105" t="s">
        <v>3684</v>
      </c>
      <c r="H190" s="105" t="s">
        <v>3685</v>
      </c>
      <c r="I190" s="105" t="s">
        <v>3686</v>
      </c>
      <c r="J190" s="105" t="s">
        <v>3687</v>
      </c>
      <c r="K190" s="105" t="s">
        <v>3688</v>
      </c>
      <c r="L190" s="12"/>
    </row>
    <row r="191" spans="1:12" ht="19.899999999999999" customHeight="1" x14ac:dyDescent="0.25">
      <c r="A191" s="6" t="s">
        <v>151</v>
      </c>
      <c r="B191" s="106" t="s">
        <v>3649</v>
      </c>
      <c r="C191" s="106" t="s">
        <v>3650</v>
      </c>
      <c r="D191" s="106" t="s">
        <v>3651</v>
      </c>
      <c r="E191" s="106" t="s">
        <v>3652</v>
      </c>
      <c r="F191" s="106" t="s">
        <v>3653</v>
      </c>
      <c r="G191" s="106" t="s">
        <v>3654</v>
      </c>
      <c r="H191" s="106" t="s">
        <v>3655</v>
      </c>
      <c r="I191" s="106" t="s">
        <v>3656</v>
      </c>
      <c r="J191" s="106" t="s">
        <v>3657</v>
      </c>
      <c r="K191" s="106" t="s">
        <v>3658</v>
      </c>
      <c r="L191" s="11"/>
    </row>
    <row r="192" spans="1:12" ht="19.899999999999999" customHeight="1" x14ac:dyDescent="0.25">
      <c r="A192" s="8" t="s">
        <v>152</v>
      </c>
      <c r="B192" s="105" t="s">
        <v>3689</v>
      </c>
      <c r="C192" s="105" t="s">
        <v>3690</v>
      </c>
      <c r="D192" s="105" t="s">
        <v>3691</v>
      </c>
      <c r="E192" s="105" t="s">
        <v>3692</v>
      </c>
      <c r="F192" s="105" t="s">
        <v>3693</v>
      </c>
      <c r="G192" s="105" t="s">
        <v>3694</v>
      </c>
      <c r="H192" s="105" t="s">
        <v>3695</v>
      </c>
      <c r="I192" s="105" t="s">
        <v>3696</v>
      </c>
      <c r="J192" s="105" t="s">
        <v>3697</v>
      </c>
      <c r="K192" s="105" t="s">
        <v>3698</v>
      </c>
      <c r="L192" s="12"/>
    </row>
    <row r="193" spans="1:12" ht="19.899999999999999" customHeight="1" x14ac:dyDescent="0.25">
      <c r="A193" s="6" t="s">
        <v>153</v>
      </c>
      <c r="B193" s="106" t="s">
        <v>3699</v>
      </c>
      <c r="C193" s="106" t="s">
        <v>3700</v>
      </c>
      <c r="D193" s="106" t="s">
        <v>3701</v>
      </c>
      <c r="E193" s="106" t="s">
        <v>3702</v>
      </c>
      <c r="F193" s="106" t="s">
        <v>3703</v>
      </c>
      <c r="G193" s="106" t="s">
        <v>3704</v>
      </c>
      <c r="H193" s="106" t="s">
        <v>3705</v>
      </c>
      <c r="I193" s="106" t="s">
        <v>2923</v>
      </c>
      <c r="J193" s="106" t="s">
        <v>3697</v>
      </c>
      <c r="K193" s="106" t="s">
        <v>3250</v>
      </c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5" t="s">
        <v>718</v>
      </c>
      <c r="I194" s="105" t="s">
        <v>718</v>
      </c>
      <c r="J194" s="105" t="s">
        <v>718</v>
      </c>
      <c r="K194" s="105" t="s">
        <v>718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5" t="s">
        <v>718</v>
      </c>
      <c r="I196" s="105" t="s">
        <v>718</v>
      </c>
      <c r="J196" s="105" t="s">
        <v>718</v>
      </c>
      <c r="K196" s="105" t="s">
        <v>718</v>
      </c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6" t="s">
        <v>718</v>
      </c>
      <c r="I197" s="106" t="s">
        <v>718</v>
      </c>
      <c r="J197" s="106" t="s">
        <v>718</v>
      </c>
      <c r="K197" s="106" t="s">
        <v>718</v>
      </c>
      <c r="L197" s="11"/>
    </row>
    <row r="198" spans="1:12" ht="19.899999999999999" customHeight="1" x14ac:dyDescent="0.25">
      <c r="A198" s="8" t="s">
        <v>158</v>
      </c>
      <c r="B198" s="105">
        <v>37.305999999999997</v>
      </c>
      <c r="C198" s="105">
        <v>-1.2709999999999999</v>
      </c>
      <c r="D198" s="105">
        <v>27.582000000000001</v>
      </c>
      <c r="E198" s="105">
        <v>37.149000000000001</v>
      </c>
      <c r="F198" s="105">
        <v>4.5860000000000003</v>
      </c>
      <c r="G198" s="105">
        <v>29.663</v>
      </c>
      <c r="H198" s="105">
        <v>-11.423999999999999</v>
      </c>
      <c r="I198" s="105">
        <v>-9.1219999999999999</v>
      </c>
      <c r="J198" s="105">
        <v>-10.239000000000001</v>
      </c>
      <c r="K198" s="105">
        <v>-4.4059999999999997</v>
      </c>
      <c r="L198" s="9"/>
    </row>
    <row r="199" spans="1:12" ht="19.899999999999999" customHeight="1" x14ac:dyDescent="0.25">
      <c r="A199" s="6" t="s">
        <v>159</v>
      </c>
      <c r="B199" s="106">
        <v>2.7530000000000001</v>
      </c>
      <c r="C199" s="106">
        <v>-1.0489999999999999</v>
      </c>
      <c r="D199" s="106">
        <v>-14.997</v>
      </c>
      <c r="E199" s="106">
        <v>35.155999999999999</v>
      </c>
      <c r="F199" s="106">
        <v>-1.3069999999999999</v>
      </c>
      <c r="G199" s="106">
        <v>-3.7509999999999999</v>
      </c>
      <c r="H199" s="106">
        <v>2.2050000000000001</v>
      </c>
      <c r="I199" s="106">
        <v>-687</v>
      </c>
      <c r="J199" s="106">
        <v>-1.893</v>
      </c>
      <c r="K199" s="106">
        <v>-1.173</v>
      </c>
      <c r="L199" s="10"/>
    </row>
    <row r="200" spans="1:12" ht="19.899999999999999" customHeight="1" x14ac:dyDescent="0.25">
      <c r="A200" s="8" t="s">
        <v>160</v>
      </c>
      <c r="B200" s="105">
        <v>28</v>
      </c>
      <c r="C200" s="105">
        <v>0</v>
      </c>
      <c r="D200" s="105">
        <v>28</v>
      </c>
      <c r="E200" s="105">
        <v>30</v>
      </c>
      <c r="F200" s="105">
        <v>31</v>
      </c>
      <c r="G200" s="105">
        <v>31</v>
      </c>
      <c r="H200" s="105">
        <v>31</v>
      </c>
      <c r="I200" s="105">
        <v>33</v>
      </c>
      <c r="J200" s="105">
        <v>35</v>
      </c>
      <c r="K200" s="105">
        <v>37</v>
      </c>
      <c r="L200" s="12"/>
    </row>
    <row r="201" spans="1:12" ht="19.899999999999999" customHeight="1" x14ac:dyDescent="0.25">
      <c r="A201" s="6" t="s">
        <v>161</v>
      </c>
      <c r="B201" s="106">
        <v>137.71600000000001</v>
      </c>
      <c r="C201" s="106">
        <v>101.916</v>
      </c>
      <c r="D201" s="106">
        <v>247.35900000000001</v>
      </c>
      <c r="E201" s="106">
        <v>87.206000000000003</v>
      </c>
      <c r="F201" s="106">
        <v>6.57</v>
      </c>
      <c r="G201" s="106">
        <v>10.374000000000001</v>
      </c>
      <c r="H201" s="106">
        <v>14.522</v>
      </c>
      <c r="I201" s="106">
        <v>5.41</v>
      </c>
      <c r="J201" s="106">
        <v>47.264000000000003</v>
      </c>
      <c r="K201" s="106">
        <v>30.542000000000002</v>
      </c>
      <c r="L201" s="10"/>
    </row>
    <row r="202" spans="1:12" ht="19.899999999999999" customHeight="1" x14ac:dyDescent="0.25">
      <c r="A202" s="8" t="s">
        <v>162</v>
      </c>
      <c r="B202" s="105">
        <v>-23.222999999999999</v>
      </c>
      <c r="C202" s="105">
        <v>-25.606999999999999</v>
      </c>
      <c r="D202" s="105">
        <v>-31.167000000000002</v>
      </c>
      <c r="E202" s="105">
        <v>-49.076999999999998</v>
      </c>
      <c r="F202" s="105">
        <v>267</v>
      </c>
      <c r="G202" s="105">
        <v>1.3440000000000001</v>
      </c>
      <c r="H202" s="105">
        <v>-4.8860000000000001</v>
      </c>
      <c r="I202" s="105">
        <v>-295</v>
      </c>
      <c r="J202" s="105">
        <v>937</v>
      </c>
      <c r="K202" s="105">
        <v>-2.8460000000000001</v>
      </c>
      <c r="L202" s="12"/>
    </row>
    <row r="203" spans="1:12" ht="19.899999999999999" customHeight="1" x14ac:dyDescent="0.25">
      <c r="A203" s="6" t="s">
        <v>163</v>
      </c>
      <c r="B203" s="106">
        <v>99.72</v>
      </c>
      <c r="C203" s="106">
        <v>-149.91399999999999</v>
      </c>
      <c r="D203" s="106">
        <v>132.19999999999999</v>
      </c>
      <c r="E203" s="106">
        <v>252.05099999999999</v>
      </c>
      <c r="F203" s="106">
        <v>125.131</v>
      </c>
      <c r="G203" s="106">
        <v>102.758</v>
      </c>
      <c r="H203" s="106">
        <v>116.095</v>
      </c>
      <c r="I203" s="106">
        <v>100.643</v>
      </c>
      <c r="J203" s="106">
        <v>89.498999999999995</v>
      </c>
      <c r="K203" s="106">
        <v>67.718999999999994</v>
      </c>
      <c r="L203" s="10"/>
    </row>
    <row r="204" spans="1:12" ht="19.899999999999999" customHeight="1" x14ac:dyDescent="0.25">
      <c r="A204" s="8" t="s">
        <v>164</v>
      </c>
      <c r="B204" s="105">
        <v>112.495</v>
      </c>
      <c r="C204" s="105">
        <v>129.12700000000001</v>
      </c>
      <c r="D204" s="105">
        <v>164.03299999999999</v>
      </c>
      <c r="E204" s="105">
        <v>214.04599999999999</v>
      </c>
      <c r="F204" s="105">
        <v>113.997</v>
      </c>
      <c r="G204" s="105">
        <v>101.712</v>
      </c>
      <c r="H204" s="105">
        <v>114.09399999999999</v>
      </c>
      <c r="I204" s="105">
        <v>100.718</v>
      </c>
      <c r="J204" s="105">
        <v>91.186999999999998</v>
      </c>
      <c r="K204" s="105">
        <v>64.105000000000004</v>
      </c>
      <c r="L204" s="9"/>
    </row>
    <row r="205" spans="1:12" ht="19.899999999999999" customHeight="1" x14ac:dyDescent="0.25">
      <c r="A205" s="6" t="s">
        <v>165</v>
      </c>
      <c r="B205" s="106">
        <v>-17.384</v>
      </c>
      <c r="C205" s="106">
        <v>-27.518000000000001</v>
      </c>
      <c r="D205" s="106">
        <v>-27.606000000000002</v>
      </c>
      <c r="E205" s="106">
        <v>-47.658999999999999</v>
      </c>
      <c r="F205" s="106">
        <v>1</v>
      </c>
      <c r="G205" s="106">
        <v>-14</v>
      </c>
      <c r="H205" s="106">
        <v>192</v>
      </c>
      <c r="I205" s="106">
        <v>-245</v>
      </c>
      <c r="J205" s="106">
        <v>-64</v>
      </c>
      <c r="K205" s="106">
        <v>-257</v>
      </c>
      <c r="L205" s="11"/>
    </row>
    <row r="206" spans="1:12" ht="19.899999999999999" customHeight="1" x14ac:dyDescent="0.25">
      <c r="A206" s="8" t="s">
        <v>166</v>
      </c>
      <c r="B206" s="105">
        <v>4.609</v>
      </c>
      <c r="C206" s="105">
        <v>-251.523</v>
      </c>
      <c r="D206" s="105">
        <v>-4.2270000000000003</v>
      </c>
      <c r="E206" s="105">
        <v>85.664000000000001</v>
      </c>
      <c r="F206" s="105">
        <v>11.132999999999999</v>
      </c>
      <c r="G206" s="105">
        <v>1.06</v>
      </c>
      <c r="H206" s="105">
        <v>1.8089999999999999</v>
      </c>
      <c r="I206" s="105">
        <v>170</v>
      </c>
      <c r="J206" s="105">
        <v>-1.6240000000000001</v>
      </c>
      <c r="K206" s="105">
        <v>3.871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39.442999999999998</v>
      </c>
      <c r="C212" s="105">
        <v>59.314999999999998</v>
      </c>
      <c r="D212" s="105">
        <v>57.567999999999998</v>
      </c>
      <c r="E212" s="105">
        <v>57.051000000000002</v>
      </c>
      <c r="F212" s="105">
        <v>40.747999999999998</v>
      </c>
      <c r="G212" s="105">
        <v>22.420999999999999</v>
      </c>
      <c r="H212" s="105">
        <v>15.175000000000001</v>
      </c>
      <c r="I212" s="105">
        <v>14.058</v>
      </c>
      <c r="J212" s="105">
        <v>0</v>
      </c>
      <c r="K212" s="105">
        <v>0</v>
      </c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13.205</v>
      </c>
      <c r="J213" s="106">
        <v>0</v>
      </c>
      <c r="K213" s="106">
        <v>0</v>
      </c>
      <c r="L213" s="11"/>
    </row>
    <row r="214" spans="1:12" ht="19.899999999999999" customHeight="1" x14ac:dyDescent="0.25">
      <c r="A214" s="8" t="s">
        <v>173</v>
      </c>
      <c r="B214" s="105">
        <v>1.276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19.279</v>
      </c>
      <c r="L214" s="9"/>
    </row>
    <row r="215" spans="1:12" ht="19.899999999999999" customHeight="1" x14ac:dyDescent="0.25">
      <c r="A215" s="6" t="s">
        <v>174</v>
      </c>
      <c r="B215" s="106">
        <v>1.276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19.279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-18.681000000000001</v>
      </c>
      <c r="C219" s="106">
        <v>-4.4950000000000001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122</v>
      </c>
      <c r="E220" s="105">
        <v>0</v>
      </c>
      <c r="F220" s="105">
        <v>500</v>
      </c>
      <c r="G220" s="105">
        <v>268</v>
      </c>
      <c r="H220" s="105">
        <v>0</v>
      </c>
      <c r="I220" s="105">
        <v>0</v>
      </c>
      <c r="J220" s="105">
        <v>0</v>
      </c>
      <c r="K220" s="105">
        <v>0</v>
      </c>
      <c r="L220" s="9"/>
    </row>
    <row r="221" spans="1:12" ht="19.899999999999999" customHeight="1" x14ac:dyDescent="0.25">
      <c r="A221" s="6" t="s">
        <v>179</v>
      </c>
      <c r="B221" s="106">
        <v>-303</v>
      </c>
      <c r="C221" s="106">
        <v>-39.908000000000001</v>
      </c>
      <c r="D221" s="106">
        <v>-243</v>
      </c>
      <c r="E221" s="106">
        <v>39.890999999999998</v>
      </c>
      <c r="F221" s="106">
        <v>0</v>
      </c>
      <c r="G221" s="106">
        <v>0</v>
      </c>
      <c r="H221" s="106">
        <v>0</v>
      </c>
      <c r="I221" s="106">
        <v>0</v>
      </c>
      <c r="J221" s="106">
        <v>0</v>
      </c>
      <c r="K221" s="106">
        <v>0</v>
      </c>
      <c r="L221" s="10"/>
    </row>
    <row r="222" spans="1:12" ht="19.899999999999999" customHeight="1" x14ac:dyDescent="0.25">
      <c r="A222" s="8" t="s">
        <v>180</v>
      </c>
      <c r="B222" s="105">
        <v>-1.1080000000000001</v>
      </c>
      <c r="C222" s="105">
        <v>0</v>
      </c>
      <c r="D222" s="105">
        <v>0</v>
      </c>
      <c r="E222" s="105">
        <v>0</v>
      </c>
      <c r="F222" s="105">
        <v>-110</v>
      </c>
      <c r="G222" s="105">
        <v>0</v>
      </c>
      <c r="H222" s="105">
        <v>0</v>
      </c>
      <c r="I222" s="105">
        <v>0</v>
      </c>
      <c r="J222" s="105">
        <v>0</v>
      </c>
      <c r="K222" s="105">
        <v>-432</v>
      </c>
      <c r="L222" s="9"/>
    </row>
    <row r="223" spans="1:12" ht="19.899999999999999" customHeight="1" x14ac:dyDescent="0.25">
      <c r="A223" s="6" t="s">
        <v>181</v>
      </c>
      <c r="B223" s="106">
        <v>3.04</v>
      </c>
      <c r="C223" s="106">
        <v>3.4910000000000001</v>
      </c>
      <c r="D223" s="106">
        <v>7.5010000000000003</v>
      </c>
      <c r="E223" s="106">
        <v>-3.4940000000000002</v>
      </c>
      <c r="F223" s="106">
        <v>2.83</v>
      </c>
      <c r="G223" s="106">
        <v>192</v>
      </c>
      <c r="H223" s="106">
        <v>-67</v>
      </c>
      <c r="I223" s="106">
        <v>1.1930000000000001</v>
      </c>
      <c r="J223" s="106">
        <v>57</v>
      </c>
      <c r="K223" s="106">
        <v>497</v>
      </c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30.093</v>
      </c>
      <c r="C225" s="106">
        <v>19.248000000000001</v>
      </c>
      <c r="D225" s="106">
        <v>-60.94</v>
      </c>
      <c r="E225" s="106">
        <v>72.722999999999999</v>
      </c>
      <c r="F225" s="106">
        <v>138.27600000000001</v>
      </c>
      <c r="G225" s="106">
        <v>37.195999999999998</v>
      </c>
      <c r="H225" s="106">
        <v>43.43</v>
      </c>
      <c r="I225" s="106">
        <v>18.395</v>
      </c>
      <c r="J225" s="106">
        <v>74</v>
      </c>
      <c r="K225" s="106">
        <v>-13.595000000000001</v>
      </c>
      <c r="L225" s="10"/>
    </row>
    <row r="226" spans="1:12" ht="19.899999999999999" customHeight="1" x14ac:dyDescent="0.25">
      <c r="A226" s="8" t="s">
        <v>184</v>
      </c>
      <c r="B226" s="105">
        <v>-770</v>
      </c>
      <c r="C226" s="105">
        <v>8</v>
      </c>
      <c r="D226" s="105">
        <v>0</v>
      </c>
      <c r="E226" s="105">
        <v>0</v>
      </c>
      <c r="F226" s="105">
        <v>-3.4550000000000001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6">
        <v>-3.496</v>
      </c>
      <c r="H227" s="106">
        <v>-2.2109999999999999</v>
      </c>
      <c r="I227" s="106">
        <v>-7.6139999999999999</v>
      </c>
      <c r="J227" s="106">
        <v>-9.6280000000000001</v>
      </c>
      <c r="K227" s="106">
        <v>-8.1170000000000009</v>
      </c>
      <c r="L227" s="11"/>
    </row>
    <row r="228" spans="1:12" ht="19.899999999999999" customHeight="1" x14ac:dyDescent="0.25">
      <c r="A228" s="8" t="s">
        <v>186</v>
      </c>
      <c r="B228" s="105" t="s">
        <v>3706</v>
      </c>
      <c r="C228" s="105" t="s">
        <v>3707</v>
      </c>
      <c r="D228" s="105" t="s">
        <v>3708</v>
      </c>
      <c r="E228" s="105" t="s">
        <v>3709</v>
      </c>
      <c r="F228" s="105" t="s">
        <v>3710</v>
      </c>
      <c r="G228" s="105" t="s">
        <v>3711</v>
      </c>
      <c r="H228" s="105" t="s">
        <v>3712</v>
      </c>
      <c r="I228" s="105" t="s">
        <v>3713</v>
      </c>
      <c r="J228" s="105" t="s">
        <v>3714</v>
      </c>
      <c r="K228" s="105" t="s">
        <v>3715</v>
      </c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803.76</v>
      </c>
      <c r="D229" s="106">
        <v>678.45299999999997</v>
      </c>
      <c r="E229" s="106" t="s">
        <v>3716</v>
      </c>
      <c r="F229" s="106">
        <v>0</v>
      </c>
      <c r="G229" s="106">
        <v>0</v>
      </c>
      <c r="H229" s="106">
        <v>0</v>
      </c>
      <c r="I229" s="106">
        <v>0</v>
      </c>
      <c r="J229" s="106">
        <v>0</v>
      </c>
      <c r="K229" s="106">
        <v>163.13</v>
      </c>
      <c r="L229" s="11"/>
    </row>
    <row r="230" spans="1:12" ht="19.899999999999999" customHeight="1" x14ac:dyDescent="0.25">
      <c r="A230" s="8" t="s">
        <v>188</v>
      </c>
      <c r="B230" s="105">
        <v>424.565</v>
      </c>
      <c r="C230" s="105">
        <v>486.11200000000002</v>
      </c>
      <c r="D230" s="105">
        <v>105.05800000000001</v>
      </c>
      <c r="E230" s="105">
        <v>547.16099999999994</v>
      </c>
      <c r="F230" s="105">
        <v>408.50700000000001</v>
      </c>
      <c r="G230" s="105">
        <v>378.91899999999998</v>
      </c>
      <c r="H230" s="105">
        <v>323.27999999999997</v>
      </c>
      <c r="I230" s="105">
        <v>301.62900000000002</v>
      </c>
      <c r="J230" s="105">
        <v>219.881</v>
      </c>
      <c r="K230" s="105">
        <v>207.47200000000001</v>
      </c>
      <c r="L230" s="9"/>
    </row>
    <row r="231" spans="1:12" ht="19.899999999999999" customHeight="1" x14ac:dyDescent="0.25">
      <c r="A231" s="6" t="s">
        <v>189</v>
      </c>
      <c r="B231" s="106">
        <v>499.15499999999997</v>
      </c>
      <c r="C231" s="106">
        <v>130.81200000000001</v>
      </c>
      <c r="D231" s="106">
        <v>551.36400000000003</v>
      </c>
      <c r="E231" s="106">
        <v>457.30099999999999</v>
      </c>
      <c r="F231" s="106">
        <v>404.43799999999999</v>
      </c>
      <c r="G231" s="106">
        <v>631.18100000000004</v>
      </c>
      <c r="H231" s="106">
        <v>356.97199999999998</v>
      </c>
      <c r="I231" s="106">
        <v>229.79599999999999</v>
      </c>
      <c r="J231" s="106">
        <v>212.89</v>
      </c>
      <c r="K231" s="106">
        <v>185.02099999999999</v>
      </c>
      <c r="L231" s="10"/>
    </row>
    <row r="232" spans="1:12" ht="19.899999999999999" customHeight="1" x14ac:dyDescent="0.25">
      <c r="A232" s="8" t="s">
        <v>190</v>
      </c>
      <c r="B232" s="105">
        <v>16.937000000000001</v>
      </c>
      <c r="C232" s="105">
        <v>23.896999999999998</v>
      </c>
      <c r="D232" s="105">
        <v>21.879000000000001</v>
      </c>
      <c r="E232" s="105">
        <v>19.526</v>
      </c>
      <c r="F232" s="105">
        <v>22.957000000000001</v>
      </c>
      <c r="G232" s="105">
        <v>26.222999999999999</v>
      </c>
      <c r="H232" s="105">
        <v>21.251000000000001</v>
      </c>
      <c r="I232" s="105">
        <v>12.426</v>
      </c>
      <c r="J232" s="105">
        <v>7.1029999999999998</v>
      </c>
      <c r="K232" s="105">
        <v>8.8190000000000008</v>
      </c>
      <c r="L232" s="12"/>
    </row>
    <row r="233" spans="1:12" ht="19.899999999999999" customHeight="1" x14ac:dyDescent="0.25">
      <c r="A233" s="6" t="s">
        <v>191</v>
      </c>
      <c r="B233" s="106">
        <v>9.6940000000000008</v>
      </c>
      <c r="C233" s="106">
        <v>9.5259999999999998</v>
      </c>
      <c r="D233" s="106">
        <v>8.7059999999999995</v>
      </c>
      <c r="E233" s="106">
        <v>8.9380000000000006</v>
      </c>
      <c r="F233" s="106">
        <v>7.7709999999999999</v>
      </c>
      <c r="G233" s="106">
        <v>5.0970000000000004</v>
      </c>
      <c r="H233" s="106">
        <v>5.3310000000000004</v>
      </c>
      <c r="I233" s="106">
        <v>4.7320000000000002</v>
      </c>
      <c r="J233" s="106">
        <v>4.8959999999999999</v>
      </c>
      <c r="K233" s="106">
        <v>4.6509999999999998</v>
      </c>
      <c r="L233" s="10"/>
    </row>
    <row r="234" spans="1:12" ht="19.899999999999999" customHeight="1" x14ac:dyDescent="0.25">
      <c r="A234" s="8" t="s">
        <v>192</v>
      </c>
      <c r="B234" s="105">
        <v>339</v>
      </c>
      <c r="C234" s="105">
        <v>82</v>
      </c>
      <c r="D234" s="105">
        <v>-88</v>
      </c>
      <c r="E234" s="105">
        <v>866</v>
      </c>
      <c r="F234" s="105">
        <v>95</v>
      </c>
      <c r="G234" s="105">
        <v>99</v>
      </c>
      <c r="H234" s="105">
        <v>47</v>
      </c>
      <c r="I234" s="105">
        <v>54</v>
      </c>
      <c r="J234" s="105">
        <v>74</v>
      </c>
      <c r="K234" s="105">
        <v>115</v>
      </c>
      <c r="L234" s="12"/>
    </row>
    <row r="235" spans="1:12" ht="19.899999999999999" customHeight="1" x14ac:dyDescent="0.25">
      <c r="A235" s="6" t="s">
        <v>193</v>
      </c>
      <c r="B235" s="106">
        <v>779</v>
      </c>
      <c r="C235" s="106">
        <v>237</v>
      </c>
      <c r="D235" s="106">
        <v>101</v>
      </c>
      <c r="E235" s="106">
        <v>243</v>
      </c>
      <c r="F235" s="106">
        <v>41</v>
      </c>
      <c r="G235" s="106">
        <v>21</v>
      </c>
      <c r="H235" s="106">
        <v>34</v>
      </c>
      <c r="I235" s="106">
        <v>18</v>
      </c>
      <c r="J235" s="106">
        <v>8</v>
      </c>
      <c r="K235" s="106">
        <v>82</v>
      </c>
      <c r="L235" s="11"/>
    </row>
    <row r="236" spans="1:12" ht="19.899999999999999" customHeight="1" x14ac:dyDescent="0.25">
      <c r="A236" s="8" t="s">
        <v>194</v>
      </c>
      <c r="B236" s="105">
        <v>3.4910000000000001</v>
      </c>
      <c r="C236" s="105">
        <v>4.3440000000000003</v>
      </c>
      <c r="D236" s="105">
        <v>5.6619999999999999</v>
      </c>
      <c r="E236" s="105">
        <v>6.9420000000000002</v>
      </c>
      <c r="F236" s="105">
        <v>3.25</v>
      </c>
      <c r="G236" s="105">
        <v>1.9330000000000001</v>
      </c>
      <c r="H236" s="105">
        <v>1.7589999999999999</v>
      </c>
      <c r="I236" s="105">
        <v>2.097</v>
      </c>
      <c r="J236" s="105">
        <v>2.13</v>
      </c>
      <c r="K236" s="105">
        <v>405</v>
      </c>
      <c r="L236" s="9"/>
    </row>
    <row r="237" spans="1:12" ht="19.899999999999999" customHeight="1" x14ac:dyDescent="0.25">
      <c r="A237" s="6" t="s">
        <v>195</v>
      </c>
      <c r="B237" s="106" t="s">
        <v>3717</v>
      </c>
      <c r="C237" s="106" t="s">
        <v>3718</v>
      </c>
      <c r="D237" s="106">
        <v>974.89599999999996</v>
      </c>
      <c r="E237" s="106" t="s">
        <v>3719</v>
      </c>
      <c r="F237" s="106">
        <v>986.98400000000004</v>
      </c>
      <c r="G237" s="106">
        <v>660.05600000000004</v>
      </c>
      <c r="H237" s="106">
        <v>730.31899999999996</v>
      </c>
      <c r="I237" s="106">
        <v>654.66700000000003</v>
      </c>
      <c r="J237" s="106">
        <v>509.71899999999999</v>
      </c>
      <c r="K237" s="106">
        <v>440.10899999999998</v>
      </c>
      <c r="L237" s="10"/>
    </row>
    <row r="238" spans="1:12" ht="19.899999999999999" customHeight="1" x14ac:dyDescent="0.25">
      <c r="A238" s="8" t="s">
        <v>196</v>
      </c>
      <c r="B238" s="105">
        <v>12.298</v>
      </c>
      <c r="C238" s="105">
        <v>12.456</v>
      </c>
      <c r="D238" s="105">
        <v>9.6620000000000008</v>
      </c>
      <c r="E238" s="105">
        <v>85.138999999999996</v>
      </c>
      <c r="F238" s="105">
        <v>94.155000000000001</v>
      </c>
      <c r="G238" s="105">
        <v>21.603999999999999</v>
      </c>
      <c r="H238" s="105">
        <v>117.07899999999999</v>
      </c>
      <c r="I238" s="105">
        <v>75.582999999999998</v>
      </c>
      <c r="J238" s="105">
        <v>35.061999999999998</v>
      </c>
      <c r="K238" s="105">
        <v>36.500999999999998</v>
      </c>
      <c r="L238" s="12"/>
    </row>
    <row r="239" spans="1:12" ht="19.899999999999999" customHeight="1" x14ac:dyDescent="0.25">
      <c r="A239" s="6" t="s">
        <v>197</v>
      </c>
      <c r="B239" s="106">
        <v>1.659</v>
      </c>
      <c r="C239" s="106">
        <v>4.1820000000000004</v>
      </c>
      <c r="D239" s="106">
        <v>23.494</v>
      </c>
      <c r="E239" s="106">
        <v>8.3260000000000005</v>
      </c>
      <c r="F239" s="106">
        <v>8.4009999999999998</v>
      </c>
      <c r="G239" s="106">
        <v>20</v>
      </c>
      <c r="H239" s="106">
        <v>35.295999999999999</v>
      </c>
      <c r="I239" s="106">
        <v>3.403</v>
      </c>
      <c r="J239" s="106">
        <v>2.048</v>
      </c>
      <c r="K239" s="106">
        <v>2.6840000000000002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6">
        <v>3.496</v>
      </c>
      <c r="H241" s="106">
        <v>2.2109999999999999</v>
      </c>
      <c r="I241" s="106">
        <v>7.6139999999999999</v>
      </c>
      <c r="J241" s="106">
        <v>9.6280000000000001</v>
      </c>
      <c r="K241" s="106">
        <v>8.1170000000000009</v>
      </c>
      <c r="L241" s="11"/>
    </row>
    <row r="242" spans="1:13" ht="19.899999999999999" customHeight="1" x14ac:dyDescent="0.25">
      <c r="A242" s="8" t="s">
        <v>200</v>
      </c>
      <c r="B242" s="105">
        <v>0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0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340</v>
      </c>
      <c r="C250" s="97" t="s">
        <v>340</v>
      </c>
      <c r="D250" s="97" t="s">
        <v>340</v>
      </c>
      <c r="E250" s="97" t="s">
        <v>340</v>
      </c>
      <c r="F250" s="97" t="s">
        <v>340</v>
      </c>
      <c r="G250" s="97" t="s">
        <v>340</v>
      </c>
      <c r="H250" s="97" t="s">
        <v>340</v>
      </c>
      <c r="I250" s="97" t="s">
        <v>340</v>
      </c>
      <c r="J250" s="97" t="s">
        <v>340</v>
      </c>
      <c r="K250" s="97" t="s">
        <v>340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 t="s">
        <v>3527</v>
      </c>
      <c r="C253" s="104" t="s">
        <v>3528</v>
      </c>
      <c r="D253" s="104" t="s">
        <v>3529</v>
      </c>
      <c r="E253" s="104" t="s">
        <v>3530</v>
      </c>
      <c r="F253" s="104" t="s">
        <v>3531</v>
      </c>
      <c r="G253" s="104" t="s">
        <v>3720</v>
      </c>
      <c r="H253" s="104" t="s">
        <v>3533</v>
      </c>
      <c r="I253" s="104" t="s">
        <v>3534</v>
      </c>
      <c r="J253" s="104" t="s">
        <v>3535</v>
      </c>
      <c r="K253" s="104" t="s">
        <v>3721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 t="s">
        <v>3537</v>
      </c>
      <c r="C255" s="104" t="s">
        <v>3538</v>
      </c>
      <c r="D255" s="104" t="s">
        <v>3539</v>
      </c>
      <c r="E255" s="104" t="s">
        <v>3540</v>
      </c>
      <c r="F255" s="104">
        <v>35.244999999999997</v>
      </c>
      <c r="G255" s="104">
        <v>33.770000000000003</v>
      </c>
      <c r="H255" s="104">
        <v>30.692</v>
      </c>
      <c r="I255" s="104">
        <v>26.292999999999999</v>
      </c>
      <c r="J255" s="104">
        <v>23.129000000000001</v>
      </c>
      <c r="K255" s="104">
        <v>16.536000000000001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 t="s">
        <v>3722</v>
      </c>
      <c r="G257" s="106">
        <v>195</v>
      </c>
      <c r="H257" s="106">
        <v>1.365</v>
      </c>
      <c r="I257" s="106">
        <v>3.524</v>
      </c>
      <c r="J257" s="106">
        <v>2.524</v>
      </c>
      <c r="K257" s="106">
        <v>6.4290000000000003</v>
      </c>
      <c r="L257" s="11"/>
    </row>
    <row r="258" spans="1:12" ht="19.899999999999999" customHeight="1" x14ac:dyDescent="0.25">
      <c r="A258" s="8" t="s">
        <v>209</v>
      </c>
      <c r="B258" s="105">
        <v>2.6560000000000001</v>
      </c>
      <c r="C258" s="105">
        <v>3.4350000000000001</v>
      </c>
      <c r="D258" s="105">
        <v>-5.7210000000000001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2"/>
    </row>
    <row r="261" spans="1:12" ht="19.899999999999999" customHeight="1" x14ac:dyDescent="0.25">
      <c r="A261" s="6" t="s">
        <v>212</v>
      </c>
      <c r="B261" s="106">
        <v>1.335</v>
      </c>
      <c r="C261" s="106">
        <v>1.853</v>
      </c>
      <c r="D261" s="106">
        <v>1.2350000000000001</v>
      </c>
      <c r="E261" s="106">
        <v>1.2809999999999999</v>
      </c>
      <c r="F261" s="106">
        <v>1.157</v>
      </c>
      <c r="G261" s="106">
        <v>0</v>
      </c>
      <c r="H261" s="106">
        <v>0</v>
      </c>
      <c r="I261" s="106">
        <v>875</v>
      </c>
      <c r="J261" s="106">
        <v>640</v>
      </c>
      <c r="K261" s="106">
        <v>164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1.28</v>
      </c>
      <c r="H263" s="106">
        <v>1.7130000000000001</v>
      </c>
      <c r="I263" s="106">
        <v>0</v>
      </c>
      <c r="J263" s="106">
        <v>0</v>
      </c>
      <c r="K263" s="106">
        <v>0</v>
      </c>
      <c r="L263" s="11"/>
    </row>
    <row r="264" spans="1:12" ht="19.899999999999999" customHeight="1" x14ac:dyDescent="0.25">
      <c r="A264" s="8" t="s">
        <v>215</v>
      </c>
      <c r="B264" s="107" t="s">
        <v>3536</v>
      </c>
      <c r="C264" s="107" t="s">
        <v>3537</v>
      </c>
      <c r="D264" s="107" t="s">
        <v>3538</v>
      </c>
      <c r="E264" s="107" t="s">
        <v>3539</v>
      </c>
      <c r="F264" s="107" t="s">
        <v>3540</v>
      </c>
      <c r="G264" s="107">
        <v>35.244999999999997</v>
      </c>
      <c r="H264" s="107">
        <v>33.770000000000003</v>
      </c>
      <c r="I264" s="107">
        <v>30.692</v>
      </c>
      <c r="J264" s="107">
        <v>26.292999999999999</v>
      </c>
      <c r="K264" s="107">
        <v>23.129000000000001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>
        <v>584.44799999999998</v>
      </c>
      <c r="C267" s="104">
        <v>346.35</v>
      </c>
      <c r="D267" s="104">
        <v>500.46600000000001</v>
      </c>
      <c r="E267" s="104">
        <v>540.87699999999995</v>
      </c>
      <c r="F267" s="104">
        <v>78.882000000000005</v>
      </c>
      <c r="G267" s="104">
        <v>74.158000000000001</v>
      </c>
      <c r="H267" s="104">
        <v>56.953000000000003</v>
      </c>
      <c r="I267" s="104">
        <v>49.103999999999999</v>
      </c>
      <c r="J267" s="104">
        <v>26.198</v>
      </c>
      <c r="K267" s="104">
        <v>21.771000000000001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0</v>
      </c>
      <c r="C271" s="106">
        <v>0</v>
      </c>
      <c r="D271" s="106">
        <v>0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>
        <v>309.18400000000003</v>
      </c>
      <c r="C272" s="105">
        <v>221.11699999999999</v>
      </c>
      <c r="D272" s="105">
        <v>-153.99700000000001</v>
      </c>
      <c r="E272" s="105">
        <v>-24.131</v>
      </c>
      <c r="F272" s="105">
        <v>432.33199999999999</v>
      </c>
      <c r="G272" s="105">
        <v>6.2050000000000001</v>
      </c>
      <c r="H272" s="105">
        <v>6.2279999999999998</v>
      </c>
      <c r="I272" s="105">
        <v>1.8260000000000001</v>
      </c>
      <c r="J272" s="105">
        <v>3.512</v>
      </c>
      <c r="K272" s="105">
        <v>-3.5409999999999999</v>
      </c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0</v>
      </c>
      <c r="D274" s="105">
        <v>-130</v>
      </c>
      <c r="E274" s="105">
        <v>0</v>
      </c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  <c r="L274" s="9"/>
    </row>
    <row r="275" spans="1:12" ht="19.899999999999999" customHeight="1" x14ac:dyDescent="0.25">
      <c r="A275" s="6" t="s">
        <v>225</v>
      </c>
      <c r="B275" s="106">
        <v>2.871</v>
      </c>
      <c r="C275" s="106">
        <v>-2.0510000000000002</v>
      </c>
      <c r="D275" s="106">
        <v>-9.4969999999999999</v>
      </c>
      <c r="E275" s="106">
        <v>28.972000000000001</v>
      </c>
      <c r="F275" s="106">
        <v>7.9089999999999998</v>
      </c>
      <c r="G275" s="106">
        <v>5.8650000000000002</v>
      </c>
      <c r="H275" s="106">
        <v>2.1930000000000001</v>
      </c>
      <c r="I275" s="106">
        <v>7.5449999999999999</v>
      </c>
      <c r="J275" s="106">
        <v>9.5410000000000004</v>
      </c>
      <c r="K275" s="106">
        <v>8.0429999999999993</v>
      </c>
      <c r="L275" s="11"/>
    </row>
    <row r="276" spans="1:12" ht="19.899999999999999" customHeight="1" x14ac:dyDescent="0.25">
      <c r="A276" s="8" t="s">
        <v>226</v>
      </c>
      <c r="B276" s="105">
        <v>-22.555</v>
      </c>
      <c r="C276" s="105">
        <v>19.032</v>
      </c>
      <c r="D276" s="105">
        <v>9.5079999999999991</v>
      </c>
      <c r="E276" s="105">
        <v>-45.252000000000002</v>
      </c>
      <c r="F276" s="105">
        <v>21.754000000000001</v>
      </c>
      <c r="G276" s="105">
        <v>-7.3460000000000001</v>
      </c>
      <c r="H276" s="105">
        <v>8.7880000000000003</v>
      </c>
      <c r="I276" s="105">
        <v>-1.522</v>
      </c>
      <c r="J276" s="105">
        <v>9.8529999999999998</v>
      </c>
      <c r="K276" s="105">
        <v>-75</v>
      </c>
      <c r="L276" s="9"/>
    </row>
    <row r="277" spans="1:12" ht="19.899999999999999" customHeight="1" x14ac:dyDescent="0.25">
      <c r="A277" s="6" t="s">
        <v>227</v>
      </c>
      <c r="B277" s="106">
        <v>0</v>
      </c>
      <c r="C277" s="106">
        <v>0</v>
      </c>
      <c r="D277" s="106">
        <v>0</v>
      </c>
      <c r="E277" s="106">
        <v>0</v>
      </c>
      <c r="F277" s="106">
        <v>0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"/>
    </row>
    <row r="278" spans="1:12" ht="19.899999999999999" customHeight="1" x14ac:dyDescent="0.25">
      <c r="A278" s="8" t="s">
        <v>228</v>
      </c>
      <c r="B278" s="107">
        <v>873.94799999999998</v>
      </c>
      <c r="C278" s="107">
        <v>584.44799999999998</v>
      </c>
      <c r="D278" s="107">
        <v>346.35</v>
      </c>
      <c r="E278" s="107">
        <v>500.46600000000001</v>
      </c>
      <c r="F278" s="107">
        <v>540.87699999999995</v>
      </c>
      <c r="G278" s="107">
        <v>78.882000000000005</v>
      </c>
      <c r="H278" s="107">
        <v>74.162000000000006</v>
      </c>
      <c r="I278" s="107">
        <v>56.953000000000003</v>
      </c>
      <c r="J278" s="107">
        <v>49.103999999999999</v>
      </c>
      <c r="K278" s="107">
        <v>26.198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3542</v>
      </c>
      <c r="C281" s="104" t="s">
        <v>3543</v>
      </c>
      <c r="D281" s="104" t="s">
        <v>3544</v>
      </c>
      <c r="E281" s="104" t="s">
        <v>3545</v>
      </c>
      <c r="F281" s="104" t="s">
        <v>3546</v>
      </c>
      <c r="G281" s="104" t="s">
        <v>3547</v>
      </c>
      <c r="H281" s="104" t="s">
        <v>3548</v>
      </c>
      <c r="I281" s="104" t="s">
        <v>3549</v>
      </c>
      <c r="J281" s="104" t="s">
        <v>3550</v>
      </c>
      <c r="K281" s="104" t="s">
        <v>3723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>
        <v>617.61599999999999</v>
      </c>
      <c r="C283" s="106">
        <v>857.83100000000002</v>
      </c>
      <c r="D283" s="106">
        <v>468.31</v>
      </c>
      <c r="E283" s="106">
        <v>916.44600000000003</v>
      </c>
      <c r="F283" s="106">
        <v>611.22400000000005</v>
      </c>
      <c r="G283" s="106">
        <v>573.93100000000004</v>
      </c>
      <c r="H283" s="106">
        <v>491.01600000000002</v>
      </c>
      <c r="I283" s="106">
        <v>443.79</v>
      </c>
      <c r="J283" s="106">
        <v>333.17</v>
      </c>
      <c r="K283" s="106">
        <v>294.42399999999998</v>
      </c>
      <c r="L283" s="10"/>
    </row>
    <row r="284" spans="1:12" ht="19.899999999999999" customHeight="1" x14ac:dyDescent="0.25">
      <c r="A284" s="8" t="s">
        <v>233</v>
      </c>
      <c r="B284" s="105">
        <v>-499.15499999999997</v>
      </c>
      <c r="C284" s="105">
        <v>-130.81200000000001</v>
      </c>
      <c r="D284" s="105">
        <v>-551.36400000000003</v>
      </c>
      <c r="E284" s="105">
        <v>-457.30099999999999</v>
      </c>
      <c r="F284" s="105">
        <v>-404.43799999999999</v>
      </c>
      <c r="G284" s="105">
        <v>-631.18100000000004</v>
      </c>
      <c r="H284" s="105">
        <v>-356.97199999999998</v>
      </c>
      <c r="I284" s="105">
        <v>-229.79599999999999</v>
      </c>
      <c r="J284" s="105">
        <v>-212.89</v>
      </c>
      <c r="K284" s="105">
        <v>-185.02099999999999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0</v>
      </c>
      <c r="D286" s="105">
        <v>130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1"/>
    </row>
    <row r="288" spans="1:12" ht="19.899999999999999" customHeight="1" x14ac:dyDescent="0.25">
      <c r="A288" s="8" t="s">
        <v>237</v>
      </c>
      <c r="B288" s="105">
        <v>-26.007999999999999</v>
      </c>
      <c r="C288" s="105">
        <v>-9.7490000000000006</v>
      </c>
      <c r="D288" s="105">
        <v>1.153</v>
      </c>
      <c r="E288" s="105">
        <v>1.1359999999999999</v>
      </c>
      <c r="F288" s="105">
        <v>-14.391</v>
      </c>
      <c r="G288" s="105">
        <v>-189</v>
      </c>
      <c r="H288" s="105">
        <v>-10.257</v>
      </c>
      <c r="I288" s="105">
        <v>-130</v>
      </c>
      <c r="J288" s="105">
        <v>-52</v>
      </c>
      <c r="K288" s="105">
        <v>5</v>
      </c>
      <c r="L288" s="9"/>
    </row>
    <row r="289" spans="1:13" ht="19.899999999999999" customHeight="1" x14ac:dyDescent="0.25">
      <c r="A289" s="6" t="s">
        <v>238</v>
      </c>
      <c r="B289" s="104" t="s">
        <v>3541</v>
      </c>
      <c r="C289" s="104" t="s">
        <v>3542</v>
      </c>
      <c r="D289" s="104" t="s">
        <v>3543</v>
      </c>
      <c r="E289" s="104" t="s">
        <v>3544</v>
      </c>
      <c r="F289" s="104" t="s">
        <v>3545</v>
      </c>
      <c r="G289" s="104" t="s">
        <v>3546</v>
      </c>
      <c r="H289" s="104" t="s">
        <v>3547</v>
      </c>
      <c r="I289" s="104" t="s">
        <v>3548</v>
      </c>
      <c r="J289" s="104" t="s">
        <v>3549</v>
      </c>
      <c r="K289" s="104" t="s">
        <v>3550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3526</v>
      </c>
      <c r="C291" s="104" t="s">
        <v>3527</v>
      </c>
      <c r="D291" s="104" t="s">
        <v>3528</v>
      </c>
      <c r="E291" s="104" t="s">
        <v>3529</v>
      </c>
      <c r="F291" s="104" t="s">
        <v>3530</v>
      </c>
      <c r="G291" s="104" t="s">
        <v>3531</v>
      </c>
      <c r="H291" s="104" t="s">
        <v>3532</v>
      </c>
      <c r="I291" s="104" t="s">
        <v>3533</v>
      </c>
      <c r="J291" s="104" t="s">
        <v>3534</v>
      </c>
      <c r="K291" s="104" t="s">
        <v>3535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340</v>
      </c>
      <c r="C298" s="97" t="s">
        <v>340</v>
      </c>
      <c r="D298" s="97" t="s">
        <v>340</v>
      </c>
      <c r="E298" s="97" t="s">
        <v>340</v>
      </c>
      <c r="F298" s="97" t="s">
        <v>340</v>
      </c>
      <c r="G298" s="97" t="s">
        <v>340</v>
      </c>
      <c r="H298" s="97" t="s">
        <v>340</v>
      </c>
      <c r="I298" s="97" t="s">
        <v>340</v>
      </c>
      <c r="J298" s="97" t="s">
        <v>340</v>
      </c>
      <c r="K298" s="97" t="s">
        <v>340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 t="s">
        <v>3724</v>
      </c>
      <c r="C301" s="106" t="s">
        <v>3725</v>
      </c>
      <c r="D301" s="106">
        <v>907.20100000000002</v>
      </c>
      <c r="E301" s="106" t="s">
        <v>3726</v>
      </c>
      <c r="F301" s="106">
        <v>896.06399999999996</v>
      </c>
      <c r="G301" s="106">
        <v>766.5</v>
      </c>
      <c r="H301" s="106">
        <v>640.34900000000005</v>
      </c>
      <c r="I301" s="106">
        <v>643.23199999999997</v>
      </c>
      <c r="J301" s="106">
        <v>498.27600000000001</v>
      </c>
      <c r="K301" s="106">
        <v>472.06799999999998</v>
      </c>
      <c r="L301" s="10"/>
    </row>
    <row r="302" spans="1:13" ht="19.899999999999999" customHeight="1" x14ac:dyDescent="0.25">
      <c r="A302" s="8" t="s">
        <v>243</v>
      </c>
      <c r="B302" s="105">
        <v>203.64</v>
      </c>
      <c r="C302" s="105">
        <v>328.39800000000002</v>
      </c>
      <c r="D302" s="105">
        <v>239.46799999999999</v>
      </c>
      <c r="E302" s="105">
        <v>144.64699999999999</v>
      </c>
      <c r="F302" s="105">
        <v>291.81</v>
      </c>
      <c r="G302" s="105">
        <v>138.73099999999999</v>
      </c>
      <c r="H302" s="105">
        <v>258.27300000000002</v>
      </c>
      <c r="I302" s="105">
        <v>170.625</v>
      </c>
      <c r="J302" s="105">
        <v>121.913</v>
      </c>
      <c r="K302" s="105">
        <v>113.423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3727</v>
      </c>
      <c r="C304" s="107" t="s">
        <v>3728</v>
      </c>
      <c r="D304" s="107" t="s">
        <v>3729</v>
      </c>
      <c r="E304" s="107" t="s">
        <v>3730</v>
      </c>
      <c r="F304" s="107" t="s">
        <v>3731</v>
      </c>
      <c r="G304" s="107">
        <v>905.23099999999999</v>
      </c>
      <c r="H304" s="107">
        <v>898.62199999999996</v>
      </c>
      <c r="I304" s="107">
        <v>813.85699999999997</v>
      </c>
      <c r="J304" s="107">
        <v>620.18899999999996</v>
      </c>
      <c r="K304" s="107">
        <v>585.49099999999999</v>
      </c>
      <c r="L304" s="14"/>
    </row>
    <row r="305" spans="1:12" ht="19.899999999999999" customHeight="1" x14ac:dyDescent="0.25">
      <c r="A305" s="6" t="s">
        <v>245</v>
      </c>
      <c r="B305" s="106">
        <v>0</v>
      </c>
      <c r="C305" s="106">
        <v>0</v>
      </c>
      <c r="D305" s="106">
        <v>0</v>
      </c>
      <c r="E305" s="106">
        <v>0</v>
      </c>
      <c r="F305" s="106">
        <v>0</v>
      </c>
      <c r="G305" s="106">
        <v>0</v>
      </c>
      <c r="H305" s="106">
        <v>0</v>
      </c>
      <c r="I305" s="106">
        <v>0</v>
      </c>
      <c r="J305" s="106">
        <v>1.635</v>
      </c>
      <c r="K305" s="106">
        <v>421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-342.291</v>
      </c>
      <c r="C307" s="104">
        <v>-189.36600000000001</v>
      </c>
      <c r="D307" s="104">
        <v>560.57899999999995</v>
      </c>
      <c r="E307" s="104">
        <v>-95.483000000000004</v>
      </c>
      <c r="F307" s="104">
        <v>-114.514</v>
      </c>
      <c r="G307" s="104">
        <v>333.14600000000002</v>
      </c>
      <c r="H307" s="104">
        <v>-473.86500000000001</v>
      </c>
      <c r="I307" s="104">
        <v>-357.29500000000002</v>
      </c>
      <c r="J307" s="104">
        <v>109.02200000000001</v>
      </c>
      <c r="K307" s="104">
        <v>-168.89500000000001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-348.70400000000001</v>
      </c>
      <c r="C309" s="106">
        <v>-244.83600000000001</v>
      </c>
      <c r="D309" s="106">
        <v>180.75399999999999</v>
      </c>
      <c r="E309" s="106">
        <v>-106.587</v>
      </c>
      <c r="F309" s="106">
        <v>-73.876999999999995</v>
      </c>
      <c r="G309" s="106">
        <v>374.55399999999997</v>
      </c>
      <c r="H309" s="106">
        <v>-498.911</v>
      </c>
      <c r="I309" s="106">
        <v>-287.755</v>
      </c>
      <c r="J309" s="106">
        <v>87.783000000000001</v>
      </c>
      <c r="K309" s="106">
        <v>12.585000000000001</v>
      </c>
      <c r="L309" s="10"/>
    </row>
    <row r="310" spans="1:12" ht="19.899999999999999" customHeight="1" x14ac:dyDescent="0.25">
      <c r="A310" s="8" t="s">
        <v>249</v>
      </c>
      <c r="B310" s="105">
        <v>243.79499999999999</v>
      </c>
      <c r="C310" s="105">
        <v>-403.70600000000002</v>
      </c>
      <c r="D310" s="105">
        <v>423.55099999999999</v>
      </c>
      <c r="E310" s="105">
        <v>-118.179</v>
      </c>
      <c r="F310" s="105">
        <v>-227.92500000000001</v>
      </c>
      <c r="G310" s="105">
        <v>-218.55600000000001</v>
      </c>
      <c r="H310" s="105">
        <v>71.858000000000004</v>
      </c>
      <c r="I310" s="105">
        <v>-283.49299999999999</v>
      </c>
      <c r="J310" s="105">
        <v>14.003</v>
      </c>
      <c r="K310" s="105">
        <v>-144.892</v>
      </c>
      <c r="L310" s="9"/>
    </row>
    <row r="311" spans="1:12" ht="19.899999999999999" customHeight="1" x14ac:dyDescent="0.25">
      <c r="A311" s="6" t="s">
        <v>250</v>
      </c>
      <c r="B311" s="106">
        <v>-237.38200000000001</v>
      </c>
      <c r="C311" s="106">
        <v>459.17599999999999</v>
      </c>
      <c r="D311" s="106">
        <v>-43.725999999999999</v>
      </c>
      <c r="E311" s="106">
        <v>129.28299999999999</v>
      </c>
      <c r="F311" s="106">
        <v>187.28800000000001</v>
      </c>
      <c r="G311" s="106">
        <v>177.148</v>
      </c>
      <c r="H311" s="106">
        <v>-46.811999999999998</v>
      </c>
      <c r="I311" s="106">
        <v>213.953</v>
      </c>
      <c r="J311" s="106">
        <v>7.2359999999999998</v>
      </c>
      <c r="K311" s="106">
        <v>-36.588000000000001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 t="s">
        <v>3732</v>
      </c>
      <c r="C314" s="107" t="s">
        <v>3733</v>
      </c>
      <c r="D314" s="107" t="s">
        <v>3734</v>
      </c>
      <c r="E314" s="107" t="s">
        <v>3735</v>
      </c>
      <c r="F314" s="107" t="s">
        <v>3736</v>
      </c>
      <c r="G314" s="107" t="s">
        <v>3737</v>
      </c>
      <c r="H314" s="107">
        <v>424.75700000000001</v>
      </c>
      <c r="I314" s="107">
        <v>456.56200000000001</v>
      </c>
      <c r="J314" s="107">
        <v>730.846</v>
      </c>
      <c r="K314" s="107">
        <v>417.017</v>
      </c>
      <c r="L314" s="14"/>
    </row>
    <row r="315" spans="1:12" ht="19.899999999999999" customHeight="1" x14ac:dyDescent="0.25">
      <c r="A315" s="6" t="s">
        <v>253</v>
      </c>
      <c r="B315" s="106">
        <v>230.65799999999999</v>
      </c>
      <c r="C315" s="106">
        <v>255.238</v>
      </c>
      <c r="D315" s="106">
        <v>306.92899999999997</v>
      </c>
      <c r="E315" s="106">
        <v>251.02699999999999</v>
      </c>
      <c r="F315" s="106">
        <v>99.177999999999997</v>
      </c>
      <c r="G315" s="106">
        <v>-7.3739999999999997</v>
      </c>
      <c r="H315" s="106">
        <v>2.9649999999999999</v>
      </c>
      <c r="I315" s="106">
        <v>-22.204000000000001</v>
      </c>
      <c r="J315" s="106">
        <v>-9.8130000000000006</v>
      </c>
      <c r="K315" s="106">
        <v>-721</v>
      </c>
      <c r="L315" s="10"/>
    </row>
    <row r="316" spans="1:12" ht="19.899999999999999" customHeight="1" x14ac:dyDescent="0.25">
      <c r="A316" s="8" t="s">
        <v>254</v>
      </c>
      <c r="B316" s="105">
        <v>262.71300000000002</v>
      </c>
      <c r="C316" s="105">
        <v>217.036</v>
      </c>
      <c r="D316" s="105">
        <v>148.45599999999999</v>
      </c>
      <c r="E316" s="105">
        <v>707.65800000000002</v>
      </c>
      <c r="F316" s="105">
        <v>221.98599999999999</v>
      </c>
      <c r="G316" s="105">
        <v>264.08999999999997</v>
      </c>
      <c r="H316" s="105">
        <v>320.209</v>
      </c>
      <c r="I316" s="105">
        <v>242.58799999999999</v>
      </c>
      <c r="J316" s="105">
        <v>169.13200000000001</v>
      </c>
      <c r="K316" s="105">
        <v>166.23400000000001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549.15499999999997</v>
      </c>
      <c r="C318" s="107">
        <v>830.61900000000003</v>
      </c>
      <c r="D318" s="107" t="s">
        <v>3738</v>
      </c>
      <c r="E318" s="107">
        <v>656.94</v>
      </c>
      <c r="F318" s="107">
        <v>752.19600000000003</v>
      </c>
      <c r="G318" s="107">
        <v>981.66099999999994</v>
      </c>
      <c r="H318" s="107">
        <v>101.583</v>
      </c>
      <c r="I318" s="107">
        <v>236.178</v>
      </c>
      <c r="J318" s="107">
        <v>571.52700000000004</v>
      </c>
      <c r="K318" s="107">
        <v>251.50399999999999</v>
      </c>
      <c r="L318" s="14"/>
    </row>
    <row r="319" spans="1:12" ht="19.899999999999999" customHeight="1" x14ac:dyDescent="0.25">
      <c r="A319" s="6" t="s">
        <v>256</v>
      </c>
      <c r="B319" s="106">
        <v>543.77700000000004</v>
      </c>
      <c r="C319" s="106">
        <v>162.01300000000001</v>
      </c>
      <c r="D319" s="106">
        <v>573.24300000000005</v>
      </c>
      <c r="E319" s="106">
        <v>476.827</v>
      </c>
      <c r="F319" s="106">
        <v>427.39499999999998</v>
      </c>
      <c r="G319" s="106">
        <v>657.404</v>
      </c>
      <c r="H319" s="106">
        <v>380.93400000000003</v>
      </c>
      <c r="I319" s="106">
        <v>242.22200000000001</v>
      </c>
      <c r="J319" s="106">
        <v>219.99299999999999</v>
      </c>
      <c r="K319" s="106">
        <v>193.84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>
        <v>5.3780000000000001</v>
      </c>
      <c r="C321" s="104">
        <v>668.60599999999999</v>
      </c>
      <c r="D321" s="104">
        <v>678.62</v>
      </c>
      <c r="E321" s="104">
        <v>180.113</v>
      </c>
      <c r="F321" s="104">
        <v>324.80099999999999</v>
      </c>
      <c r="G321" s="104">
        <v>324.25700000000001</v>
      </c>
      <c r="H321" s="104">
        <v>-279.351</v>
      </c>
      <c r="I321" s="104">
        <v>-6.0439999999999996</v>
      </c>
      <c r="J321" s="104">
        <v>351.53399999999999</v>
      </c>
      <c r="K321" s="104">
        <v>57.664000000000001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254.179</v>
      </c>
      <c r="C323" s="106">
        <v>184.21100000000001</v>
      </c>
      <c r="D323" s="106">
        <v>196.148</v>
      </c>
      <c r="E323" s="106">
        <v>241.58799999999999</v>
      </c>
      <c r="F323" s="106">
        <v>166.85400000000001</v>
      </c>
      <c r="G323" s="106">
        <v>163.386</v>
      </c>
      <c r="H323" s="106">
        <v>159.60300000000001</v>
      </c>
      <c r="I323" s="106">
        <v>71.042000000000002</v>
      </c>
      <c r="J323" s="106">
        <v>125.988</v>
      </c>
      <c r="K323" s="106">
        <v>91.852000000000004</v>
      </c>
      <c r="L323" s="10"/>
    </row>
    <row r="324" spans="1:12" ht="19.899999999999999" customHeight="1" x14ac:dyDescent="0.25">
      <c r="A324" s="8" t="s">
        <v>260</v>
      </c>
      <c r="B324" s="105">
        <v>0</v>
      </c>
      <c r="C324" s="105">
        <v>14.747999999999999</v>
      </c>
      <c r="D324" s="105">
        <v>11.167</v>
      </c>
      <c r="E324" s="105">
        <v>10.395</v>
      </c>
      <c r="F324" s="105">
        <v>56.320999999999998</v>
      </c>
      <c r="G324" s="105">
        <v>0</v>
      </c>
      <c r="H324" s="105">
        <v>0</v>
      </c>
      <c r="I324" s="105">
        <v>196</v>
      </c>
      <c r="J324" s="105">
        <v>0</v>
      </c>
      <c r="K324" s="105">
        <v>209</v>
      </c>
      <c r="L324" s="9"/>
    </row>
    <row r="325" spans="1:12" ht="19.899999999999999" customHeight="1" x14ac:dyDescent="0.25">
      <c r="A325" s="6" t="s">
        <v>261</v>
      </c>
      <c r="B325" s="106">
        <v>-17.5</v>
      </c>
      <c r="C325" s="106">
        <v>-8</v>
      </c>
      <c r="D325" s="106">
        <v>0</v>
      </c>
      <c r="E325" s="106">
        <v>-73.370999999999995</v>
      </c>
      <c r="F325" s="106" t="s">
        <v>3739</v>
      </c>
      <c r="G325" s="106">
        <v>0</v>
      </c>
      <c r="H325" s="106">
        <v>15.863</v>
      </c>
      <c r="I325" s="106">
        <v>105.29600000000001</v>
      </c>
      <c r="J325" s="106">
        <v>258</v>
      </c>
      <c r="K325" s="106">
        <v>0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2"/>
    </row>
    <row r="327" spans="1:12" ht="19.899999999999999" customHeight="1" x14ac:dyDescent="0.25">
      <c r="A327" s="6" t="s">
        <v>263</v>
      </c>
      <c r="B327" s="106">
        <v>5.5540000000000003</v>
      </c>
      <c r="C327" s="106">
        <v>10.031000000000001</v>
      </c>
      <c r="D327" s="106">
        <v>15.9</v>
      </c>
      <c r="E327" s="106">
        <v>115.696</v>
      </c>
      <c r="F327" s="106">
        <v>12.909000000000001</v>
      </c>
      <c r="G327" s="106">
        <v>990</v>
      </c>
      <c r="H327" s="106">
        <v>6.218</v>
      </c>
      <c r="I327" s="106">
        <v>1.536</v>
      </c>
      <c r="J327" s="106">
        <v>460</v>
      </c>
      <c r="K327" s="106">
        <v>2.59</v>
      </c>
      <c r="L327" s="10"/>
    </row>
    <row r="328" spans="1:12" ht="19.899999999999999" customHeight="1" x14ac:dyDescent="0.25">
      <c r="A328" s="8" t="s">
        <v>264</v>
      </c>
      <c r="B328" s="105">
        <v>13.984</v>
      </c>
      <c r="C328" s="105">
        <v>0</v>
      </c>
      <c r="D328" s="105">
        <v>318</v>
      </c>
      <c r="E328" s="105">
        <v>6.5640000000000001</v>
      </c>
      <c r="F328" s="105">
        <v>802</v>
      </c>
      <c r="G328" s="105">
        <v>268</v>
      </c>
      <c r="H328" s="105">
        <v>39.377000000000002</v>
      </c>
      <c r="I328" s="105">
        <v>11.949</v>
      </c>
      <c r="J328" s="105">
        <v>0</v>
      </c>
      <c r="K328" s="105">
        <v>0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6">
        <v>0</v>
      </c>
      <c r="F329" s="106">
        <v>0</v>
      </c>
      <c r="G329" s="106">
        <v>0</v>
      </c>
      <c r="H329" s="106">
        <v>0</v>
      </c>
      <c r="I329" s="106">
        <v>0</v>
      </c>
      <c r="J329" s="106">
        <v>0</v>
      </c>
      <c r="K329" s="106">
        <v>0</v>
      </c>
      <c r="L329" s="11"/>
    </row>
    <row r="330" spans="1:12" ht="19.899999999999999" customHeight="1" x14ac:dyDescent="0.25">
      <c r="A330" s="8" t="s">
        <v>266</v>
      </c>
      <c r="B330" s="107">
        <v>-217.14099999999999</v>
      </c>
      <c r="C330" s="107">
        <v>-180.928</v>
      </c>
      <c r="D330" s="107">
        <v>-191.09700000000001</v>
      </c>
      <c r="E330" s="107">
        <v>-56.351999999999997</v>
      </c>
      <c r="F330" s="107" t="s">
        <v>3740</v>
      </c>
      <c r="G330" s="107">
        <v>-162.12799999999999</v>
      </c>
      <c r="H330" s="107">
        <v>-129.87100000000001</v>
      </c>
      <c r="I330" s="107">
        <v>-163.04900000000001</v>
      </c>
      <c r="J330" s="107">
        <v>-125.786</v>
      </c>
      <c r="K330" s="107">
        <v>-89.471000000000004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172.65799999999999</v>
      </c>
      <c r="C332" s="105">
        <v>-202.899</v>
      </c>
      <c r="D332" s="105">
        <v>300</v>
      </c>
      <c r="E332" s="105">
        <v>300</v>
      </c>
      <c r="F332" s="105" t="s">
        <v>3741</v>
      </c>
      <c r="G332" s="105">
        <v>314.745</v>
      </c>
      <c r="H332" s="105">
        <v>-5.8479999999999999</v>
      </c>
      <c r="I332" s="105">
        <v>9.718</v>
      </c>
      <c r="J332" s="105">
        <v>9.9589999999999996</v>
      </c>
      <c r="K332" s="105">
        <v>1.534</v>
      </c>
      <c r="L332" s="9"/>
    </row>
    <row r="333" spans="1:12" ht="19.899999999999999" customHeight="1" x14ac:dyDescent="0.25">
      <c r="A333" s="6" t="s">
        <v>268</v>
      </c>
      <c r="B333" s="106">
        <v>-3.7589999999999999</v>
      </c>
      <c r="C333" s="106">
        <v>-7.4939999999999998</v>
      </c>
      <c r="D333" s="106">
        <v>-22.353000000000002</v>
      </c>
      <c r="E333" s="106">
        <v>2.4169999999999998</v>
      </c>
      <c r="F333" s="106" t="s">
        <v>3742</v>
      </c>
      <c r="G333" s="106">
        <v>1.286</v>
      </c>
      <c r="H333" s="106">
        <v>2.6080000000000001</v>
      </c>
      <c r="I333" s="106">
        <v>4.2699999999999996</v>
      </c>
      <c r="J333" s="106">
        <v>3.1120000000000001</v>
      </c>
      <c r="K333" s="106">
        <v>6.5979999999999999</v>
      </c>
      <c r="L333" s="11"/>
    </row>
    <row r="334" spans="1:12" ht="19.899999999999999" customHeight="1" x14ac:dyDescent="0.25">
      <c r="A334" s="8" t="s">
        <v>269</v>
      </c>
      <c r="B334" s="105">
        <v>-392.78199999999998</v>
      </c>
      <c r="C334" s="105">
        <v>-507.589</v>
      </c>
      <c r="D334" s="105">
        <v>-831.26</v>
      </c>
      <c r="E334" s="105">
        <v>-281.43799999999999</v>
      </c>
      <c r="F334" s="105">
        <v>-11.989000000000001</v>
      </c>
      <c r="G334" s="105">
        <v>9.1850000000000005</v>
      </c>
      <c r="H334" s="105">
        <v>9.1890000000000001</v>
      </c>
      <c r="I334" s="105">
        <v>3.7170000000000001</v>
      </c>
      <c r="J334" s="105">
        <v>1.79</v>
      </c>
      <c r="K334" s="105">
        <v>155</v>
      </c>
      <c r="L334" s="9"/>
    </row>
    <row r="335" spans="1:12" ht="19.899999999999999" customHeight="1" x14ac:dyDescent="0.25">
      <c r="A335" s="6" t="s">
        <v>270</v>
      </c>
      <c r="B335" s="106">
        <v>-15.837999999999999</v>
      </c>
      <c r="C335" s="106">
        <v>-2.17</v>
      </c>
      <c r="D335" s="106">
        <v>0</v>
      </c>
      <c r="E335" s="106">
        <v>-19.024999999999999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>
        <v>-239.721</v>
      </c>
      <c r="C336" s="107">
        <v>-720.15200000000004</v>
      </c>
      <c r="D336" s="107">
        <v>-553.61300000000006</v>
      </c>
      <c r="E336" s="107">
        <v>1.954</v>
      </c>
      <c r="F336" s="107" t="s">
        <v>3743</v>
      </c>
      <c r="G336" s="107">
        <v>325.21600000000001</v>
      </c>
      <c r="H336" s="107">
        <v>5.9489999999999998</v>
      </c>
      <c r="I336" s="107">
        <v>17.704999999999998</v>
      </c>
      <c r="J336" s="107">
        <v>14.861000000000001</v>
      </c>
      <c r="K336" s="107">
        <v>8.2870000000000008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-451.48399999999998</v>
      </c>
      <c r="C338" s="107">
        <v>-232.47399999999999</v>
      </c>
      <c r="D338" s="107">
        <v>-66.09</v>
      </c>
      <c r="E338" s="107">
        <v>125.715</v>
      </c>
      <c r="F338" s="107">
        <v>745.51199999999994</v>
      </c>
      <c r="G338" s="107">
        <v>487.34500000000003</v>
      </c>
      <c r="H338" s="107">
        <v>-403.27300000000002</v>
      </c>
      <c r="I338" s="107">
        <v>-151.38800000000001</v>
      </c>
      <c r="J338" s="107">
        <v>240.60900000000001</v>
      </c>
      <c r="K338" s="107">
        <v>-23.52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16.937000000000001</v>
      </c>
      <c r="C341" s="106">
        <v>23.896999999999998</v>
      </c>
      <c r="D341" s="106">
        <v>21.879000000000001</v>
      </c>
      <c r="E341" s="106">
        <v>19.526</v>
      </c>
      <c r="F341" s="106">
        <v>22.957000000000001</v>
      </c>
      <c r="G341" s="106">
        <v>26.222999999999999</v>
      </c>
      <c r="H341" s="106">
        <v>21.251000000000001</v>
      </c>
      <c r="I341" s="106">
        <v>12.426</v>
      </c>
      <c r="J341" s="106">
        <v>7.1029999999999998</v>
      </c>
      <c r="K341" s="106">
        <v>8.8190000000000008</v>
      </c>
      <c r="L341" s="10"/>
    </row>
    <row r="342" spans="1:13" ht="19.899999999999999" customHeight="1" x14ac:dyDescent="0.25">
      <c r="A342" s="8" t="s">
        <v>274</v>
      </c>
      <c r="B342" s="105">
        <v>26.033000000000001</v>
      </c>
      <c r="C342" s="105">
        <v>20.469000000000001</v>
      </c>
      <c r="D342" s="105">
        <v>38.771999999999998</v>
      </c>
      <c r="E342" s="105">
        <v>31.280999999999999</v>
      </c>
      <c r="F342" s="105">
        <v>6.2409999999999997</v>
      </c>
      <c r="G342" s="105">
        <v>4.4359999999999999</v>
      </c>
      <c r="H342" s="105">
        <v>24.277000000000001</v>
      </c>
      <c r="I342" s="105">
        <v>1.296</v>
      </c>
      <c r="J342" s="105">
        <v>0</v>
      </c>
      <c r="K342" s="105">
        <v>0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105.04900000000001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340</v>
      </c>
      <c r="C352" s="97" t="s">
        <v>340</v>
      </c>
      <c r="D352" s="97" t="s">
        <v>340</v>
      </c>
      <c r="E352" s="97" t="s">
        <v>340</v>
      </c>
      <c r="F352" s="97" t="s">
        <v>340</v>
      </c>
      <c r="G352" s="97" t="s">
        <v>340</v>
      </c>
      <c r="H352" s="97" t="s">
        <v>340</v>
      </c>
      <c r="I352" s="97" t="s">
        <v>340</v>
      </c>
      <c r="J352" s="97" t="s">
        <v>340</v>
      </c>
      <c r="K352" s="97" t="s">
        <v>340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6" t="s">
        <v>3744</v>
      </c>
      <c r="F355" s="106" t="s">
        <v>3622</v>
      </c>
      <c r="G355" s="106" t="s">
        <v>3623</v>
      </c>
      <c r="H355" s="106" t="s">
        <v>3624</v>
      </c>
      <c r="I355" s="106">
        <v>0</v>
      </c>
      <c r="J355" s="106" t="s">
        <v>3626</v>
      </c>
      <c r="K355" s="106" t="s">
        <v>3627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77.027000000000001</v>
      </c>
      <c r="G357" s="106">
        <v>304.79700000000003</v>
      </c>
      <c r="H357" s="106">
        <v>16.329999999999998</v>
      </c>
      <c r="I357" s="106">
        <v>0</v>
      </c>
      <c r="J357" s="106">
        <v>25.826000000000001</v>
      </c>
      <c r="K357" s="106">
        <v>19.75</v>
      </c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5" t="s">
        <v>3745</v>
      </c>
      <c r="F358" s="105" t="s">
        <v>3746</v>
      </c>
      <c r="G358" s="105" t="s">
        <v>3747</v>
      </c>
      <c r="H358" s="105" t="s">
        <v>3748</v>
      </c>
      <c r="I358" s="105">
        <v>0</v>
      </c>
      <c r="J358" s="105" t="s">
        <v>3749</v>
      </c>
      <c r="K358" s="105" t="s">
        <v>3750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7" t="s">
        <v>3751</v>
      </c>
      <c r="F360" s="107" t="s">
        <v>3752</v>
      </c>
      <c r="G360" s="107" t="s">
        <v>3753</v>
      </c>
      <c r="H360" s="107" t="s">
        <v>3754</v>
      </c>
      <c r="I360" s="107">
        <v>0</v>
      </c>
      <c r="J360" s="107" t="s">
        <v>3755</v>
      </c>
      <c r="K360" s="107" t="s">
        <v>3756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5" t="s">
        <v>3757</v>
      </c>
      <c r="F362" s="105" t="s">
        <v>3758</v>
      </c>
      <c r="G362" s="105">
        <v>725.33900000000006</v>
      </c>
      <c r="H362" s="105">
        <v>797.654</v>
      </c>
      <c r="I362" s="105">
        <v>0</v>
      </c>
      <c r="J362" s="105">
        <v>495.37900000000002</v>
      </c>
      <c r="K362" s="105">
        <v>434.08699999999999</v>
      </c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385.2</v>
      </c>
      <c r="F363" s="106">
        <v>158.44200000000001</v>
      </c>
      <c r="G363" s="106">
        <v>17.102</v>
      </c>
      <c r="H363" s="106">
        <v>10.282</v>
      </c>
      <c r="I363" s="106">
        <v>0</v>
      </c>
      <c r="J363" s="106">
        <v>2.8719999999999999</v>
      </c>
      <c r="K363" s="106">
        <v>5.4969999999999999</v>
      </c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5">
        <v>476.8</v>
      </c>
      <c r="F364" s="105">
        <v>419.90699999999998</v>
      </c>
      <c r="G364" s="105">
        <v>631.18100000000004</v>
      </c>
      <c r="H364" s="105">
        <v>356.97199999999998</v>
      </c>
      <c r="I364" s="105">
        <v>0</v>
      </c>
      <c r="J364" s="105">
        <v>212.89</v>
      </c>
      <c r="K364" s="105">
        <v>185.02099999999999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22.957000000000001</v>
      </c>
      <c r="G366" s="105">
        <v>26.222999999999999</v>
      </c>
      <c r="H366" s="105">
        <v>21.251000000000001</v>
      </c>
      <c r="I366" s="105">
        <v>0</v>
      </c>
      <c r="J366" s="105">
        <v>7.1029999999999998</v>
      </c>
      <c r="K366" s="105">
        <v>8.8190000000000008</v>
      </c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6">
        <v>375</v>
      </c>
      <c r="F367" s="106">
        <v>311.13400000000001</v>
      </c>
      <c r="G367" s="106">
        <v>266.17599999999999</v>
      </c>
      <c r="H367" s="106">
        <v>265.85500000000002</v>
      </c>
      <c r="I367" s="106">
        <v>0</v>
      </c>
      <c r="J367" s="106">
        <v>217.92599999999999</v>
      </c>
      <c r="K367" s="106">
        <v>199.727</v>
      </c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5">
        <v>203</v>
      </c>
      <c r="F368" s="105">
        <v>136.53299999999999</v>
      </c>
      <c r="G368" s="105">
        <v>113.623</v>
      </c>
      <c r="H368" s="105">
        <v>103.619</v>
      </c>
      <c r="I368" s="105">
        <v>0</v>
      </c>
      <c r="J368" s="105">
        <v>77.206000000000003</v>
      </c>
      <c r="K368" s="105">
        <v>96.664000000000001</v>
      </c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6">
        <v>560</v>
      </c>
      <c r="F369" s="106">
        <v>218.08699999999999</v>
      </c>
      <c r="G369" s="106">
        <v>268.95100000000002</v>
      </c>
      <c r="H369" s="106">
        <v>137.702</v>
      </c>
      <c r="I369" s="106">
        <v>0</v>
      </c>
      <c r="J369" s="106">
        <v>114.093</v>
      </c>
      <c r="K369" s="106">
        <v>103.967</v>
      </c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4" t="s">
        <v>3751</v>
      </c>
      <c r="F373" s="104" t="s">
        <v>3752</v>
      </c>
      <c r="G373" s="104" t="s">
        <v>3753</v>
      </c>
      <c r="H373" s="104" t="s">
        <v>3754</v>
      </c>
      <c r="I373" s="104">
        <v>0</v>
      </c>
      <c r="J373" s="104" t="s">
        <v>3755</v>
      </c>
      <c r="K373" s="104" t="s">
        <v>3756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91.040999999999997</v>
      </c>
      <c r="C375" s="106">
        <v>94.51</v>
      </c>
      <c r="D375" s="106">
        <v>107.84699999999999</v>
      </c>
      <c r="E375" s="106">
        <v>94.013999999999996</v>
      </c>
      <c r="F375" s="106">
        <v>62.289000000000001</v>
      </c>
      <c r="G375" s="106">
        <v>44.938000000000002</v>
      </c>
      <c r="H375" s="106">
        <v>45.170999999999999</v>
      </c>
      <c r="I375" s="106">
        <v>33.335000000000001</v>
      </c>
      <c r="J375" s="106">
        <v>22.587</v>
      </c>
      <c r="K375" s="106">
        <v>23.725000000000001</v>
      </c>
      <c r="L375" s="10"/>
    </row>
    <row r="376" spans="1:13" ht="19.899999999999999" customHeight="1" x14ac:dyDescent="0.25">
      <c r="A376" s="8" t="s">
        <v>297</v>
      </c>
      <c r="B376" s="105">
        <v>14.78</v>
      </c>
      <c r="C376" s="105">
        <v>15.89</v>
      </c>
      <c r="D376" s="105">
        <v>21.212</v>
      </c>
      <c r="E376" s="105">
        <v>18.024999999999999</v>
      </c>
      <c r="F376" s="105">
        <v>13.27</v>
      </c>
      <c r="G376" s="105">
        <v>9.516</v>
      </c>
      <c r="H376" s="105">
        <v>8.5809999999999995</v>
      </c>
      <c r="I376" s="105">
        <v>6.28</v>
      </c>
      <c r="J376" s="105">
        <v>6.1760000000000002</v>
      </c>
      <c r="K376" s="105">
        <v>4.9660000000000002</v>
      </c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7.7859999999999996</v>
      </c>
      <c r="G377" s="106">
        <v>12.28</v>
      </c>
      <c r="H377" s="106">
        <v>10.195</v>
      </c>
      <c r="I377" s="106">
        <v>12.061999999999999</v>
      </c>
      <c r="J377" s="106">
        <v>13.141</v>
      </c>
      <c r="K377" s="106">
        <v>13.532</v>
      </c>
      <c r="L377" s="10"/>
    </row>
    <row r="378" spans="1:13" ht="19.899999999999999" customHeight="1" x14ac:dyDescent="0.25">
      <c r="A378" s="8" t="s">
        <v>299</v>
      </c>
      <c r="B378" s="105">
        <v>33.680999999999997</v>
      </c>
      <c r="C378" s="105">
        <v>40.767000000000003</v>
      </c>
      <c r="D378" s="105">
        <v>29.248000000000001</v>
      </c>
      <c r="E378" s="105">
        <v>22.088999999999999</v>
      </c>
      <c r="F378" s="105">
        <v>53.771999999999998</v>
      </c>
      <c r="G378" s="105">
        <v>3.8490000000000002</v>
      </c>
      <c r="H378" s="105">
        <v>6.1349999999999998</v>
      </c>
      <c r="I378" s="105">
        <v>24.216999999999999</v>
      </c>
      <c r="J378" s="105">
        <v>12.685</v>
      </c>
      <c r="K378" s="105">
        <v>6.218</v>
      </c>
      <c r="L378" s="9"/>
    </row>
    <row r="379" spans="1:13" ht="19.899999999999999" customHeight="1" x14ac:dyDescent="0.25">
      <c r="A379" s="6" t="s">
        <v>300</v>
      </c>
      <c r="B379" s="106">
        <v>40.058999999999997</v>
      </c>
      <c r="C379" s="106">
        <v>-2.3199999999999998</v>
      </c>
      <c r="D379" s="106">
        <v>12.585000000000001</v>
      </c>
      <c r="E379" s="106">
        <v>72.305000000000007</v>
      </c>
      <c r="F379" s="106">
        <v>3.2789999999999999</v>
      </c>
      <c r="G379" s="106">
        <v>25.911999999999999</v>
      </c>
      <c r="H379" s="106">
        <v>-9.2189999999999994</v>
      </c>
      <c r="I379" s="106">
        <v>-9.8089999999999993</v>
      </c>
      <c r="J379" s="106">
        <v>-12.132</v>
      </c>
      <c r="K379" s="106">
        <v>-5.5789999999999997</v>
      </c>
      <c r="L379" s="10"/>
    </row>
    <row r="380" spans="1:13" ht="19.899999999999999" customHeight="1" x14ac:dyDescent="0.25">
      <c r="A380" s="8" t="s">
        <v>301</v>
      </c>
      <c r="B380" s="105">
        <v>1.96</v>
      </c>
      <c r="C380" s="105">
        <v>2.0779999999999998</v>
      </c>
      <c r="D380" s="105">
        <v>2.0619999999999998</v>
      </c>
      <c r="E380" s="105">
        <v>2.0529999999999999</v>
      </c>
      <c r="F380" s="105">
        <v>2.319</v>
      </c>
      <c r="G380" s="105">
        <v>1.8169999999999999</v>
      </c>
      <c r="H380" s="105">
        <v>1.8480000000000001</v>
      </c>
      <c r="I380" s="105">
        <v>1.849</v>
      </c>
      <c r="J380" s="105">
        <v>2.2229999999999999</v>
      </c>
      <c r="K380" s="105">
        <v>2.4260000000000002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340</v>
      </c>
      <c r="C387" s="97" t="s">
        <v>340</v>
      </c>
      <c r="D387" s="97" t="s">
        <v>340</v>
      </c>
      <c r="E387" s="97" t="s">
        <v>340</v>
      </c>
      <c r="F387" s="97" t="s">
        <v>340</v>
      </c>
      <c r="G387" s="97" t="s">
        <v>340</v>
      </c>
      <c r="H387" s="97" t="s">
        <v>340</v>
      </c>
      <c r="I387" s="97" t="s">
        <v>340</v>
      </c>
      <c r="J387" s="97" t="s">
        <v>340</v>
      </c>
      <c r="K387" s="97" t="s">
        <v>340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116.962</v>
      </c>
      <c r="C390" s="106">
        <v>116.875</v>
      </c>
      <c r="D390" s="106">
        <v>116.753</v>
      </c>
      <c r="E390" s="106">
        <v>116.672</v>
      </c>
      <c r="F390" s="106">
        <v>116.58799999999999</v>
      </c>
      <c r="G390" s="106">
        <v>100.512</v>
      </c>
      <c r="H390" s="106">
        <v>100.416</v>
      </c>
      <c r="I390" s="106">
        <v>100.21899999999999</v>
      </c>
      <c r="J390" s="106">
        <v>99.938000000000002</v>
      </c>
      <c r="K390" s="106">
        <v>99.691000000000003</v>
      </c>
      <c r="L390" s="10"/>
    </row>
    <row r="391" spans="1:12" ht="19.899999999999999" customHeight="1" x14ac:dyDescent="0.25">
      <c r="A391" s="8" t="s">
        <v>305</v>
      </c>
      <c r="B391" s="105">
        <v>116.962</v>
      </c>
      <c r="C391" s="105">
        <v>116.875</v>
      </c>
      <c r="D391" s="105">
        <v>116.753</v>
      </c>
      <c r="E391" s="105">
        <v>116.672</v>
      </c>
      <c r="F391" s="105">
        <v>116.58799999999999</v>
      </c>
      <c r="G391" s="105">
        <v>100.512</v>
      </c>
      <c r="H391" s="105">
        <v>100.416</v>
      </c>
      <c r="I391" s="105">
        <v>100.21899999999999</v>
      </c>
      <c r="J391" s="105">
        <v>99.938000000000002</v>
      </c>
      <c r="K391" s="105">
        <v>99.691000000000003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9</v>
      </c>
      <c r="C393" s="105">
        <v>9</v>
      </c>
      <c r="D393" s="105">
        <v>9</v>
      </c>
      <c r="E393" s="105">
        <v>9</v>
      </c>
      <c r="F393" s="105">
        <v>9</v>
      </c>
      <c r="G393" s="105">
        <v>9</v>
      </c>
      <c r="H393" s="105">
        <v>9</v>
      </c>
      <c r="I393" s="105">
        <v>9</v>
      </c>
      <c r="J393" s="105">
        <v>9</v>
      </c>
      <c r="K393" s="105">
        <v>9</v>
      </c>
      <c r="L393" s="12"/>
    </row>
    <row r="394" spans="1:12" ht="19.899999999999999" customHeight="1" x14ac:dyDescent="0.25">
      <c r="A394" s="6" t="s">
        <v>308</v>
      </c>
      <c r="B394" s="106">
        <v>551.48699999999997</v>
      </c>
      <c r="C394" s="106">
        <v>454.20600000000002</v>
      </c>
      <c r="D394" s="106">
        <v>381.06299999999999</v>
      </c>
      <c r="E394" s="106">
        <v>49.366</v>
      </c>
      <c r="F394" s="106">
        <v>104.94199999999999</v>
      </c>
      <c r="G394" s="106">
        <v>73.933999999999997</v>
      </c>
      <c r="H394" s="106">
        <v>66.78</v>
      </c>
      <c r="I394" s="106">
        <v>57.889000000000003</v>
      </c>
      <c r="J394" s="106">
        <v>45.787999999999997</v>
      </c>
      <c r="K394" s="106">
        <v>39.753</v>
      </c>
      <c r="L394" s="10"/>
    </row>
    <row r="395" spans="1:12" ht="19.899999999999999" customHeight="1" x14ac:dyDescent="0.25">
      <c r="A395" s="8" t="s">
        <v>309</v>
      </c>
      <c r="B395" s="105">
        <v>79.168000000000006</v>
      </c>
      <c r="C395" s="105">
        <v>83.111999999999995</v>
      </c>
      <c r="D395" s="105">
        <v>55.726999999999997</v>
      </c>
      <c r="E395" s="105">
        <v>7.9470000000000001</v>
      </c>
      <c r="F395" s="105">
        <v>12.836</v>
      </c>
      <c r="G395" s="105">
        <v>14.462</v>
      </c>
      <c r="H395" s="105">
        <v>13.869</v>
      </c>
      <c r="I395" s="105">
        <v>12.849</v>
      </c>
      <c r="J395" s="105">
        <v>9.4760000000000009</v>
      </c>
      <c r="K395" s="105">
        <v>8.8170000000000002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238</v>
      </c>
      <c r="C397" s="105">
        <v>74</v>
      </c>
      <c r="D397" s="105">
        <v>359</v>
      </c>
      <c r="E397" s="105">
        <v>206</v>
      </c>
      <c r="F397" s="105">
        <v>231</v>
      </c>
      <c r="G397" s="105">
        <v>289</v>
      </c>
      <c r="H397" s="105">
        <v>127</v>
      </c>
      <c r="I397" s="105">
        <v>276</v>
      </c>
      <c r="J397" s="105">
        <v>1.0489999999999999</v>
      </c>
      <c r="K397" s="105">
        <v>147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1"/>
    </row>
    <row r="399" spans="1:12" ht="19.899999999999999" customHeight="1" x14ac:dyDescent="0.25">
      <c r="A399" s="8" t="s">
        <v>313</v>
      </c>
      <c r="B399" s="105">
        <v>40.058999999999997</v>
      </c>
      <c r="C399" s="105">
        <v>-2.3199999999999998</v>
      </c>
      <c r="D399" s="105">
        <v>12.585000000000001</v>
      </c>
      <c r="E399" s="105">
        <v>72.305000000000007</v>
      </c>
      <c r="F399" s="105">
        <v>3.2789999999999999</v>
      </c>
      <c r="G399" s="105">
        <v>25.911999999999999</v>
      </c>
      <c r="H399" s="105">
        <v>-9.2189999999999994</v>
      </c>
      <c r="I399" s="105">
        <v>-9.8089999999999993</v>
      </c>
      <c r="J399" s="105">
        <v>-12.132</v>
      </c>
      <c r="K399" s="105">
        <v>-5.5789999999999997</v>
      </c>
      <c r="L399" s="9"/>
    </row>
    <row r="400" spans="1:12" ht="19.899999999999999" customHeight="1" x14ac:dyDescent="0.25">
      <c r="A400" s="6" t="s">
        <v>314</v>
      </c>
      <c r="B400" s="106">
        <v>203.64</v>
      </c>
      <c r="C400" s="106">
        <v>328.39800000000002</v>
      </c>
      <c r="D400" s="106">
        <v>239.46799999999999</v>
      </c>
      <c r="E400" s="106">
        <v>144.64699999999999</v>
      </c>
      <c r="F400" s="106">
        <v>291.81</v>
      </c>
      <c r="G400" s="106">
        <v>138.73099999999999</v>
      </c>
      <c r="H400" s="106">
        <v>258.27300000000002</v>
      </c>
      <c r="I400" s="106">
        <v>172.93899999999999</v>
      </c>
      <c r="J400" s="106">
        <v>123.947</v>
      </c>
      <c r="K400" s="106">
        <v>101.703</v>
      </c>
      <c r="L400" s="10"/>
    </row>
    <row r="401" spans="1:12" ht="19.899999999999999" customHeight="1" x14ac:dyDescent="0.25">
      <c r="A401" s="8" t="s">
        <v>315</v>
      </c>
      <c r="B401" s="105">
        <v>1.96</v>
      </c>
      <c r="C401" s="105">
        <v>2.0779999999999998</v>
      </c>
      <c r="D401" s="105">
        <v>2.0619999999999998</v>
      </c>
      <c r="E401" s="105">
        <v>2.0529999999999999</v>
      </c>
      <c r="F401" s="105">
        <v>2.319</v>
      </c>
      <c r="G401" s="105">
        <v>1.8169999999999999</v>
      </c>
      <c r="H401" s="105">
        <v>1.8480000000000001</v>
      </c>
      <c r="I401" s="105">
        <v>1.849</v>
      </c>
      <c r="J401" s="105">
        <v>2.2229999999999999</v>
      </c>
      <c r="K401" s="105">
        <v>2.4260000000000002</v>
      </c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6">
        <v>0</v>
      </c>
      <c r="F402" s="106">
        <v>0</v>
      </c>
      <c r="G402" s="106">
        <v>0</v>
      </c>
      <c r="H402" s="106">
        <v>0</v>
      </c>
      <c r="I402" s="106">
        <v>0</v>
      </c>
      <c r="J402" s="106">
        <v>0</v>
      </c>
      <c r="K402" s="106">
        <v>0</v>
      </c>
      <c r="L402" s="11"/>
    </row>
    <row r="403" spans="1:12" ht="19.899999999999999" customHeight="1" x14ac:dyDescent="0.25">
      <c r="A403" s="8" t="s">
        <v>317</v>
      </c>
      <c r="B403" s="105">
        <v>152.39699999999999</v>
      </c>
      <c r="C403" s="105">
        <v>65.224000000000004</v>
      </c>
      <c r="D403" s="105">
        <v>61.462000000000003</v>
      </c>
      <c r="E403" s="105">
        <v>150.625</v>
      </c>
      <c r="F403" s="105">
        <v>148.08600000000001</v>
      </c>
      <c r="G403" s="105">
        <v>41.177999999999997</v>
      </c>
      <c r="H403" s="105">
        <v>43.180999999999997</v>
      </c>
      <c r="I403" s="105">
        <v>43.25</v>
      </c>
      <c r="J403" s="105">
        <v>20.841999999999999</v>
      </c>
      <c r="K403" s="105">
        <v>25.08</v>
      </c>
      <c r="L403" s="9"/>
    </row>
    <row r="404" spans="1:12" ht="19.899999999999999" customHeight="1" x14ac:dyDescent="0.25">
      <c r="A404" s="6" t="s">
        <v>318</v>
      </c>
      <c r="B404" s="106" t="s">
        <v>3759</v>
      </c>
      <c r="C404" s="106" t="s">
        <v>3760</v>
      </c>
      <c r="D404" s="106" t="s">
        <v>3761</v>
      </c>
      <c r="E404" s="106" t="s">
        <v>3762</v>
      </c>
      <c r="F404" s="106" t="s">
        <v>3763</v>
      </c>
      <c r="G404" s="106">
        <v>735.26</v>
      </c>
      <c r="H404" s="106" t="s">
        <v>3764</v>
      </c>
      <c r="I404" s="106">
        <v>689.26700000000005</v>
      </c>
      <c r="J404" s="106">
        <v>422.95600000000002</v>
      </c>
      <c r="K404" s="106">
        <v>515.41</v>
      </c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2"/>
    </row>
    <row r="406" spans="1:12" ht="19.899999999999999" customHeight="1" x14ac:dyDescent="0.25">
      <c r="A406" s="6" t="s">
        <v>320</v>
      </c>
      <c r="B406" s="106">
        <v>329.87099999999998</v>
      </c>
      <c r="C406" s="106">
        <v>184.55600000000001</v>
      </c>
      <c r="D406" s="106">
        <v>75.781999999999996</v>
      </c>
      <c r="E406" s="106">
        <v>85.710999999999999</v>
      </c>
      <c r="F406" s="106">
        <v>98.546000000000006</v>
      </c>
      <c r="G406" s="106">
        <v>62.177</v>
      </c>
      <c r="H406" s="106">
        <v>59.908000000000001</v>
      </c>
      <c r="I406" s="106">
        <v>45.462000000000003</v>
      </c>
      <c r="J406" s="106">
        <v>46.052</v>
      </c>
      <c r="K406" s="106">
        <v>34.347999999999999</v>
      </c>
      <c r="L406" s="10"/>
    </row>
    <row r="407" spans="1:12" ht="19.899999999999999" customHeight="1" x14ac:dyDescent="0.25">
      <c r="A407" s="8" t="s">
        <v>321</v>
      </c>
      <c r="B407" s="105">
        <v>0</v>
      </c>
      <c r="C407" s="105">
        <v>0</v>
      </c>
      <c r="D407" s="105">
        <v>0</v>
      </c>
      <c r="E407" s="105">
        <v>0</v>
      </c>
      <c r="F407" s="105">
        <v>0</v>
      </c>
      <c r="G407" s="105">
        <v>0</v>
      </c>
      <c r="H407" s="105">
        <v>0</v>
      </c>
      <c r="I407" s="105">
        <v>0</v>
      </c>
      <c r="J407" s="105">
        <v>0</v>
      </c>
      <c r="K407" s="105">
        <v>0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3649</v>
      </c>
      <c r="C409" s="105" t="s">
        <v>3650</v>
      </c>
      <c r="D409" s="105" t="s">
        <v>3651</v>
      </c>
      <c r="E409" s="105" t="s">
        <v>3652</v>
      </c>
      <c r="F409" s="105" t="s">
        <v>3653</v>
      </c>
      <c r="G409" s="105" t="s">
        <v>3654</v>
      </c>
      <c r="H409" s="105" t="s">
        <v>3655</v>
      </c>
      <c r="I409" s="105" t="s">
        <v>3656</v>
      </c>
      <c r="J409" s="105" t="s">
        <v>3657</v>
      </c>
      <c r="K409" s="105" t="s">
        <v>3658</v>
      </c>
      <c r="L409" s="12"/>
    </row>
    <row r="410" spans="1:12" ht="19.899999999999999" customHeight="1" x14ac:dyDescent="0.25">
      <c r="A410" s="6" t="s">
        <v>324</v>
      </c>
      <c r="B410" s="106">
        <v>9</v>
      </c>
      <c r="C410" s="106">
        <v>8</v>
      </c>
      <c r="D410" s="106">
        <v>8</v>
      </c>
      <c r="E410" s="106">
        <v>9</v>
      </c>
      <c r="F410" s="106">
        <v>2</v>
      </c>
      <c r="G410" s="106">
        <v>2</v>
      </c>
      <c r="H410" s="106">
        <v>2</v>
      </c>
      <c r="I410" s="106">
        <v>2</v>
      </c>
      <c r="J410" s="106">
        <v>9</v>
      </c>
      <c r="K410" s="106">
        <v>9</v>
      </c>
      <c r="L410" s="11"/>
    </row>
    <row r="411" spans="1:12" ht="19.899999999999999" customHeight="1" x14ac:dyDescent="0.25">
      <c r="A411" s="8" t="s">
        <v>325</v>
      </c>
      <c r="B411" s="105">
        <v>7.1390000000000002</v>
      </c>
      <c r="C411" s="105">
        <v>8.3119999999999994</v>
      </c>
      <c r="D411" s="105">
        <v>9.7870000000000008</v>
      </c>
      <c r="E411" s="105">
        <v>11.226000000000001</v>
      </c>
      <c r="F411" s="105">
        <v>9.8119999999999994</v>
      </c>
      <c r="G411" s="105">
        <v>8.2810000000000006</v>
      </c>
      <c r="H411" s="105">
        <v>7.452</v>
      </c>
      <c r="I411" s="105">
        <v>4.5819999999999999</v>
      </c>
      <c r="J411" s="105">
        <v>3.6739999999999999</v>
      </c>
      <c r="K411" s="105">
        <v>2.9049999999999998</v>
      </c>
      <c r="L411" s="9"/>
    </row>
    <row r="412" spans="1:12" ht="19.899999999999999" customHeight="1" x14ac:dyDescent="0.25">
      <c r="A412" s="6" t="s">
        <v>326</v>
      </c>
      <c r="B412" s="106">
        <v>7.008</v>
      </c>
      <c r="C412" s="106">
        <v>8.391</v>
      </c>
      <c r="D412" s="106">
        <v>8.0449999999999999</v>
      </c>
      <c r="E412" s="106">
        <v>11.327</v>
      </c>
      <c r="F412" s="106">
        <v>9.3339999999999996</v>
      </c>
      <c r="G412" s="106">
        <v>7.2409999999999997</v>
      </c>
      <c r="H412" s="106">
        <v>8.3160000000000007</v>
      </c>
      <c r="I412" s="106">
        <v>5.3049999999999997</v>
      </c>
      <c r="J412" s="106">
        <v>3.6549999999999998</v>
      </c>
      <c r="K412" s="106">
        <v>3.1019999999999999</v>
      </c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5" t="s">
        <v>1163</v>
      </c>
      <c r="I413" s="105" t="s">
        <v>1163</v>
      </c>
      <c r="J413" s="105" t="s">
        <v>1163</v>
      </c>
      <c r="K413" s="105" t="s">
        <v>1163</v>
      </c>
      <c r="L413" s="12"/>
    </row>
    <row r="414" spans="1:12" ht="19.899999999999999" customHeight="1" x14ac:dyDescent="0.25">
      <c r="A414" s="6" t="s">
        <v>328</v>
      </c>
      <c r="B414" s="106">
        <v>907.42200000000003</v>
      </c>
      <c r="C414" s="106">
        <v>714.08100000000002</v>
      </c>
      <c r="D414" s="106">
        <v>685.947</v>
      </c>
      <c r="E414" s="106">
        <v>536.85299999999995</v>
      </c>
      <c r="F414" s="106">
        <v>586.12199999999996</v>
      </c>
      <c r="G414" s="106">
        <v>361.03899999999999</v>
      </c>
      <c r="H414" s="106">
        <v>310.226</v>
      </c>
      <c r="I414" s="106">
        <v>309.767</v>
      </c>
      <c r="J414" s="106">
        <v>190.524</v>
      </c>
      <c r="K414" s="106">
        <v>153.44</v>
      </c>
      <c r="L414" s="10"/>
    </row>
    <row r="415" spans="1:12" ht="19.899999999999999" customHeight="1" x14ac:dyDescent="0.25">
      <c r="A415" s="8" t="s">
        <v>329</v>
      </c>
      <c r="B415" s="105">
        <v>375.471</v>
      </c>
      <c r="C415" s="105">
        <v>318.08600000000001</v>
      </c>
      <c r="D415" s="105">
        <v>161.047</v>
      </c>
      <c r="E415" s="105">
        <v>226.708</v>
      </c>
      <c r="F415" s="105">
        <v>218.68600000000001</v>
      </c>
      <c r="G415" s="105">
        <v>327.39699999999999</v>
      </c>
      <c r="H415" s="105">
        <v>218.529</v>
      </c>
      <c r="I415" s="105">
        <v>181.15899999999999</v>
      </c>
      <c r="J415" s="105">
        <v>141.54499999999999</v>
      </c>
      <c r="K415" s="105">
        <v>169.54</v>
      </c>
      <c r="L415" s="9"/>
    </row>
    <row r="416" spans="1:12" ht="19.899999999999999" customHeight="1" x14ac:dyDescent="0.25">
      <c r="A416" s="6" t="s">
        <v>330</v>
      </c>
      <c r="B416" s="106">
        <v>303.79899999999998</v>
      </c>
      <c r="C416" s="106">
        <v>215.874</v>
      </c>
      <c r="D416" s="106">
        <v>305.65800000000002</v>
      </c>
      <c r="E416" s="106">
        <v>348.71199999999999</v>
      </c>
      <c r="F416" s="106">
        <v>574.95899999999995</v>
      </c>
      <c r="G416" s="106">
        <v>606.05799999999999</v>
      </c>
      <c r="H416" s="106">
        <v>567.08500000000004</v>
      </c>
      <c r="I416" s="106">
        <v>588.42200000000003</v>
      </c>
      <c r="J416" s="106">
        <v>342.15499999999997</v>
      </c>
      <c r="K416" s="106">
        <v>280.92099999999999</v>
      </c>
      <c r="L416" s="10"/>
    </row>
    <row r="417" spans="1:12" ht="19.899999999999999" customHeight="1" x14ac:dyDescent="0.25">
      <c r="A417" s="8" t="s">
        <v>331</v>
      </c>
      <c r="B417" s="105" t="s">
        <v>3765</v>
      </c>
      <c r="C417" s="105" t="s">
        <v>3766</v>
      </c>
      <c r="D417" s="105" t="s">
        <v>3767</v>
      </c>
      <c r="E417" s="105" t="s">
        <v>3768</v>
      </c>
      <c r="F417" s="105" t="s">
        <v>3769</v>
      </c>
      <c r="G417" s="105">
        <v>300</v>
      </c>
      <c r="H417" s="105">
        <v>0</v>
      </c>
      <c r="I417" s="105">
        <v>0</v>
      </c>
      <c r="J417" s="105">
        <v>0</v>
      </c>
      <c r="K417" s="105">
        <v>0</v>
      </c>
      <c r="L417" s="9"/>
    </row>
    <row r="418" spans="1:12" ht="19.899999999999999" customHeight="1" x14ac:dyDescent="0.25">
      <c r="A418" s="6" t="s">
        <v>332</v>
      </c>
      <c r="B418" s="106">
        <v>52.408000000000001</v>
      </c>
      <c r="C418" s="106">
        <v>15.707000000000001</v>
      </c>
      <c r="D418" s="106">
        <v>15.637</v>
      </c>
      <c r="E418" s="106">
        <v>17.658000000000001</v>
      </c>
      <c r="F418" s="106">
        <v>27.253</v>
      </c>
      <c r="G418" s="106">
        <v>16.405999999999999</v>
      </c>
      <c r="H418" s="106">
        <v>23.289000000000001</v>
      </c>
      <c r="I418" s="106">
        <v>17.231999999999999</v>
      </c>
      <c r="J418" s="106">
        <v>7.49</v>
      </c>
      <c r="K418" s="106">
        <v>31.753</v>
      </c>
      <c r="L418" s="10"/>
    </row>
    <row r="419" spans="1:12" ht="19.899999999999999" customHeight="1" x14ac:dyDescent="0.25">
      <c r="A419" s="8" t="s">
        <v>333</v>
      </c>
      <c r="B419" s="105">
        <v>100.221</v>
      </c>
      <c r="C419" s="105">
        <v>33.402000000000001</v>
      </c>
      <c r="D419" s="105">
        <v>38.149000000000001</v>
      </c>
      <c r="E419" s="105">
        <v>44.807000000000002</v>
      </c>
      <c r="F419" s="105">
        <v>85.548000000000002</v>
      </c>
      <c r="G419" s="105">
        <v>33.465000000000003</v>
      </c>
      <c r="H419" s="105">
        <v>22.795000000000002</v>
      </c>
      <c r="I419" s="105">
        <v>4.2329999999999997</v>
      </c>
      <c r="J419" s="105">
        <v>2.702</v>
      </c>
      <c r="K419" s="105">
        <v>3.754</v>
      </c>
      <c r="L419" s="9"/>
    </row>
    <row r="420" spans="1:12" ht="19.899999999999999" customHeight="1" x14ac:dyDescent="0.25">
      <c r="A420" s="6" t="s">
        <v>334</v>
      </c>
      <c r="B420" s="106" t="s">
        <v>3770</v>
      </c>
      <c r="C420" s="106" t="s">
        <v>3771</v>
      </c>
      <c r="D420" s="106" t="s">
        <v>3772</v>
      </c>
      <c r="E420" s="106" t="s">
        <v>3773</v>
      </c>
      <c r="F420" s="106" t="s">
        <v>3774</v>
      </c>
      <c r="G420" s="106" t="s">
        <v>3775</v>
      </c>
      <c r="H420" s="106" t="s">
        <v>3776</v>
      </c>
      <c r="I420" s="106">
        <v>789.63400000000001</v>
      </c>
      <c r="J420" s="106">
        <v>275.19600000000003</v>
      </c>
      <c r="K420" s="106">
        <v>922.57799999999997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0" max="20" width="12.1406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5568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3355</v>
      </c>
      <c r="C5" s="97" t="s">
        <v>3355</v>
      </c>
      <c r="D5" s="97" t="s">
        <v>3355</v>
      </c>
      <c r="E5" s="97" t="s">
        <v>3355</v>
      </c>
      <c r="F5" s="97" t="s">
        <v>3355</v>
      </c>
      <c r="G5" s="97" t="s">
        <v>3355</v>
      </c>
      <c r="H5" s="97" t="s">
        <v>3355</v>
      </c>
      <c r="I5" s="97" t="s">
        <v>3355</v>
      </c>
      <c r="J5" s="97" t="s">
        <v>3355</v>
      </c>
      <c r="K5" s="97" t="s">
        <v>3355</v>
      </c>
      <c r="L5" s="2"/>
      <c r="N5" s="4" t="s">
        <v>344</v>
      </c>
      <c r="O5" s="22">
        <v>2.99</v>
      </c>
      <c r="P5" s="21">
        <v>2.4500000000000002</v>
      </c>
      <c r="Q5" s="22">
        <v>2.82</v>
      </c>
      <c r="R5" s="21" t="e">
        <v>#N/A</v>
      </c>
      <c r="S5" s="22" t="e">
        <v>#N/A</v>
      </c>
      <c r="T5" s="21" t="e">
        <v>#N/A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0.98</v>
      </c>
      <c r="P6" s="21">
        <v>1.02</v>
      </c>
      <c r="Q6" s="22">
        <v>1.1000000000000001</v>
      </c>
      <c r="R6" s="21" t="e">
        <v>#N/A</v>
      </c>
      <c r="S6" s="22" t="e">
        <v>#N/A</v>
      </c>
      <c r="T6" s="21" t="e">
        <v>#N/A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2">
        <v>294.62</v>
      </c>
      <c r="P7" s="21">
        <v>313.06</v>
      </c>
      <c r="Q7" s="22">
        <v>296.58</v>
      </c>
      <c r="R7" s="21" t="e">
        <v>#N/A</v>
      </c>
      <c r="S7" s="22" t="e">
        <v>#N/A</v>
      </c>
      <c r="T7" s="21" t="e">
        <v>#N/A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23.25</v>
      </c>
      <c r="P8" s="21">
        <v>31.37</v>
      </c>
      <c r="Q8" s="22">
        <v>30.96</v>
      </c>
      <c r="R8" s="21" t="e">
        <v>#N/A</v>
      </c>
      <c r="S8" s="22" t="e">
        <v>#N/A</v>
      </c>
      <c r="T8" s="21" t="e">
        <v>#N/A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1.32</v>
      </c>
      <c r="P9" s="21">
        <v>1.57</v>
      </c>
      <c r="Q9" s="22">
        <v>2.58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>
        <v>107.64700000000001</v>
      </c>
      <c r="C10" s="104">
        <v>109.679</v>
      </c>
      <c r="D10" s="104">
        <v>18.227</v>
      </c>
      <c r="E10" s="101"/>
      <c r="F10" s="101"/>
      <c r="G10" s="101"/>
      <c r="H10" s="101"/>
      <c r="I10" s="101"/>
      <c r="J10" s="101"/>
      <c r="K10" s="101"/>
      <c r="L10" s="7"/>
      <c r="N10" s="4" t="s">
        <v>349</v>
      </c>
      <c r="O10" s="22">
        <v>12.05</v>
      </c>
      <c r="P10" s="21">
        <v>23.02</v>
      </c>
      <c r="Q10" s="22">
        <v>24.23</v>
      </c>
      <c r="R10" s="21" t="e">
        <v>#N/A</v>
      </c>
      <c r="S10" s="22" t="e">
        <v>#N/A</v>
      </c>
      <c r="T10" s="21" t="e">
        <v>#N/A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12</v>
      </c>
      <c r="B11" s="105">
        <v>70.129000000000005</v>
      </c>
      <c r="C11" s="105">
        <v>70.129000000000005</v>
      </c>
      <c r="D11" s="105">
        <v>18.164999999999999</v>
      </c>
      <c r="E11" s="103"/>
      <c r="F11" s="103"/>
      <c r="G11" s="103"/>
      <c r="H11" s="103"/>
      <c r="I11" s="103"/>
      <c r="J11" s="103"/>
      <c r="K11" s="103"/>
      <c r="L11" s="9"/>
      <c r="N11" s="4" t="s">
        <v>350</v>
      </c>
      <c r="O11" s="22">
        <v>4.84</v>
      </c>
      <c r="P11" s="21">
        <v>4.59</v>
      </c>
      <c r="Q11" s="22">
        <v>6.79</v>
      </c>
      <c r="R11" s="21" t="e">
        <v>#N/A</v>
      </c>
      <c r="S11" s="22" t="e">
        <v>#N/A</v>
      </c>
      <c r="T11" s="21" t="e">
        <v>#N/A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13</v>
      </c>
      <c r="B12" s="106">
        <v>17.143999999999998</v>
      </c>
      <c r="C12" s="106">
        <v>17.117000000000001</v>
      </c>
      <c r="D12" s="106">
        <v>62</v>
      </c>
      <c r="E12" s="101"/>
      <c r="F12" s="101"/>
      <c r="G12" s="101"/>
      <c r="H12" s="101"/>
      <c r="I12" s="101"/>
      <c r="J12" s="101"/>
      <c r="K12" s="101"/>
      <c r="L12" s="11"/>
      <c r="N12" s="4" t="s">
        <v>351</v>
      </c>
      <c r="O12" s="22">
        <v>0.1</v>
      </c>
      <c r="P12" s="21">
        <v>0.14000000000000001</v>
      </c>
      <c r="Q12" s="22">
        <v>0.12</v>
      </c>
      <c r="R12" s="21" t="e">
        <v>#N/A</v>
      </c>
      <c r="S12" s="22" t="e">
        <v>#N/A</v>
      </c>
      <c r="T12" s="21" t="e">
        <v>#N/A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3"/>
      <c r="F13" s="103"/>
      <c r="G13" s="103"/>
      <c r="H13" s="103"/>
      <c r="I13" s="103"/>
      <c r="J13" s="103"/>
      <c r="K13" s="103"/>
      <c r="L13" s="12"/>
      <c r="N13" s="4" t="s">
        <v>352</v>
      </c>
      <c r="O13" s="22">
        <v>0.12</v>
      </c>
      <c r="P13" s="21">
        <v>0.17</v>
      </c>
      <c r="Q13" s="22">
        <v>0.15</v>
      </c>
      <c r="R13" s="21" t="e">
        <v>#N/A</v>
      </c>
      <c r="S13" s="22" t="e">
        <v>#N/A</v>
      </c>
      <c r="T13" s="21" t="e">
        <v>#N/A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15</v>
      </c>
      <c r="B14" s="106">
        <v>20.373999999999999</v>
      </c>
      <c r="C14" s="106">
        <v>22.433</v>
      </c>
      <c r="D14" s="106">
        <v>0</v>
      </c>
      <c r="E14" s="101"/>
      <c r="F14" s="101"/>
      <c r="G14" s="101"/>
      <c r="H14" s="101"/>
      <c r="I14" s="101"/>
      <c r="J14" s="101"/>
      <c r="K14" s="101"/>
      <c r="L14" s="11"/>
      <c r="N14" s="4" t="s">
        <v>353</v>
      </c>
      <c r="O14" s="22">
        <v>8.69</v>
      </c>
      <c r="P14" s="21">
        <v>12.82</v>
      </c>
      <c r="Q14" s="22">
        <v>5.42</v>
      </c>
      <c r="R14" s="21" t="e">
        <v>#N/A</v>
      </c>
      <c r="S14" s="22" t="e">
        <v>#N/A</v>
      </c>
      <c r="T14" s="21" t="e">
        <v>#N/A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17.600000000000001</v>
      </c>
      <c r="P15" s="21">
        <v>20</v>
      </c>
      <c r="Q15" s="22">
        <v>12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93.433999999999997</v>
      </c>
      <c r="C16" s="104">
        <v>89.617999999999995</v>
      </c>
      <c r="D16" s="104">
        <v>81.757999999999996</v>
      </c>
      <c r="E16" s="101"/>
      <c r="F16" s="101"/>
      <c r="G16" s="101"/>
      <c r="H16" s="101"/>
      <c r="I16" s="101"/>
      <c r="J16" s="101"/>
      <c r="K16" s="101"/>
      <c r="L16" s="7"/>
      <c r="N16" s="4" t="s">
        <v>355</v>
      </c>
      <c r="O16" s="22">
        <v>0.95</v>
      </c>
      <c r="P16" s="21">
        <v>1.58</v>
      </c>
      <c r="Q16" s="22">
        <v>2.88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0</v>
      </c>
      <c r="C17" s="105">
        <v>0</v>
      </c>
      <c r="D17" s="105">
        <v>0</v>
      </c>
      <c r="E17" s="103"/>
      <c r="F17" s="103"/>
      <c r="G17" s="103"/>
      <c r="H17" s="103"/>
      <c r="I17" s="103"/>
      <c r="J17" s="103"/>
      <c r="K17" s="103"/>
      <c r="L17" s="9"/>
      <c r="N17" s="4" t="s">
        <v>356</v>
      </c>
      <c r="O17" s="22">
        <v>21.14</v>
      </c>
      <c r="P17" s="21">
        <v>3.85</v>
      </c>
      <c r="Q17" s="22">
        <v>2.87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18</v>
      </c>
      <c r="B18" s="106">
        <v>93.433999999999997</v>
      </c>
      <c r="C18" s="106">
        <v>89.617999999999995</v>
      </c>
      <c r="D18" s="106">
        <v>81.757999999999996</v>
      </c>
      <c r="E18" s="101"/>
      <c r="F18" s="101"/>
      <c r="G18" s="101"/>
      <c r="H18" s="101"/>
      <c r="I18" s="101"/>
      <c r="J18" s="101"/>
      <c r="K18" s="101"/>
      <c r="L18" s="10"/>
      <c r="N18" s="4" t="s">
        <v>357</v>
      </c>
      <c r="O18" s="22">
        <v>16.649999999999999</v>
      </c>
      <c r="P18" s="21">
        <v>31.6</v>
      </c>
      <c r="Q18" s="22">
        <v>34.590000000000003</v>
      </c>
      <c r="R18" s="21" t="e">
        <v>#N/A</v>
      </c>
      <c r="S18" s="22" t="e">
        <v>#N/A</v>
      </c>
      <c r="T18" s="21" t="e">
        <v>#N/A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9.51</v>
      </c>
      <c r="P19" s="21">
        <v>8.1</v>
      </c>
      <c r="Q19" s="22">
        <v>8.6</v>
      </c>
      <c r="R19" s="21" t="e">
        <v>#N/A</v>
      </c>
      <c r="S19" s="22" t="e">
        <v>#N/A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19</v>
      </c>
      <c r="B20" s="104">
        <v>407.55500000000001</v>
      </c>
      <c r="C20" s="104">
        <v>310.24200000000002</v>
      </c>
      <c r="D20" s="104">
        <v>130.107</v>
      </c>
      <c r="E20" s="101"/>
      <c r="F20" s="101"/>
      <c r="G20" s="101"/>
      <c r="H20" s="101"/>
      <c r="I20" s="101"/>
      <c r="J20" s="101"/>
      <c r="K20" s="101"/>
      <c r="L20" s="7"/>
      <c r="N20" s="4" t="s">
        <v>359</v>
      </c>
      <c r="O20" s="22">
        <v>10.29</v>
      </c>
      <c r="P20" s="21">
        <v>29.01</v>
      </c>
      <c r="Q20" s="22">
        <v>24.27</v>
      </c>
      <c r="R20" s="21" t="e">
        <v>#N/A</v>
      </c>
      <c r="S20" s="22" t="e">
        <v>#N/A</v>
      </c>
      <c r="T20" s="21" t="e">
        <v>#N/A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3"/>
      <c r="F21" s="103"/>
      <c r="G21" s="103"/>
      <c r="H21" s="103"/>
      <c r="I21" s="103"/>
      <c r="J21" s="103"/>
      <c r="K21" s="103"/>
      <c r="L21" s="13"/>
      <c r="N21" s="4" t="s">
        <v>360</v>
      </c>
      <c r="O21" s="22">
        <v>5.33</v>
      </c>
      <c r="P21" s="21">
        <v>7.71</v>
      </c>
      <c r="Q21" s="22">
        <v>6.1</v>
      </c>
      <c r="R21" s="21" t="e">
        <v>#N/A</v>
      </c>
      <c r="S21" s="22" t="e">
        <v>#N/A</v>
      </c>
      <c r="T21" s="21" t="e">
        <v>#N/A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2.69</v>
      </c>
      <c r="P22" s="21">
        <v>8.2100000000000009</v>
      </c>
      <c r="Q22" s="22">
        <v>7.75</v>
      </c>
      <c r="R22" s="21" t="e">
        <v>#N/A</v>
      </c>
      <c r="S22" s="22" t="e">
        <v>#N/A</v>
      </c>
      <c r="T22" s="21" t="e">
        <v>#N/A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21</v>
      </c>
      <c r="B23" s="107">
        <v>31</v>
      </c>
      <c r="C23" s="107">
        <v>86</v>
      </c>
      <c r="D23" s="107">
        <v>65</v>
      </c>
      <c r="E23" s="103"/>
      <c r="F23" s="103"/>
      <c r="G23" s="103"/>
      <c r="H23" s="103"/>
      <c r="I23" s="103"/>
      <c r="J23" s="103"/>
      <c r="K23" s="103"/>
      <c r="L23" s="14"/>
      <c r="N23" s="4" t="s">
        <v>362</v>
      </c>
      <c r="O23" s="22">
        <v>16.48</v>
      </c>
      <c r="P23" s="21">
        <v>25.85</v>
      </c>
      <c r="Q23" s="22">
        <v>19.61</v>
      </c>
      <c r="R23" s="21" t="e">
        <v>#N/A</v>
      </c>
      <c r="S23" s="22" t="e">
        <v>#N/A</v>
      </c>
      <c r="T23" s="21" t="e">
        <v>#N/A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0.7</v>
      </c>
      <c r="P24" s="21">
        <v>1.1000000000000001</v>
      </c>
      <c r="Q24" s="22">
        <v>1.28</v>
      </c>
      <c r="R24" s="21" t="e">
        <v>#N/A</v>
      </c>
      <c r="S24" s="22" t="e">
        <v>#N/A</v>
      </c>
      <c r="T24" s="21" t="e">
        <v>#N/A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22</v>
      </c>
      <c r="B25" s="107">
        <v>608.66700000000003</v>
      </c>
      <c r="C25" s="107">
        <v>509.625</v>
      </c>
      <c r="D25" s="107">
        <v>230.15700000000001</v>
      </c>
      <c r="E25" s="103"/>
      <c r="F25" s="103"/>
      <c r="G25" s="103"/>
      <c r="H25" s="103"/>
      <c r="I25" s="103"/>
      <c r="J25" s="103"/>
      <c r="K25" s="103"/>
      <c r="L25" s="14"/>
      <c r="N25" s="4" t="s">
        <v>364</v>
      </c>
      <c r="O25" s="22">
        <v>2.2799999999999998</v>
      </c>
      <c r="P25" s="21">
        <v>3.45</v>
      </c>
      <c r="Q25" s="22">
        <v>6.64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2">
        <v>313.08</v>
      </c>
      <c r="P26" s="21">
        <v>331.71</v>
      </c>
      <c r="Q26" s="22">
        <v>296.58</v>
      </c>
      <c r="R26" s="21" t="e">
        <v>#N/A</v>
      </c>
      <c r="S26" s="22" t="e">
        <v>#N/A</v>
      </c>
      <c r="T26" s="21" t="e">
        <v>#N/A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23</v>
      </c>
      <c r="B27" s="107">
        <v>419.142</v>
      </c>
      <c r="C27" s="107">
        <v>599.46</v>
      </c>
      <c r="D27" s="107">
        <v>730.80600000000004</v>
      </c>
      <c r="E27" s="103"/>
      <c r="F27" s="103"/>
      <c r="G27" s="103"/>
      <c r="H27" s="103"/>
      <c r="I27" s="103"/>
      <c r="J27" s="103"/>
      <c r="K27" s="103"/>
      <c r="L27" s="14"/>
      <c r="N27" s="4" t="s">
        <v>366</v>
      </c>
      <c r="O27" s="22">
        <v>8.39</v>
      </c>
      <c r="P27" s="21">
        <v>16.68</v>
      </c>
      <c r="Q27" s="22">
        <v>16.579999999999998</v>
      </c>
      <c r="R27" s="21" t="e">
        <v>#N/A</v>
      </c>
      <c r="S27" s="22" t="e">
        <v>#N/A</v>
      </c>
      <c r="T27" s="21" t="e">
        <v>#N/A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24</v>
      </c>
      <c r="B28" s="106">
        <v>33.924999999999997</v>
      </c>
      <c r="C28" s="106">
        <v>48.527999999999999</v>
      </c>
      <c r="D28" s="106">
        <v>43.082999999999998</v>
      </c>
      <c r="E28" s="101"/>
      <c r="F28" s="101"/>
      <c r="G28" s="101"/>
      <c r="H28" s="101"/>
      <c r="I28" s="101"/>
      <c r="J28" s="101"/>
      <c r="K28" s="101"/>
      <c r="L28" s="10"/>
      <c r="N28" s="4" t="s">
        <v>367</v>
      </c>
      <c r="O28" s="24">
        <v>107342.86</v>
      </c>
      <c r="P28" s="23">
        <v>114333.33</v>
      </c>
      <c r="Q28" s="24">
        <v>171000</v>
      </c>
      <c r="R28" s="21" t="e">
        <v>#N/A</v>
      </c>
      <c r="S28" s="22" t="e">
        <v>#N/A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>
        <v>192.178</v>
      </c>
      <c r="C29" s="105">
        <v>200.08799999999999</v>
      </c>
      <c r="D29" s="105">
        <v>145.65</v>
      </c>
      <c r="E29" s="103"/>
      <c r="F29" s="103"/>
      <c r="G29" s="103"/>
      <c r="H29" s="103"/>
      <c r="I29" s="103"/>
      <c r="J29" s="103"/>
      <c r="K29" s="103"/>
      <c r="L29" s="9"/>
      <c r="N29" s="4" t="s">
        <v>368</v>
      </c>
      <c r="O29" s="22">
        <v>14.37</v>
      </c>
      <c r="P29" s="21">
        <v>18.66</v>
      </c>
      <c r="Q29" s="22">
        <v>15.86</v>
      </c>
      <c r="R29" s="21" t="e">
        <v>#N/A</v>
      </c>
      <c r="S29" s="22" t="e">
        <v>#N/A</v>
      </c>
      <c r="T29" s="21" t="e">
        <v>#N/A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26</v>
      </c>
      <c r="B30" s="106">
        <v>183.21899999999999</v>
      </c>
      <c r="C30" s="106">
        <v>350.58</v>
      </c>
      <c r="D30" s="106">
        <v>541.91899999999998</v>
      </c>
      <c r="E30" s="101"/>
      <c r="F30" s="101"/>
      <c r="G30" s="101"/>
      <c r="H30" s="101"/>
      <c r="I30" s="101"/>
      <c r="J30" s="101"/>
      <c r="K30" s="101"/>
      <c r="L30" s="10"/>
      <c r="N30" s="4" t="s">
        <v>369</v>
      </c>
      <c r="O30" s="22">
        <v>17.010000000000002</v>
      </c>
      <c r="P30" s="21">
        <v>13.45</v>
      </c>
      <c r="Q30" s="22">
        <v>16.57</v>
      </c>
      <c r="R30" s="21" t="e">
        <v>#N/A</v>
      </c>
      <c r="S30" s="22" t="e">
        <v>#N/A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3"/>
      <c r="F31" s="103"/>
      <c r="G31" s="103"/>
      <c r="H31" s="103"/>
      <c r="I31" s="103"/>
      <c r="J31" s="103"/>
      <c r="K31" s="103"/>
      <c r="L31" s="12"/>
      <c r="N31" s="4" t="s">
        <v>370</v>
      </c>
      <c r="O31" s="22">
        <v>0.59</v>
      </c>
      <c r="P31" s="21">
        <v>1.25</v>
      </c>
      <c r="Q31" s="22">
        <v>1.36</v>
      </c>
      <c r="R31" s="21" t="e">
        <v>#N/A</v>
      </c>
      <c r="S31" s="22" t="e">
        <v>#N/A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28</v>
      </c>
      <c r="B32" s="106">
        <v>9.82</v>
      </c>
      <c r="C32" s="106">
        <v>264</v>
      </c>
      <c r="D32" s="106">
        <v>154</v>
      </c>
      <c r="E32" s="101"/>
      <c r="F32" s="101"/>
      <c r="G32" s="101"/>
      <c r="H32" s="101"/>
      <c r="I32" s="101"/>
      <c r="J32" s="101"/>
      <c r="K32" s="101"/>
      <c r="L32" s="11"/>
      <c r="N32" s="4" t="s">
        <v>371</v>
      </c>
      <c r="O32" s="22">
        <v>7.53</v>
      </c>
      <c r="P32" s="21">
        <v>12.43</v>
      </c>
      <c r="Q32" s="22">
        <v>12.98</v>
      </c>
      <c r="R32" s="21" t="e">
        <v>#N/A</v>
      </c>
      <c r="S32" s="22" t="e">
        <v>#N/A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10.51</v>
      </c>
      <c r="P33" s="21">
        <v>12.34</v>
      </c>
      <c r="Q33" s="22">
        <v>11.62</v>
      </c>
      <c r="R33" s="21" t="e">
        <v>#N/A</v>
      </c>
      <c r="S33" s="22" t="e">
        <v>#N/A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29</v>
      </c>
      <c r="B34" s="104">
        <v>920.16200000000003</v>
      </c>
      <c r="C34" s="104">
        <v>999.40599999999995</v>
      </c>
      <c r="D34" s="104">
        <v>942.73599999999999</v>
      </c>
      <c r="E34" s="101"/>
      <c r="F34" s="101"/>
      <c r="G34" s="101"/>
      <c r="H34" s="101"/>
      <c r="I34" s="101"/>
      <c r="J34" s="101"/>
      <c r="K34" s="101"/>
      <c r="L34" s="7"/>
      <c r="N34" s="4" t="s">
        <v>373</v>
      </c>
      <c r="O34" s="22">
        <v>0.55000000000000004</v>
      </c>
      <c r="P34" s="21">
        <v>1.17</v>
      </c>
      <c r="Q34" s="22">
        <v>1.26</v>
      </c>
      <c r="R34" s="21" t="e">
        <v>#N/A</v>
      </c>
      <c r="S34" s="22" t="e">
        <v>#N/A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30</v>
      </c>
      <c r="B35" s="107" t="s">
        <v>3777</v>
      </c>
      <c r="C35" s="107" t="s">
        <v>3778</v>
      </c>
      <c r="D35" s="107">
        <v>960.96299999999997</v>
      </c>
      <c r="E35" s="103"/>
      <c r="F35" s="103"/>
      <c r="G35" s="103"/>
      <c r="H35" s="103"/>
      <c r="I35" s="103"/>
      <c r="J35" s="103"/>
      <c r="K35" s="103"/>
      <c r="L35" s="14"/>
      <c r="N35" s="4" t="s">
        <v>374</v>
      </c>
      <c r="O35" s="22">
        <v>175</v>
      </c>
      <c r="P35" s="21">
        <v>390</v>
      </c>
      <c r="Q35" s="22">
        <v>402</v>
      </c>
      <c r="R35" s="21" t="e">
        <v>#N/A</v>
      </c>
      <c r="S35" s="22" t="e">
        <v>#N/A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4.45</v>
      </c>
      <c r="P36" s="21">
        <v>4.22</v>
      </c>
      <c r="Q36" s="22">
        <v>6.39</v>
      </c>
      <c r="R36" s="21" t="e">
        <v>#N/A</v>
      </c>
      <c r="S36" s="22" t="e">
        <v>#N/A</v>
      </c>
      <c r="T36" s="21" t="e">
        <v>#N/A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28.02</v>
      </c>
      <c r="P37" s="21">
        <v>45.72</v>
      </c>
      <c r="Q37" s="22">
        <v>40.380000000000003</v>
      </c>
      <c r="R37" s="21" t="e">
        <v>#N/A</v>
      </c>
      <c r="S37" s="22" t="e">
        <v>#N/A</v>
      </c>
      <c r="T37" s="21" t="e">
        <v>#N/A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5">
        <v>-99.39</v>
      </c>
      <c r="P38" s="21">
        <v>52.36</v>
      </c>
      <c r="Q38" s="22">
        <v>55.95</v>
      </c>
      <c r="R38" s="21" t="e">
        <v>#N/A</v>
      </c>
      <c r="S38" s="22" t="e">
        <v>#N/A</v>
      </c>
      <c r="T38" s="21" t="e">
        <v>#N/A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32</v>
      </c>
      <c r="B39" s="107">
        <v>766.00099999999998</v>
      </c>
      <c r="C39" s="107">
        <v>813.95500000000004</v>
      </c>
      <c r="D39" s="107">
        <v>771.09699999999998</v>
      </c>
      <c r="E39" s="103"/>
      <c r="F39" s="103"/>
      <c r="G39" s="103"/>
      <c r="H39" s="103"/>
      <c r="I39" s="103"/>
      <c r="J39" s="103"/>
      <c r="K39" s="103"/>
      <c r="L39" s="14"/>
      <c r="N39" s="4" t="s">
        <v>378</v>
      </c>
      <c r="O39" s="22">
        <v>8.98</v>
      </c>
      <c r="P39" s="21">
        <v>9.16</v>
      </c>
      <c r="Q39" s="22">
        <v>6.91</v>
      </c>
      <c r="R39" s="21" t="e">
        <v>#N/A</v>
      </c>
      <c r="S39" s="22" t="e">
        <v>#N/A</v>
      </c>
      <c r="T39" s="21" t="e">
        <v>#N/A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33</v>
      </c>
      <c r="B40" s="106">
        <v>507.517</v>
      </c>
      <c r="C40" s="106">
        <v>507.517</v>
      </c>
      <c r="D40" s="106">
        <v>507.517</v>
      </c>
      <c r="E40" s="101"/>
      <c r="F40" s="101"/>
      <c r="G40" s="101"/>
      <c r="H40" s="101"/>
      <c r="I40" s="101"/>
      <c r="J40" s="101"/>
      <c r="K40" s="101"/>
      <c r="L40" s="10"/>
      <c r="N40" s="4" t="s">
        <v>379</v>
      </c>
      <c r="O40" s="22">
        <v>6.3</v>
      </c>
      <c r="P40" s="21">
        <v>10.06</v>
      </c>
      <c r="Q40" s="22">
        <v>8.83</v>
      </c>
      <c r="R40" s="21" t="e">
        <v>#N/A</v>
      </c>
      <c r="S40" s="22" t="e">
        <v>#N/A</v>
      </c>
      <c r="T40" s="21" t="e">
        <v>#N/A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3"/>
      <c r="F41" s="103"/>
      <c r="G41" s="103"/>
      <c r="H41" s="103"/>
      <c r="I41" s="103"/>
      <c r="J41" s="103"/>
      <c r="K41" s="103"/>
      <c r="L41" s="9"/>
      <c r="N41" s="4" t="s">
        <v>380</v>
      </c>
      <c r="O41" s="22">
        <v>0.62</v>
      </c>
      <c r="P41" s="21">
        <v>0.49</v>
      </c>
      <c r="Q41" s="22">
        <v>0.44</v>
      </c>
      <c r="R41" s="21" t="e">
        <v>#N/A</v>
      </c>
      <c r="S41" s="22" t="e">
        <v>#N/A</v>
      </c>
      <c r="T41" s="21" t="e">
        <v>#N/A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35</v>
      </c>
      <c r="B42" s="106">
        <v>8.0139999999999993</v>
      </c>
      <c r="C42" s="106">
        <v>8.0139999999999993</v>
      </c>
      <c r="D42" s="106">
        <v>8.0139999999999993</v>
      </c>
      <c r="E42" s="101"/>
      <c r="F42" s="101"/>
      <c r="G42" s="101"/>
      <c r="H42" s="101"/>
      <c r="I42" s="101"/>
      <c r="J42" s="101"/>
      <c r="K42" s="101"/>
      <c r="L42" s="10"/>
      <c r="N42" s="4" t="s">
        <v>381</v>
      </c>
      <c r="O42" s="22">
        <v>1.47</v>
      </c>
      <c r="P42" s="21">
        <v>1.66</v>
      </c>
      <c r="Q42" s="22">
        <v>1.43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>
        <v>250.47</v>
      </c>
      <c r="C43" s="105">
        <v>298.42399999999998</v>
      </c>
      <c r="D43" s="105">
        <v>255.566</v>
      </c>
      <c r="E43" s="103"/>
      <c r="F43" s="103"/>
      <c r="G43" s="103"/>
      <c r="H43" s="103"/>
      <c r="I43" s="103"/>
      <c r="J43" s="103"/>
      <c r="K43" s="103"/>
      <c r="L43" s="9"/>
      <c r="N43" s="4" t="s">
        <v>382</v>
      </c>
      <c r="O43" s="24">
        <v>746761.04</v>
      </c>
      <c r="P43" s="23">
        <v>612821.47</v>
      </c>
      <c r="Q43" s="24">
        <v>1078039.3700000001</v>
      </c>
      <c r="R43" s="21" t="e">
        <v>#N/A</v>
      </c>
      <c r="S43" s="22" t="e">
        <v>#N/A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5.13</v>
      </c>
      <c r="P44" s="21">
        <v>8.3699999999999992</v>
      </c>
      <c r="Q44" s="22">
        <v>7.98</v>
      </c>
      <c r="R44" s="21" t="e">
        <v>#N/A</v>
      </c>
      <c r="S44" s="22" t="e">
        <v>#N/A</v>
      </c>
      <c r="T44" s="21" t="e">
        <v>#N/A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3"/>
      <c r="F45" s="103"/>
      <c r="G45" s="103"/>
      <c r="H45" s="103"/>
      <c r="I45" s="103"/>
      <c r="J45" s="103"/>
      <c r="K45" s="103"/>
      <c r="L45" s="14"/>
      <c r="N45" s="4" t="s">
        <v>384</v>
      </c>
      <c r="O45" s="22">
        <v>4.07</v>
      </c>
      <c r="P45" s="21">
        <v>9.3000000000000007</v>
      </c>
      <c r="Q45" s="22">
        <v>13.16</v>
      </c>
      <c r="R45" s="21" t="e">
        <v>#N/A</v>
      </c>
      <c r="S45" s="22" t="e">
        <v>#N/A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1"/>
      <c r="F46" s="101"/>
      <c r="G46" s="101"/>
      <c r="H46" s="101"/>
      <c r="I46" s="101"/>
      <c r="J46" s="101"/>
      <c r="K46" s="101"/>
      <c r="L46" s="10"/>
      <c r="N46" s="4" t="s">
        <v>385</v>
      </c>
      <c r="O46" s="22">
        <v>5.5</v>
      </c>
      <c r="P46" s="21">
        <v>11.07</v>
      </c>
      <c r="Q46" s="22">
        <v>16.04</v>
      </c>
      <c r="R46" s="21" t="e">
        <v>#N/A</v>
      </c>
      <c r="S46" s="22" t="e">
        <v>#N/A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3"/>
      <c r="F47" s="103"/>
      <c r="G47" s="103"/>
      <c r="H47" s="103"/>
      <c r="I47" s="103"/>
      <c r="J47" s="103"/>
      <c r="K47" s="103"/>
      <c r="L47" s="12"/>
      <c r="N47" s="4" t="s">
        <v>386</v>
      </c>
      <c r="O47" s="22">
        <v>2.48</v>
      </c>
      <c r="P47" s="21">
        <v>2.89</v>
      </c>
      <c r="Q47" s="22">
        <v>1.93</v>
      </c>
      <c r="R47" s="21" t="e">
        <v>#N/A</v>
      </c>
      <c r="S47" s="22" t="e">
        <v>#N/A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1"/>
      <c r="F48" s="101"/>
      <c r="G48" s="101"/>
      <c r="H48" s="101"/>
      <c r="I48" s="101"/>
      <c r="J48" s="101"/>
      <c r="K48" s="101"/>
      <c r="L48" s="11"/>
      <c r="N48" s="4" t="s">
        <v>387</v>
      </c>
      <c r="O48" s="22">
        <v>28.61</v>
      </c>
      <c r="P48" s="21">
        <v>47.82</v>
      </c>
      <c r="Q48" s="22">
        <v>80.760000000000005</v>
      </c>
      <c r="R48" s="21" t="e">
        <v>#N/A</v>
      </c>
      <c r="S48" s="22" t="e">
        <v>#N/A</v>
      </c>
      <c r="T48" s="21" t="e">
        <v>#N/A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8.61</v>
      </c>
      <c r="P49" s="21">
        <v>9.43</v>
      </c>
      <c r="Q49" s="22">
        <v>13.82</v>
      </c>
      <c r="R49" s="21" t="e">
        <v>#N/A</v>
      </c>
      <c r="S49" s="22" t="e">
        <v>#N/A</v>
      </c>
      <c r="T49" s="21" t="e">
        <v>#N/A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41</v>
      </c>
      <c r="B50" s="104">
        <v>48.006999999999998</v>
      </c>
      <c r="C50" s="104">
        <v>48.481000000000002</v>
      </c>
      <c r="D50" s="104">
        <v>0</v>
      </c>
      <c r="E50" s="101"/>
      <c r="F50" s="101"/>
      <c r="G50" s="101"/>
      <c r="H50" s="101"/>
      <c r="I50" s="101"/>
      <c r="J50" s="101"/>
      <c r="K50" s="101"/>
      <c r="L50" s="7"/>
      <c r="N50" s="4" t="s">
        <v>389</v>
      </c>
      <c r="O50" s="22">
        <v>6.11</v>
      </c>
      <c r="P50" s="21">
        <v>10.33</v>
      </c>
      <c r="Q50" s="22">
        <v>17.66</v>
      </c>
      <c r="R50" s="21" t="e">
        <v>#N/A</v>
      </c>
      <c r="S50" s="22" t="e">
        <v>#N/A</v>
      </c>
      <c r="T50" s="21" t="e">
        <v>#N/A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5.43</v>
      </c>
      <c r="P51" s="21">
        <v>8.15</v>
      </c>
      <c r="Q51" s="22">
        <v>12.2</v>
      </c>
      <c r="R51" s="21" t="e">
        <v>#N/A</v>
      </c>
      <c r="S51" s="22" t="e">
        <v>#N/A</v>
      </c>
      <c r="T51" s="21" t="e">
        <v>#N/A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42</v>
      </c>
      <c r="B52" s="104">
        <v>814.00800000000004</v>
      </c>
      <c r="C52" s="104">
        <v>862.43600000000004</v>
      </c>
      <c r="D52" s="104">
        <v>771.09699999999998</v>
      </c>
      <c r="E52" s="101"/>
      <c r="F52" s="101"/>
      <c r="G52" s="101"/>
      <c r="H52" s="101"/>
      <c r="I52" s="101"/>
      <c r="J52" s="101"/>
      <c r="K52" s="101"/>
      <c r="L52" s="7"/>
      <c r="N52" s="4" t="s">
        <v>391</v>
      </c>
      <c r="O52" s="22">
        <v>2.8</v>
      </c>
      <c r="P52" s="21">
        <v>8.7100000000000009</v>
      </c>
      <c r="Q52" s="22">
        <v>15.5</v>
      </c>
      <c r="R52" s="21" t="e">
        <v>#N/A</v>
      </c>
      <c r="S52" s="22" t="e">
        <v>#N/A</v>
      </c>
      <c r="T52" s="21" t="e">
        <v>#N/A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260</v>
      </c>
      <c r="P53" s="58">
        <f t="shared" ref="P53:X53" si="0">C86</f>
        <v>260</v>
      </c>
      <c r="Q53" s="58">
        <f t="shared" si="0"/>
        <v>201.66</v>
      </c>
      <c r="R53" s="58">
        <f t="shared" si="0"/>
        <v>0</v>
      </c>
      <c r="S53" s="58">
        <f t="shared" si="0"/>
        <v>0</v>
      </c>
      <c r="T53" s="58">
        <f t="shared" si="0"/>
        <v>0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>
        <v>127.158</v>
      </c>
      <c r="C56" s="104">
        <v>116.134</v>
      </c>
      <c r="D56" s="104">
        <v>82.31</v>
      </c>
      <c r="E56" s="101"/>
      <c r="F56" s="101"/>
      <c r="G56" s="101"/>
      <c r="H56" s="101"/>
      <c r="I56" s="101"/>
      <c r="J56" s="101"/>
      <c r="K56" s="101"/>
      <c r="L56" s="7"/>
      <c r="N56" s="44" t="s">
        <v>397</v>
      </c>
      <c r="O56" s="45">
        <f>B135/100</f>
        <v>0.17</v>
      </c>
      <c r="P56" s="45">
        <f t="shared" ref="P56:X56" si="1">C135/100</f>
        <v>0.2</v>
      </c>
      <c r="Q56" s="45">
        <f t="shared" si="1"/>
        <v>0</v>
      </c>
      <c r="R56" s="45">
        <f t="shared" si="1"/>
        <v>0</v>
      </c>
      <c r="S56" s="45">
        <f t="shared" si="1"/>
        <v>0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</row>
    <row r="57" spans="1:24" ht="19.899999999999999" customHeight="1" x14ac:dyDescent="0.25">
      <c r="A57" s="8" t="s">
        <v>45</v>
      </c>
      <c r="B57" s="105">
        <v>124.658</v>
      </c>
      <c r="C57" s="105">
        <v>110.154</v>
      </c>
      <c r="D57" s="105">
        <v>72.340999999999994</v>
      </c>
      <c r="E57" s="103"/>
      <c r="F57" s="103"/>
      <c r="G57" s="103"/>
      <c r="H57" s="103"/>
      <c r="I57" s="103"/>
      <c r="J57" s="103"/>
      <c r="K57" s="103"/>
      <c r="L57" s="9"/>
      <c r="N57" s="41" t="s">
        <v>398</v>
      </c>
      <c r="O57" s="46">
        <f>(B30+B29+B28)-(B66+B68)</f>
        <v>327.19400000000002</v>
      </c>
      <c r="P57" s="46">
        <f t="shared" ref="P57:X57" si="2">(C30+C29+C28)-(C66+C68)</f>
        <v>474.40200000000004</v>
      </c>
      <c r="Q57" s="46">
        <f t="shared" si="2"/>
        <v>643.9319999999999</v>
      </c>
      <c r="R57" s="46">
        <f t="shared" si="2"/>
        <v>0</v>
      </c>
      <c r="S57" s="46">
        <f t="shared" si="2"/>
        <v>0</v>
      </c>
      <c r="T57" s="46">
        <f t="shared" si="2"/>
        <v>0</v>
      </c>
      <c r="U57" s="46">
        <f t="shared" si="2"/>
        <v>0</v>
      </c>
      <c r="V57" s="46">
        <f t="shared" si="2"/>
        <v>0</v>
      </c>
      <c r="W57" s="46">
        <f t="shared" si="2"/>
        <v>0</v>
      </c>
      <c r="X57" s="46">
        <f t="shared" si="2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1"/>
      <c r="F58" s="101"/>
      <c r="G58" s="101"/>
      <c r="H58" s="101"/>
      <c r="I58" s="101"/>
      <c r="J58" s="101"/>
      <c r="K58" s="101"/>
      <c r="L58" s="11"/>
      <c r="N58" s="41" t="s">
        <v>399</v>
      </c>
      <c r="O58" s="46">
        <f>B20</f>
        <v>407.55500000000001</v>
      </c>
      <c r="P58" s="46">
        <f t="shared" ref="P58:X58" si="3">C20</f>
        <v>310.24200000000002</v>
      </c>
      <c r="Q58" s="46">
        <f t="shared" si="3"/>
        <v>130.107</v>
      </c>
      <c r="R58" s="46">
        <f t="shared" si="3"/>
        <v>0</v>
      </c>
      <c r="S58" s="46">
        <f t="shared" si="3"/>
        <v>0</v>
      </c>
      <c r="T58" s="46">
        <f t="shared" si="3"/>
        <v>0</v>
      </c>
      <c r="U58" s="46">
        <f t="shared" si="3"/>
        <v>0</v>
      </c>
      <c r="V58" s="46">
        <f t="shared" si="3"/>
        <v>0</v>
      </c>
      <c r="W58" s="46">
        <f t="shared" si="3"/>
        <v>0</v>
      </c>
      <c r="X58" s="46">
        <f t="shared" si="3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3"/>
      <c r="F59" s="103"/>
      <c r="G59" s="103"/>
      <c r="H59" s="103"/>
      <c r="I59" s="103"/>
      <c r="J59" s="103"/>
      <c r="K59" s="103"/>
      <c r="L59" s="12"/>
      <c r="N59" s="44" t="s">
        <v>400</v>
      </c>
      <c r="O59" s="47">
        <f>O57+O58</f>
        <v>734.74900000000002</v>
      </c>
      <c r="P59" s="48">
        <f t="shared" ref="P59:X59" si="4">P57+P58</f>
        <v>784.64400000000001</v>
      </c>
      <c r="Q59" s="47">
        <f t="shared" si="4"/>
        <v>774.03899999999987</v>
      </c>
      <c r="R59" s="48">
        <f t="shared" si="4"/>
        <v>0</v>
      </c>
      <c r="S59" s="47">
        <f t="shared" si="4"/>
        <v>0</v>
      </c>
      <c r="T59" s="48">
        <f t="shared" si="4"/>
        <v>0</v>
      </c>
      <c r="U59" s="47">
        <f t="shared" si="4"/>
        <v>0</v>
      </c>
      <c r="V59" s="48">
        <f t="shared" si="4"/>
        <v>0</v>
      </c>
      <c r="W59" s="47">
        <f t="shared" si="4"/>
        <v>0</v>
      </c>
      <c r="X59" s="48">
        <f t="shared" si="4"/>
        <v>0</v>
      </c>
    </row>
    <row r="60" spans="1:24" ht="19.899999999999999" customHeight="1" x14ac:dyDescent="0.25">
      <c r="A60" s="6" t="s">
        <v>48</v>
      </c>
      <c r="B60" s="106">
        <v>1.976</v>
      </c>
      <c r="C60" s="106">
        <v>2.7570000000000001</v>
      </c>
      <c r="D60" s="106">
        <v>0</v>
      </c>
      <c r="E60" s="101"/>
      <c r="F60" s="101"/>
      <c r="G60" s="101"/>
      <c r="H60" s="101"/>
      <c r="I60" s="101"/>
      <c r="J60" s="101"/>
      <c r="K60" s="101"/>
      <c r="L60" s="11"/>
      <c r="N60" s="41" t="s">
        <v>401</v>
      </c>
      <c r="O60" s="46">
        <f>B146</f>
        <v>26.527000000000001</v>
      </c>
      <c r="P60" s="46">
        <f t="shared" ref="P60:X60" si="5">C146</f>
        <v>14.843</v>
      </c>
      <c r="Q60" s="46">
        <f t="shared" si="5"/>
        <v>14.255000000000001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>
        <v>42</v>
      </c>
      <c r="C61" s="105">
        <v>1.9059999999999999</v>
      </c>
      <c r="D61" s="105">
        <v>7.6509999999999998</v>
      </c>
      <c r="E61" s="103"/>
      <c r="F61" s="103"/>
      <c r="G61" s="103"/>
      <c r="H61" s="103"/>
      <c r="I61" s="103"/>
      <c r="J61" s="103"/>
      <c r="K61" s="103"/>
      <c r="L61" s="9"/>
      <c r="N61" s="41" t="s">
        <v>402</v>
      </c>
      <c r="O61" s="49">
        <f>B165/B163</f>
        <v>0.29693414627098563</v>
      </c>
      <c r="P61" s="49">
        <f t="shared" ref="P61:X61" si="6">C165/C163</f>
        <v>0.26099695379535393</v>
      </c>
      <c r="Q61" s="49">
        <f>D165/D163</f>
        <v>0.28197125776282905</v>
      </c>
      <c r="R61" s="49" t="e">
        <f t="shared" si="6"/>
        <v>#DIV/0!</v>
      </c>
      <c r="S61" s="49" t="e">
        <f t="shared" si="6"/>
        <v>#DIV/0!</v>
      </c>
      <c r="T61" s="49" t="e">
        <f t="shared" si="6"/>
        <v>#DIV/0!</v>
      </c>
      <c r="U61" s="49" t="e">
        <f t="shared" si="6"/>
        <v>#DIV/0!</v>
      </c>
      <c r="V61" s="49" t="e">
        <f t="shared" si="6"/>
        <v>#DIV/0!</v>
      </c>
      <c r="W61" s="49" t="e">
        <f t="shared" si="6"/>
        <v>#DIV/0!</v>
      </c>
      <c r="X61" s="49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82.653999999999996</v>
      </c>
      <c r="P62" s="46">
        <f t="shared" ref="P62:X62" si="7">C154</f>
        <v>91.581000000000003</v>
      </c>
      <c r="Q62" s="46">
        <f t="shared" si="7"/>
        <v>65.150999999999996</v>
      </c>
      <c r="R62" s="46">
        <f t="shared" si="7"/>
        <v>0</v>
      </c>
      <c r="S62" s="46">
        <f t="shared" si="7"/>
        <v>0</v>
      </c>
      <c r="T62" s="46">
        <f t="shared" si="7"/>
        <v>0</v>
      </c>
      <c r="U62" s="46">
        <f t="shared" si="7"/>
        <v>0</v>
      </c>
      <c r="V62" s="46">
        <f t="shared" si="7"/>
        <v>0</v>
      </c>
      <c r="W62" s="46">
        <f t="shared" si="7"/>
        <v>0</v>
      </c>
      <c r="X62" s="46">
        <f t="shared" si="7"/>
        <v>0</v>
      </c>
    </row>
    <row r="63" spans="1:24" ht="19.899999999999999" customHeight="1" x14ac:dyDescent="0.25">
      <c r="A63" s="8" t="s">
        <v>50</v>
      </c>
      <c r="B63" s="107">
        <v>482</v>
      </c>
      <c r="C63" s="107">
        <v>1.3169999999999999</v>
      </c>
      <c r="D63" s="107">
        <v>2.3180000000000001</v>
      </c>
      <c r="E63" s="103"/>
      <c r="F63" s="103"/>
      <c r="G63" s="103"/>
      <c r="H63" s="103"/>
      <c r="I63" s="103"/>
      <c r="J63" s="103"/>
      <c r="K63" s="103"/>
      <c r="L63" s="14"/>
      <c r="N63" s="44" t="s">
        <v>404</v>
      </c>
      <c r="O63" s="50">
        <f>O62*(1-O61)</f>
        <v>58.111205074117954</v>
      </c>
      <c r="P63" s="48">
        <f t="shared" ref="P63:X63" si="8">P62*(1-P61)</f>
        <v>67.678637974467691</v>
      </c>
      <c r="Q63" s="50">
        <f t="shared" si="8"/>
        <v>46.780290585493923</v>
      </c>
      <c r="R63" s="48" t="e">
        <f t="shared" si="8"/>
        <v>#DIV/0!</v>
      </c>
      <c r="S63" s="50" t="e">
        <f t="shared" si="8"/>
        <v>#DIV/0!</v>
      </c>
      <c r="T63" s="48" t="e">
        <f t="shared" si="8"/>
        <v>#DIV/0!</v>
      </c>
      <c r="U63" s="50" t="e">
        <f t="shared" si="8"/>
        <v>#DIV/0!</v>
      </c>
      <c r="V63" s="48" t="e">
        <f t="shared" si="8"/>
        <v>#DIV/0!</v>
      </c>
      <c r="W63" s="50" t="e">
        <f t="shared" si="8"/>
        <v>#DIV/0!</v>
      </c>
      <c r="X63" s="48" t="e">
        <f t="shared" si="8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>
        <f>(O63+O60)-(O59-P59+O60)</f>
        <v>108.00620507411794</v>
      </c>
      <c r="P64" s="53">
        <f t="shared" ref="P64:V64" si="9">(P63+P60)-(P59-Q59+P60)</f>
        <v>57.073637974467559</v>
      </c>
      <c r="Q64" s="52">
        <f t="shared" si="9"/>
        <v>-727.25870941450592</v>
      </c>
      <c r="R64" s="53" t="e">
        <f t="shared" si="9"/>
        <v>#DIV/0!</v>
      </c>
      <c r="S64" s="52" t="e">
        <f t="shared" si="9"/>
        <v>#DIV/0!</v>
      </c>
      <c r="T64" s="53" t="e">
        <f t="shared" si="9"/>
        <v>#DIV/0!</v>
      </c>
      <c r="U64" s="52" t="e">
        <f t="shared" si="9"/>
        <v>#DIV/0!</v>
      </c>
      <c r="V64" s="53" t="e">
        <f t="shared" si="9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>
        <v>86.643000000000001</v>
      </c>
      <c r="C65" s="107">
        <v>130.51499999999999</v>
      </c>
      <c r="D65" s="107">
        <v>107.556</v>
      </c>
      <c r="E65" s="103"/>
      <c r="F65" s="103"/>
      <c r="G65" s="103"/>
      <c r="H65" s="103"/>
      <c r="I65" s="103"/>
      <c r="J65" s="103"/>
      <c r="K65" s="103"/>
      <c r="L65" s="14"/>
      <c r="N65" s="54" t="s">
        <v>406</v>
      </c>
      <c r="O65" s="55" t="e">
        <f>O64/O55</f>
        <v>#REF!</v>
      </c>
      <c r="P65" s="56" t="e">
        <f>P64/P55</f>
        <v>#REF!</v>
      </c>
      <c r="Q65" s="57" t="e">
        <f t="shared" ref="Q65:X65" si="10">Q64/Q55</f>
        <v>#REF!</v>
      </c>
      <c r="R65" s="56" t="e">
        <f t="shared" si="10"/>
        <v>#DIV/0!</v>
      </c>
      <c r="S65" s="57" t="e">
        <f t="shared" si="10"/>
        <v>#DIV/0!</v>
      </c>
      <c r="T65" s="56" t="e">
        <f t="shared" si="10"/>
        <v>#DIV/0!</v>
      </c>
      <c r="U65" s="57" t="e">
        <f t="shared" si="10"/>
        <v>#DIV/0!</v>
      </c>
      <c r="V65" s="56" t="e">
        <f t="shared" si="10"/>
        <v>#DIV/0!</v>
      </c>
      <c r="W65" s="57" t="e">
        <f t="shared" si="10"/>
        <v>#DIV/0!</v>
      </c>
      <c r="X65" s="56" t="e">
        <f t="shared" si="10"/>
        <v>#DIV/0!</v>
      </c>
    </row>
    <row r="66" spans="1:24" ht="19.899999999999999" customHeight="1" x14ac:dyDescent="0.25">
      <c r="A66" s="6" t="s">
        <v>52</v>
      </c>
      <c r="B66" s="106">
        <v>81.058999999999997</v>
      </c>
      <c r="C66" s="106">
        <v>105.608</v>
      </c>
      <c r="D66" s="106">
        <v>64.968000000000004</v>
      </c>
      <c r="E66" s="101"/>
      <c r="F66" s="101"/>
      <c r="G66" s="101"/>
      <c r="H66" s="101"/>
      <c r="I66" s="101"/>
      <c r="J66" s="101"/>
      <c r="K66" s="101"/>
      <c r="L66" s="10"/>
      <c r="N66" s="61" t="s">
        <v>407</v>
      </c>
      <c r="O66" s="63">
        <f>B11</f>
        <v>70.129000000000005</v>
      </c>
      <c r="P66" s="63">
        <f t="shared" ref="P66:X66" si="11">C11</f>
        <v>70.129000000000005</v>
      </c>
      <c r="Q66" s="63">
        <f t="shared" si="11"/>
        <v>18.164999999999999</v>
      </c>
      <c r="R66" s="63">
        <f t="shared" si="11"/>
        <v>0</v>
      </c>
      <c r="S66" s="63">
        <f t="shared" si="11"/>
        <v>0</v>
      </c>
      <c r="T66" s="63">
        <f t="shared" si="11"/>
        <v>0</v>
      </c>
      <c r="U66" s="63">
        <f t="shared" si="11"/>
        <v>0</v>
      </c>
      <c r="V66" s="63">
        <f t="shared" si="11"/>
        <v>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3"/>
      <c r="F67" s="103"/>
      <c r="G67" s="103"/>
      <c r="H67" s="103"/>
      <c r="I67" s="103"/>
      <c r="J67" s="103"/>
      <c r="K67" s="103"/>
      <c r="L67" s="12"/>
      <c r="N67" s="61" t="s">
        <v>408</v>
      </c>
      <c r="O67" s="63">
        <f>B34</f>
        <v>920.16200000000003</v>
      </c>
      <c r="P67" s="63">
        <f t="shared" ref="P67:X67" si="12">C34</f>
        <v>999.40599999999995</v>
      </c>
      <c r="Q67" s="63">
        <f t="shared" si="12"/>
        <v>942.73599999999999</v>
      </c>
      <c r="R67" s="63">
        <f t="shared" si="12"/>
        <v>0</v>
      </c>
      <c r="S67" s="63">
        <f t="shared" si="12"/>
        <v>0</v>
      </c>
      <c r="T67" s="63">
        <f t="shared" si="12"/>
        <v>0</v>
      </c>
      <c r="U67" s="63">
        <f t="shared" si="12"/>
        <v>0</v>
      </c>
      <c r="V67" s="63">
        <f t="shared" si="12"/>
        <v>0</v>
      </c>
      <c r="W67" s="63">
        <f t="shared" si="12"/>
        <v>0</v>
      </c>
      <c r="X67" s="63">
        <f t="shared" si="12"/>
        <v>0</v>
      </c>
    </row>
    <row r="68" spans="1:24" ht="19.899999999999999" customHeight="1" x14ac:dyDescent="0.25">
      <c r="A68" s="6" t="s">
        <v>54</v>
      </c>
      <c r="B68" s="106">
        <v>1.069</v>
      </c>
      <c r="C68" s="106">
        <v>19.186</v>
      </c>
      <c r="D68" s="106">
        <v>21.751999999999999</v>
      </c>
      <c r="E68" s="101"/>
      <c r="F68" s="101"/>
      <c r="G68" s="101"/>
      <c r="H68" s="101"/>
      <c r="I68" s="101"/>
      <c r="J68" s="101"/>
      <c r="K68" s="101"/>
      <c r="L68" s="10"/>
      <c r="N68" s="61" t="s">
        <v>409</v>
      </c>
      <c r="O68" s="76">
        <f>O66/O67</f>
        <v>7.62137536651155E-2</v>
      </c>
      <c r="P68" s="76">
        <f t="shared" ref="P68:X68" si="13">P66/P67</f>
        <v>7.0170681384742542E-2</v>
      </c>
      <c r="Q68" s="76">
        <f t="shared" si="13"/>
        <v>1.926838478640892E-2</v>
      </c>
      <c r="R68" s="76" t="e">
        <f t="shared" si="13"/>
        <v>#DIV/0!</v>
      </c>
      <c r="S68" s="76" t="e">
        <f t="shared" si="13"/>
        <v>#DIV/0!</v>
      </c>
      <c r="T68" s="76" t="e">
        <f t="shared" si="13"/>
        <v>#DIV/0!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76" t="e">
        <f t="shared" si="13"/>
        <v>#DIV/0!</v>
      </c>
    </row>
    <row r="69" spans="1:24" ht="19.899999999999999" customHeight="1" x14ac:dyDescent="0.25">
      <c r="A69" s="8" t="s">
        <v>55</v>
      </c>
      <c r="B69" s="105">
        <v>4.5149999999999997</v>
      </c>
      <c r="C69" s="105">
        <v>5.7210000000000001</v>
      </c>
      <c r="D69" s="105">
        <v>20.835999999999999</v>
      </c>
      <c r="E69" s="103"/>
      <c r="F69" s="103"/>
      <c r="G69" s="103"/>
      <c r="H69" s="103"/>
      <c r="I69" s="103"/>
      <c r="J69" s="103"/>
      <c r="K69" s="103"/>
      <c r="L69" s="9"/>
      <c r="N69" s="77" t="s">
        <v>415</v>
      </c>
      <c r="O69" s="79">
        <f>B215</f>
        <v>0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>
        <f>O69/O66</f>
        <v>0</v>
      </c>
      <c r="P70" s="80">
        <f t="shared" ref="P70:X70" si="15">P69/P66</f>
        <v>0</v>
      </c>
      <c r="Q70" s="80">
        <f t="shared" si="15"/>
        <v>0</v>
      </c>
      <c r="R70" s="80" t="e">
        <f t="shared" si="15"/>
        <v>#DIV/0!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>
        <v>213.80099999999999</v>
      </c>
      <c r="C71" s="107">
        <v>246.649</v>
      </c>
      <c r="D71" s="107">
        <v>189.86600000000001</v>
      </c>
      <c r="E71" s="103"/>
      <c r="F71" s="103"/>
      <c r="G71" s="103"/>
      <c r="H71" s="103"/>
      <c r="I71" s="103"/>
      <c r="J71" s="103"/>
      <c r="K71" s="103"/>
      <c r="L71" s="14"/>
    </row>
    <row r="72" spans="1:24" ht="19.899999999999999" customHeight="1" x14ac:dyDescent="0.25">
      <c r="A72" s="6" t="s">
        <v>57</v>
      </c>
      <c r="B72" s="104" t="s">
        <v>3777</v>
      </c>
      <c r="C72" s="104" t="s">
        <v>3778</v>
      </c>
      <c r="D72" s="104">
        <v>960.96299999999997</v>
      </c>
      <c r="E72" s="101"/>
      <c r="F72" s="101"/>
      <c r="G72" s="101"/>
      <c r="H72" s="101"/>
      <c r="I72" s="101"/>
      <c r="J72" s="101"/>
      <c r="K72" s="101"/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1"/>
      <c r="F74" s="101"/>
      <c r="G74" s="101"/>
      <c r="H74" s="101"/>
      <c r="I74" s="101"/>
      <c r="J74" s="101"/>
      <c r="K74" s="101"/>
      <c r="L74" s="15"/>
    </row>
    <row r="75" spans="1:24" ht="19.899999999999999" customHeight="1" x14ac:dyDescent="0.25">
      <c r="A75" s="8" t="s">
        <v>59</v>
      </c>
      <c r="B75" s="107">
        <v>332.49900000000002</v>
      </c>
      <c r="C75" s="107">
        <v>468.94499999999999</v>
      </c>
      <c r="D75" s="107">
        <v>623.25</v>
      </c>
      <c r="E75" s="103"/>
      <c r="F75" s="103"/>
      <c r="G75" s="103"/>
      <c r="H75" s="103"/>
      <c r="I75" s="103"/>
      <c r="J75" s="103"/>
      <c r="K75" s="103"/>
      <c r="L75" s="14"/>
    </row>
    <row r="76" spans="1:24" ht="19.899999999999999" customHeight="1" x14ac:dyDescent="0.25">
      <c r="A76" s="6" t="s">
        <v>60</v>
      </c>
      <c r="B76" s="104">
        <v>941.16600000000005</v>
      </c>
      <c r="C76" s="104">
        <v>978.57</v>
      </c>
      <c r="D76" s="104">
        <v>853.40700000000004</v>
      </c>
      <c r="E76" s="101"/>
      <c r="F76" s="101"/>
      <c r="G76" s="101"/>
      <c r="H76" s="101"/>
      <c r="I76" s="101"/>
      <c r="J76" s="101"/>
      <c r="K76" s="101"/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260</v>
      </c>
      <c r="C80" s="105">
        <v>260</v>
      </c>
      <c r="D80" s="105">
        <v>260</v>
      </c>
      <c r="E80" s="103"/>
      <c r="F80" s="103"/>
      <c r="G80" s="103"/>
      <c r="H80" s="103"/>
      <c r="I80" s="103"/>
      <c r="J80" s="103"/>
      <c r="K80" s="103"/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1"/>
      <c r="F81" s="101"/>
      <c r="G81" s="101"/>
      <c r="H81" s="101"/>
      <c r="I81" s="101"/>
      <c r="J81" s="101"/>
      <c r="K81" s="101"/>
      <c r="L81" s="11"/>
    </row>
    <row r="82" spans="1:12" ht="19.899999999999999" customHeight="1" x14ac:dyDescent="0.25">
      <c r="A82" s="8" t="s">
        <v>64</v>
      </c>
      <c r="B82" s="105" t="s">
        <v>3779</v>
      </c>
      <c r="C82" s="105" t="s">
        <v>3779</v>
      </c>
      <c r="D82" s="105" t="s">
        <v>3779</v>
      </c>
      <c r="E82" s="103"/>
      <c r="F82" s="103"/>
      <c r="G82" s="103"/>
      <c r="H82" s="103"/>
      <c r="I82" s="103"/>
      <c r="J82" s="103"/>
      <c r="K82" s="103"/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1"/>
      <c r="F83" s="101"/>
      <c r="G83" s="101"/>
      <c r="H83" s="101"/>
      <c r="I83" s="101"/>
      <c r="J83" s="101"/>
      <c r="K83" s="101"/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3"/>
      <c r="F84" s="103"/>
      <c r="G84" s="103"/>
      <c r="H84" s="103"/>
      <c r="I84" s="103"/>
      <c r="J84" s="103"/>
      <c r="K84" s="103"/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1"/>
      <c r="F85" s="101"/>
      <c r="G85" s="101"/>
      <c r="H85" s="101"/>
      <c r="I85" s="101"/>
      <c r="J85" s="101"/>
      <c r="K85" s="101"/>
      <c r="L85" s="11"/>
    </row>
    <row r="86" spans="1:12" ht="19.899999999999999" customHeight="1" x14ac:dyDescent="0.25">
      <c r="A86" s="8" t="s">
        <v>68</v>
      </c>
      <c r="B86" s="105">
        <v>260</v>
      </c>
      <c r="C86" s="105">
        <v>260</v>
      </c>
      <c r="D86" s="105">
        <v>201.66</v>
      </c>
      <c r="E86" s="103"/>
      <c r="F86" s="103"/>
      <c r="G86" s="103"/>
      <c r="H86" s="103"/>
      <c r="I86" s="103"/>
      <c r="J86" s="103"/>
      <c r="K86" s="103"/>
      <c r="L86" s="9"/>
    </row>
    <row r="87" spans="1:12" ht="19.899999999999999" customHeight="1" x14ac:dyDescent="0.25">
      <c r="A87" s="6" t="s">
        <v>69</v>
      </c>
      <c r="B87" s="106">
        <v>260</v>
      </c>
      <c r="C87" s="106">
        <v>260</v>
      </c>
      <c r="D87" s="106">
        <v>201.66</v>
      </c>
      <c r="E87" s="101"/>
      <c r="F87" s="101"/>
      <c r="G87" s="101"/>
      <c r="H87" s="101"/>
      <c r="I87" s="101"/>
      <c r="J87" s="101"/>
      <c r="K87" s="101"/>
      <c r="L87" s="10"/>
    </row>
    <row r="88" spans="1:12" ht="19.899999999999999" customHeight="1" x14ac:dyDescent="0.25">
      <c r="A88" s="8" t="s">
        <v>70</v>
      </c>
      <c r="B88" s="105">
        <v>0</v>
      </c>
      <c r="C88" s="105">
        <v>0</v>
      </c>
      <c r="D88" s="105">
        <v>0</v>
      </c>
      <c r="E88" s="103"/>
      <c r="F88" s="103"/>
      <c r="G88" s="103"/>
      <c r="H88" s="103"/>
      <c r="I88" s="103"/>
      <c r="J88" s="103"/>
      <c r="K88" s="103"/>
      <c r="L88" s="9"/>
    </row>
    <row r="89" spans="1:12" ht="19.899999999999999" customHeight="1" x14ac:dyDescent="0.25">
      <c r="A89" s="6" t="s">
        <v>71</v>
      </c>
      <c r="B89" s="106">
        <v>0</v>
      </c>
      <c r="C89" s="106">
        <v>0</v>
      </c>
      <c r="D89" s="106">
        <v>0</v>
      </c>
      <c r="E89" s="101"/>
      <c r="F89" s="101"/>
      <c r="G89" s="101"/>
      <c r="H89" s="101"/>
      <c r="I89" s="101"/>
      <c r="J89" s="101"/>
      <c r="K89" s="101"/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3"/>
      <c r="F90" s="103"/>
      <c r="G90" s="103"/>
      <c r="H90" s="103"/>
      <c r="I90" s="103"/>
      <c r="J90" s="103"/>
      <c r="K90" s="103"/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1"/>
      <c r="F91" s="101"/>
      <c r="G91" s="101"/>
      <c r="H91" s="101"/>
      <c r="I91" s="101"/>
      <c r="J91" s="101"/>
      <c r="K91" s="101"/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3"/>
      <c r="F92" s="103"/>
      <c r="G92" s="103"/>
      <c r="H92" s="103"/>
      <c r="I92" s="103"/>
      <c r="J92" s="103"/>
      <c r="K92" s="103"/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1"/>
      <c r="F93" s="101"/>
      <c r="G93" s="101"/>
      <c r="H93" s="101"/>
      <c r="I93" s="101"/>
      <c r="J93" s="101"/>
      <c r="K93" s="101"/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5">
        <v>0</v>
      </c>
      <c r="E94" s="103"/>
      <c r="F94" s="103"/>
      <c r="G94" s="103"/>
      <c r="H94" s="103"/>
      <c r="I94" s="103"/>
      <c r="J94" s="103"/>
      <c r="K94" s="103"/>
      <c r="L94" s="9"/>
    </row>
    <row r="95" spans="1:12" ht="19.899999999999999" customHeight="1" x14ac:dyDescent="0.25">
      <c r="A95" s="6" t="s">
        <v>77</v>
      </c>
      <c r="B95" s="106">
        <v>0</v>
      </c>
      <c r="C95" s="106">
        <v>0</v>
      </c>
      <c r="D95" s="106">
        <v>0</v>
      </c>
      <c r="E95" s="101"/>
      <c r="F95" s="101"/>
      <c r="G95" s="101"/>
      <c r="H95" s="101"/>
      <c r="I95" s="101"/>
      <c r="J95" s="101"/>
      <c r="K95" s="101"/>
      <c r="L95" s="10"/>
    </row>
    <row r="96" spans="1:12" ht="19.899999999999999" customHeight="1" x14ac:dyDescent="0.25">
      <c r="A96" s="8" t="s">
        <v>78</v>
      </c>
      <c r="B96" s="105">
        <v>195.51400000000001</v>
      </c>
      <c r="C96" s="105">
        <v>2.1309999999999998</v>
      </c>
      <c r="D96" s="105">
        <v>13.638999999999999</v>
      </c>
      <c r="E96" s="103"/>
      <c r="F96" s="103"/>
      <c r="G96" s="103"/>
      <c r="H96" s="103"/>
      <c r="I96" s="103"/>
      <c r="J96" s="103"/>
      <c r="K96" s="103"/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1"/>
      <c r="F97" s="101"/>
      <c r="G97" s="101"/>
      <c r="H97" s="101"/>
      <c r="I97" s="101"/>
      <c r="J97" s="101"/>
      <c r="K97" s="101"/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3"/>
      <c r="F98" s="103"/>
      <c r="G98" s="103"/>
      <c r="H98" s="103"/>
      <c r="I98" s="103"/>
      <c r="J98" s="103"/>
      <c r="K98" s="103"/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1"/>
      <c r="F99" s="101"/>
      <c r="G99" s="101"/>
      <c r="H99" s="101"/>
      <c r="I99" s="101"/>
      <c r="J99" s="101"/>
      <c r="K99" s="101"/>
      <c r="L99" s="11"/>
    </row>
    <row r="100" spans="1:12" ht="19.899999999999999" customHeight="1" x14ac:dyDescent="0.25">
      <c r="A100" s="8" t="s">
        <v>82</v>
      </c>
      <c r="B100" s="105">
        <v>237</v>
      </c>
      <c r="C100" s="105">
        <v>984</v>
      </c>
      <c r="D100" s="105">
        <v>1.075</v>
      </c>
      <c r="E100" s="103"/>
      <c r="F100" s="103"/>
      <c r="G100" s="103"/>
      <c r="H100" s="103"/>
      <c r="I100" s="103"/>
      <c r="J100" s="103"/>
      <c r="K100" s="103"/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1"/>
      <c r="F101" s="101"/>
      <c r="G101" s="101"/>
      <c r="H101" s="101"/>
      <c r="I101" s="101"/>
      <c r="J101" s="101"/>
      <c r="K101" s="101"/>
      <c r="L101" s="11"/>
    </row>
    <row r="102" spans="1:12" ht="19.899999999999999" customHeight="1" x14ac:dyDescent="0.25">
      <c r="A102" s="8" t="s">
        <v>84</v>
      </c>
      <c r="B102" s="105">
        <v>42</v>
      </c>
      <c r="C102" s="105">
        <v>1.9059999999999999</v>
      </c>
      <c r="D102" s="105">
        <v>7.6509999999999998</v>
      </c>
      <c r="E102" s="103"/>
      <c r="F102" s="103"/>
      <c r="G102" s="103"/>
      <c r="H102" s="103"/>
      <c r="I102" s="103"/>
      <c r="J102" s="103"/>
      <c r="K102" s="103"/>
      <c r="L102" s="9"/>
    </row>
    <row r="103" spans="1:12" ht="19.899999999999999" customHeight="1" x14ac:dyDescent="0.25">
      <c r="A103" s="6" t="s">
        <v>85</v>
      </c>
      <c r="B103" s="106">
        <v>1.976</v>
      </c>
      <c r="C103" s="106">
        <v>2.7570000000000001</v>
      </c>
      <c r="D103" s="106">
        <v>0</v>
      </c>
      <c r="E103" s="101"/>
      <c r="F103" s="101"/>
      <c r="G103" s="101"/>
      <c r="H103" s="101"/>
      <c r="I103" s="101"/>
      <c r="J103" s="101"/>
      <c r="K103" s="101"/>
      <c r="L103" s="10"/>
    </row>
    <row r="104" spans="1:12" ht="19.899999999999999" customHeight="1" x14ac:dyDescent="0.25">
      <c r="A104" s="8" t="s">
        <v>86</v>
      </c>
      <c r="B104" s="105">
        <v>4.5149999999999997</v>
      </c>
      <c r="C104" s="105">
        <v>5.7210000000000001</v>
      </c>
      <c r="D104" s="105">
        <v>20.835999999999999</v>
      </c>
      <c r="E104" s="103"/>
      <c r="F104" s="103"/>
      <c r="G104" s="103"/>
      <c r="H104" s="103"/>
      <c r="I104" s="103"/>
      <c r="J104" s="103"/>
      <c r="K104" s="103"/>
      <c r="L104" s="9"/>
    </row>
    <row r="105" spans="1:12" ht="19.899999999999999" customHeight="1" x14ac:dyDescent="0.25">
      <c r="A105" s="6" t="s">
        <v>87</v>
      </c>
      <c r="B105" s="106">
        <v>43</v>
      </c>
      <c r="C105" s="106">
        <v>991</v>
      </c>
      <c r="D105" s="106">
        <v>569</v>
      </c>
      <c r="E105" s="101"/>
      <c r="F105" s="101"/>
      <c r="G105" s="101"/>
      <c r="H105" s="101"/>
      <c r="I105" s="101"/>
      <c r="J105" s="101"/>
      <c r="K105" s="101"/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3"/>
      <c r="F106" s="103"/>
      <c r="G106" s="103"/>
      <c r="H106" s="103"/>
      <c r="I106" s="103"/>
      <c r="J106" s="103"/>
      <c r="K106" s="103"/>
      <c r="L106" s="12"/>
    </row>
    <row r="107" spans="1:12" ht="19.899999999999999" customHeight="1" x14ac:dyDescent="0.25">
      <c r="A107" s="6" t="s">
        <v>89</v>
      </c>
      <c r="B107" s="106">
        <v>0</v>
      </c>
      <c r="C107" s="106">
        <v>0</v>
      </c>
      <c r="D107" s="106">
        <v>0</v>
      </c>
      <c r="E107" s="101"/>
      <c r="F107" s="101"/>
      <c r="G107" s="101"/>
      <c r="H107" s="101"/>
      <c r="I107" s="101"/>
      <c r="J107" s="101"/>
      <c r="K107" s="101"/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3"/>
      <c r="F108" s="103"/>
      <c r="G108" s="103"/>
      <c r="H108" s="103"/>
      <c r="I108" s="103"/>
      <c r="J108" s="103"/>
      <c r="K108" s="103"/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1"/>
      <c r="F109" s="101"/>
      <c r="G109" s="101"/>
      <c r="H109" s="101"/>
      <c r="I109" s="101"/>
      <c r="J109" s="101"/>
      <c r="K109" s="101"/>
      <c r="L109" s="10"/>
    </row>
    <row r="110" spans="1:12" ht="19.899999999999999" customHeight="1" x14ac:dyDescent="0.25">
      <c r="A110" s="8" t="s">
        <v>92</v>
      </c>
      <c r="B110" s="105">
        <v>237</v>
      </c>
      <c r="C110" s="105">
        <v>984</v>
      </c>
      <c r="D110" s="105">
        <v>1.075</v>
      </c>
      <c r="E110" s="103"/>
      <c r="F110" s="103"/>
      <c r="G110" s="103"/>
      <c r="H110" s="103"/>
      <c r="I110" s="103"/>
      <c r="J110" s="103"/>
      <c r="K110" s="103"/>
      <c r="L110" s="9"/>
    </row>
    <row r="111" spans="1:12" ht="19.899999999999999" customHeight="1" x14ac:dyDescent="0.25">
      <c r="A111" s="6" t="s">
        <v>93</v>
      </c>
      <c r="B111" s="106">
        <v>9.952</v>
      </c>
      <c r="C111" s="106">
        <v>14.68</v>
      </c>
      <c r="D111" s="106">
        <v>8.9440000000000008</v>
      </c>
      <c r="E111" s="101"/>
      <c r="F111" s="101"/>
      <c r="G111" s="101"/>
      <c r="H111" s="101"/>
      <c r="I111" s="101"/>
      <c r="J111" s="101"/>
      <c r="K111" s="101"/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3"/>
      <c r="F112" s="103"/>
      <c r="G112" s="103"/>
      <c r="H112" s="103"/>
      <c r="I112" s="103"/>
      <c r="J112" s="103"/>
      <c r="K112" s="103"/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1"/>
      <c r="F113" s="101"/>
      <c r="G113" s="101"/>
      <c r="H113" s="101"/>
      <c r="I113" s="101"/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3"/>
      <c r="F114" s="103"/>
      <c r="G114" s="103"/>
      <c r="H114" s="103"/>
      <c r="I114" s="103"/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1"/>
      <c r="F115" s="101"/>
      <c r="G115" s="101"/>
      <c r="H115" s="101"/>
      <c r="I115" s="101"/>
      <c r="J115" s="101"/>
      <c r="K115" s="101"/>
      <c r="L115" s="4"/>
    </row>
    <row r="116" spans="1:13" ht="19.899999999999999" customHeight="1" x14ac:dyDescent="0.25">
      <c r="A116" s="8" t="s">
        <v>98</v>
      </c>
      <c r="B116" s="105">
        <v>119.539</v>
      </c>
      <c r="C116" s="105">
        <v>49.598999999999997</v>
      </c>
      <c r="D116" s="105">
        <v>8.4390000000000001</v>
      </c>
      <c r="E116" s="103"/>
      <c r="F116" s="103"/>
      <c r="G116" s="103"/>
      <c r="H116" s="103"/>
      <c r="I116" s="103"/>
      <c r="J116" s="103"/>
      <c r="K116" s="103"/>
      <c r="L116" s="9"/>
    </row>
    <row r="117" spans="1:13" ht="19.899999999999999" customHeight="1" x14ac:dyDescent="0.25">
      <c r="A117" s="6" t="s">
        <v>99</v>
      </c>
      <c r="B117" s="106">
        <v>81.421999999999997</v>
      </c>
      <c r="C117" s="106">
        <v>61.122</v>
      </c>
      <c r="D117" s="106">
        <v>39.17</v>
      </c>
      <c r="E117" s="101"/>
      <c r="F117" s="101"/>
      <c r="G117" s="101"/>
      <c r="H117" s="101"/>
      <c r="I117" s="101"/>
      <c r="J117" s="101"/>
      <c r="K117" s="101"/>
      <c r="L117" s="10"/>
    </row>
    <row r="118" spans="1:13" ht="19.899999999999999" customHeight="1" x14ac:dyDescent="0.25">
      <c r="A118" s="8" t="s">
        <v>100</v>
      </c>
      <c r="B118" s="105">
        <v>1.91</v>
      </c>
      <c r="C118" s="105">
        <v>919</v>
      </c>
      <c r="D118" s="105">
        <v>547</v>
      </c>
      <c r="E118" s="103"/>
      <c r="F118" s="103"/>
      <c r="G118" s="103"/>
      <c r="H118" s="103"/>
      <c r="I118" s="103"/>
      <c r="J118" s="103"/>
      <c r="K118" s="103"/>
      <c r="L118" s="9"/>
    </row>
    <row r="119" spans="1:13" ht="19.899999999999999" customHeight="1" x14ac:dyDescent="0.25">
      <c r="A119" s="6" t="s">
        <v>101</v>
      </c>
      <c r="B119" s="106">
        <v>2.44</v>
      </c>
      <c r="C119" s="106">
        <v>2.9660000000000002</v>
      </c>
      <c r="D119" s="106">
        <v>966</v>
      </c>
      <c r="E119" s="101"/>
      <c r="F119" s="101"/>
      <c r="G119" s="101"/>
      <c r="H119" s="101"/>
      <c r="I119" s="101"/>
      <c r="J119" s="101"/>
      <c r="K119" s="101"/>
      <c r="L119" s="10"/>
    </row>
    <row r="120" spans="1:13" ht="19.899999999999999" customHeight="1" x14ac:dyDescent="0.25">
      <c r="A120" s="8" t="s">
        <v>102</v>
      </c>
      <c r="B120" s="105">
        <v>1.611</v>
      </c>
      <c r="C120" s="105">
        <v>1.329</v>
      </c>
      <c r="D120" s="105">
        <v>491</v>
      </c>
      <c r="E120" s="103"/>
      <c r="F120" s="103"/>
      <c r="G120" s="103"/>
      <c r="H120" s="103"/>
      <c r="I120" s="103"/>
      <c r="J120" s="103"/>
      <c r="K120" s="103"/>
      <c r="L120" s="9"/>
    </row>
    <row r="121" spans="1:13" ht="19.899999999999999" customHeight="1" x14ac:dyDescent="0.25">
      <c r="A121" s="6" t="s">
        <v>103</v>
      </c>
      <c r="B121" s="106">
        <v>200.63300000000001</v>
      </c>
      <c r="C121" s="106">
        <v>194.30699999999999</v>
      </c>
      <c r="D121" s="106">
        <v>80.494</v>
      </c>
      <c r="E121" s="101"/>
      <c r="F121" s="101"/>
      <c r="G121" s="101"/>
      <c r="H121" s="101"/>
      <c r="I121" s="101"/>
      <c r="J121" s="101"/>
      <c r="K121" s="101"/>
      <c r="L121" s="10"/>
    </row>
    <row r="122" spans="1:13" ht="19.899999999999999" customHeight="1" x14ac:dyDescent="0.25">
      <c r="A122" s="8" t="s">
        <v>104</v>
      </c>
      <c r="B122" s="105">
        <v>0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0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3355</v>
      </c>
      <c r="C131" s="97" t="s">
        <v>3355</v>
      </c>
      <c r="D131" s="97" t="s">
        <v>3355</v>
      </c>
      <c r="E131" s="97" t="s">
        <v>3355</v>
      </c>
      <c r="F131" s="97" t="s">
        <v>3355</v>
      </c>
      <c r="G131" s="97" t="s">
        <v>3355</v>
      </c>
      <c r="H131" s="97" t="s">
        <v>3355</v>
      </c>
      <c r="I131" s="97" t="s">
        <v>3355</v>
      </c>
      <c r="J131" s="97" t="s">
        <v>3355</v>
      </c>
      <c r="K131" s="97" t="s">
        <v>3355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>
        <v>575.00599999999997</v>
      </c>
      <c r="C134" s="104">
        <v>490.87</v>
      </c>
      <c r="D134" s="104">
        <v>410.733</v>
      </c>
      <c r="E134" s="101"/>
      <c r="F134" s="101"/>
      <c r="G134" s="101"/>
      <c r="H134" s="101"/>
      <c r="I134" s="101"/>
      <c r="J134" s="101"/>
      <c r="K134" s="101"/>
      <c r="L134" s="7"/>
    </row>
    <row r="135" spans="1:12" ht="19.899999999999999" customHeight="1" x14ac:dyDescent="0.25">
      <c r="A135" s="8" t="s">
        <v>110</v>
      </c>
      <c r="B135" s="107">
        <v>17</v>
      </c>
      <c r="C135" s="107">
        <v>20</v>
      </c>
      <c r="D135" s="107">
        <v>0</v>
      </c>
      <c r="E135" s="103"/>
      <c r="F135" s="103"/>
      <c r="G135" s="103"/>
      <c r="H135" s="103"/>
      <c r="I135" s="103"/>
      <c r="J135" s="103"/>
      <c r="K135" s="103"/>
      <c r="L135" s="13"/>
    </row>
    <row r="136" spans="1:12" ht="19.899999999999999" customHeight="1" x14ac:dyDescent="0.25">
      <c r="A136" s="6" t="s">
        <v>111</v>
      </c>
      <c r="B136" s="104">
        <v>354.94499999999999</v>
      </c>
      <c r="C136" s="104">
        <v>280.65100000000001</v>
      </c>
      <c r="D136" s="104">
        <v>230.58600000000001</v>
      </c>
      <c r="E136" s="101"/>
      <c r="F136" s="101"/>
      <c r="G136" s="101"/>
      <c r="H136" s="101"/>
      <c r="I136" s="101"/>
      <c r="J136" s="101"/>
      <c r="K136" s="101"/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>
        <v>120.932</v>
      </c>
      <c r="C138" s="106">
        <v>125.608</v>
      </c>
      <c r="D138" s="106">
        <v>84.555000000000007</v>
      </c>
      <c r="E138" s="101"/>
      <c r="F138" s="101"/>
      <c r="G138" s="101"/>
      <c r="H138" s="101"/>
      <c r="I138" s="101"/>
      <c r="J138" s="101"/>
      <c r="K138" s="101"/>
      <c r="L138" s="10"/>
    </row>
    <row r="139" spans="1:12" ht="19.899999999999999" customHeight="1" x14ac:dyDescent="0.25">
      <c r="A139" s="8" t="s">
        <v>113</v>
      </c>
      <c r="B139" s="107">
        <v>120.932</v>
      </c>
      <c r="C139" s="107">
        <v>125.608</v>
      </c>
      <c r="D139" s="107">
        <v>84.555000000000007</v>
      </c>
      <c r="E139" s="103"/>
      <c r="F139" s="103"/>
      <c r="G139" s="103"/>
      <c r="H139" s="103"/>
      <c r="I139" s="103"/>
      <c r="J139" s="103"/>
      <c r="K139" s="103"/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2.7269999999999999</v>
      </c>
      <c r="C141" s="105">
        <v>2.6419999999999999</v>
      </c>
      <c r="D141" s="105">
        <v>6</v>
      </c>
      <c r="E141" s="103"/>
      <c r="F141" s="103"/>
      <c r="G141" s="103"/>
      <c r="H141" s="103"/>
      <c r="I141" s="103"/>
      <c r="J141" s="103"/>
      <c r="K141" s="103"/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1"/>
      <c r="F142" s="101"/>
      <c r="G142" s="101"/>
      <c r="H142" s="101"/>
      <c r="I142" s="101"/>
      <c r="J142" s="101"/>
      <c r="K142" s="101"/>
      <c r="L142" s="11"/>
    </row>
    <row r="143" spans="1:12" ht="19.899999999999999" customHeight="1" x14ac:dyDescent="0.25">
      <c r="A143" s="8" t="s">
        <v>116</v>
      </c>
      <c r="B143" s="105">
        <v>0</v>
      </c>
      <c r="C143" s="105">
        <v>0</v>
      </c>
      <c r="D143" s="105">
        <v>0</v>
      </c>
      <c r="E143" s="103"/>
      <c r="F143" s="103"/>
      <c r="G143" s="103"/>
      <c r="H143" s="103"/>
      <c r="I143" s="103"/>
      <c r="J143" s="103"/>
      <c r="K143" s="103"/>
      <c r="L143" s="9"/>
    </row>
    <row r="144" spans="1:12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1"/>
      <c r="F144" s="101"/>
      <c r="G144" s="101"/>
      <c r="H144" s="101"/>
      <c r="I144" s="101"/>
      <c r="J144" s="101"/>
      <c r="K144" s="101"/>
      <c r="L144" s="11"/>
    </row>
    <row r="145" spans="1:12" ht="19.899999999999999" customHeight="1" x14ac:dyDescent="0.25">
      <c r="A145" s="8" t="s">
        <v>118</v>
      </c>
      <c r="B145" s="105">
        <v>0</v>
      </c>
      <c r="C145" s="105">
        <v>0</v>
      </c>
      <c r="D145" s="105">
        <v>0</v>
      </c>
      <c r="E145" s="103"/>
      <c r="F145" s="103"/>
      <c r="G145" s="103"/>
      <c r="H145" s="103"/>
      <c r="I145" s="103"/>
      <c r="J145" s="103"/>
      <c r="K145" s="103"/>
      <c r="L145" s="9"/>
    </row>
    <row r="146" spans="1:12" ht="19.899999999999999" customHeight="1" x14ac:dyDescent="0.25">
      <c r="A146" s="6" t="s">
        <v>119</v>
      </c>
      <c r="B146" s="106">
        <v>26.527000000000001</v>
      </c>
      <c r="C146" s="106">
        <v>14.843</v>
      </c>
      <c r="D146" s="106">
        <v>14.255000000000001</v>
      </c>
      <c r="E146" s="101"/>
      <c r="F146" s="101"/>
      <c r="G146" s="101"/>
      <c r="H146" s="101"/>
      <c r="I146" s="101"/>
      <c r="J146" s="101"/>
      <c r="K146" s="101"/>
      <c r="L146" s="10"/>
    </row>
    <row r="147" spans="1:12" ht="19.899999999999999" customHeight="1" x14ac:dyDescent="0.25">
      <c r="A147" s="8" t="s">
        <v>120</v>
      </c>
      <c r="B147" s="105">
        <v>0</v>
      </c>
      <c r="C147" s="105">
        <v>0</v>
      </c>
      <c r="D147" s="105">
        <v>0</v>
      </c>
      <c r="E147" s="103"/>
      <c r="F147" s="103"/>
      <c r="G147" s="103"/>
      <c r="H147" s="103"/>
      <c r="I147" s="103"/>
      <c r="J147" s="103"/>
      <c r="K147" s="103"/>
      <c r="L147" s="9"/>
    </row>
    <row r="148" spans="1:12" ht="19.899999999999999" customHeight="1" x14ac:dyDescent="0.25">
      <c r="A148" s="6" t="s">
        <v>121</v>
      </c>
      <c r="B148" s="106">
        <v>9.0239999999999991</v>
      </c>
      <c r="C148" s="106">
        <v>16.542000000000002</v>
      </c>
      <c r="D148" s="106">
        <v>5.1429999999999998</v>
      </c>
      <c r="E148" s="101"/>
      <c r="F148" s="101"/>
      <c r="G148" s="101"/>
      <c r="H148" s="101"/>
      <c r="I148" s="101"/>
      <c r="J148" s="101"/>
      <c r="K148" s="101"/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3"/>
      <c r="F149" s="103"/>
      <c r="G149" s="103"/>
      <c r="H149" s="103"/>
      <c r="I149" s="103"/>
      <c r="J149" s="103"/>
      <c r="K149" s="103"/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1"/>
      <c r="F150" s="101"/>
      <c r="G150" s="101"/>
      <c r="H150" s="101"/>
      <c r="I150" s="101"/>
      <c r="J150" s="101"/>
      <c r="K150" s="101"/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3"/>
      <c r="F151" s="103"/>
      <c r="G151" s="103"/>
      <c r="H151" s="103"/>
      <c r="I151" s="103"/>
      <c r="J151" s="103"/>
      <c r="K151" s="103"/>
      <c r="L151" s="12"/>
    </row>
    <row r="152" spans="1:12" ht="19.899999999999999" customHeight="1" x14ac:dyDescent="0.25">
      <c r="A152" s="6" t="s">
        <v>125</v>
      </c>
      <c r="B152" s="104">
        <v>38.277999999999999</v>
      </c>
      <c r="C152" s="104">
        <v>34.027000000000001</v>
      </c>
      <c r="D152" s="104">
        <v>19.404</v>
      </c>
      <c r="E152" s="101"/>
      <c r="F152" s="101"/>
      <c r="G152" s="101"/>
      <c r="H152" s="101"/>
      <c r="I152" s="101"/>
      <c r="J152" s="101"/>
      <c r="K152" s="101"/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>
        <v>82.653999999999996</v>
      </c>
      <c r="C154" s="104">
        <v>91.581000000000003</v>
      </c>
      <c r="D154" s="104">
        <v>65.150999999999996</v>
      </c>
      <c r="E154" s="101"/>
      <c r="F154" s="101"/>
      <c r="G154" s="101"/>
      <c r="H154" s="101"/>
      <c r="I154" s="101"/>
      <c r="J154" s="101"/>
      <c r="K154" s="101"/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1"/>
      <c r="F156" s="101"/>
      <c r="G156" s="101"/>
      <c r="H156" s="101"/>
      <c r="I156" s="101"/>
      <c r="J156" s="101"/>
      <c r="K156" s="101"/>
      <c r="L156" s="11"/>
    </row>
    <row r="157" spans="1:12" ht="19.899999999999999" customHeight="1" x14ac:dyDescent="0.25">
      <c r="A157" s="8" t="s">
        <v>128</v>
      </c>
      <c r="B157" s="105">
        <v>26.181000000000001</v>
      </c>
      <c r="C157" s="105">
        <v>40.975000000000001</v>
      </c>
      <c r="D157" s="105">
        <v>33.015000000000001</v>
      </c>
      <c r="E157" s="103"/>
      <c r="F157" s="103"/>
      <c r="G157" s="103"/>
      <c r="H157" s="103"/>
      <c r="I157" s="103"/>
      <c r="J157" s="103"/>
      <c r="K157" s="103"/>
      <c r="L157" s="9"/>
    </row>
    <row r="158" spans="1:12" ht="19.899999999999999" customHeight="1" x14ac:dyDescent="0.25">
      <c r="A158" s="6" t="s">
        <v>129</v>
      </c>
      <c r="B158" s="106">
        <v>5.0140000000000002</v>
      </c>
      <c r="C158" s="106">
        <v>3.5430000000000001</v>
      </c>
      <c r="D158" s="106">
        <v>3.323</v>
      </c>
      <c r="E158" s="101"/>
      <c r="F158" s="101"/>
      <c r="G158" s="101"/>
      <c r="H158" s="101"/>
      <c r="I158" s="101"/>
      <c r="J158" s="101"/>
      <c r="K158" s="101"/>
      <c r="L158" s="10"/>
    </row>
    <row r="159" spans="1:12" ht="19.899999999999999" customHeight="1" x14ac:dyDescent="0.25">
      <c r="A159" s="8" t="s">
        <v>130</v>
      </c>
      <c r="B159" s="107">
        <v>21.167000000000002</v>
      </c>
      <c r="C159" s="107">
        <v>37.432000000000002</v>
      </c>
      <c r="D159" s="107">
        <v>29.692</v>
      </c>
      <c r="E159" s="103"/>
      <c r="F159" s="103"/>
      <c r="G159" s="103"/>
      <c r="H159" s="103"/>
      <c r="I159" s="103"/>
      <c r="J159" s="103"/>
      <c r="K159" s="103"/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0</v>
      </c>
      <c r="C161" s="107">
        <v>0</v>
      </c>
      <c r="D161" s="107">
        <v>0</v>
      </c>
      <c r="E161" s="103"/>
      <c r="F161" s="103"/>
      <c r="G161" s="103"/>
      <c r="H161" s="103"/>
      <c r="I161" s="103"/>
      <c r="J161" s="103"/>
      <c r="K161" s="103"/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103.821</v>
      </c>
      <c r="C163" s="107">
        <v>129.01300000000001</v>
      </c>
      <c r="D163" s="107">
        <v>94.843000000000004</v>
      </c>
      <c r="E163" s="103"/>
      <c r="F163" s="103"/>
      <c r="G163" s="103"/>
      <c r="H163" s="103"/>
      <c r="I163" s="103"/>
      <c r="J163" s="103"/>
      <c r="K163" s="103"/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30.827999999999999</v>
      </c>
      <c r="C165" s="107">
        <v>33.671999999999997</v>
      </c>
      <c r="D165" s="107">
        <v>26.742999999999999</v>
      </c>
      <c r="E165" s="103"/>
      <c r="F165" s="103"/>
      <c r="G165" s="103"/>
      <c r="H165" s="103"/>
      <c r="I165" s="103"/>
      <c r="J165" s="103"/>
      <c r="K165" s="103"/>
      <c r="L165" s="14"/>
    </row>
    <row r="166" spans="1:12" ht="19.899999999999999" customHeight="1" x14ac:dyDescent="0.25">
      <c r="A166" s="6" t="s">
        <v>134</v>
      </c>
      <c r="B166" s="106">
        <v>16.012</v>
      </c>
      <c r="C166" s="106">
        <v>31.379000000000001</v>
      </c>
      <c r="D166" s="106">
        <v>26.146000000000001</v>
      </c>
      <c r="E166" s="101"/>
      <c r="F166" s="101"/>
      <c r="G166" s="101"/>
      <c r="H166" s="101"/>
      <c r="I166" s="101"/>
      <c r="J166" s="101"/>
      <c r="K166" s="101"/>
      <c r="L166" s="10"/>
    </row>
    <row r="167" spans="1:12" ht="19.899999999999999" customHeight="1" x14ac:dyDescent="0.25">
      <c r="A167" s="8" t="s">
        <v>135</v>
      </c>
      <c r="B167" s="105">
        <v>14.56</v>
      </c>
      <c r="C167" s="105">
        <v>1.7569999999999999</v>
      </c>
      <c r="D167" s="105">
        <v>181</v>
      </c>
      <c r="E167" s="103"/>
      <c r="F167" s="103"/>
      <c r="G167" s="103"/>
      <c r="H167" s="103"/>
      <c r="I167" s="103"/>
      <c r="J167" s="103"/>
      <c r="K167" s="103"/>
      <c r="L167" s="9"/>
    </row>
    <row r="168" spans="1:12" ht="19.899999999999999" customHeight="1" x14ac:dyDescent="0.25">
      <c r="A168" s="6" t="s">
        <v>136</v>
      </c>
      <c r="B168" s="106">
        <v>256</v>
      </c>
      <c r="C168" s="106">
        <v>536</v>
      </c>
      <c r="D168" s="106">
        <v>416</v>
      </c>
      <c r="E168" s="101"/>
      <c r="F168" s="101"/>
      <c r="G168" s="101"/>
      <c r="H168" s="101"/>
      <c r="I168" s="101"/>
      <c r="J168" s="101"/>
      <c r="K168" s="101"/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72.992999999999995</v>
      </c>
      <c r="C170" s="104">
        <v>95.340999999999994</v>
      </c>
      <c r="D170" s="104">
        <v>68.099999999999994</v>
      </c>
      <c r="E170" s="101"/>
      <c r="F170" s="101"/>
      <c r="G170" s="101"/>
      <c r="H170" s="101"/>
      <c r="I170" s="101"/>
      <c r="J170" s="101"/>
      <c r="K170" s="101"/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1"/>
      <c r="F172" s="101"/>
      <c r="G172" s="101"/>
      <c r="H172" s="101"/>
      <c r="I172" s="101"/>
      <c r="J172" s="101"/>
      <c r="K172" s="101"/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3"/>
      <c r="F173" s="103"/>
      <c r="G173" s="103"/>
      <c r="H173" s="103"/>
      <c r="I173" s="103"/>
      <c r="J173" s="103"/>
      <c r="K173" s="103"/>
      <c r="L173" s="9"/>
    </row>
    <row r="174" spans="1:12" ht="19.899999999999999" customHeight="1" x14ac:dyDescent="0.25">
      <c r="A174" s="6" t="s">
        <v>140</v>
      </c>
      <c r="B174" s="106">
        <v>24.747</v>
      </c>
      <c r="C174" s="106">
        <v>13.483000000000001</v>
      </c>
      <c r="D174" s="106">
        <v>0</v>
      </c>
      <c r="E174" s="101"/>
      <c r="F174" s="101"/>
      <c r="G174" s="101"/>
      <c r="H174" s="101"/>
      <c r="I174" s="101"/>
      <c r="J174" s="101"/>
      <c r="K174" s="101"/>
      <c r="L174" s="10"/>
    </row>
    <row r="175" spans="1:12" ht="19.899999999999999" customHeight="1" x14ac:dyDescent="0.25">
      <c r="A175" s="8" t="s">
        <v>141</v>
      </c>
      <c r="B175" s="107">
        <v>48.246000000000002</v>
      </c>
      <c r="C175" s="107">
        <v>81.858000000000004</v>
      </c>
      <c r="D175" s="107">
        <v>68.099999999999994</v>
      </c>
      <c r="E175" s="103"/>
      <c r="F175" s="103"/>
      <c r="G175" s="103"/>
      <c r="H175" s="103"/>
      <c r="I175" s="103"/>
      <c r="J175" s="103"/>
      <c r="K175" s="103"/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43.287999999999997</v>
      </c>
      <c r="C177" s="105">
        <v>82.152000000000001</v>
      </c>
      <c r="D177" s="105">
        <v>69.751999999999995</v>
      </c>
      <c r="E177" s="103"/>
      <c r="F177" s="103"/>
      <c r="G177" s="103"/>
      <c r="H177" s="103"/>
      <c r="I177" s="103"/>
      <c r="J177" s="103"/>
      <c r="K177" s="103"/>
      <c r="L177" s="9"/>
    </row>
    <row r="178" spans="1:12" ht="19.899999999999999" customHeight="1" x14ac:dyDescent="0.25">
      <c r="A178" s="6" t="s">
        <v>143</v>
      </c>
      <c r="B178" s="106" t="s">
        <v>3780</v>
      </c>
      <c r="C178" s="106" t="s">
        <v>3781</v>
      </c>
      <c r="D178" s="106" t="s">
        <v>2606</v>
      </c>
      <c r="E178" s="101"/>
      <c r="F178" s="101"/>
      <c r="G178" s="101"/>
      <c r="H178" s="101"/>
      <c r="I178" s="101"/>
      <c r="J178" s="101"/>
      <c r="K178" s="101"/>
      <c r="L178" s="11"/>
    </row>
    <row r="179" spans="1:12" ht="19.899999999999999" customHeight="1" x14ac:dyDescent="0.25">
      <c r="A179" s="8" t="s">
        <v>144</v>
      </c>
      <c r="B179" s="105" t="s">
        <v>3030</v>
      </c>
      <c r="C179" s="105" t="s">
        <v>3029</v>
      </c>
      <c r="D179" s="105" t="s">
        <v>3782</v>
      </c>
      <c r="E179" s="103"/>
      <c r="F179" s="103"/>
      <c r="G179" s="103"/>
      <c r="H179" s="103"/>
      <c r="I179" s="103"/>
      <c r="J179" s="103"/>
      <c r="K179" s="103"/>
      <c r="L179" s="12"/>
    </row>
    <row r="180" spans="1:12" ht="19.899999999999999" customHeight="1" x14ac:dyDescent="0.25">
      <c r="A180" s="6" t="s">
        <v>145</v>
      </c>
      <c r="B180" s="106" t="s">
        <v>3032</v>
      </c>
      <c r="C180" s="106" t="s">
        <v>3031</v>
      </c>
      <c r="D180" s="106" t="s">
        <v>3783</v>
      </c>
      <c r="E180" s="101"/>
      <c r="F180" s="101"/>
      <c r="G180" s="101"/>
      <c r="H180" s="101"/>
      <c r="I180" s="101"/>
      <c r="J180" s="101"/>
      <c r="K180" s="101"/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3"/>
      <c r="F181" s="103"/>
      <c r="G181" s="103"/>
      <c r="H181" s="103"/>
      <c r="I181" s="103"/>
      <c r="J181" s="103"/>
      <c r="K181" s="103"/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1"/>
      <c r="F182" s="101"/>
      <c r="G182" s="101"/>
      <c r="H182" s="101"/>
      <c r="I182" s="101"/>
      <c r="J182" s="101"/>
      <c r="K182" s="101"/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3"/>
      <c r="F183" s="103"/>
      <c r="G183" s="103"/>
      <c r="H183" s="103"/>
      <c r="I183" s="103"/>
      <c r="J183" s="103"/>
      <c r="K183" s="103"/>
      <c r="L183" s="12"/>
    </row>
    <row r="184" spans="1:12" ht="19.899999999999999" customHeight="1" x14ac:dyDescent="0.25">
      <c r="A184" s="6" t="s">
        <v>149</v>
      </c>
      <c r="B184" s="106">
        <v>111.908</v>
      </c>
      <c r="C184" s="106">
        <v>109.066</v>
      </c>
      <c r="D184" s="106">
        <v>79.412000000000006</v>
      </c>
      <c r="E184" s="101"/>
      <c r="F184" s="101"/>
      <c r="G184" s="101"/>
      <c r="H184" s="101"/>
      <c r="I184" s="101"/>
      <c r="J184" s="101"/>
      <c r="K184" s="101"/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0</v>
      </c>
      <c r="C187" s="106">
        <v>0</v>
      </c>
      <c r="D187" s="106">
        <v>0</v>
      </c>
      <c r="E187" s="101"/>
      <c r="F187" s="101"/>
      <c r="G187" s="101"/>
      <c r="H187" s="101"/>
      <c r="I187" s="101"/>
      <c r="J187" s="101"/>
      <c r="K187" s="101"/>
      <c r="L187" s="10"/>
    </row>
    <row r="188" spans="1:12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3"/>
      <c r="F188" s="103"/>
      <c r="G188" s="103"/>
      <c r="H188" s="103"/>
      <c r="I188" s="103"/>
      <c r="J188" s="103"/>
      <c r="K188" s="103"/>
      <c r="L188" s="12"/>
    </row>
    <row r="189" spans="1:12" ht="19.899999999999999" customHeight="1" x14ac:dyDescent="0.25">
      <c r="A189" s="6" t="s">
        <v>118</v>
      </c>
      <c r="B189" s="106">
        <v>0</v>
      </c>
      <c r="C189" s="106">
        <v>0</v>
      </c>
      <c r="D189" s="106">
        <v>0</v>
      </c>
      <c r="E189" s="101"/>
      <c r="F189" s="101"/>
      <c r="G189" s="101"/>
      <c r="H189" s="101"/>
      <c r="I189" s="101"/>
      <c r="J189" s="101"/>
      <c r="K189" s="101"/>
      <c r="L189" s="10"/>
    </row>
    <row r="190" spans="1:12" ht="19.899999999999999" customHeight="1" x14ac:dyDescent="0.25">
      <c r="A190" s="8" t="s">
        <v>150</v>
      </c>
      <c r="B190" s="105" t="s">
        <v>3784</v>
      </c>
      <c r="C190" s="105" t="s">
        <v>3785</v>
      </c>
      <c r="D190" s="105" t="s">
        <v>3786</v>
      </c>
      <c r="E190" s="103"/>
      <c r="F190" s="103"/>
      <c r="G190" s="103"/>
      <c r="H190" s="103"/>
      <c r="I190" s="103"/>
      <c r="J190" s="103"/>
      <c r="K190" s="103"/>
      <c r="L190" s="12"/>
    </row>
    <row r="191" spans="1:12" ht="19.899999999999999" customHeight="1" x14ac:dyDescent="0.25">
      <c r="A191" s="6" t="s">
        <v>151</v>
      </c>
      <c r="B191" s="106" t="s">
        <v>3780</v>
      </c>
      <c r="C191" s="106" t="s">
        <v>3781</v>
      </c>
      <c r="D191" s="106" t="s">
        <v>2606</v>
      </c>
      <c r="E191" s="101"/>
      <c r="F191" s="101"/>
      <c r="G191" s="101"/>
      <c r="H191" s="101"/>
      <c r="I191" s="101"/>
      <c r="J191" s="101"/>
      <c r="K191" s="101"/>
      <c r="L191" s="11"/>
    </row>
    <row r="192" spans="1:12" ht="19.899999999999999" customHeight="1" x14ac:dyDescent="0.25">
      <c r="A192" s="8" t="s">
        <v>152</v>
      </c>
      <c r="B192" s="105" t="s">
        <v>3780</v>
      </c>
      <c r="C192" s="105" t="s">
        <v>3781</v>
      </c>
      <c r="D192" s="105" t="s">
        <v>2606</v>
      </c>
      <c r="E192" s="103"/>
      <c r="F192" s="103"/>
      <c r="G192" s="103"/>
      <c r="H192" s="103"/>
      <c r="I192" s="103"/>
      <c r="J192" s="103"/>
      <c r="K192" s="103"/>
      <c r="L192" s="12"/>
    </row>
    <row r="193" spans="1:12" ht="19.899999999999999" customHeight="1" x14ac:dyDescent="0.25">
      <c r="A193" s="6" t="s">
        <v>153</v>
      </c>
      <c r="B193" s="106" t="s">
        <v>3784</v>
      </c>
      <c r="C193" s="106" t="s">
        <v>3785</v>
      </c>
      <c r="D193" s="106" t="s">
        <v>3786</v>
      </c>
      <c r="E193" s="101"/>
      <c r="F193" s="101"/>
      <c r="G193" s="101"/>
      <c r="H193" s="101"/>
      <c r="I193" s="101"/>
      <c r="J193" s="101"/>
      <c r="K193" s="101"/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3"/>
      <c r="F194" s="103"/>
      <c r="G194" s="103"/>
      <c r="H194" s="103"/>
      <c r="I194" s="103"/>
      <c r="J194" s="103"/>
      <c r="K194" s="103"/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1"/>
      <c r="F195" s="101"/>
      <c r="G195" s="101"/>
      <c r="H195" s="101"/>
      <c r="I195" s="101"/>
      <c r="J195" s="101"/>
      <c r="K195" s="101"/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3"/>
      <c r="F196" s="103"/>
      <c r="G196" s="103"/>
      <c r="H196" s="103"/>
      <c r="I196" s="103"/>
      <c r="J196" s="103"/>
      <c r="K196" s="103"/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1"/>
      <c r="F197" s="101"/>
      <c r="G197" s="101"/>
      <c r="H197" s="101"/>
      <c r="I197" s="101"/>
      <c r="J197" s="101"/>
      <c r="K197" s="101"/>
      <c r="L197" s="11"/>
    </row>
    <row r="198" spans="1:12" ht="19.899999999999999" customHeight="1" x14ac:dyDescent="0.25">
      <c r="A198" s="8" t="s">
        <v>158</v>
      </c>
      <c r="B198" s="105">
        <v>14.56</v>
      </c>
      <c r="C198" s="105">
        <v>1.7569999999999999</v>
      </c>
      <c r="D198" s="105">
        <v>181</v>
      </c>
      <c r="E198" s="103"/>
      <c r="F198" s="103"/>
      <c r="G198" s="103"/>
      <c r="H198" s="103"/>
      <c r="I198" s="103"/>
      <c r="J198" s="103"/>
      <c r="K198" s="103"/>
      <c r="L198" s="9"/>
    </row>
    <row r="199" spans="1:12" ht="19.899999999999999" customHeight="1" x14ac:dyDescent="0.25">
      <c r="A199" s="6" t="s">
        <v>159</v>
      </c>
      <c r="B199" s="106">
        <v>0</v>
      </c>
      <c r="C199" s="106">
        <v>-358</v>
      </c>
      <c r="D199" s="106">
        <v>270</v>
      </c>
      <c r="E199" s="101"/>
      <c r="F199" s="101"/>
      <c r="G199" s="101"/>
      <c r="H199" s="101"/>
      <c r="I199" s="101"/>
      <c r="J199" s="101"/>
      <c r="K199" s="101"/>
      <c r="L199" s="10"/>
    </row>
    <row r="200" spans="1:12" ht="19.899999999999999" customHeight="1" x14ac:dyDescent="0.25">
      <c r="A200" s="8" t="s">
        <v>160</v>
      </c>
      <c r="B200" s="105">
        <v>30</v>
      </c>
      <c r="C200" s="105">
        <v>26</v>
      </c>
      <c r="D200" s="105">
        <v>28</v>
      </c>
      <c r="E200" s="103"/>
      <c r="F200" s="103"/>
      <c r="G200" s="103"/>
      <c r="H200" s="103"/>
      <c r="I200" s="103"/>
      <c r="J200" s="103"/>
      <c r="K200" s="103"/>
      <c r="L200" s="12"/>
    </row>
    <row r="201" spans="1:12" ht="19.899999999999999" customHeight="1" x14ac:dyDescent="0.25">
      <c r="A201" s="6" t="s">
        <v>161</v>
      </c>
      <c r="B201" s="106">
        <v>0</v>
      </c>
      <c r="C201" s="106">
        <v>0</v>
      </c>
      <c r="D201" s="106">
        <v>0</v>
      </c>
      <c r="E201" s="101"/>
      <c r="F201" s="101"/>
      <c r="G201" s="101"/>
      <c r="H201" s="101"/>
      <c r="I201" s="101"/>
      <c r="J201" s="101"/>
      <c r="K201" s="101"/>
      <c r="L201" s="10"/>
    </row>
    <row r="202" spans="1:12" ht="19.899999999999999" customHeight="1" x14ac:dyDescent="0.25">
      <c r="A202" s="8" t="s">
        <v>162</v>
      </c>
      <c r="B202" s="105">
        <v>256</v>
      </c>
      <c r="C202" s="105">
        <v>894</v>
      </c>
      <c r="D202" s="105">
        <v>146</v>
      </c>
      <c r="E202" s="103"/>
      <c r="F202" s="103"/>
      <c r="G202" s="103"/>
      <c r="H202" s="103"/>
      <c r="I202" s="103"/>
      <c r="J202" s="103"/>
      <c r="K202" s="103"/>
      <c r="L202" s="12"/>
    </row>
    <row r="203" spans="1:12" ht="19.899999999999999" customHeight="1" x14ac:dyDescent="0.25">
      <c r="A203" s="6" t="s">
        <v>163</v>
      </c>
      <c r="B203" s="106">
        <v>0</v>
      </c>
      <c r="C203" s="106">
        <v>0</v>
      </c>
      <c r="D203" s="106">
        <v>0</v>
      </c>
      <c r="E203" s="101"/>
      <c r="F203" s="101"/>
      <c r="G203" s="101"/>
      <c r="H203" s="101"/>
      <c r="I203" s="101"/>
      <c r="J203" s="101"/>
      <c r="K203" s="101"/>
      <c r="L203" s="10"/>
    </row>
    <row r="204" spans="1:12" ht="19.899999999999999" customHeight="1" x14ac:dyDescent="0.25">
      <c r="A204" s="8" t="s">
        <v>164</v>
      </c>
      <c r="B204" s="105">
        <v>0</v>
      </c>
      <c r="C204" s="105">
        <v>0</v>
      </c>
      <c r="D204" s="105">
        <v>0</v>
      </c>
      <c r="E204" s="103"/>
      <c r="F204" s="103"/>
      <c r="G204" s="103"/>
      <c r="H204" s="103"/>
      <c r="I204" s="103"/>
      <c r="J204" s="103"/>
      <c r="K204" s="103"/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1"/>
      <c r="F205" s="101"/>
      <c r="G205" s="101"/>
      <c r="H205" s="101"/>
      <c r="I205" s="101"/>
      <c r="J205" s="101"/>
      <c r="K205" s="101"/>
      <c r="L205" s="11"/>
    </row>
    <row r="206" spans="1:12" ht="19.899999999999999" customHeight="1" x14ac:dyDescent="0.25">
      <c r="A206" s="8" t="s">
        <v>166</v>
      </c>
      <c r="B206" s="105">
        <v>0</v>
      </c>
      <c r="C206" s="105">
        <v>0</v>
      </c>
      <c r="D206" s="105">
        <v>0</v>
      </c>
      <c r="E206" s="103"/>
      <c r="F206" s="103"/>
      <c r="G206" s="103"/>
      <c r="H206" s="103"/>
      <c r="I206" s="103"/>
      <c r="J206" s="103"/>
      <c r="K206" s="103"/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1"/>
      <c r="F207" s="101"/>
      <c r="G207" s="101"/>
      <c r="H207" s="101"/>
      <c r="I207" s="101"/>
      <c r="J207" s="101"/>
      <c r="K207" s="101"/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3"/>
      <c r="F208" s="103"/>
      <c r="G208" s="103"/>
      <c r="H208" s="103"/>
      <c r="I208" s="103"/>
      <c r="J208" s="103"/>
      <c r="K208" s="103"/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1"/>
      <c r="F209" s="101"/>
      <c r="G209" s="101"/>
      <c r="H209" s="101"/>
      <c r="I209" s="101"/>
      <c r="J209" s="101"/>
      <c r="K209" s="101"/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3"/>
      <c r="F210" s="103"/>
      <c r="G210" s="103"/>
      <c r="H210" s="103"/>
      <c r="I210" s="103"/>
      <c r="J210" s="103"/>
      <c r="K210" s="103"/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1"/>
      <c r="F211" s="101"/>
      <c r="G211" s="101"/>
      <c r="H211" s="101"/>
      <c r="I211" s="101"/>
      <c r="J211" s="101"/>
      <c r="K211" s="101"/>
      <c r="L211" s="11"/>
    </row>
    <row r="212" spans="1:12" ht="19.899999999999999" customHeight="1" x14ac:dyDescent="0.25">
      <c r="A212" s="8" t="s">
        <v>114</v>
      </c>
      <c r="B212" s="105">
        <v>2.7269999999999999</v>
      </c>
      <c r="C212" s="105">
        <v>2.6419999999999999</v>
      </c>
      <c r="D212" s="105">
        <v>6</v>
      </c>
      <c r="E212" s="103"/>
      <c r="F212" s="103"/>
      <c r="G212" s="103"/>
      <c r="H212" s="103"/>
      <c r="I212" s="103"/>
      <c r="J212" s="103"/>
      <c r="K212" s="103"/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1"/>
      <c r="F213" s="101"/>
      <c r="G213" s="101"/>
      <c r="H213" s="101"/>
      <c r="I213" s="101"/>
      <c r="J213" s="101"/>
      <c r="K213" s="101"/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3"/>
      <c r="F214" s="103"/>
      <c r="G214" s="103"/>
      <c r="H214" s="103"/>
      <c r="I214" s="103"/>
      <c r="J214" s="103"/>
      <c r="K214" s="103"/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1"/>
      <c r="F215" s="101"/>
      <c r="G215" s="101"/>
      <c r="H215" s="101"/>
      <c r="I215" s="101"/>
      <c r="J215" s="101"/>
      <c r="K215" s="101"/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3"/>
      <c r="F216" s="103"/>
      <c r="G216" s="103"/>
      <c r="H216" s="103"/>
      <c r="I216" s="103"/>
      <c r="J216" s="103"/>
      <c r="K216" s="103"/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1"/>
      <c r="F217" s="101"/>
      <c r="G217" s="101"/>
      <c r="H217" s="101"/>
      <c r="I217" s="101"/>
      <c r="J217" s="101"/>
      <c r="K217" s="101"/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3"/>
      <c r="F218" s="103"/>
      <c r="G218" s="103"/>
      <c r="H218" s="103"/>
      <c r="I218" s="103"/>
      <c r="J218" s="103"/>
      <c r="K218" s="103"/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-397</v>
      </c>
      <c r="E219" s="101"/>
      <c r="F219" s="101"/>
      <c r="G219" s="101"/>
      <c r="H219" s="101"/>
      <c r="I219" s="101"/>
      <c r="J219" s="101"/>
      <c r="K219" s="101"/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3"/>
      <c r="F220" s="103"/>
      <c r="G220" s="103"/>
      <c r="H220" s="103"/>
      <c r="I220" s="103"/>
      <c r="J220" s="103"/>
      <c r="K220" s="103"/>
      <c r="L220" s="9"/>
    </row>
    <row r="221" spans="1:12" ht="19.899999999999999" customHeight="1" x14ac:dyDescent="0.25">
      <c r="A221" s="6" t="s">
        <v>179</v>
      </c>
      <c r="B221" s="106">
        <v>0</v>
      </c>
      <c r="C221" s="106">
        <v>0</v>
      </c>
      <c r="D221" s="106">
        <v>0</v>
      </c>
      <c r="E221" s="101"/>
      <c r="F221" s="101"/>
      <c r="G221" s="101"/>
      <c r="H221" s="101"/>
      <c r="I221" s="101"/>
      <c r="J221" s="101"/>
      <c r="K221" s="101"/>
      <c r="L221" s="10"/>
    </row>
    <row r="222" spans="1:12" ht="19.899999999999999" customHeight="1" x14ac:dyDescent="0.25">
      <c r="A222" s="8" t="s">
        <v>180</v>
      </c>
      <c r="B222" s="105">
        <v>0</v>
      </c>
      <c r="C222" s="105">
        <v>0</v>
      </c>
      <c r="D222" s="105">
        <v>0</v>
      </c>
      <c r="E222" s="103"/>
      <c r="F222" s="103"/>
      <c r="G222" s="103"/>
      <c r="H222" s="103"/>
      <c r="I222" s="103"/>
      <c r="J222" s="103"/>
      <c r="K222" s="103"/>
      <c r="L222" s="9"/>
    </row>
    <row r="223" spans="1:12" ht="19.899999999999999" customHeight="1" x14ac:dyDescent="0.25">
      <c r="A223" s="6" t="s">
        <v>181</v>
      </c>
      <c r="B223" s="106">
        <v>-1.694</v>
      </c>
      <c r="C223" s="106">
        <v>-409</v>
      </c>
      <c r="D223" s="106">
        <v>-2.2949999999999999</v>
      </c>
      <c r="E223" s="101"/>
      <c r="F223" s="101"/>
      <c r="G223" s="101"/>
      <c r="H223" s="101"/>
      <c r="I223" s="101"/>
      <c r="J223" s="101"/>
      <c r="K223" s="101"/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3"/>
      <c r="F224" s="103"/>
      <c r="G224" s="103"/>
      <c r="H224" s="103"/>
      <c r="I224" s="103"/>
      <c r="J224" s="103"/>
      <c r="K224" s="103"/>
      <c r="L224" s="12"/>
    </row>
    <row r="225" spans="1:12" ht="19.899999999999999" customHeight="1" x14ac:dyDescent="0.25">
      <c r="A225" s="6" t="s">
        <v>183</v>
      </c>
      <c r="B225" s="106">
        <v>4.9050000000000002</v>
      </c>
      <c r="C225" s="106">
        <v>1.7969999999999999</v>
      </c>
      <c r="D225" s="106">
        <v>-2.9790000000000001</v>
      </c>
      <c r="E225" s="101"/>
      <c r="F225" s="101"/>
      <c r="G225" s="101"/>
      <c r="H225" s="101"/>
      <c r="I225" s="101"/>
      <c r="J225" s="101"/>
      <c r="K225" s="101"/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3"/>
      <c r="F226" s="103"/>
      <c r="G226" s="103"/>
      <c r="H226" s="103"/>
      <c r="I226" s="103"/>
      <c r="J226" s="103"/>
      <c r="K226" s="103"/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1"/>
      <c r="F227" s="101"/>
      <c r="G227" s="101"/>
      <c r="H227" s="101"/>
      <c r="I227" s="101"/>
      <c r="J227" s="101"/>
      <c r="K227" s="101"/>
      <c r="L227" s="11"/>
    </row>
    <row r="228" spans="1:12" ht="19.899999999999999" customHeight="1" x14ac:dyDescent="0.25">
      <c r="A228" s="8" t="s">
        <v>186</v>
      </c>
      <c r="B228" s="105">
        <v>479.28399999999999</v>
      </c>
      <c r="C228" s="105">
        <v>390.99</v>
      </c>
      <c r="D228" s="105">
        <v>289.06200000000001</v>
      </c>
      <c r="E228" s="103"/>
      <c r="F228" s="103"/>
      <c r="G228" s="103"/>
      <c r="H228" s="103"/>
      <c r="I228" s="103"/>
      <c r="J228" s="103"/>
      <c r="K228" s="103"/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0</v>
      </c>
      <c r="D229" s="106">
        <v>0</v>
      </c>
      <c r="E229" s="101"/>
      <c r="F229" s="101"/>
      <c r="G229" s="101"/>
      <c r="H229" s="101"/>
      <c r="I229" s="101"/>
      <c r="J229" s="101"/>
      <c r="K229" s="101"/>
      <c r="L229" s="11"/>
    </row>
    <row r="230" spans="1:12" ht="19.899999999999999" customHeight="1" x14ac:dyDescent="0.25">
      <c r="A230" s="8" t="s">
        <v>188</v>
      </c>
      <c r="B230" s="105">
        <v>57.2</v>
      </c>
      <c r="C230" s="105">
        <v>65</v>
      </c>
      <c r="D230" s="105">
        <v>39</v>
      </c>
      <c r="E230" s="103"/>
      <c r="F230" s="103"/>
      <c r="G230" s="103"/>
      <c r="H230" s="103"/>
      <c r="I230" s="103"/>
      <c r="J230" s="103"/>
      <c r="K230" s="103"/>
      <c r="L230" s="9"/>
    </row>
    <row r="231" spans="1:12" ht="19.899999999999999" customHeight="1" x14ac:dyDescent="0.25">
      <c r="A231" s="6" t="s">
        <v>189</v>
      </c>
      <c r="B231" s="106">
        <v>96.2</v>
      </c>
      <c r="C231" s="106">
        <v>39</v>
      </c>
      <c r="D231" s="106">
        <v>30</v>
      </c>
      <c r="E231" s="101"/>
      <c r="F231" s="101"/>
      <c r="G231" s="101"/>
      <c r="H231" s="101"/>
      <c r="I231" s="101"/>
      <c r="J231" s="101"/>
      <c r="K231" s="101"/>
      <c r="L231" s="10"/>
    </row>
    <row r="232" spans="1:12" ht="19.899999999999999" customHeight="1" x14ac:dyDescent="0.25">
      <c r="A232" s="8" t="s">
        <v>190</v>
      </c>
      <c r="B232" s="105">
        <v>0</v>
      </c>
      <c r="C232" s="105">
        <v>0</v>
      </c>
      <c r="D232" s="105">
        <v>0</v>
      </c>
      <c r="E232" s="103"/>
      <c r="F232" s="103"/>
      <c r="G232" s="103"/>
      <c r="H232" s="103"/>
      <c r="I232" s="103"/>
      <c r="J232" s="103"/>
      <c r="K232" s="103"/>
      <c r="L232" s="12"/>
    </row>
    <row r="233" spans="1:12" ht="19.899999999999999" customHeight="1" x14ac:dyDescent="0.25">
      <c r="A233" s="6" t="s">
        <v>191</v>
      </c>
      <c r="B233" s="106">
        <v>0</v>
      </c>
      <c r="C233" s="106">
        <v>0</v>
      </c>
      <c r="D233" s="106">
        <v>0</v>
      </c>
      <c r="E233" s="101"/>
      <c r="F233" s="101"/>
      <c r="G233" s="101"/>
      <c r="H233" s="101"/>
      <c r="I233" s="101"/>
      <c r="J233" s="101"/>
      <c r="K233" s="101"/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3"/>
      <c r="F234" s="103"/>
      <c r="G234" s="103"/>
      <c r="H234" s="103"/>
      <c r="I234" s="103"/>
      <c r="J234" s="103"/>
      <c r="K234" s="103"/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1"/>
      <c r="F235" s="101"/>
      <c r="G235" s="101"/>
      <c r="H235" s="101"/>
      <c r="I235" s="101"/>
      <c r="J235" s="101"/>
      <c r="K235" s="101"/>
      <c r="L235" s="11"/>
    </row>
    <row r="236" spans="1:12" ht="19.899999999999999" customHeight="1" x14ac:dyDescent="0.25">
      <c r="A236" s="8" t="s">
        <v>194</v>
      </c>
      <c r="B236" s="105">
        <v>0</v>
      </c>
      <c r="C236" s="105">
        <v>0</v>
      </c>
      <c r="D236" s="105">
        <v>0</v>
      </c>
      <c r="E236" s="103"/>
      <c r="F236" s="103"/>
      <c r="G236" s="103"/>
      <c r="H236" s="103"/>
      <c r="I236" s="103"/>
      <c r="J236" s="103"/>
      <c r="K236" s="103"/>
      <c r="L236" s="9"/>
    </row>
    <row r="237" spans="1:12" ht="19.899999999999999" customHeight="1" x14ac:dyDescent="0.25">
      <c r="A237" s="6" t="s">
        <v>195</v>
      </c>
      <c r="B237" s="106">
        <v>126.845</v>
      </c>
      <c r="C237" s="106">
        <v>83.542000000000002</v>
      </c>
      <c r="D237" s="106">
        <v>63.357999999999997</v>
      </c>
      <c r="E237" s="101"/>
      <c r="F237" s="101"/>
      <c r="G237" s="101"/>
      <c r="H237" s="101"/>
      <c r="I237" s="101"/>
      <c r="J237" s="101"/>
      <c r="K237" s="101"/>
      <c r="L237" s="10"/>
    </row>
    <row r="238" spans="1:12" ht="19.899999999999999" customHeight="1" x14ac:dyDescent="0.25">
      <c r="A238" s="8" t="s">
        <v>196</v>
      </c>
      <c r="B238" s="105">
        <v>0</v>
      </c>
      <c r="C238" s="105">
        <v>0</v>
      </c>
      <c r="D238" s="105">
        <v>0</v>
      </c>
      <c r="E238" s="103"/>
      <c r="F238" s="103"/>
      <c r="G238" s="103"/>
      <c r="H238" s="103"/>
      <c r="I238" s="103"/>
      <c r="J238" s="103"/>
      <c r="K238" s="103"/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1"/>
      <c r="F239" s="101"/>
      <c r="G239" s="101"/>
      <c r="H239" s="101"/>
      <c r="I239" s="101"/>
      <c r="J239" s="101"/>
      <c r="K239" s="101"/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3"/>
      <c r="F240" s="103"/>
      <c r="G240" s="103"/>
      <c r="H240" s="103"/>
      <c r="I240" s="103"/>
      <c r="J240" s="103"/>
      <c r="K240" s="103"/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1"/>
      <c r="F241" s="101"/>
      <c r="G241" s="101"/>
      <c r="H241" s="101"/>
      <c r="I241" s="101"/>
      <c r="J241" s="101"/>
      <c r="K241" s="101"/>
      <c r="L241" s="11"/>
    </row>
    <row r="242" spans="1:13" ht="19.899999999999999" customHeight="1" x14ac:dyDescent="0.25">
      <c r="A242" s="8" t="s">
        <v>200</v>
      </c>
      <c r="B242" s="105">
        <v>0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0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3355</v>
      </c>
      <c r="C250" s="97" t="s">
        <v>3355</v>
      </c>
      <c r="D250" s="97" t="s">
        <v>3355</v>
      </c>
      <c r="E250" s="97" t="s">
        <v>3355</v>
      </c>
      <c r="F250" s="97" t="s">
        <v>3355</v>
      </c>
      <c r="G250" s="97" t="s">
        <v>3355</v>
      </c>
      <c r="H250" s="97" t="s">
        <v>3355</v>
      </c>
      <c r="I250" s="97" t="s">
        <v>3355</v>
      </c>
      <c r="J250" s="97" t="s">
        <v>3355</v>
      </c>
      <c r="K250" s="97" t="s">
        <v>3355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>
        <v>813.95500000000004</v>
      </c>
      <c r="C253" s="104">
        <v>771.09699999999998</v>
      </c>
      <c r="D253" s="104">
        <v>225.48</v>
      </c>
      <c r="E253" s="101"/>
      <c r="F253" s="101"/>
      <c r="G253" s="101"/>
      <c r="H253" s="101"/>
      <c r="I253" s="101"/>
      <c r="J253" s="101"/>
      <c r="K253" s="101"/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3"/>
      <c r="F254" s="103"/>
      <c r="G254" s="103"/>
      <c r="H254" s="103"/>
      <c r="I254" s="103"/>
      <c r="J254" s="103"/>
      <c r="K254" s="103"/>
      <c r="L254" s="13"/>
    </row>
    <row r="255" spans="1:13" ht="19.899999999999999" customHeight="1" x14ac:dyDescent="0.25">
      <c r="A255" s="6" t="s">
        <v>206</v>
      </c>
      <c r="B255" s="104">
        <v>507.517</v>
      </c>
      <c r="C255" s="104">
        <v>507.517</v>
      </c>
      <c r="D255" s="104">
        <v>0</v>
      </c>
      <c r="E255" s="101"/>
      <c r="F255" s="101"/>
      <c r="G255" s="101"/>
      <c r="H255" s="101"/>
      <c r="I255" s="101"/>
      <c r="J255" s="101"/>
      <c r="K255" s="101"/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3"/>
      <c r="F256" s="103"/>
      <c r="G256" s="103"/>
      <c r="H256" s="103"/>
      <c r="I256" s="103"/>
      <c r="J256" s="103"/>
      <c r="K256" s="103"/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526.5</v>
      </c>
      <c r="E257" s="101"/>
      <c r="F257" s="101"/>
      <c r="G257" s="101"/>
      <c r="H257" s="101"/>
      <c r="I257" s="101"/>
      <c r="J257" s="101"/>
      <c r="K257" s="101"/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3"/>
      <c r="F258" s="103"/>
      <c r="G258" s="103"/>
      <c r="H258" s="103"/>
      <c r="I258" s="103"/>
      <c r="J258" s="103"/>
      <c r="K258" s="103"/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-18.983000000000001</v>
      </c>
      <c r="E259" s="101"/>
      <c r="F259" s="101"/>
      <c r="G259" s="101"/>
      <c r="H259" s="101"/>
      <c r="I259" s="101"/>
      <c r="J259" s="101"/>
      <c r="K259" s="101"/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3"/>
      <c r="F260" s="103"/>
      <c r="G260" s="103"/>
      <c r="H260" s="103"/>
      <c r="I260" s="103"/>
      <c r="J260" s="103"/>
      <c r="K260" s="103"/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1"/>
      <c r="F261" s="101"/>
      <c r="G261" s="101"/>
      <c r="H261" s="101"/>
      <c r="I261" s="101"/>
      <c r="J261" s="101"/>
      <c r="K261" s="101"/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3"/>
      <c r="F262" s="103"/>
      <c r="G262" s="103"/>
      <c r="H262" s="103"/>
      <c r="I262" s="103"/>
      <c r="J262" s="103"/>
      <c r="K262" s="103"/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1"/>
      <c r="F263" s="101"/>
      <c r="G263" s="101"/>
      <c r="H263" s="101"/>
      <c r="I263" s="101"/>
      <c r="J263" s="101"/>
      <c r="K263" s="101"/>
      <c r="L263" s="11"/>
    </row>
    <row r="264" spans="1:12" ht="19.899999999999999" customHeight="1" x14ac:dyDescent="0.25">
      <c r="A264" s="8" t="s">
        <v>215</v>
      </c>
      <c r="B264" s="107">
        <v>507.517</v>
      </c>
      <c r="C264" s="107">
        <v>507.517</v>
      </c>
      <c r="D264" s="107">
        <v>507.517</v>
      </c>
      <c r="E264" s="103"/>
      <c r="F264" s="103"/>
      <c r="G264" s="103"/>
      <c r="H264" s="103"/>
      <c r="I264" s="103"/>
      <c r="J264" s="103"/>
      <c r="K264" s="103"/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3"/>
      <c r="F266" s="103"/>
      <c r="G266" s="103"/>
      <c r="H266" s="103"/>
      <c r="I266" s="103"/>
      <c r="J266" s="103"/>
      <c r="K266" s="103"/>
      <c r="L266" s="13"/>
    </row>
    <row r="267" spans="1:12" ht="19.899999999999999" customHeight="1" x14ac:dyDescent="0.25">
      <c r="A267" s="6" t="s">
        <v>217</v>
      </c>
      <c r="B267" s="104">
        <v>8.0139999999999993</v>
      </c>
      <c r="C267" s="104">
        <v>8.0139999999999993</v>
      </c>
      <c r="D267" s="104">
        <v>8.0139999999999993</v>
      </c>
      <c r="E267" s="101"/>
      <c r="F267" s="101"/>
      <c r="G267" s="101"/>
      <c r="H267" s="101"/>
      <c r="I267" s="101"/>
      <c r="J267" s="101"/>
      <c r="K267" s="101"/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3"/>
      <c r="F268" s="103"/>
      <c r="G268" s="103"/>
      <c r="H268" s="103"/>
      <c r="I268" s="103"/>
      <c r="J268" s="103"/>
      <c r="K268" s="103"/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1"/>
      <c r="F269" s="101"/>
      <c r="G269" s="101"/>
      <c r="H269" s="101"/>
      <c r="I269" s="101"/>
      <c r="J269" s="101"/>
      <c r="K269" s="101"/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3"/>
      <c r="F270" s="103"/>
      <c r="G270" s="103"/>
      <c r="H270" s="103"/>
      <c r="I270" s="103"/>
      <c r="J270" s="103"/>
      <c r="K270" s="103"/>
      <c r="L270" s="12"/>
    </row>
    <row r="271" spans="1:12" ht="19.899999999999999" customHeight="1" x14ac:dyDescent="0.25">
      <c r="A271" s="6" t="s">
        <v>221</v>
      </c>
      <c r="B271" s="106">
        <v>0</v>
      </c>
      <c r="C271" s="106">
        <v>0</v>
      </c>
      <c r="D271" s="106">
        <v>0</v>
      </c>
      <c r="E271" s="101"/>
      <c r="F271" s="101"/>
      <c r="G271" s="101"/>
      <c r="H271" s="101"/>
      <c r="I271" s="101"/>
      <c r="J271" s="101"/>
      <c r="K271" s="101"/>
      <c r="L271" s="11"/>
    </row>
    <row r="272" spans="1:12" ht="19.899999999999999" customHeight="1" x14ac:dyDescent="0.25">
      <c r="A272" s="8" t="s">
        <v>222</v>
      </c>
      <c r="B272" s="105">
        <v>0</v>
      </c>
      <c r="C272" s="105">
        <v>0</v>
      </c>
      <c r="D272" s="105">
        <v>0</v>
      </c>
      <c r="E272" s="103"/>
      <c r="F272" s="103"/>
      <c r="G272" s="103"/>
      <c r="H272" s="103"/>
      <c r="I272" s="103"/>
      <c r="J272" s="103"/>
      <c r="K272" s="103"/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1"/>
      <c r="F273" s="101"/>
      <c r="G273" s="101"/>
      <c r="H273" s="101"/>
      <c r="I273" s="101"/>
      <c r="J273" s="101"/>
      <c r="K273" s="101"/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0</v>
      </c>
      <c r="D274" s="105">
        <v>0</v>
      </c>
      <c r="E274" s="103"/>
      <c r="F274" s="103"/>
      <c r="G274" s="103"/>
      <c r="H274" s="103"/>
      <c r="I274" s="103"/>
      <c r="J274" s="103"/>
      <c r="K274" s="103"/>
      <c r="L274" s="9"/>
    </row>
    <row r="275" spans="1:12" ht="19.899999999999999" customHeight="1" x14ac:dyDescent="0.25">
      <c r="A275" s="6" t="s">
        <v>225</v>
      </c>
      <c r="B275" s="106">
        <v>0</v>
      </c>
      <c r="C275" s="106">
        <v>0</v>
      </c>
      <c r="D275" s="106">
        <v>0</v>
      </c>
      <c r="E275" s="101"/>
      <c r="F275" s="101"/>
      <c r="G275" s="101"/>
      <c r="H275" s="101"/>
      <c r="I275" s="101"/>
      <c r="J275" s="101"/>
      <c r="K275" s="101"/>
      <c r="L275" s="11"/>
    </row>
    <row r="276" spans="1:12" ht="19.899999999999999" customHeight="1" x14ac:dyDescent="0.25">
      <c r="A276" s="8" t="s">
        <v>226</v>
      </c>
      <c r="B276" s="105">
        <v>0</v>
      </c>
      <c r="C276" s="105">
        <v>0</v>
      </c>
      <c r="D276" s="105">
        <v>0</v>
      </c>
      <c r="E276" s="103"/>
      <c r="F276" s="103"/>
      <c r="G276" s="103"/>
      <c r="H276" s="103"/>
      <c r="I276" s="103"/>
      <c r="J276" s="103"/>
      <c r="K276" s="103"/>
      <c r="L276" s="9"/>
    </row>
    <row r="277" spans="1:12" ht="19.899999999999999" customHeight="1" x14ac:dyDescent="0.25">
      <c r="A277" s="6" t="s">
        <v>227</v>
      </c>
      <c r="B277" s="106">
        <v>0</v>
      </c>
      <c r="C277" s="106">
        <v>0</v>
      </c>
      <c r="D277" s="106">
        <v>0</v>
      </c>
      <c r="E277" s="101"/>
      <c r="F277" s="101"/>
      <c r="G277" s="101"/>
      <c r="H277" s="101"/>
      <c r="I277" s="101"/>
      <c r="J277" s="101"/>
      <c r="K277" s="101"/>
      <c r="L277" s="10"/>
    </row>
    <row r="278" spans="1:12" ht="19.899999999999999" customHeight="1" x14ac:dyDescent="0.25">
      <c r="A278" s="8" t="s">
        <v>228</v>
      </c>
      <c r="B278" s="107">
        <v>8.0139999999999993</v>
      </c>
      <c r="C278" s="107">
        <v>8.0139999999999993</v>
      </c>
      <c r="D278" s="107">
        <v>8.0139999999999993</v>
      </c>
      <c r="E278" s="103"/>
      <c r="F278" s="103"/>
      <c r="G278" s="103"/>
      <c r="H278" s="103"/>
      <c r="I278" s="103"/>
      <c r="J278" s="103"/>
      <c r="K278" s="103"/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3"/>
      <c r="F280" s="103"/>
      <c r="G280" s="103"/>
      <c r="H280" s="103"/>
      <c r="I280" s="103"/>
      <c r="J280" s="103"/>
      <c r="K280" s="103"/>
      <c r="L280" s="13"/>
    </row>
    <row r="281" spans="1:12" ht="19.899999999999999" customHeight="1" x14ac:dyDescent="0.25">
      <c r="A281" s="6" t="s">
        <v>230</v>
      </c>
      <c r="B281" s="104">
        <v>298.42399999999998</v>
      </c>
      <c r="C281" s="104">
        <v>255.566</v>
      </c>
      <c r="D281" s="104">
        <v>217.46600000000001</v>
      </c>
      <c r="E281" s="101"/>
      <c r="F281" s="101"/>
      <c r="G281" s="101"/>
      <c r="H281" s="101"/>
      <c r="I281" s="101"/>
      <c r="J281" s="101"/>
      <c r="K281" s="101"/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3"/>
      <c r="F282" s="103"/>
      <c r="G282" s="103"/>
      <c r="H282" s="103"/>
      <c r="I282" s="103"/>
      <c r="J282" s="103"/>
      <c r="K282" s="103"/>
      <c r="L282" s="12"/>
    </row>
    <row r="283" spans="1:12" ht="19.899999999999999" customHeight="1" x14ac:dyDescent="0.25">
      <c r="A283" s="6" t="s">
        <v>232</v>
      </c>
      <c r="B283" s="106">
        <v>48.246000000000002</v>
      </c>
      <c r="C283" s="106">
        <v>81.858000000000004</v>
      </c>
      <c r="D283" s="106">
        <v>68.099999999999994</v>
      </c>
      <c r="E283" s="101"/>
      <c r="F283" s="101"/>
      <c r="G283" s="101"/>
      <c r="H283" s="101"/>
      <c r="I283" s="101"/>
      <c r="J283" s="101"/>
      <c r="K283" s="101"/>
      <c r="L283" s="10"/>
    </row>
    <row r="284" spans="1:12" ht="19.899999999999999" customHeight="1" x14ac:dyDescent="0.25">
      <c r="A284" s="8" t="s">
        <v>233</v>
      </c>
      <c r="B284" s="105">
        <v>-96.2</v>
      </c>
      <c r="C284" s="105">
        <v>-39</v>
      </c>
      <c r="D284" s="105">
        <v>-30</v>
      </c>
      <c r="E284" s="103"/>
      <c r="F284" s="103"/>
      <c r="G284" s="103"/>
      <c r="H284" s="103"/>
      <c r="I284" s="103"/>
      <c r="J284" s="103"/>
      <c r="K284" s="103"/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1"/>
      <c r="F285" s="101"/>
      <c r="G285" s="101"/>
      <c r="H285" s="101"/>
      <c r="I285" s="101"/>
      <c r="J285" s="101"/>
      <c r="K285" s="101"/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0</v>
      </c>
      <c r="D286" s="105">
        <v>0</v>
      </c>
      <c r="E286" s="103"/>
      <c r="F286" s="103"/>
      <c r="G286" s="103"/>
      <c r="H286" s="103"/>
      <c r="I286" s="103"/>
      <c r="J286" s="103"/>
      <c r="K286" s="103"/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1"/>
      <c r="F287" s="101"/>
      <c r="G287" s="101"/>
      <c r="H287" s="101"/>
      <c r="I287" s="101"/>
      <c r="J287" s="101"/>
      <c r="K287" s="101"/>
      <c r="L287" s="11"/>
    </row>
    <row r="288" spans="1:12" ht="19.899999999999999" customHeight="1" x14ac:dyDescent="0.25">
      <c r="A288" s="8" t="s">
        <v>237</v>
      </c>
      <c r="B288" s="105">
        <v>0</v>
      </c>
      <c r="C288" s="105">
        <v>0</v>
      </c>
      <c r="D288" s="105">
        <v>0</v>
      </c>
      <c r="E288" s="103"/>
      <c r="F288" s="103"/>
      <c r="G288" s="103"/>
      <c r="H288" s="103"/>
      <c r="I288" s="103"/>
      <c r="J288" s="103"/>
      <c r="K288" s="103"/>
      <c r="L288" s="9"/>
    </row>
    <row r="289" spans="1:13" ht="19.899999999999999" customHeight="1" x14ac:dyDescent="0.25">
      <c r="A289" s="6" t="s">
        <v>238</v>
      </c>
      <c r="B289" s="104">
        <v>250.47</v>
      </c>
      <c r="C289" s="104">
        <v>298.42399999999998</v>
      </c>
      <c r="D289" s="104">
        <v>255.566</v>
      </c>
      <c r="E289" s="101"/>
      <c r="F289" s="101"/>
      <c r="G289" s="101"/>
      <c r="H289" s="101"/>
      <c r="I289" s="101"/>
      <c r="J289" s="101"/>
      <c r="K289" s="101"/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>
        <v>766.00099999999998</v>
      </c>
      <c r="C291" s="104">
        <v>813.95500000000004</v>
      </c>
      <c r="D291" s="104">
        <v>771.09699999999998</v>
      </c>
      <c r="E291" s="101"/>
      <c r="F291" s="101"/>
      <c r="G291" s="101"/>
      <c r="H291" s="101"/>
      <c r="I291" s="101"/>
      <c r="J291" s="101"/>
      <c r="K291" s="101"/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3355</v>
      </c>
      <c r="C298" s="97" t="s">
        <v>3355</v>
      </c>
      <c r="D298" s="97" t="s">
        <v>3355</v>
      </c>
      <c r="E298" s="97" t="s">
        <v>3355</v>
      </c>
      <c r="F298" s="97" t="s">
        <v>3355</v>
      </c>
      <c r="G298" s="97" t="s">
        <v>3355</v>
      </c>
      <c r="H298" s="97" t="s">
        <v>3355</v>
      </c>
      <c r="I298" s="97" t="s">
        <v>3355</v>
      </c>
      <c r="J298" s="97" t="s">
        <v>3355</v>
      </c>
      <c r="K298" s="97" t="s">
        <v>3355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>
        <v>82.653999999999996</v>
      </c>
      <c r="C301" s="106">
        <v>91.581000000000003</v>
      </c>
      <c r="D301" s="106">
        <v>64.251000000000005</v>
      </c>
      <c r="E301" s="101"/>
      <c r="F301" s="101"/>
      <c r="G301" s="101"/>
      <c r="H301" s="101"/>
      <c r="I301" s="101"/>
      <c r="J301" s="101"/>
      <c r="K301" s="101"/>
      <c r="L301" s="10"/>
    </row>
    <row r="302" spans="1:13" ht="19.899999999999999" customHeight="1" x14ac:dyDescent="0.25">
      <c r="A302" s="8" t="s">
        <v>243</v>
      </c>
      <c r="B302" s="105">
        <v>12.192</v>
      </c>
      <c r="C302" s="105">
        <v>-284</v>
      </c>
      <c r="D302" s="105">
        <v>12.4</v>
      </c>
      <c r="E302" s="103"/>
      <c r="F302" s="103"/>
      <c r="G302" s="103"/>
      <c r="H302" s="103"/>
      <c r="I302" s="103"/>
      <c r="J302" s="103"/>
      <c r="K302" s="103"/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>
        <v>94.846000000000004</v>
      </c>
      <c r="C304" s="107">
        <v>91.296999999999997</v>
      </c>
      <c r="D304" s="107">
        <v>76.650999999999996</v>
      </c>
      <c r="E304" s="103"/>
      <c r="F304" s="103"/>
      <c r="G304" s="103"/>
      <c r="H304" s="103"/>
      <c r="I304" s="103"/>
      <c r="J304" s="103"/>
      <c r="K304" s="103"/>
      <c r="L304" s="14"/>
    </row>
    <row r="305" spans="1:12" ht="19.899999999999999" customHeight="1" x14ac:dyDescent="0.25">
      <c r="A305" s="6" t="s">
        <v>245</v>
      </c>
      <c r="B305" s="106">
        <v>0</v>
      </c>
      <c r="C305" s="106">
        <v>0</v>
      </c>
      <c r="D305" s="106">
        <v>0</v>
      </c>
      <c r="E305" s="101"/>
      <c r="F305" s="101"/>
      <c r="G305" s="101"/>
      <c r="H305" s="101"/>
      <c r="I305" s="101"/>
      <c r="J305" s="101"/>
      <c r="K305" s="101"/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3"/>
      <c r="F306" s="103"/>
      <c r="G306" s="103"/>
      <c r="H306" s="103"/>
      <c r="I306" s="103"/>
      <c r="J306" s="103"/>
      <c r="K306" s="103"/>
      <c r="L306" s="12"/>
    </row>
    <row r="307" spans="1:12" ht="19.899999999999999" customHeight="1" x14ac:dyDescent="0.25">
      <c r="A307" s="6" t="s">
        <v>247</v>
      </c>
      <c r="B307" s="104">
        <v>28.78</v>
      </c>
      <c r="C307" s="104">
        <v>-110</v>
      </c>
      <c r="D307" s="104">
        <v>-36.557000000000002</v>
      </c>
      <c r="E307" s="101"/>
      <c r="F307" s="101"/>
      <c r="G307" s="101"/>
      <c r="H307" s="101"/>
      <c r="I307" s="101"/>
      <c r="J307" s="101"/>
      <c r="K307" s="101"/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17.097000000000001</v>
      </c>
      <c r="C309" s="106">
        <v>20.369</v>
      </c>
      <c r="D309" s="106">
        <v>-704</v>
      </c>
      <c r="E309" s="101"/>
      <c r="F309" s="101"/>
      <c r="G309" s="101"/>
      <c r="H309" s="101"/>
      <c r="I309" s="101"/>
      <c r="J309" s="101"/>
      <c r="K309" s="101"/>
      <c r="L309" s="10"/>
    </row>
    <row r="310" spans="1:12" ht="19.899999999999999" customHeight="1" x14ac:dyDescent="0.25">
      <c r="A310" s="8" t="s">
        <v>249</v>
      </c>
      <c r="B310" s="105">
        <v>30.56</v>
      </c>
      <c r="C310" s="105">
        <v>-18.824999999999999</v>
      </c>
      <c r="D310" s="105">
        <v>-38.064999999999998</v>
      </c>
      <c r="E310" s="103"/>
      <c r="F310" s="103"/>
      <c r="G310" s="103"/>
      <c r="H310" s="103"/>
      <c r="I310" s="103"/>
      <c r="J310" s="103"/>
      <c r="K310" s="103"/>
      <c r="L310" s="9"/>
    </row>
    <row r="311" spans="1:12" ht="19.899999999999999" customHeight="1" x14ac:dyDescent="0.25">
      <c r="A311" s="6" t="s">
        <v>250</v>
      </c>
      <c r="B311" s="106">
        <v>-18.876999999999999</v>
      </c>
      <c r="C311" s="106">
        <v>-1.6539999999999999</v>
      </c>
      <c r="D311" s="106">
        <v>2.2120000000000002</v>
      </c>
      <c r="E311" s="101"/>
      <c r="F311" s="101"/>
      <c r="G311" s="101"/>
      <c r="H311" s="101"/>
      <c r="I311" s="101"/>
      <c r="J311" s="101"/>
      <c r="K311" s="101"/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3"/>
      <c r="F312" s="103"/>
      <c r="G312" s="103"/>
      <c r="H312" s="103"/>
      <c r="I312" s="103"/>
      <c r="J312" s="103"/>
      <c r="K312" s="103"/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>
        <v>123.626</v>
      </c>
      <c r="C314" s="107">
        <v>91.186999999999998</v>
      </c>
      <c r="D314" s="107">
        <v>40.094000000000001</v>
      </c>
      <c r="E314" s="103"/>
      <c r="F314" s="103"/>
      <c r="G314" s="103"/>
      <c r="H314" s="103"/>
      <c r="I314" s="103"/>
      <c r="J314" s="103"/>
      <c r="K314" s="103"/>
      <c r="L314" s="14"/>
    </row>
    <row r="315" spans="1:12" ht="19.899999999999999" customHeight="1" x14ac:dyDescent="0.25">
      <c r="A315" s="6" t="s">
        <v>253</v>
      </c>
      <c r="B315" s="106">
        <v>-10.346</v>
      </c>
      <c r="C315" s="106">
        <v>-25.905000000000001</v>
      </c>
      <c r="D315" s="106">
        <v>-14.122999999999999</v>
      </c>
      <c r="E315" s="101"/>
      <c r="F315" s="101"/>
      <c r="G315" s="101"/>
      <c r="H315" s="101"/>
      <c r="I315" s="101"/>
      <c r="J315" s="101"/>
      <c r="K315" s="101"/>
      <c r="L315" s="10"/>
    </row>
    <row r="316" spans="1:12" ht="19.899999999999999" customHeight="1" x14ac:dyDescent="0.25">
      <c r="A316" s="8" t="s">
        <v>254</v>
      </c>
      <c r="B316" s="105">
        <v>43.942</v>
      </c>
      <c r="C316" s="105">
        <v>54.82</v>
      </c>
      <c r="D316" s="105">
        <v>12.659000000000001</v>
      </c>
      <c r="E316" s="103"/>
      <c r="F316" s="103"/>
      <c r="G316" s="103"/>
      <c r="H316" s="103"/>
      <c r="I316" s="103"/>
      <c r="J316" s="103"/>
      <c r="K316" s="103"/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90.03</v>
      </c>
      <c r="C318" s="107">
        <v>62.271999999999998</v>
      </c>
      <c r="D318" s="107">
        <v>41.558</v>
      </c>
      <c r="E318" s="103"/>
      <c r="F318" s="103"/>
      <c r="G318" s="103"/>
      <c r="H318" s="103"/>
      <c r="I318" s="103"/>
      <c r="J318" s="103"/>
      <c r="K318" s="103"/>
      <c r="L318" s="14"/>
    </row>
    <row r="319" spans="1:12" ht="19.899999999999999" customHeight="1" x14ac:dyDescent="0.25">
      <c r="A319" s="6" t="s">
        <v>256</v>
      </c>
      <c r="B319" s="106">
        <v>121.42100000000001</v>
      </c>
      <c r="C319" s="106">
        <v>39</v>
      </c>
      <c r="D319" s="106">
        <v>0</v>
      </c>
      <c r="E319" s="101"/>
      <c r="F319" s="101"/>
      <c r="G319" s="101"/>
      <c r="H319" s="101"/>
      <c r="I319" s="101"/>
      <c r="J319" s="101"/>
      <c r="K319" s="101"/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3"/>
      <c r="F320" s="103"/>
      <c r="G320" s="103"/>
      <c r="H320" s="103"/>
      <c r="I320" s="103"/>
      <c r="J320" s="103"/>
      <c r="K320" s="103"/>
      <c r="L320" s="9"/>
    </row>
    <row r="321" spans="1:12" ht="19.899999999999999" customHeight="1" x14ac:dyDescent="0.25">
      <c r="A321" s="6" t="s">
        <v>258</v>
      </c>
      <c r="B321" s="104">
        <v>-31.390999999999998</v>
      </c>
      <c r="C321" s="104">
        <v>23.271999999999998</v>
      </c>
      <c r="D321" s="104">
        <v>41.558</v>
      </c>
      <c r="E321" s="101"/>
      <c r="F321" s="101"/>
      <c r="G321" s="101"/>
      <c r="H321" s="101"/>
      <c r="I321" s="101"/>
      <c r="J321" s="101"/>
      <c r="K321" s="101"/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135.34700000000001</v>
      </c>
      <c r="C323" s="106">
        <v>118.02200000000001</v>
      </c>
      <c r="D323" s="106">
        <v>22.088000000000001</v>
      </c>
      <c r="E323" s="101"/>
      <c r="F323" s="101"/>
      <c r="G323" s="101"/>
      <c r="H323" s="101"/>
      <c r="I323" s="101"/>
      <c r="J323" s="101"/>
      <c r="K323" s="101"/>
      <c r="L323" s="10"/>
    </row>
    <row r="324" spans="1:12" ht="19.899999999999999" customHeight="1" x14ac:dyDescent="0.25">
      <c r="A324" s="8" t="s">
        <v>260</v>
      </c>
      <c r="B324" s="105">
        <v>43.573999999999998</v>
      </c>
      <c r="C324" s="105">
        <v>74.725999999999999</v>
      </c>
      <c r="D324" s="105">
        <v>23.603999999999999</v>
      </c>
      <c r="E324" s="103"/>
      <c r="F324" s="103"/>
      <c r="G324" s="103"/>
      <c r="H324" s="103"/>
      <c r="I324" s="103"/>
      <c r="J324" s="103"/>
      <c r="K324" s="103"/>
      <c r="L324" s="9"/>
    </row>
    <row r="325" spans="1:12" ht="19.899999999999999" customHeight="1" x14ac:dyDescent="0.25">
      <c r="A325" s="6" t="s">
        <v>261</v>
      </c>
      <c r="B325" s="106">
        <v>0</v>
      </c>
      <c r="C325" s="106">
        <v>61.238999999999997</v>
      </c>
      <c r="D325" s="106">
        <v>0</v>
      </c>
      <c r="E325" s="101"/>
      <c r="F325" s="101"/>
      <c r="G325" s="101"/>
      <c r="H325" s="101"/>
      <c r="I325" s="101"/>
      <c r="J325" s="101"/>
      <c r="K325" s="101"/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3"/>
      <c r="F326" s="103"/>
      <c r="G326" s="103"/>
      <c r="H326" s="103"/>
      <c r="I326" s="103"/>
      <c r="J326" s="103"/>
      <c r="K326" s="103"/>
      <c r="L326" s="12"/>
    </row>
    <row r="327" spans="1:12" ht="19.899999999999999" customHeight="1" x14ac:dyDescent="0.25">
      <c r="A327" s="6" t="s">
        <v>263</v>
      </c>
      <c r="B327" s="106">
        <v>0</v>
      </c>
      <c r="C327" s="106">
        <v>0</v>
      </c>
      <c r="D327" s="106">
        <v>0</v>
      </c>
      <c r="E327" s="101"/>
      <c r="F327" s="101"/>
      <c r="G327" s="101"/>
      <c r="H327" s="101"/>
      <c r="I327" s="101"/>
      <c r="J327" s="101"/>
      <c r="K327" s="101"/>
      <c r="L327" s="10"/>
    </row>
    <row r="328" spans="1:12" ht="19.899999999999999" customHeight="1" x14ac:dyDescent="0.25">
      <c r="A328" s="8" t="s">
        <v>264</v>
      </c>
      <c r="B328" s="105">
        <v>47.75</v>
      </c>
      <c r="C328" s="105">
        <v>60.72</v>
      </c>
      <c r="D328" s="105">
        <v>0</v>
      </c>
      <c r="E328" s="103"/>
      <c r="F328" s="103"/>
      <c r="G328" s="103"/>
      <c r="H328" s="103"/>
      <c r="I328" s="103"/>
      <c r="J328" s="103"/>
      <c r="K328" s="103"/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1"/>
      <c r="F329" s="101"/>
      <c r="G329" s="101"/>
      <c r="H329" s="101"/>
      <c r="I329" s="101"/>
      <c r="J329" s="101"/>
      <c r="K329" s="101"/>
      <c r="L329" s="11"/>
    </row>
    <row r="330" spans="1:12" ht="19.899999999999999" customHeight="1" x14ac:dyDescent="0.25">
      <c r="A330" s="8" t="s">
        <v>266</v>
      </c>
      <c r="B330" s="107">
        <v>-131.17099999999999</v>
      </c>
      <c r="C330" s="107">
        <v>-193.267</v>
      </c>
      <c r="D330" s="107">
        <v>-45.692</v>
      </c>
      <c r="E330" s="103"/>
      <c r="F330" s="103"/>
      <c r="G330" s="103"/>
      <c r="H330" s="103"/>
      <c r="I330" s="103"/>
      <c r="J330" s="103"/>
      <c r="K330" s="103"/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-4.7990000000000004</v>
      </c>
      <c r="C332" s="105">
        <v>-3.3580000000000001</v>
      </c>
      <c r="D332" s="105">
        <v>-2.9660000000000002</v>
      </c>
      <c r="E332" s="103"/>
      <c r="F332" s="103"/>
      <c r="G332" s="103"/>
      <c r="H332" s="103"/>
      <c r="I332" s="103"/>
      <c r="J332" s="103"/>
      <c r="K332" s="103"/>
      <c r="L332" s="9"/>
    </row>
    <row r="333" spans="1:12" ht="19.899999999999999" customHeight="1" x14ac:dyDescent="0.25">
      <c r="A333" s="6" t="s">
        <v>268</v>
      </c>
      <c r="B333" s="106">
        <v>0</v>
      </c>
      <c r="C333" s="106">
        <v>0</v>
      </c>
      <c r="D333" s="106">
        <v>526.5</v>
      </c>
      <c r="E333" s="101"/>
      <c r="F333" s="101"/>
      <c r="G333" s="101"/>
      <c r="H333" s="101"/>
      <c r="I333" s="101"/>
      <c r="J333" s="101"/>
      <c r="K333" s="101"/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3"/>
      <c r="F334" s="103"/>
      <c r="G334" s="103"/>
      <c r="H334" s="103"/>
      <c r="I334" s="103"/>
      <c r="J334" s="103"/>
      <c r="K334" s="103"/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0</v>
      </c>
      <c r="D335" s="106">
        <v>-18.983000000000001</v>
      </c>
      <c r="E335" s="101"/>
      <c r="F335" s="101"/>
      <c r="G335" s="101"/>
      <c r="H335" s="101"/>
      <c r="I335" s="101"/>
      <c r="J335" s="101"/>
      <c r="K335" s="101"/>
      <c r="L335" s="11"/>
    </row>
    <row r="336" spans="1:12" ht="19.899999999999999" customHeight="1" x14ac:dyDescent="0.25">
      <c r="A336" s="8" t="s">
        <v>271</v>
      </c>
      <c r="B336" s="107">
        <v>-4.7990000000000004</v>
      </c>
      <c r="C336" s="107">
        <v>-3.3580000000000001</v>
      </c>
      <c r="D336" s="107">
        <v>504.55099999999999</v>
      </c>
      <c r="E336" s="103"/>
      <c r="F336" s="103"/>
      <c r="G336" s="103"/>
      <c r="H336" s="103"/>
      <c r="I336" s="103"/>
      <c r="J336" s="103"/>
      <c r="K336" s="103"/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-167.36099999999999</v>
      </c>
      <c r="C338" s="107">
        <v>-173.35300000000001</v>
      </c>
      <c r="D338" s="107">
        <v>500.41699999999997</v>
      </c>
      <c r="E338" s="103"/>
      <c r="F338" s="103"/>
      <c r="G338" s="103"/>
      <c r="H338" s="103"/>
      <c r="I338" s="103"/>
      <c r="J338" s="103"/>
      <c r="K338" s="103"/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0</v>
      </c>
      <c r="C341" s="106">
        <v>0</v>
      </c>
      <c r="D341" s="106">
        <v>0</v>
      </c>
      <c r="E341" s="101"/>
      <c r="F341" s="101"/>
      <c r="G341" s="101"/>
      <c r="H341" s="101"/>
      <c r="I341" s="101"/>
      <c r="J341" s="101"/>
      <c r="K341" s="101"/>
      <c r="L341" s="10"/>
    </row>
    <row r="342" spans="1:13" ht="19.899999999999999" customHeight="1" x14ac:dyDescent="0.25">
      <c r="A342" s="8" t="s">
        <v>274</v>
      </c>
      <c r="B342" s="105">
        <v>695</v>
      </c>
      <c r="C342" s="105">
        <v>1.8620000000000001</v>
      </c>
      <c r="D342" s="105">
        <v>27</v>
      </c>
      <c r="E342" s="103"/>
      <c r="F342" s="103"/>
      <c r="G342" s="103"/>
      <c r="H342" s="103"/>
      <c r="I342" s="103"/>
      <c r="J342" s="103"/>
      <c r="K342" s="103"/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1"/>
      <c r="F343" s="101"/>
      <c r="G343" s="101"/>
      <c r="H343" s="101"/>
      <c r="I343" s="101"/>
      <c r="J343" s="101"/>
      <c r="K343" s="101"/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3"/>
      <c r="F344" s="103"/>
      <c r="G344" s="103"/>
      <c r="H344" s="103"/>
      <c r="I344" s="103"/>
      <c r="J344" s="103"/>
      <c r="K344" s="103"/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1"/>
      <c r="F345" s="101"/>
      <c r="G345" s="101"/>
      <c r="H345" s="101"/>
      <c r="I345" s="101"/>
      <c r="J345" s="101"/>
      <c r="K345" s="101"/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3355</v>
      </c>
      <c r="C352" s="97" t="s">
        <v>3355</v>
      </c>
      <c r="D352" s="97" t="s">
        <v>3355</v>
      </c>
      <c r="E352" s="97" t="s">
        <v>3355</v>
      </c>
      <c r="F352" s="97" t="s">
        <v>3355</v>
      </c>
      <c r="G352" s="97" t="s">
        <v>3355</v>
      </c>
      <c r="H352" s="97" t="s">
        <v>3355</v>
      </c>
      <c r="I352" s="97" t="s">
        <v>3355</v>
      </c>
      <c r="J352" s="97" t="s">
        <v>3355</v>
      </c>
      <c r="K352" s="97" t="s">
        <v>3355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1"/>
      <c r="F355" s="101"/>
      <c r="G355" s="101"/>
      <c r="H355" s="101"/>
      <c r="I355" s="101"/>
      <c r="J355" s="101"/>
      <c r="K355" s="101"/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3"/>
      <c r="F356" s="103"/>
      <c r="G356" s="103"/>
      <c r="H356" s="103"/>
      <c r="I356" s="103"/>
      <c r="J356" s="103"/>
      <c r="K356" s="103"/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1"/>
      <c r="F357" s="101"/>
      <c r="G357" s="101"/>
      <c r="H357" s="101"/>
      <c r="I357" s="101"/>
      <c r="J357" s="101"/>
      <c r="K357" s="101"/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3"/>
      <c r="F358" s="103"/>
      <c r="G358" s="103"/>
      <c r="H358" s="103"/>
      <c r="I358" s="103"/>
      <c r="J358" s="103"/>
      <c r="K358" s="103"/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3"/>
      <c r="F360" s="103"/>
      <c r="G360" s="103"/>
      <c r="H360" s="103"/>
      <c r="I360" s="103"/>
      <c r="J360" s="103"/>
      <c r="K360" s="103"/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3"/>
      <c r="F362" s="103"/>
      <c r="G362" s="103"/>
      <c r="H362" s="103"/>
      <c r="I362" s="103"/>
      <c r="J362" s="103"/>
      <c r="K362" s="103"/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1"/>
      <c r="F363" s="101"/>
      <c r="G363" s="101"/>
      <c r="H363" s="101"/>
      <c r="I363" s="101"/>
      <c r="J363" s="101"/>
      <c r="K363" s="101"/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3"/>
      <c r="F364" s="103"/>
      <c r="G364" s="103"/>
      <c r="H364" s="103"/>
      <c r="I364" s="103"/>
      <c r="J364" s="103"/>
      <c r="K364" s="103"/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1"/>
      <c r="F365" s="101"/>
      <c r="G365" s="101"/>
      <c r="H365" s="101"/>
      <c r="I365" s="101"/>
      <c r="J365" s="101"/>
      <c r="K365" s="101"/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3"/>
      <c r="F366" s="103"/>
      <c r="G366" s="103"/>
      <c r="H366" s="103"/>
      <c r="I366" s="103"/>
      <c r="J366" s="103"/>
      <c r="K366" s="103"/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1"/>
      <c r="F367" s="101"/>
      <c r="G367" s="101"/>
      <c r="H367" s="101"/>
      <c r="I367" s="101"/>
      <c r="J367" s="101"/>
      <c r="K367" s="101"/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3"/>
      <c r="F368" s="103"/>
      <c r="G368" s="103"/>
      <c r="H368" s="103"/>
      <c r="I368" s="103"/>
      <c r="J368" s="103"/>
      <c r="K368" s="103"/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1"/>
      <c r="F369" s="101"/>
      <c r="G369" s="101"/>
      <c r="H369" s="101"/>
      <c r="I369" s="101"/>
      <c r="J369" s="101"/>
      <c r="K369" s="101"/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3"/>
      <c r="F370" s="103"/>
      <c r="G370" s="103"/>
      <c r="H370" s="103"/>
      <c r="I370" s="103"/>
      <c r="J370" s="103"/>
      <c r="K370" s="103"/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1"/>
      <c r="F371" s="101"/>
      <c r="G371" s="101"/>
      <c r="H371" s="101"/>
      <c r="I371" s="101"/>
      <c r="J371" s="101"/>
      <c r="K371" s="101"/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1"/>
      <c r="F373" s="101"/>
      <c r="G373" s="101"/>
      <c r="H373" s="101"/>
      <c r="I373" s="101"/>
      <c r="J373" s="101"/>
      <c r="K373" s="101"/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0</v>
      </c>
      <c r="C375" s="106">
        <v>0</v>
      </c>
      <c r="D375" s="106">
        <v>0</v>
      </c>
      <c r="E375" s="101"/>
      <c r="F375" s="101"/>
      <c r="G375" s="101"/>
      <c r="H375" s="101"/>
      <c r="I375" s="101"/>
      <c r="J375" s="101"/>
      <c r="K375" s="101"/>
      <c r="L375" s="10"/>
    </row>
    <row r="376" spans="1:13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3"/>
      <c r="F376" s="103"/>
      <c r="G376" s="103"/>
      <c r="H376" s="103"/>
      <c r="I376" s="103"/>
      <c r="J376" s="103"/>
      <c r="K376" s="103"/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1"/>
      <c r="F377" s="101"/>
      <c r="G377" s="101"/>
      <c r="H377" s="101"/>
      <c r="I377" s="101"/>
      <c r="J377" s="101"/>
      <c r="K377" s="101"/>
      <c r="L377" s="10"/>
    </row>
    <row r="378" spans="1:13" ht="19.899999999999999" customHeight="1" x14ac:dyDescent="0.25">
      <c r="A378" s="8" t="s">
        <v>299</v>
      </c>
      <c r="B378" s="105">
        <v>26.181000000000001</v>
      </c>
      <c r="C378" s="105">
        <v>40.975000000000001</v>
      </c>
      <c r="D378" s="105">
        <v>33.015000000000001</v>
      </c>
      <c r="E378" s="103"/>
      <c r="F378" s="103"/>
      <c r="G378" s="103"/>
      <c r="H378" s="103"/>
      <c r="I378" s="103"/>
      <c r="J378" s="103"/>
      <c r="K378" s="103"/>
      <c r="L378" s="9"/>
    </row>
    <row r="379" spans="1:13" ht="19.899999999999999" customHeight="1" x14ac:dyDescent="0.25">
      <c r="A379" s="6" t="s">
        <v>300</v>
      </c>
      <c r="B379" s="106">
        <v>14.56</v>
      </c>
      <c r="C379" s="106">
        <v>1.399</v>
      </c>
      <c r="D379" s="106">
        <v>451</v>
      </c>
      <c r="E379" s="101"/>
      <c r="F379" s="101"/>
      <c r="G379" s="101"/>
      <c r="H379" s="101"/>
      <c r="I379" s="101"/>
      <c r="J379" s="101"/>
      <c r="K379" s="101"/>
      <c r="L379" s="10"/>
    </row>
    <row r="380" spans="1:13" ht="19.899999999999999" customHeight="1" x14ac:dyDescent="0.25">
      <c r="A380" s="8" t="s">
        <v>301</v>
      </c>
      <c r="B380" s="105">
        <v>770</v>
      </c>
      <c r="C380" s="105">
        <v>801</v>
      </c>
      <c r="D380" s="105">
        <v>381</v>
      </c>
      <c r="E380" s="103"/>
      <c r="F380" s="103"/>
      <c r="G380" s="103"/>
      <c r="H380" s="103"/>
      <c r="I380" s="103"/>
      <c r="J380" s="103"/>
      <c r="K380" s="103"/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3355</v>
      </c>
      <c r="C387" s="97" t="s">
        <v>3355</v>
      </c>
      <c r="D387" s="97" t="s">
        <v>3355</v>
      </c>
      <c r="E387" s="97" t="s">
        <v>3355</v>
      </c>
      <c r="F387" s="97" t="s">
        <v>3355</v>
      </c>
      <c r="G387" s="97" t="s">
        <v>3355</v>
      </c>
      <c r="H387" s="97" t="s">
        <v>3355</v>
      </c>
      <c r="I387" s="97" t="s">
        <v>3355</v>
      </c>
      <c r="J387" s="97" t="s">
        <v>3355</v>
      </c>
      <c r="K387" s="97" t="s">
        <v>3355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260</v>
      </c>
      <c r="C390" s="106">
        <v>260</v>
      </c>
      <c r="D390" s="106">
        <v>260</v>
      </c>
      <c r="E390" s="101"/>
      <c r="F390" s="101"/>
      <c r="G390" s="101"/>
      <c r="H390" s="101"/>
      <c r="I390" s="101"/>
      <c r="J390" s="101"/>
      <c r="K390" s="101"/>
      <c r="L390" s="10"/>
    </row>
    <row r="391" spans="1:12" ht="19.899999999999999" customHeight="1" x14ac:dyDescent="0.25">
      <c r="A391" s="8" t="s">
        <v>305</v>
      </c>
      <c r="B391" s="105">
        <v>260</v>
      </c>
      <c r="C391" s="105">
        <v>260</v>
      </c>
      <c r="D391" s="105">
        <v>260</v>
      </c>
      <c r="E391" s="103"/>
      <c r="F391" s="103"/>
      <c r="G391" s="103"/>
      <c r="H391" s="103"/>
      <c r="I391" s="103"/>
      <c r="J391" s="103"/>
      <c r="K391" s="103"/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1"/>
      <c r="F392" s="101"/>
      <c r="G392" s="101"/>
      <c r="H392" s="101"/>
      <c r="I392" s="101"/>
      <c r="J392" s="101"/>
      <c r="K392" s="101"/>
      <c r="L392" s="11"/>
    </row>
    <row r="393" spans="1:12" ht="19.899999999999999" customHeight="1" x14ac:dyDescent="0.25">
      <c r="A393" s="8" t="s">
        <v>307</v>
      </c>
      <c r="B393" s="105">
        <v>8</v>
      </c>
      <c r="C393" s="105">
        <v>8</v>
      </c>
      <c r="D393" s="105">
        <v>8</v>
      </c>
      <c r="E393" s="103"/>
      <c r="F393" s="103"/>
      <c r="G393" s="103"/>
      <c r="H393" s="103"/>
      <c r="I393" s="103"/>
      <c r="J393" s="103"/>
      <c r="K393" s="103"/>
      <c r="L393" s="12"/>
    </row>
    <row r="394" spans="1:12" ht="19.899999999999999" customHeight="1" x14ac:dyDescent="0.25">
      <c r="A394" s="6" t="s">
        <v>308</v>
      </c>
      <c r="B394" s="106">
        <v>227.59899999999999</v>
      </c>
      <c r="C394" s="106">
        <v>104.194</v>
      </c>
      <c r="D394" s="106">
        <v>42.84</v>
      </c>
      <c r="E394" s="101"/>
      <c r="F394" s="101"/>
      <c r="G394" s="101"/>
      <c r="H394" s="101"/>
      <c r="I394" s="101"/>
      <c r="J394" s="101"/>
      <c r="K394" s="101"/>
      <c r="L394" s="10"/>
    </row>
    <row r="395" spans="1:12" ht="19.899999999999999" customHeight="1" x14ac:dyDescent="0.25">
      <c r="A395" s="8" t="s">
        <v>309</v>
      </c>
      <c r="B395" s="105">
        <v>21.49</v>
      </c>
      <c r="C395" s="105">
        <v>6.4409999999999998</v>
      </c>
      <c r="D395" s="105">
        <v>5.01</v>
      </c>
      <c r="E395" s="103"/>
      <c r="F395" s="103"/>
      <c r="G395" s="103"/>
      <c r="H395" s="103"/>
      <c r="I395" s="103"/>
      <c r="J395" s="103"/>
      <c r="K395" s="103"/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1"/>
      <c r="F396" s="101"/>
      <c r="G396" s="101"/>
      <c r="H396" s="101"/>
      <c r="I396" s="101"/>
      <c r="J396" s="101"/>
      <c r="K396" s="101"/>
      <c r="L396" s="11"/>
    </row>
    <row r="397" spans="1:12" ht="19.899999999999999" customHeight="1" x14ac:dyDescent="0.25">
      <c r="A397" s="8" t="s">
        <v>311</v>
      </c>
      <c r="B397" s="105">
        <v>312</v>
      </c>
      <c r="C397" s="105">
        <v>153</v>
      </c>
      <c r="D397" s="105">
        <v>83</v>
      </c>
      <c r="E397" s="103"/>
      <c r="F397" s="103"/>
      <c r="G397" s="103"/>
      <c r="H397" s="103"/>
      <c r="I397" s="103"/>
      <c r="J397" s="103"/>
      <c r="K397" s="103"/>
      <c r="L397" s="12"/>
    </row>
    <row r="398" spans="1:12" ht="19.899999999999999" customHeight="1" x14ac:dyDescent="0.25">
      <c r="A398" s="6" t="s">
        <v>312</v>
      </c>
      <c r="B398" s="106">
        <v>27</v>
      </c>
      <c r="C398" s="106">
        <v>0</v>
      </c>
      <c r="D398" s="106">
        <v>0</v>
      </c>
      <c r="E398" s="101"/>
      <c r="F398" s="101"/>
      <c r="G398" s="101"/>
      <c r="H398" s="101"/>
      <c r="I398" s="101"/>
      <c r="J398" s="101"/>
      <c r="K398" s="101"/>
      <c r="L398" s="11"/>
    </row>
    <row r="399" spans="1:12" ht="19.899999999999999" customHeight="1" x14ac:dyDescent="0.25">
      <c r="A399" s="8" t="s">
        <v>313</v>
      </c>
      <c r="B399" s="105">
        <v>14.56</v>
      </c>
      <c r="C399" s="105">
        <v>1.399</v>
      </c>
      <c r="D399" s="105">
        <v>451</v>
      </c>
      <c r="E399" s="103"/>
      <c r="F399" s="103"/>
      <c r="G399" s="103"/>
      <c r="H399" s="103"/>
      <c r="I399" s="103"/>
      <c r="J399" s="103"/>
      <c r="K399" s="103"/>
      <c r="L399" s="9"/>
    </row>
    <row r="400" spans="1:12" ht="19.899999999999999" customHeight="1" x14ac:dyDescent="0.25">
      <c r="A400" s="6" t="s">
        <v>314</v>
      </c>
      <c r="B400" s="106">
        <v>12.192</v>
      </c>
      <c r="C400" s="106">
        <v>-284</v>
      </c>
      <c r="D400" s="106">
        <v>12.4</v>
      </c>
      <c r="E400" s="101"/>
      <c r="F400" s="101"/>
      <c r="G400" s="101"/>
      <c r="H400" s="101"/>
      <c r="I400" s="101"/>
      <c r="J400" s="101"/>
      <c r="K400" s="101"/>
      <c r="L400" s="10"/>
    </row>
    <row r="401" spans="1:12" ht="19.899999999999999" customHeight="1" x14ac:dyDescent="0.25">
      <c r="A401" s="8" t="s">
        <v>315</v>
      </c>
      <c r="B401" s="105">
        <v>770</v>
      </c>
      <c r="C401" s="105">
        <v>801</v>
      </c>
      <c r="D401" s="105">
        <v>381</v>
      </c>
      <c r="E401" s="103"/>
      <c r="F401" s="103"/>
      <c r="G401" s="103"/>
      <c r="H401" s="103"/>
      <c r="I401" s="103"/>
      <c r="J401" s="103"/>
      <c r="K401" s="103"/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1"/>
      <c r="F402" s="101"/>
      <c r="G402" s="101"/>
      <c r="H402" s="101"/>
      <c r="I402" s="101"/>
      <c r="J402" s="101"/>
      <c r="K402" s="101"/>
      <c r="L402" s="11"/>
    </row>
    <row r="403" spans="1:12" ht="19.899999999999999" customHeight="1" x14ac:dyDescent="0.25">
      <c r="A403" s="8" t="s">
        <v>317</v>
      </c>
      <c r="B403" s="105">
        <v>9.1059999999999999</v>
      </c>
      <c r="C403" s="105">
        <v>11.37</v>
      </c>
      <c r="D403" s="105">
        <v>2.1059999999999999</v>
      </c>
      <c r="E403" s="103"/>
      <c r="F403" s="103"/>
      <c r="G403" s="103"/>
      <c r="H403" s="103"/>
      <c r="I403" s="103"/>
      <c r="J403" s="103"/>
      <c r="K403" s="103"/>
      <c r="L403" s="9"/>
    </row>
    <row r="404" spans="1:12" ht="19.899999999999999" customHeight="1" x14ac:dyDescent="0.25">
      <c r="A404" s="6" t="s">
        <v>318</v>
      </c>
      <c r="B404" s="106">
        <v>19.858000000000001</v>
      </c>
      <c r="C404" s="106">
        <v>29.861000000000001</v>
      </c>
      <c r="D404" s="106">
        <v>35.290999999999997</v>
      </c>
      <c r="E404" s="101"/>
      <c r="F404" s="101"/>
      <c r="G404" s="101"/>
      <c r="H404" s="101"/>
      <c r="I404" s="101"/>
      <c r="J404" s="101"/>
      <c r="K404" s="101"/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3"/>
      <c r="F405" s="103"/>
      <c r="G405" s="103"/>
      <c r="H405" s="103"/>
      <c r="I405" s="103"/>
      <c r="J405" s="103"/>
      <c r="K405" s="103"/>
      <c r="L405" s="12"/>
    </row>
    <row r="406" spans="1:12" ht="19.899999999999999" customHeight="1" x14ac:dyDescent="0.25">
      <c r="A406" s="6" t="s">
        <v>320</v>
      </c>
      <c r="B406" s="106">
        <v>4.9610000000000003</v>
      </c>
      <c r="C406" s="106">
        <v>7.2969999999999997</v>
      </c>
      <c r="D406" s="106">
        <v>5.6859999999999999</v>
      </c>
      <c r="E406" s="101"/>
      <c r="F406" s="101"/>
      <c r="G406" s="101"/>
      <c r="H406" s="101"/>
      <c r="I406" s="101"/>
      <c r="J406" s="101"/>
      <c r="K406" s="101"/>
      <c r="L406" s="10"/>
    </row>
    <row r="407" spans="1:12" ht="19.899999999999999" customHeight="1" x14ac:dyDescent="0.25">
      <c r="A407" s="8" t="s">
        <v>321</v>
      </c>
      <c r="B407" s="105">
        <v>0</v>
      </c>
      <c r="C407" s="105">
        <v>0</v>
      </c>
      <c r="D407" s="105">
        <v>0</v>
      </c>
      <c r="E407" s="103"/>
      <c r="F407" s="103"/>
      <c r="G407" s="103"/>
      <c r="H407" s="103"/>
      <c r="I407" s="103"/>
      <c r="J407" s="103"/>
      <c r="K407" s="103"/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1"/>
      <c r="F408" s="101"/>
      <c r="G408" s="101"/>
      <c r="H408" s="101"/>
      <c r="I408" s="101"/>
      <c r="J408" s="101"/>
      <c r="K408" s="101"/>
      <c r="L408" s="11"/>
    </row>
    <row r="409" spans="1:12" ht="19.899999999999999" customHeight="1" x14ac:dyDescent="0.25">
      <c r="A409" s="8" t="s">
        <v>323</v>
      </c>
      <c r="B409" s="105" t="s">
        <v>3780</v>
      </c>
      <c r="C409" s="105" t="s">
        <v>3781</v>
      </c>
      <c r="D409" s="105" t="s">
        <v>2606</v>
      </c>
      <c r="E409" s="103"/>
      <c r="F409" s="103"/>
      <c r="G409" s="103"/>
      <c r="H409" s="103"/>
      <c r="I409" s="103"/>
      <c r="J409" s="103"/>
      <c r="K409" s="103"/>
      <c r="L409" s="12"/>
    </row>
    <row r="410" spans="1:12" ht="19.899999999999999" customHeight="1" x14ac:dyDescent="0.25">
      <c r="A410" s="6" t="s">
        <v>324</v>
      </c>
      <c r="B410" s="106">
        <v>13</v>
      </c>
      <c r="C410" s="106">
        <v>8</v>
      </c>
      <c r="D410" s="106">
        <v>8</v>
      </c>
      <c r="E410" s="101"/>
      <c r="F410" s="101"/>
      <c r="G410" s="101"/>
      <c r="H410" s="101"/>
      <c r="I410" s="101"/>
      <c r="J410" s="101"/>
      <c r="K410" s="101"/>
      <c r="L410" s="11"/>
    </row>
    <row r="411" spans="1:12" ht="19.899999999999999" customHeight="1" x14ac:dyDescent="0.25">
      <c r="A411" s="8" t="s">
        <v>325</v>
      </c>
      <c r="B411" s="105">
        <v>255</v>
      </c>
      <c r="C411" s="105">
        <v>390</v>
      </c>
      <c r="D411" s="105">
        <v>460</v>
      </c>
      <c r="E411" s="103"/>
      <c r="F411" s="103"/>
      <c r="G411" s="103"/>
      <c r="H411" s="103"/>
      <c r="I411" s="103"/>
      <c r="J411" s="103"/>
      <c r="K411" s="103"/>
      <c r="L411" s="9"/>
    </row>
    <row r="412" spans="1:12" ht="19.899999999999999" customHeight="1" x14ac:dyDescent="0.25">
      <c r="A412" s="6" t="s">
        <v>326</v>
      </c>
      <c r="B412" s="106">
        <v>175</v>
      </c>
      <c r="C412" s="106">
        <v>390</v>
      </c>
      <c r="D412" s="106">
        <v>402</v>
      </c>
      <c r="E412" s="101"/>
      <c r="F412" s="101"/>
      <c r="G412" s="101"/>
      <c r="H412" s="101"/>
      <c r="I412" s="101"/>
      <c r="J412" s="101"/>
      <c r="K412" s="101"/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3"/>
      <c r="F413" s="103"/>
      <c r="G413" s="103"/>
      <c r="H413" s="103"/>
      <c r="I413" s="103"/>
      <c r="J413" s="103"/>
      <c r="K413" s="103"/>
      <c r="L413" s="12"/>
    </row>
    <row r="414" spans="1:12" ht="19.899999999999999" customHeight="1" x14ac:dyDescent="0.25">
      <c r="A414" s="6" t="s">
        <v>328</v>
      </c>
      <c r="B414" s="106">
        <v>33.350999999999999</v>
      </c>
      <c r="C414" s="106">
        <v>38.216999999999999</v>
      </c>
      <c r="D414" s="106">
        <v>23.01</v>
      </c>
      <c r="E414" s="101"/>
      <c r="F414" s="101"/>
      <c r="G414" s="101"/>
      <c r="H414" s="101"/>
      <c r="I414" s="101"/>
      <c r="J414" s="101"/>
      <c r="K414" s="101"/>
      <c r="L414" s="10"/>
    </row>
    <row r="415" spans="1:12" ht="19.899999999999999" customHeight="1" x14ac:dyDescent="0.25">
      <c r="A415" s="8" t="s">
        <v>329</v>
      </c>
      <c r="B415" s="105">
        <v>40</v>
      </c>
      <c r="C415" s="105">
        <v>101.75700000000001</v>
      </c>
      <c r="D415" s="105">
        <v>223</v>
      </c>
      <c r="E415" s="103"/>
      <c r="F415" s="103"/>
      <c r="G415" s="103"/>
      <c r="H415" s="103"/>
      <c r="I415" s="103"/>
      <c r="J415" s="103"/>
      <c r="K415" s="103"/>
      <c r="L415" s="9"/>
    </row>
    <row r="416" spans="1:12" ht="19.899999999999999" customHeight="1" x14ac:dyDescent="0.25">
      <c r="A416" s="6" t="s">
        <v>330</v>
      </c>
      <c r="B416" s="106">
        <v>195.51400000000001</v>
      </c>
      <c r="C416" s="106">
        <v>2.1309999999999998</v>
      </c>
      <c r="D416" s="106">
        <v>13.638999999999999</v>
      </c>
      <c r="E416" s="101"/>
      <c r="F416" s="101"/>
      <c r="G416" s="101"/>
      <c r="H416" s="101"/>
      <c r="I416" s="101"/>
      <c r="J416" s="101"/>
      <c r="K416" s="101"/>
      <c r="L416" s="10"/>
    </row>
    <row r="417" spans="1:12" ht="19.899999999999999" customHeight="1" x14ac:dyDescent="0.25">
      <c r="A417" s="8" t="s">
        <v>331</v>
      </c>
      <c r="B417" s="105">
        <v>0</v>
      </c>
      <c r="C417" s="105">
        <v>0</v>
      </c>
      <c r="D417" s="105">
        <v>0</v>
      </c>
      <c r="E417" s="103"/>
      <c r="F417" s="103"/>
      <c r="G417" s="103"/>
      <c r="H417" s="103"/>
      <c r="I417" s="103"/>
      <c r="J417" s="103"/>
      <c r="K417" s="103"/>
      <c r="L417" s="9"/>
    </row>
    <row r="418" spans="1:12" ht="19.899999999999999" customHeight="1" x14ac:dyDescent="0.25">
      <c r="A418" s="6" t="s">
        <v>332</v>
      </c>
      <c r="B418" s="106">
        <v>20.376000000000001</v>
      </c>
      <c r="C418" s="106">
        <v>12.659000000000001</v>
      </c>
      <c r="D418" s="106">
        <v>15.877000000000001</v>
      </c>
      <c r="E418" s="101"/>
      <c r="F418" s="101"/>
      <c r="G418" s="101"/>
      <c r="H418" s="101"/>
      <c r="I418" s="101"/>
      <c r="J418" s="101"/>
      <c r="K418" s="101"/>
      <c r="L418" s="10"/>
    </row>
    <row r="419" spans="1:12" ht="19.899999999999999" customHeight="1" x14ac:dyDescent="0.25">
      <c r="A419" s="8" t="s">
        <v>333</v>
      </c>
      <c r="B419" s="105">
        <v>1.0649999999999999</v>
      </c>
      <c r="C419" s="105">
        <v>1.4650000000000001</v>
      </c>
      <c r="D419" s="105">
        <v>1.177</v>
      </c>
      <c r="E419" s="103"/>
      <c r="F419" s="103"/>
      <c r="G419" s="103"/>
      <c r="H419" s="103"/>
      <c r="I419" s="103"/>
      <c r="J419" s="103"/>
      <c r="K419" s="103"/>
      <c r="L419" s="9"/>
    </row>
    <row r="420" spans="1:12" ht="19.899999999999999" customHeight="1" x14ac:dyDescent="0.25">
      <c r="A420" s="6" t="s">
        <v>334</v>
      </c>
      <c r="B420" s="106">
        <v>52.037999999999997</v>
      </c>
      <c r="C420" s="106">
        <v>49.398000000000003</v>
      </c>
      <c r="D420" s="106">
        <v>72.977999999999994</v>
      </c>
      <c r="E420" s="101"/>
      <c r="F420" s="101"/>
      <c r="G420" s="101"/>
      <c r="H420" s="101"/>
      <c r="I420" s="101"/>
      <c r="J420" s="101"/>
      <c r="K420" s="101"/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3"/>
      <c r="F421" s="103"/>
      <c r="G421" s="103"/>
      <c r="H421" s="103"/>
      <c r="I421" s="103"/>
      <c r="J421" s="103"/>
      <c r="K421" s="103"/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1"/>
      <c r="F422" s="101"/>
      <c r="G422" s="101"/>
      <c r="H422" s="101"/>
      <c r="I422" s="101"/>
      <c r="J422" s="101"/>
      <c r="K422" s="101"/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5569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340</v>
      </c>
      <c r="C5" s="97" t="s">
        <v>340</v>
      </c>
      <c r="D5" s="97" t="s">
        <v>340</v>
      </c>
      <c r="E5" s="97" t="s">
        <v>340</v>
      </c>
      <c r="F5" s="97" t="s">
        <v>340</v>
      </c>
      <c r="G5" s="97" t="s">
        <v>340</v>
      </c>
      <c r="H5" s="97" t="s">
        <v>340</v>
      </c>
      <c r="I5" s="97" t="s">
        <v>340</v>
      </c>
      <c r="J5" s="97" t="s">
        <v>340</v>
      </c>
      <c r="K5" s="97" t="s">
        <v>340</v>
      </c>
      <c r="L5" s="2"/>
      <c r="N5" s="4" t="s">
        <v>344</v>
      </c>
      <c r="O5" s="22">
        <v>5.4</v>
      </c>
      <c r="P5" s="21">
        <v>5.44</v>
      </c>
      <c r="Q5" s="22">
        <v>5.69</v>
      </c>
      <c r="R5" s="21">
        <v>4.8600000000000003</v>
      </c>
      <c r="S5" s="22">
        <v>5.5</v>
      </c>
      <c r="T5" s="21">
        <v>5.5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1.2</v>
      </c>
      <c r="P6" s="21">
        <v>1.2</v>
      </c>
      <c r="Q6" s="22">
        <v>1.1599999999999999</v>
      </c>
      <c r="R6" s="21">
        <v>1.22</v>
      </c>
      <c r="S6" s="22">
        <v>1.19</v>
      </c>
      <c r="T6" s="21">
        <v>1.23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2">
        <v>918.59</v>
      </c>
      <c r="P7" s="21">
        <v>880.82</v>
      </c>
      <c r="Q7" s="22">
        <v>760.92</v>
      </c>
      <c r="R7" s="21">
        <v>688.58</v>
      </c>
      <c r="S7" s="22">
        <v>649.33000000000004</v>
      </c>
      <c r="T7" s="21">
        <v>626.37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137.36000000000001</v>
      </c>
      <c r="P8" s="21">
        <v>207.89</v>
      </c>
      <c r="Q8" s="22">
        <v>80.290000000000006</v>
      </c>
      <c r="R8" s="21">
        <v>71.73</v>
      </c>
      <c r="S8" s="22">
        <v>87.7</v>
      </c>
      <c r="T8" s="21">
        <v>42.01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5.2</v>
      </c>
      <c r="P9" s="21">
        <v>2.89</v>
      </c>
      <c r="Q9" s="22">
        <v>2.95</v>
      </c>
      <c r="R9" s="21">
        <v>14.07</v>
      </c>
      <c r="S9" s="22">
        <v>10.32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>
        <v>7.7220000000000004</v>
      </c>
      <c r="C10" s="104">
        <v>10.637</v>
      </c>
      <c r="D10" s="104">
        <v>13.304</v>
      </c>
      <c r="E10" s="104">
        <v>15.558999999999999</v>
      </c>
      <c r="F10" s="104">
        <v>12.784000000000001</v>
      </c>
      <c r="G10" s="104">
        <v>7.1159999999999997</v>
      </c>
      <c r="H10" s="101"/>
      <c r="I10" s="101"/>
      <c r="J10" s="101"/>
      <c r="K10" s="101"/>
      <c r="L10" s="7"/>
      <c r="N10" s="4" t="s">
        <v>349</v>
      </c>
      <c r="O10" s="22">
        <v>69.400000000000006</v>
      </c>
      <c r="P10" s="21">
        <v>392.19</v>
      </c>
      <c r="Q10" s="22">
        <v>107.2</v>
      </c>
      <c r="R10" s="21">
        <v>180.34</v>
      </c>
      <c r="S10" s="22">
        <v>108.41</v>
      </c>
      <c r="T10" s="21">
        <v>19.7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12</v>
      </c>
      <c r="B11" s="105">
        <v>5.4279999999999999</v>
      </c>
      <c r="C11" s="105">
        <v>5.4279999999999999</v>
      </c>
      <c r="D11" s="105">
        <v>5.4279999999999999</v>
      </c>
      <c r="E11" s="105">
        <v>5.4279999999999999</v>
      </c>
      <c r="F11" s="105">
        <v>0</v>
      </c>
      <c r="G11" s="105">
        <v>0</v>
      </c>
      <c r="H11" s="103"/>
      <c r="I11" s="103"/>
      <c r="J11" s="103"/>
      <c r="K11" s="103"/>
      <c r="L11" s="9"/>
      <c r="N11" s="4" t="s">
        <v>350</v>
      </c>
      <c r="O11" s="22">
        <v>3.17</v>
      </c>
      <c r="P11" s="21">
        <v>3.34</v>
      </c>
      <c r="Q11" s="22">
        <v>3.61</v>
      </c>
      <c r="R11" s="21">
        <v>2.79</v>
      </c>
      <c r="S11" s="22">
        <v>3.04</v>
      </c>
      <c r="T11" s="21">
        <v>2.5299999999999998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13</v>
      </c>
      <c r="B12" s="106">
        <v>180</v>
      </c>
      <c r="C12" s="106">
        <v>489</v>
      </c>
      <c r="D12" s="106">
        <v>798</v>
      </c>
      <c r="E12" s="106">
        <v>1.107</v>
      </c>
      <c r="F12" s="106">
        <v>1.415</v>
      </c>
      <c r="G12" s="106">
        <v>0</v>
      </c>
      <c r="H12" s="101"/>
      <c r="I12" s="101"/>
      <c r="J12" s="101"/>
      <c r="K12" s="101"/>
      <c r="L12" s="11"/>
      <c r="N12" s="4" t="s">
        <v>351</v>
      </c>
      <c r="O12" s="22">
        <v>0.17</v>
      </c>
      <c r="P12" s="21">
        <v>0.17</v>
      </c>
      <c r="Q12" s="22">
        <v>0.15</v>
      </c>
      <c r="R12" s="21">
        <v>0.19</v>
      </c>
      <c r="S12" s="22">
        <v>0.17</v>
      </c>
      <c r="T12" s="21">
        <v>0.19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3"/>
      <c r="I13" s="103"/>
      <c r="J13" s="103"/>
      <c r="K13" s="103"/>
      <c r="L13" s="12"/>
      <c r="N13" s="4" t="s">
        <v>352</v>
      </c>
      <c r="O13" s="22">
        <v>0.23</v>
      </c>
      <c r="P13" s="21">
        <v>0.23</v>
      </c>
      <c r="Q13" s="22">
        <v>0.2</v>
      </c>
      <c r="R13" s="21">
        <v>0.27</v>
      </c>
      <c r="S13" s="22">
        <v>0.23</v>
      </c>
      <c r="T13" s="21">
        <v>0.27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15</v>
      </c>
      <c r="B14" s="106">
        <v>2.1139999999999999</v>
      </c>
      <c r="C14" s="106">
        <v>4.72</v>
      </c>
      <c r="D14" s="106">
        <v>7.0780000000000003</v>
      </c>
      <c r="E14" s="106">
        <v>9.0239999999999991</v>
      </c>
      <c r="F14" s="106">
        <v>11.369</v>
      </c>
      <c r="G14" s="106">
        <v>7.1159999999999997</v>
      </c>
      <c r="H14" s="101"/>
      <c r="I14" s="101"/>
      <c r="J14" s="101"/>
      <c r="K14" s="101"/>
      <c r="L14" s="11"/>
      <c r="N14" s="4" t="s">
        <v>353</v>
      </c>
      <c r="O14" s="22">
        <v>5.24</v>
      </c>
      <c r="P14" s="21">
        <v>2.4900000000000002</v>
      </c>
      <c r="Q14" s="22">
        <v>5.01</v>
      </c>
      <c r="R14" s="21">
        <v>4.76</v>
      </c>
      <c r="S14" s="22">
        <v>5.28</v>
      </c>
      <c r="T14" s="26">
        <v>-119.44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26.4</v>
      </c>
      <c r="P15" s="21">
        <v>72</v>
      </c>
      <c r="Q15" s="22">
        <v>27.2</v>
      </c>
      <c r="R15" s="21">
        <v>5.0999999999999996</v>
      </c>
      <c r="S15" s="22">
        <v>8.5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8.9979999999999993</v>
      </c>
      <c r="C16" s="104">
        <v>8.7889999999999997</v>
      </c>
      <c r="D16" s="104">
        <v>8.0830000000000002</v>
      </c>
      <c r="E16" s="104">
        <v>6.9880000000000004</v>
      </c>
      <c r="F16" s="104">
        <v>6.7309999999999999</v>
      </c>
      <c r="G16" s="104">
        <v>6.1120000000000001</v>
      </c>
      <c r="H16" s="101"/>
      <c r="I16" s="101"/>
      <c r="J16" s="101"/>
      <c r="K16" s="101"/>
      <c r="L16" s="7"/>
      <c r="N16" s="4" t="s">
        <v>355</v>
      </c>
      <c r="O16" s="22">
        <v>3.48</v>
      </c>
      <c r="P16" s="21">
        <v>2.2799999999999998</v>
      </c>
      <c r="Q16" s="22">
        <v>1.8</v>
      </c>
      <c r="R16" s="21">
        <v>5.49</v>
      </c>
      <c r="S16" s="22">
        <v>6.35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8.9979999999999993</v>
      </c>
      <c r="C17" s="105">
        <v>8.7889999999999997</v>
      </c>
      <c r="D17" s="105">
        <v>8.0830000000000002</v>
      </c>
      <c r="E17" s="105">
        <v>6.9880000000000004</v>
      </c>
      <c r="F17" s="105">
        <v>6.7309999999999999</v>
      </c>
      <c r="G17" s="105">
        <v>6.1120000000000001</v>
      </c>
      <c r="H17" s="103"/>
      <c r="I17" s="103"/>
      <c r="J17" s="103"/>
      <c r="K17" s="103"/>
      <c r="L17" s="9"/>
      <c r="N17" s="4" t="s">
        <v>356</v>
      </c>
      <c r="O17" s="22">
        <v>21.7</v>
      </c>
      <c r="P17" s="21">
        <v>13.92</v>
      </c>
      <c r="Q17" s="22">
        <v>1.99</v>
      </c>
      <c r="R17" s="21">
        <v>3.83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18</v>
      </c>
      <c r="B18" s="106">
        <v>0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1"/>
      <c r="I18" s="101"/>
      <c r="J18" s="101"/>
      <c r="K18" s="101"/>
      <c r="L18" s="10"/>
      <c r="N18" s="4" t="s">
        <v>357</v>
      </c>
      <c r="O18" s="22">
        <v>92</v>
      </c>
      <c r="P18" s="21">
        <v>164</v>
      </c>
      <c r="Q18" s="22">
        <v>49</v>
      </c>
      <c r="R18" s="21">
        <v>28</v>
      </c>
      <c r="S18" s="22">
        <v>54</v>
      </c>
      <c r="T18" s="21">
        <v>11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24.53</v>
      </c>
      <c r="P19" s="21">
        <v>40.1</v>
      </c>
      <c r="Q19" s="22">
        <v>15.71</v>
      </c>
      <c r="R19" s="21">
        <v>10.65</v>
      </c>
      <c r="S19" s="22">
        <v>16.46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19</v>
      </c>
      <c r="B20" s="104" t="s">
        <v>3787</v>
      </c>
      <c r="C20" s="104" t="s">
        <v>3788</v>
      </c>
      <c r="D20" s="104" t="s">
        <v>3789</v>
      </c>
      <c r="E20" s="104" t="s">
        <v>3790</v>
      </c>
      <c r="F20" s="104">
        <v>923.322</v>
      </c>
      <c r="G20" s="104" t="s">
        <v>3791</v>
      </c>
      <c r="H20" s="101"/>
      <c r="I20" s="101"/>
      <c r="J20" s="101"/>
      <c r="K20" s="101"/>
      <c r="L20" s="7"/>
      <c r="N20" s="4" t="s">
        <v>359</v>
      </c>
      <c r="O20" s="22">
        <v>78.28</v>
      </c>
      <c r="P20" s="21">
        <v>160.33000000000001</v>
      </c>
      <c r="Q20" s="22">
        <v>48.85</v>
      </c>
      <c r="R20" s="21">
        <v>36.64</v>
      </c>
      <c r="S20" s="22">
        <v>50.88</v>
      </c>
      <c r="T20" s="26">
        <v>-7.02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3"/>
      <c r="I21" s="103"/>
      <c r="J21" s="103"/>
      <c r="K21" s="103"/>
      <c r="L21" s="13"/>
      <c r="N21" s="4" t="s">
        <v>360</v>
      </c>
      <c r="O21" s="22">
        <v>7.5</v>
      </c>
      <c r="P21" s="21">
        <v>15.94</v>
      </c>
      <c r="Q21" s="22">
        <v>6.04</v>
      </c>
      <c r="R21" s="21">
        <v>5</v>
      </c>
      <c r="S21" s="22">
        <v>7.16</v>
      </c>
      <c r="T21" s="26">
        <v>-1.3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7.22</v>
      </c>
      <c r="P22" s="21">
        <v>15.57</v>
      </c>
      <c r="Q22" s="22">
        <v>5.51</v>
      </c>
      <c r="R22" s="21">
        <v>4.9800000000000004</v>
      </c>
      <c r="S22" s="22">
        <v>7.29</v>
      </c>
      <c r="T22" s="26">
        <v>-1.04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21</v>
      </c>
      <c r="B23" s="107">
        <v>4.0330000000000004</v>
      </c>
      <c r="C23" s="107">
        <v>572</v>
      </c>
      <c r="D23" s="107">
        <v>4.1920000000000002</v>
      </c>
      <c r="E23" s="107">
        <v>902</v>
      </c>
      <c r="F23" s="107">
        <v>86.186999999999998</v>
      </c>
      <c r="G23" s="107">
        <v>3.0510000000000002</v>
      </c>
      <c r="H23" s="103"/>
      <c r="I23" s="103"/>
      <c r="J23" s="103"/>
      <c r="K23" s="103"/>
      <c r="L23" s="14"/>
      <c r="N23" s="4" t="s">
        <v>362</v>
      </c>
      <c r="O23" s="22">
        <v>61.94</v>
      </c>
      <c r="P23" s="21">
        <v>424.09</v>
      </c>
      <c r="Q23" s="22">
        <v>102.17</v>
      </c>
      <c r="R23" s="21">
        <v>134.79</v>
      </c>
      <c r="S23" s="22">
        <v>86.94</v>
      </c>
      <c r="T23" s="26">
        <v>-4.1900000000000004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1.05</v>
      </c>
      <c r="P24" s="21">
        <v>1.03</v>
      </c>
      <c r="Q24" s="22">
        <v>0.99</v>
      </c>
      <c r="R24" s="21">
        <v>1.04</v>
      </c>
      <c r="S24" s="22">
        <v>1.06</v>
      </c>
      <c r="T24" s="21">
        <v>0.56999999999999995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22</v>
      </c>
      <c r="B25" s="107" t="s">
        <v>3792</v>
      </c>
      <c r="C25" s="107" t="s">
        <v>3793</v>
      </c>
      <c r="D25" s="107" t="s">
        <v>3794</v>
      </c>
      <c r="E25" s="107" t="s">
        <v>3795</v>
      </c>
      <c r="F25" s="107" t="s">
        <v>3796</v>
      </c>
      <c r="G25" s="107" t="s">
        <v>3797</v>
      </c>
      <c r="H25" s="103"/>
      <c r="I25" s="103"/>
      <c r="J25" s="103"/>
      <c r="K25" s="103"/>
      <c r="L25" s="14"/>
      <c r="N25" s="4" t="s">
        <v>364</v>
      </c>
      <c r="O25" s="22">
        <v>1.41</v>
      </c>
      <c r="P25" s="21">
        <v>1.42</v>
      </c>
      <c r="Q25" s="22">
        <v>1.87</v>
      </c>
      <c r="R25" s="21">
        <v>1.46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2">
        <v>918.59</v>
      </c>
      <c r="P26" s="21">
        <v>880.82</v>
      </c>
      <c r="Q26" s="22">
        <v>760.92</v>
      </c>
      <c r="R26" s="21">
        <v>688.58</v>
      </c>
      <c r="S26" s="22">
        <v>649.33000000000004</v>
      </c>
      <c r="T26" s="21">
        <v>626.37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23</v>
      </c>
      <c r="B27" s="107" t="s">
        <v>3798</v>
      </c>
      <c r="C27" s="107" t="s">
        <v>3799</v>
      </c>
      <c r="D27" s="107" t="s">
        <v>3800</v>
      </c>
      <c r="E27" s="107" t="s">
        <v>3801</v>
      </c>
      <c r="F27" s="107" t="s">
        <v>3802</v>
      </c>
      <c r="G27" s="107">
        <v>985.29100000000005</v>
      </c>
      <c r="H27" s="103"/>
      <c r="I27" s="103"/>
      <c r="J27" s="103"/>
      <c r="K27" s="103"/>
      <c r="L27" s="14"/>
      <c r="N27" s="4" t="s">
        <v>366</v>
      </c>
      <c r="O27" s="22">
        <v>4.28</v>
      </c>
      <c r="P27" s="21">
        <v>8.7899999999999991</v>
      </c>
      <c r="Q27" s="22">
        <v>3.15</v>
      </c>
      <c r="R27" s="21">
        <v>2.33</v>
      </c>
      <c r="S27" s="22">
        <v>3.66</v>
      </c>
      <c r="T27" s="26">
        <v>-0.24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24</v>
      </c>
      <c r="B28" s="106">
        <v>288.029</v>
      </c>
      <c r="C28" s="106">
        <v>240.39599999999999</v>
      </c>
      <c r="D28" s="106">
        <v>201.78899999999999</v>
      </c>
      <c r="E28" s="106">
        <v>307.42399999999998</v>
      </c>
      <c r="F28" s="106">
        <v>234.566</v>
      </c>
      <c r="G28" s="106">
        <v>232.54400000000001</v>
      </c>
      <c r="H28" s="101"/>
      <c r="I28" s="101"/>
      <c r="J28" s="101"/>
      <c r="K28" s="101"/>
      <c r="L28" s="10"/>
      <c r="N28" s="4" t="s">
        <v>367</v>
      </c>
      <c r="O28" s="24">
        <v>99809.93</v>
      </c>
      <c r="P28" s="23">
        <v>206221.79</v>
      </c>
      <c r="Q28" s="24">
        <v>78793.42</v>
      </c>
      <c r="R28" s="23">
        <v>58344.6</v>
      </c>
      <c r="S28" s="24">
        <v>82901.47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>
        <v>817.53399999999999</v>
      </c>
      <c r="C29" s="105">
        <v>757.48199999999997</v>
      </c>
      <c r="D29" s="105">
        <v>712.61599999999999</v>
      </c>
      <c r="E29" s="105">
        <v>805.43</v>
      </c>
      <c r="F29" s="105">
        <v>630.99300000000005</v>
      </c>
      <c r="G29" s="105">
        <v>647.226</v>
      </c>
      <c r="H29" s="103"/>
      <c r="I29" s="103"/>
      <c r="J29" s="103"/>
      <c r="K29" s="103"/>
      <c r="L29" s="9"/>
      <c r="N29" s="4" t="s">
        <v>368</v>
      </c>
      <c r="O29" s="22">
        <v>5.55</v>
      </c>
      <c r="P29" s="21">
        <v>11.48</v>
      </c>
      <c r="Q29" s="22">
        <v>4.2</v>
      </c>
      <c r="R29" s="21">
        <v>3.18</v>
      </c>
      <c r="S29" s="22">
        <v>4.7300000000000004</v>
      </c>
      <c r="T29" s="26">
        <v>-0.59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26</v>
      </c>
      <c r="B30" s="106">
        <v>219.59399999999999</v>
      </c>
      <c r="C30" s="106">
        <v>422.46100000000001</v>
      </c>
      <c r="D30" s="106">
        <v>261.46899999999999</v>
      </c>
      <c r="E30" s="106">
        <v>79.510999999999996</v>
      </c>
      <c r="F30" s="106">
        <v>187.50299999999999</v>
      </c>
      <c r="G30" s="106">
        <v>105.521</v>
      </c>
      <c r="H30" s="101"/>
      <c r="I30" s="101"/>
      <c r="J30" s="101"/>
      <c r="K30" s="101"/>
      <c r="L30" s="10"/>
      <c r="N30" s="4" t="s">
        <v>369</v>
      </c>
      <c r="O30" s="22">
        <v>4.79</v>
      </c>
      <c r="P30" s="21">
        <v>2.5499999999999998</v>
      </c>
      <c r="Q30" s="22">
        <v>6.39</v>
      </c>
      <c r="R30" s="21">
        <v>7.18</v>
      </c>
      <c r="S30" s="22">
        <v>6.45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3"/>
      <c r="I31" s="103"/>
      <c r="J31" s="103"/>
      <c r="K31" s="103"/>
      <c r="L31" s="12"/>
      <c r="N31" s="4" t="s">
        <v>370</v>
      </c>
      <c r="O31" s="22">
        <v>0.41</v>
      </c>
      <c r="P31" s="21">
        <v>0.46</v>
      </c>
      <c r="Q31" s="22">
        <v>0.41</v>
      </c>
      <c r="R31" s="21">
        <v>0.38</v>
      </c>
      <c r="S31" s="22">
        <v>0.51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28</v>
      </c>
      <c r="B32" s="106">
        <v>7.6509999999999998</v>
      </c>
      <c r="C32" s="106">
        <v>2.4769999999999999</v>
      </c>
      <c r="D32" s="106">
        <v>1.9430000000000001</v>
      </c>
      <c r="E32" s="106">
        <v>1.9350000000000001</v>
      </c>
      <c r="F32" s="106">
        <v>0</v>
      </c>
      <c r="G32" s="106">
        <v>0</v>
      </c>
      <c r="H32" s="101"/>
      <c r="I32" s="101"/>
      <c r="J32" s="101"/>
      <c r="K32" s="101"/>
      <c r="L32" s="11"/>
      <c r="N32" s="4" t="s">
        <v>371</v>
      </c>
      <c r="O32" s="22">
        <v>2.73</v>
      </c>
      <c r="P32" s="21">
        <v>1.97</v>
      </c>
      <c r="Q32" s="22">
        <v>3.89</v>
      </c>
      <c r="R32" s="21">
        <v>3.67</v>
      </c>
      <c r="S32" s="22">
        <v>3.74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4.08</v>
      </c>
      <c r="P33" s="21">
        <v>2.4900000000000002</v>
      </c>
      <c r="Q33" s="22">
        <v>6.37</v>
      </c>
      <c r="R33" s="21">
        <v>9.39</v>
      </c>
      <c r="S33" s="22">
        <v>6.07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29</v>
      </c>
      <c r="B34" s="104" t="s">
        <v>3803</v>
      </c>
      <c r="C34" s="104" t="s">
        <v>3804</v>
      </c>
      <c r="D34" s="104" t="s">
        <v>3805</v>
      </c>
      <c r="E34" s="104" t="s">
        <v>3806</v>
      </c>
      <c r="F34" s="104" t="s">
        <v>3807</v>
      </c>
      <c r="G34" s="104" t="s">
        <v>3808</v>
      </c>
      <c r="H34" s="101"/>
      <c r="I34" s="101"/>
      <c r="J34" s="101"/>
      <c r="K34" s="101"/>
      <c r="L34" s="7"/>
      <c r="N34" s="4" t="s">
        <v>373</v>
      </c>
      <c r="O34" s="22">
        <v>0.36</v>
      </c>
      <c r="P34" s="21">
        <v>0.42</v>
      </c>
      <c r="Q34" s="22">
        <v>0.36</v>
      </c>
      <c r="R34" s="21">
        <v>0.34</v>
      </c>
      <c r="S34" s="22">
        <v>0.44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30</v>
      </c>
      <c r="B35" s="107" t="s">
        <v>3809</v>
      </c>
      <c r="C35" s="107" t="s">
        <v>3810</v>
      </c>
      <c r="D35" s="107" t="s">
        <v>3811</v>
      </c>
      <c r="E35" s="107" t="s">
        <v>3812</v>
      </c>
      <c r="F35" s="107" t="s">
        <v>3813</v>
      </c>
      <c r="G35" s="107" t="s">
        <v>3814</v>
      </c>
      <c r="H35" s="103"/>
      <c r="I35" s="103"/>
      <c r="J35" s="103"/>
      <c r="K35" s="103"/>
      <c r="L35" s="14"/>
      <c r="N35" s="4" t="s">
        <v>374</v>
      </c>
      <c r="O35" s="22">
        <v>375</v>
      </c>
      <c r="P35" s="21">
        <v>409</v>
      </c>
      <c r="Q35" s="22">
        <v>312</v>
      </c>
      <c r="R35" s="21">
        <v>263</v>
      </c>
      <c r="S35" s="22">
        <v>328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2.4900000000000002</v>
      </c>
      <c r="P36" s="21">
        <v>2.78</v>
      </c>
      <c r="Q36" s="22">
        <v>2.99</v>
      </c>
      <c r="R36" s="21">
        <v>2.0699999999999998</v>
      </c>
      <c r="S36" s="22">
        <v>2.36</v>
      </c>
      <c r="T36" s="21">
        <v>1.93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167.84</v>
      </c>
      <c r="P37" s="21">
        <v>283.52</v>
      </c>
      <c r="Q37" s="22">
        <v>99.79</v>
      </c>
      <c r="R37" s="21">
        <v>110.7</v>
      </c>
      <c r="S37" s="22">
        <v>146.87</v>
      </c>
      <c r="T37" s="21">
        <v>96.52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13.96</v>
      </c>
      <c r="P38" s="21">
        <v>66.900000000000006</v>
      </c>
      <c r="Q38" s="22">
        <v>89.16</v>
      </c>
      <c r="R38" s="21">
        <v>74.47</v>
      </c>
      <c r="S38" s="22">
        <v>100</v>
      </c>
      <c r="T38" s="21">
        <v>100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32</v>
      </c>
      <c r="B39" s="107" t="s">
        <v>3815</v>
      </c>
      <c r="C39" s="107" t="s">
        <v>3816</v>
      </c>
      <c r="D39" s="107" t="s">
        <v>3817</v>
      </c>
      <c r="E39" s="107" t="s">
        <v>3818</v>
      </c>
      <c r="F39" s="107" t="s">
        <v>3819</v>
      </c>
      <c r="G39" s="107" t="s">
        <v>3820</v>
      </c>
      <c r="H39" s="103"/>
      <c r="I39" s="103"/>
      <c r="J39" s="103"/>
      <c r="K39" s="103"/>
      <c r="L39" s="14"/>
      <c r="N39" s="4" t="s">
        <v>378</v>
      </c>
      <c r="O39" s="22">
        <v>9.7799999999999994</v>
      </c>
      <c r="P39" s="21">
        <v>18.899999999999999</v>
      </c>
      <c r="Q39" s="22">
        <v>7.59</v>
      </c>
      <c r="R39" s="21">
        <v>5.52</v>
      </c>
      <c r="S39" s="22">
        <v>7.93</v>
      </c>
      <c r="T39" s="26">
        <v>-1.02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33</v>
      </c>
      <c r="B40" s="106" t="s">
        <v>3821</v>
      </c>
      <c r="C40" s="106" t="s">
        <v>3822</v>
      </c>
      <c r="D40" s="106" t="s">
        <v>3823</v>
      </c>
      <c r="E40" s="106" t="s">
        <v>3824</v>
      </c>
      <c r="F40" s="106" t="s">
        <v>3825</v>
      </c>
      <c r="G40" s="106" t="s">
        <v>3825</v>
      </c>
      <c r="H40" s="101"/>
      <c r="I40" s="101"/>
      <c r="J40" s="101"/>
      <c r="K40" s="101"/>
      <c r="L40" s="10"/>
      <c r="N40" s="4" t="s">
        <v>379</v>
      </c>
      <c r="O40" s="22">
        <v>10.3</v>
      </c>
      <c r="P40" s="21">
        <v>19.53</v>
      </c>
      <c r="Q40" s="22">
        <v>7.54</v>
      </c>
      <c r="R40" s="21">
        <v>5.72</v>
      </c>
      <c r="S40" s="22">
        <v>8.3800000000000008</v>
      </c>
      <c r="T40" s="26">
        <v>-0.57999999999999996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3"/>
      <c r="I41" s="103"/>
      <c r="J41" s="103"/>
      <c r="K41" s="103"/>
      <c r="L41" s="9"/>
      <c r="N41" s="4" t="s">
        <v>380</v>
      </c>
      <c r="O41" s="22">
        <v>1.76</v>
      </c>
      <c r="P41" s="21">
        <v>1.65</v>
      </c>
      <c r="Q41" s="22">
        <v>1.81</v>
      </c>
      <c r="R41" s="21">
        <v>1.74</v>
      </c>
      <c r="S41" s="22">
        <v>1.68</v>
      </c>
      <c r="T41" s="21">
        <v>1.75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35</v>
      </c>
      <c r="B42" s="106">
        <v>-234.37899999999999</v>
      </c>
      <c r="C42" s="106">
        <v>-227.94300000000001</v>
      </c>
      <c r="D42" s="106">
        <v>-200.99100000000001</v>
      </c>
      <c r="E42" s="106">
        <v>-211.43199999999999</v>
      </c>
      <c r="F42" s="106">
        <v>-228.96799999999999</v>
      </c>
      <c r="G42" s="106">
        <v>-155.39500000000001</v>
      </c>
      <c r="H42" s="101"/>
      <c r="I42" s="101"/>
      <c r="J42" s="101"/>
      <c r="K42" s="101"/>
      <c r="L42" s="10"/>
      <c r="N42" s="4" t="s">
        <v>381</v>
      </c>
      <c r="O42" s="22">
        <v>1.55</v>
      </c>
      <c r="P42" s="21">
        <v>0.99</v>
      </c>
      <c r="Q42" s="22">
        <v>1.86</v>
      </c>
      <c r="R42" s="21">
        <v>2.61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>
        <v>606.72199999999998</v>
      </c>
      <c r="C43" s="105">
        <v>582.08600000000001</v>
      </c>
      <c r="D43" s="105">
        <v>339.96600000000001</v>
      </c>
      <c r="E43" s="105">
        <v>226.178</v>
      </c>
      <c r="F43" s="105">
        <v>158.149</v>
      </c>
      <c r="G43" s="105">
        <v>31.233000000000001</v>
      </c>
      <c r="H43" s="103"/>
      <c r="I43" s="103"/>
      <c r="J43" s="103"/>
      <c r="K43" s="103"/>
      <c r="L43" s="9"/>
      <c r="N43" s="4" t="s">
        <v>382</v>
      </c>
      <c r="O43" s="24">
        <v>1797995.12</v>
      </c>
      <c r="P43" s="23">
        <v>1796035.29</v>
      </c>
      <c r="Q43" s="24">
        <v>1876743.86</v>
      </c>
      <c r="R43" s="23">
        <v>1837125.82</v>
      </c>
      <c r="S43" s="24">
        <v>1752557.86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9.0299999999999994</v>
      </c>
      <c r="P44" s="21">
        <v>17.34</v>
      </c>
      <c r="Q44" s="22">
        <v>6.62</v>
      </c>
      <c r="R44" s="21">
        <v>4.97</v>
      </c>
      <c r="S44" s="22">
        <v>7.31</v>
      </c>
      <c r="T44" s="26">
        <v>-0.51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3"/>
      <c r="I45" s="103"/>
      <c r="J45" s="103"/>
      <c r="K45" s="103"/>
      <c r="L45" s="14"/>
      <c r="N45" s="4" t="s">
        <v>384</v>
      </c>
      <c r="O45" s="22">
        <v>2.35</v>
      </c>
      <c r="P45" s="21">
        <v>1.58</v>
      </c>
      <c r="Q45" s="22">
        <v>2.99</v>
      </c>
      <c r="R45" s="21">
        <v>3.4</v>
      </c>
      <c r="S45" s="22">
        <v>3.47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1"/>
      <c r="I46" s="101"/>
      <c r="J46" s="101"/>
      <c r="K46" s="101"/>
      <c r="L46" s="10"/>
      <c r="N46" s="4" t="s">
        <v>385</v>
      </c>
      <c r="O46" s="22">
        <v>3.06</v>
      </c>
      <c r="P46" s="21">
        <v>1.82</v>
      </c>
      <c r="Q46" s="22">
        <v>4.08</v>
      </c>
      <c r="R46" s="21">
        <v>4.91</v>
      </c>
      <c r="S46" s="22">
        <v>4.66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3"/>
      <c r="I47" s="103"/>
      <c r="J47" s="103"/>
      <c r="K47" s="103"/>
      <c r="L47" s="12"/>
      <c r="N47" s="4" t="s">
        <v>386</v>
      </c>
      <c r="O47" s="22">
        <v>3.42</v>
      </c>
      <c r="P47" s="21">
        <v>2.04</v>
      </c>
      <c r="Q47" s="22">
        <v>2.65</v>
      </c>
      <c r="R47" s="21">
        <v>7.67</v>
      </c>
      <c r="S47" s="22">
        <v>4.08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1"/>
      <c r="I48" s="101"/>
      <c r="J48" s="101"/>
      <c r="K48" s="101"/>
      <c r="L48" s="11"/>
      <c r="N48" s="4" t="s">
        <v>387</v>
      </c>
      <c r="O48" s="22">
        <v>169.81</v>
      </c>
      <c r="P48" s="21">
        <v>295.39</v>
      </c>
      <c r="Q48" s="22">
        <v>107.04</v>
      </c>
      <c r="R48" s="21">
        <v>112.78</v>
      </c>
      <c r="S48" s="22">
        <v>153.94999999999999</v>
      </c>
      <c r="T48" s="21">
        <v>193.03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9.7899999999999991</v>
      </c>
      <c r="P49" s="21">
        <v>19.95</v>
      </c>
      <c r="Q49" s="22">
        <v>7.57</v>
      </c>
      <c r="R49" s="21">
        <v>5.75</v>
      </c>
      <c r="S49" s="22">
        <v>7.99</v>
      </c>
      <c r="T49" s="26">
        <v>-2.0499999999999998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41</v>
      </c>
      <c r="B50" s="104">
        <v>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1"/>
      <c r="I50" s="101"/>
      <c r="J50" s="101"/>
      <c r="K50" s="101"/>
      <c r="L50" s="7"/>
      <c r="N50" s="4" t="s">
        <v>389</v>
      </c>
      <c r="O50" s="22">
        <v>10.25</v>
      </c>
      <c r="P50" s="21">
        <v>20.43</v>
      </c>
      <c r="Q50" s="22">
        <v>7.76</v>
      </c>
      <c r="R50" s="21">
        <v>5.87</v>
      </c>
      <c r="S50" s="22">
        <v>8.5299999999999994</v>
      </c>
      <c r="T50" s="26">
        <v>-1.1599999999999999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7.52</v>
      </c>
      <c r="P51" s="21">
        <v>16.809999999999999</v>
      </c>
      <c r="Q51" s="22">
        <v>6.19</v>
      </c>
      <c r="R51" s="21">
        <v>5.19</v>
      </c>
      <c r="S51" s="22">
        <v>7.18</v>
      </c>
      <c r="T51" s="26">
        <v>-2.66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42</v>
      </c>
      <c r="B52" s="104" t="s">
        <v>3815</v>
      </c>
      <c r="C52" s="104" t="s">
        <v>3816</v>
      </c>
      <c r="D52" s="104" t="s">
        <v>3817</v>
      </c>
      <c r="E52" s="104" t="s">
        <v>3818</v>
      </c>
      <c r="F52" s="104" t="s">
        <v>3819</v>
      </c>
      <c r="G52" s="104" t="s">
        <v>3820</v>
      </c>
      <c r="H52" s="101"/>
      <c r="I52" s="101"/>
      <c r="J52" s="101"/>
      <c r="K52" s="101"/>
      <c r="L52" s="7"/>
      <c r="N52" s="4" t="s">
        <v>391</v>
      </c>
      <c r="O52" s="22">
        <v>7.22</v>
      </c>
      <c r="P52" s="21">
        <v>16.309999999999999</v>
      </c>
      <c r="Q52" s="22">
        <v>5.91</v>
      </c>
      <c r="R52" s="21">
        <v>5.09</v>
      </c>
      <c r="S52" s="22">
        <v>7.4</v>
      </c>
      <c r="T52" s="26">
        <v>-2.0699999999999998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204.298</v>
      </c>
      <c r="P53" s="58">
        <f t="shared" ref="P53:X53" si="0">C86</f>
        <v>220.46799999999999</v>
      </c>
      <c r="Q53" s="58">
        <f t="shared" si="0"/>
        <v>229.124</v>
      </c>
      <c r="R53" s="58">
        <f t="shared" si="0"/>
        <v>233.12799999999999</v>
      </c>
      <c r="S53" s="58">
        <f t="shared" si="0"/>
        <v>233.249</v>
      </c>
      <c r="T53" s="58">
        <f t="shared" si="0"/>
        <v>233.28399999999999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>
        <v>256.79000000000002</v>
      </c>
      <c r="C56" s="104">
        <v>234.405</v>
      </c>
      <c r="D56" s="104">
        <v>237.03399999999999</v>
      </c>
      <c r="E56" s="104">
        <v>242.37200000000001</v>
      </c>
      <c r="F56" s="104">
        <v>220.74700000000001</v>
      </c>
      <c r="G56" s="104">
        <v>195.922</v>
      </c>
      <c r="H56" s="101"/>
      <c r="I56" s="101"/>
      <c r="J56" s="101"/>
      <c r="K56" s="101"/>
      <c r="L56" s="7"/>
      <c r="N56" s="44" t="s">
        <v>397</v>
      </c>
      <c r="O56" s="45">
        <f>B135/100</f>
        <v>7.0000000000000007E-2</v>
      </c>
      <c r="P56" s="45">
        <f t="shared" ref="P56:X56" si="1">C135/100</f>
        <v>0.02</v>
      </c>
      <c r="Q56" s="45">
        <f t="shared" si="1"/>
        <v>0.04</v>
      </c>
      <c r="R56" s="45">
        <f t="shared" si="1"/>
        <v>0.13</v>
      </c>
      <c r="S56" s="45">
        <f t="shared" si="1"/>
        <v>-0.03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</row>
    <row r="57" spans="1:24" ht="19.899999999999999" customHeight="1" x14ac:dyDescent="0.25">
      <c r="A57" s="8" t="s">
        <v>45</v>
      </c>
      <c r="B57" s="105">
        <v>242.84299999999999</v>
      </c>
      <c r="C57" s="105">
        <v>220.559</v>
      </c>
      <c r="D57" s="105">
        <v>223.19900000000001</v>
      </c>
      <c r="E57" s="105">
        <v>228.87799999999999</v>
      </c>
      <c r="F57" s="105">
        <v>214.25800000000001</v>
      </c>
      <c r="G57" s="105">
        <v>189.577</v>
      </c>
      <c r="H57" s="103"/>
      <c r="I57" s="103"/>
      <c r="J57" s="103"/>
      <c r="K57" s="103"/>
      <c r="L57" s="9"/>
      <c r="N57" s="41" t="s">
        <v>398</v>
      </c>
      <c r="O57" s="46">
        <f>(B30+B29+B28)-(B66+B68)</f>
        <v>905.13799999999992</v>
      </c>
      <c r="P57" s="46">
        <f t="shared" ref="P57:X57" si="2">(C30+C29+C28)-(C66+C68)</f>
        <v>994.74</v>
      </c>
      <c r="Q57" s="46">
        <f t="shared" si="2"/>
        <v>850.05600000000004</v>
      </c>
      <c r="R57" s="46">
        <f t="shared" si="2"/>
        <v>764.99799999999982</v>
      </c>
      <c r="S57" s="46">
        <f t="shared" si="2"/>
        <v>706.29000000000019</v>
      </c>
      <c r="T57" s="46">
        <f t="shared" si="2"/>
        <v>595.78899999999999</v>
      </c>
      <c r="U57" s="46">
        <f t="shared" si="2"/>
        <v>0</v>
      </c>
      <c r="V57" s="46">
        <f t="shared" si="2"/>
        <v>0</v>
      </c>
      <c r="W57" s="46">
        <f t="shared" si="2"/>
        <v>0</v>
      </c>
      <c r="X57" s="46">
        <f t="shared" si="2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1"/>
      <c r="I58" s="101"/>
      <c r="J58" s="101"/>
      <c r="K58" s="101"/>
      <c r="L58" s="11"/>
      <c r="N58" s="41" t="s">
        <v>399</v>
      </c>
      <c r="O58" s="46" t="str">
        <f>B20</f>
        <v>1,160,768</v>
      </c>
      <c r="P58" s="46" t="str">
        <f t="shared" ref="P58:X58" si="3">C20</f>
        <v>1,071,869</v>
      </c>
      <c r="Q58" s="46" t="str">
        <f t="shared" si="3"/>
        <v>1,051,259</v>
      </c>
      <c r="R58" s="46" t="str">
        <f t="shared" si="3"/>
        <v>1,048,280</v>
      </c>
      <c r="S58" s="46">
        <f t="shared" si="3"/>
        <v>923.322</v>
      </c>
      <c r="T58" s="46" t="str">
        <f t="shared" si="3"/>
        <v>1,045,078</v>
      </c>
      <c r="U58" s="46">
        <f t="shared" si="3"/>
        <v>0</v>
      </c>
      <c r="V58" s="46">
        <f t="shared" si="3"/>
        <v>0</v>
      </c>
      <c r="W58" s="46">
        <f t="shared" si="3"/>
        <v>0</v>
      </c>
      <c r="X58" s="46">
        <f t="shared" si="3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3"/>
      <c r="I59" s="103"/>
      <c r="J59" s="103"/>
      <c r="K59" s="103"/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>
        <f t="shared" si="4"/>
        <v>1629.6120000000001</v>
      </c>
      <c r="T59" s="48" t="e">
        <f t="shared" si="4"/>
        <v>#VALUE!</v>
      </c>
      <c r="U59" s="47">
        <f t="shared" si="4"/>
        <v>0</v>
      </c>
      <c r="V59" s="48">
        <f t="shared" si="4"/>
        <v>0</v>
      </c>
      <c r="W59" s="47">
        <f t="shared" si="4"/>
        <v>0</v>
      </c>
      <c r="X59" s="48">
        <f t="shared" si="4"/>
        <v>0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1"/>
      <c r="I60" s="101"/>
      <c r="J60" s="101"/>
      <c r="K60" s="101"/>
      <c r="L60" s="11"/>
      <c r="N60" s="41" t="s">
        <v>401</v>
      </c>
      <c r="O60" s="46">
        <f>B146</f>
        <v>70.561000000000007</v>
      </c>
      <c r="P60" s="46">
        <f t="shared" ref="P60:X60" si="5">C146</f>
        <v>67.936999999999998</v>
      </c>
      <c r="Q60" s="46">
        <f t="shared" si="5"/>
        <v>59.064</v>
      </c>
      <c r="R60" s="46">
        <f t="shared" si="5"/>
        <v>51.97</v>
      </c>
      <c r="S60" s="46">
        <f t="shared" si="5"/>
        <v>55.006999999999998</v>
      </c>
      <c r="T60" s="46">
        <f t="shared" si="5"/>
        <v>55.213000000000001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>
        <v>6.0209999999999999</v>
      </c>
      <c r="C61" s="105">
        <v>6.1280000000000001</v>
      </c>
      <c r="D61" s="105">
        <v>6.2270000000000003</v>
      </c>
      <c r="E61" s="105">
        <v>6.3179999999999996</v>
      </c>
      <c r="F61" s="105">
        <v>0</v>
      </c>
      <c r="G61" s="105">
        <v>0</v>
      </c>
      <c r="H61" s="103"/>
      <c r="I61" s="103"/>
      <c r="J61" s="103"/>
      <c r="K61" s="103"/>
      <c r="L61" s="9"/>
      <c r="N61" s="41" t="s">
        <v>402</v>
      </c>
      <c r="O61" s="49">
        <f>B165/B163</f>
        <v>0.26264200947054583</v>
      </c>
      <c r="P61" s="49">
        <f t="shared" ref="P61:X61" si="6">C165/C163</f>
        <v>0.27232677364661262</v>
      </c>
      <c r="Q61" s="49">
        <f>D165/D163</f>
        <v>0.28148031371930793</v>
      </c>
      <c r="R61" s="49">
        <f t="shared" si="6"/>
        <v>0.30447295291027449</v>
      </c>
      <c r="S61" s="49">
        <f t="shared" si="6"/>
        <v>0.26502200602270093</v>
      </c>
      <c r="T61" s="49">
        <f t="shared" si="6"/>
        <v>0.56114587103779934</v>
      </c>
      <c r="U61" s="49" t="e">
        <f t="shared" si="6"/>
        <v>#DIV/0!</v>
      </c>
      <c r="V61" s="49" t="e">
        <f t="shared" si="6"/>
        <v>#DIV/0!</v>
      </c>
      <c r="W61" s="49" t="e">
        <f t="shared" si="6"/>
        <v>#DIV/0!</v>
      </c>
      <c r="X61" s="49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245.233</v>
      </c>
      <c r="P62" s="46">
        <f t="shared" ref="P62:X62" si="7">C154</f>
        <v>473.279</v>
      </c>
      <c r="Q62" s="46">
        <f t="shared" si="7"/>
        <v>170.11500000000001</v>
      </c>
      <c r="R62" s="46">
        <f t="shared" si="7"/>
        <v>124.274</v>
      </c>
      <c r="S62" s="46">
        <f t="shared" si="7"/>
        <v>164.06200000000001</v>
      </c>
      <c r="T62" s="46">
        <f t="shared" si="7"/>
        <v>-20.859000000000002</v>
      </c>
      <c r="U62" s="46">
        <f t="shared" si="7"/>
        <v>0</v>
      </c>
      <c r="V62" s="46">
        <f t="shared" si="7"/>
        <v>0</v>
      </c>
      <c r="W62" s="46">
        <f t="shared" si="7"/>
        <v>0</v>
      </c>
      <c r="X62" s="46">
        <f t="shared" si="7"/>
        <v>0</v>
      </c>
    </row>
    <row r="63" spans="1:24" ht="19.899999999999999" customHeight="1" x14ac:dyDescent="0.25">
      <c r="A63" s="8" t="s">
        <v>50</v>
      </c>
      <c r="B63" s="107">
        <v>7.9260000000000002</v>
      </c>
      <c r="C63" s="107">
        <v>7.718</v>
      </c>
      <c r="D63" s="107">
        <v>7.6079999999999997</v>
      </c>
      <c r="E63" s="107">
        <v>7.1760000000000002</v>
      </c>
      <c r="F63" s="107">
        <v>6.4889999999999999</v>
      </c>
      <c r="G63" s="107">
        <v>6.3449999999999998</v>
      </c>
      <c r="H63" s="103"/>
      <c r="I63" s="103"/>
      <c r="J63" s="103"/>
      <c r="K63" s="103"/>
      <c r="L63" s="14"/>
      <c r="N63" s="44" t="s">
        <v>404</v>
      </c>
      <c r="O63" s="50">
        <f>O62*(1-O61)</f>
        <v>180.82451209150963</v>
      </c>
      <c r="P63" s="48">
        <f t="shared" ref="P63:X63" si="8">P62*(1-P61)</f>
        <v>344.3924568953048</v>
      </c>
      <c r="Q63" s="50">
        <f t="shared" si="8"/>
        <v>122.23097643163995</v>
      </c>
      <c r="R63" s="48">
        <f t="shared" si="8"/>
        <v>86.435928250028539</v>
      </c>
      <c r="S63" s="50">
        <f t="shared" si="8"/>
        <v>120.58195964790366</v>
      </c>
      <c r="T63" s="48">
        <f t="shared" si="8"/>
        <v>-9.1540582760225444</v>
      </c>
      <c r="U63" s="50" t="e">
        <f t="shared" si="8"/>
        <v>#DIV/0!</v>
      </c>
      <c r="V63" s="48" t="e">
        <f t="shared" si="8"/>
        <v>#DIV/0!</v>
      </c>
      <c r="W63" s="50" t="e">
        <f t="shared" si="8"/>
        <v>#DIV/0!</v>
      </c>
      <c r="X63" s="48" t="e">
        <f t="shared" si="8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#VALUE!</v>
      </c>
      <c r="R64" s="53" t="e">
        <f t="shared" si="9"/>
        <v>#VALUE!</v>
      </c>
      <c r="S64" s="52" t="e">
        <f t="shared" si="9"/>
        <v>#VALUE!</v>
      </c>
      <c r="T64" s="53" t="e">
        <f t="shared" si="9"/>
        <v>#VALUE!</v>
      </c>
      <c r="U64" s="52" t="e">
        <f t="shared" si="9"/>
        <v>#DIV/0!</v>
      </c>
      <c r="V64" s="53" t="e">
        <f t="shared" si="9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>
        <v>420.12700000000001</v>
      </c>
      <c r="C65" s="107">
        <v>425.887</v>
      </c>
      <c r="D65" s="107">
        <v>325.976</v>
      </c>
      <c r="E65" s="107">
        <v>427.50900000000001</v>
      </c>
      <c r="F65" s="107">
        <v>346.77199999999999</v>
      </c>
      <c r="G65" s="107">
        <v>389.50200000000001</v>
      </c>
      <c r="H65" s="103"/>
      <c r="I65" s="103"/>
      <c r="J65" s="103"/>
      <c r="K65" s="103"/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#VALUE!</v>
      </c>
      <c r="R65" s="56" t="e">
        <f t="shared" si="10"/>
        <v>#VALUE!</v>
      </c>
      <c r="S65" s="57" t="e">
        <f t="shared" si="10"/>
        <v>#VALUE!</v>
      </c>
      <c r="T65" s="56" t="e">
        <f t="shared" si="10"/>
        <v>#VALUE!</v>
      </c>
      <c r="U65" s="57" t="e">
        <f t="shared" si="10"/>
        <v>#DIV/0!</v>
      </c>
      <c r="V65" s="56" t="e">
        <f t="shared" si="10"/>
        <v>#DIV/0!</v>
      </c>
      <c r="W65" s="57" t="e">
        <f t="shared" si="10"/>
        <v>#DIV/0!</v>
      </c>
      <c r="X65" s="56" t="e">
        <f t="shared" si="10"/>
        <v>#DIV/0!</v>
      </c>
    </row>
    <row r="66" spans="1:24" ht="19.899999999999999" customHeight="1" x14ac:dyDescent="0.25">
      <c r="A66" s="6" t="s">
        <v>52</v>
      </c>
      <c r="B66" s="106">
        <v>420.01900000000001</v>
      </c>
      <c r="C66" s="106">
        <v>425.59899999999999</v>
      </c>
      <c r="D66" s="106">
        <v>321.48200000000003</v>
      </c>
      <c r="E66" s="106">
        <v>421.33800000000002</v>
      </c>
      <c r="F66" s="106">
        <v>343.89</v>
      </c>
      <c r="G66" s="106">
        <v>388.03699999999998</v>
      </c>
      <c r="H66" s="101"/>
      <c r="I66" s="101"/>
      <c r="J66" s="101"/>
      <c r="K66" s="101"/>
      <c r="L66" s="10"/>
      <c r="N66" s="61" t="s">
        <v>407</v>
      </c>
      <c r="O66" s="63">
        <f>B11</f>
        <v>5.4279999999999999</v>
      </c>
      <c r="P66" s="63">
        <f t="shared" ref="P66:X66" si="11">C11</f>
        <v>5.4279999999999999</v>
      </c>
      <c r="Q66" s="63">
        <f t="shared" si="11"/>
        <v>5.4279999999999999</v>
      </c>
      <c r="R66" s="63">
        <f t="shared" si="11"/>
        <v>5.4279999999999999</v>
      </c>
      <c r="S66" s="63">
        <f t="shared" si="11"/>
        <v>0</v>
      </c>
      <c r="T66" s="63">
        <f t="shared" si="11"/>
        <v>0</v>
      </c>
      <c r="U66" s="63">
        <f t="shared" si="11"/>
        <v>0</v>
      </c>
      <c r="V66" s="63">
        <f t="shared" si="11"/>
        <v>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189</v>
      </c>
      <c r="D67" s="105">
        <v>67</v>
      </c>
      <c r="E67" s="105">
        <v>58</v>
      </c>
      <c r="F67" s="105">
        <v>0</v>
      </c>
      <c r="G67" s="105">
        <v>0</v>
      </c>
      <c r="H67" s="103"/>
      <c r="I67" s="103"/>
      <c r="J67" s="103"/>
      <c r="K67" s="103"/>
      <c r="L67" s="12"/>
      <c r="N67" s="61" t="s">
        <v>408</v>
      </c>
      <c r="O67" s="63" t="str">
        <f>B34</f>
        <v>2,506,607</v>
      </c>
      <c r="P67" s="63" t="str">
        <f t="shared" ref="P67:X67" si="12">C34</f>
        <v>2,504,046</v>
      </c>
      <c r="Q67" s="63" t="str">
        <f t="shared" si="12"/>
        <v>2,241,351</v>
      </c>
      <c r="R67" s="63" t="str">
        <f t="shared" si="12"/>
        <v>2,250,470</v>
      </c>
      <c r="S67" s="63" t="str">
        <f t="shared" si="12"/>
        <v>2,069,302</v>
      </c>
      <c r="T67" s="63" t="str">
        <f t="shared" si="12"/>
        <v>2,039,532</v>
      </c>
      <c r="U67" s="63">
        <f t="shared" si="12"/>
        <v>0</v>
      </c>
      <c r="V67" s="63">
        <f t="shared" si="12"/>
        <v>0</v>
      </c>
      <c r="W67" s="63">
        <f t="shared" si="12"/>
        <v>0</v>
      </c>
      <c r="X67" s="63">
        <f t="shared" si="12"/>
        <v>0</v>
      </c>
    </row>
    <row r="68" spans="1:24" ht="19.899999999999999" customHeight="1" x14ac:dyDescent="0.25">
      <c r="A68" s="6" t="s">
        <v>54</v>
      </c>
      <c r="B68" s="106">
        <v>0</v>
      </c>
      <c r="C68" s="106">
        <v>0</v>
      </c>
      <c r="D68" s="106">
        <v>4.3360000000000003</v>
      </c>
      <c r="E68" s="106">
        <v>6.0289999999999999</v>
      </c>
      <c r="F68" s="106">
        <v>2.8820000000000001</v>
      </c>
      <c r="G68" s="106">
        <v>1.4650000000000001</v>
      </c>
      <c r="H68" s="101"/>
      <c r="I68" s="101"/>
      <c r="J68" s="101"/>
      <c r="K68" s="101"/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76" t="e">
        <f t="shared" si="13"/>
        <v>#DIV/0!</v>
      </c>
    </row>
    <row r="69" spans="1:24" ht="19.899999999999999" customHeight="1" x14ac:dyDescent="0.25">
      <c r="A69" s="8" t="s">
        <v>55</v>
      </c>
      <c r="B69" s="105">
        <v>108</v>
      </c>
      <c r="C69" s="105">
        <v>99</v>
      </c>
      <c r="D69" s="105">
        <v>91</v>
      </c>
      <c r="E69" s="105">
        <v>84</v>
      </c>
      <c r="F69" s="105">
        <v>0</v>
      </c>
      <c r="G69" s="105">
        <v>0</v>
      </c>
      <c r="H69" s="103"/>
      <c r="I69" s="103"/>
      <c r="J69" s="103"/>
      <c r="K69" s="103"/>
      <c r="L69" s="9"/>
      <c r="N69" s="77" t="s">
        <v>415</v>
      </c>
      <c r="O69" s="79">
        <f>B215</f>
        <v>0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>
        <f>O69/O66</f>
        <v>0</v>
      </c>
      <c r="P70" s="80">
        <f t="shared" ref="P70:X70" si="15">P69/P66</f>
        <v>0</v>
      </c>
      <c r="Q70" s="80">
        <f t="shared" si="15"/>
        <v>0</v>
      </c>
      <c r="R70" s="80">
        <f t="shared" si="15"/>
        <v>0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>
        <v>676.91700000000003</v>
      </c>
      <c r="C71" s="107">
        <v>660.29200000000003</v>
      </c>
      <c r="D71" s="107">
        <v>563.01</v>
      </c>
      <c r="E71" s="107">
        <v>669.88099999999997</v>
      </c>
      <c r="F71" s="107">
        <v>567.51900000000001</v>
      </c>
      <c r="G71" s="107">
        <v>585.42399999999998</v>
      </c>
      <c r="H71" s="103"/>
      <c r="I71" s="103"/>
      <c r="J71" s="103"/>
      <c r="K71" s="103"/>
      <c r="L71" s="14"/>
    </row>
    <row r="72" spans="1:24" ht="19.899999999999999" customHeight="1" x14ac:dyDescent="0.25">
      <c r="A72" s="6" t="s">
        <v>57</v>
      </c>
      <c r="B72" s="104" t="s">
        <v>3809</v>
      </c>
      <c r="C72" s="104" t="s">
        <v>3810</v>
      </c>
      <c r="D72" s="104" t="s">
        <v>3811</v>
      </c>
      <c r="E72" s="104" t="s">
        <v>3812</v>
      </c>
      <c r="F72" s="104" t="s">
        <v>3813</v>
      </c>
      <c r="G72" s="104" t="s">
        <v>3814</v>
      </c>
      <c r="H72" s="101"/>
      <c r="I72" s="101"/>
      <c r="J72" s="101"/>
      <c r="K72" s="101"/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1"/>
      <c r="I74" s="101"/>
      <c r="J74" s="101"/>
      <c r="K74" s="101"/>
      <c r="L74" s="15"/>
    </row>
    <row r="75" spans="1:24" ht="19.899999999999999" customHeight="1" x14ac:dyDescent="0.25">
      <c r="A75" s="8" t="s">
        <v>59</v>
      </c>
      <c r="B75" s="107">
        <v>912.68100000000004</v>
      </c>
      <c r="C75" s="107">
        <v>996.92899999999997</v>
      </c>
      <c r="D75" s="107">
        <v>851.84100000000001</v>
      </c>
      <c r="E75" s="107">
        <v>766.79100000000005</v>
      </c>
      <c r="F75" s="107">
        <v>706.29</v>
      </c>
      <c r="G75" s="107">
        <v>595.78899999999999</v>
      </c>
      <c r="H75" s="103"/>
      <c r="I75" s="103"/>
      <c r="J75" s="103"/>
      <c r="K75" s="103"/>
      <c r="L75" s="14"/>
    </row>
    <row r="76" spans="1:24" ht="19.899999999999999" customHeight="1" x14ac:dyDescent="0.25">
      <c r="A76" s="6" t="s">
        <v>60</v>
      </c>
      <c r="B76" s="104" t="s">
        <v>3826</v>
      </c>
      <c r="C76" s="104" t="s">
        <v>3827</v>
      </c>
      <c r="D76" s="104" t="s">
        <v>3828</v>
      </c>
      <c r="E76" s="104" t="s">
        <v>3829</v>
      </c>
      <c r="F76" s="104" t="s">
        <v>3830</v>
      </c>
      <c r="G76" s="104" t="s">
        <v>3831</v>
      </c>
      <c r="H76" s="101"/>
      <c r="I76" s="101"/>
      <c r="J76" s="101"/>
      <c r="K76" s="101"/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200.02500000000001</v>
      </c>
      <c r="C80" s="105">
        <v>210.53</v>
      </c>
      <c r="D80" s="105">
        <v>222.315</v>
      </c>
      <c r="E80" s="105">
        <v>231.803</v>
      </c>
      <c r="F80" s="105">
        <v>233.249</v>
      </c>
      <c r="G80" s="105">
        <v>233.28399999999999</v>
      </c>
      <c r="H80" s="103"/>
      <c r="I80" s="103"/>
      <c r="J80" s="103"/>
      <c r="K80" s="103"/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1"/>
      <c r="I81" s="101"/>
      <c r="J81" s="101"/>
      <c r="K81" s="101"/>
      <c r="L81" s="11"/>
    </row>
    <row r="82" spans="1:12" ht="19.899999999999999" customHeight="1" x14ac:dyDescent="0.25">
      <c r="A82" s="8" t="s">
        <v>64</v>
      </c>
      <c r="B82" s="105">
        <v>400</v>
      </c>
      <c r="C82" s="105">
        <v>400</v>
      </c>
      <c r="D82" s="105">
        <v>400</v>
      </c>
      <c r="E82" s="105">
        <v>400</v>
      </c>
      <c r="F82" s="105">
        <v>400</v>
      </c>
      <c r="G82" s="105">
        <v>400</v>
      </c>
      <c r="H82" s="103"/>
      <c r="I82" s="103"/>
      <c r="J82" s="103"/>
      <c r="K82" s="103"/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1"/>
      <c r="I83" s="101"/>
      <c r="J83" s="101"/>
      <c r="K83" s="101"/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3"/>
      <c r="I84" s="103"/>
      <c r="J84" s="103"/>
      <c r="K84" s="103"/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1"/>
      <c r="I85" s="101"/>
      <c r="J85" s="101"/>
      <c r="K85" s="101"/>
      <c r="L85" s="11"/>
    </row>
    <row r="86" spans="1:12" ht="19.899999999999999" customHeight="1" x14ac:dyDescent="0.25">
      <c r="A86" s="8" t="s">
        <v>68</v>
      </c>
      <c r="B86" s="105">
        <v>204.298</v>
      </c>
      <c r="C86" s="105">
        <v>220.46799999999999</v>
      </c>
      <c r="D86" s="105">
        <v>229.124</v>
      </c>
      <c r="E86" s="105">
        <v>233.12799999999999</v>
      </c>
      <c r="F86" s="105">
        <v>233.249</v>
      </c>
      <c r="G86" s="105">
        <v>233.28399999999999</v>
      </c>
      <c r="H86" s="103"/>
      <c r="I86" s="103"/>
      <c r="J86" s="103"/>
      <c r="K86" s="103"/>
      <c r="L86" s="9"/>
    </row>
    <row r="87" spans="1:12" ht="19.899999999999999" customHeight="1" x14ac:dyDescent="0.25">
      <c r="A87" s="6" t="s">
        <v>69</v>
      </c>
      <c r="B87" s="106">
        <v>207.185</v>
      </c>
      <c r="C87" s="106">
        <v>222.821</v>
      </c>
      <c r="D87" s="106">
        <v>229.124</v>
      </c>
      <c r="E87" s="106">
        <v>233.12799999999999</v>
      </c>
      <c r="F87" s="106">
        <v>233.249</v>
      </c>
      <c r="G87" s="106">
        <v>233.28399999999999</v>
      </c>
      <c r="H87" s="101"/>
      <c r="I87" s="101"/>
      <c r="J87" s="101"/>
      <c r="K87" s="101"/>
      <c r="L87" s="10"/>
    </row>
    <row r="88" spans="1:12" ht="19.899999999999999" customHeight="1" x14ac:dyDescent="0.25">
      <c r="A88" s="8" t="s">
        <v>70</v>
      </c>
      <c r="B88" s="105">
        <v>7.1070000000000002</v>
      </c>
      <c r="C88" s="105">
        <v>759</v>
      </c>
      <c r="D88" s="105">
        <v>0</v>
      </c>
      <c r="E88" s="105">
        <v>0</v>
      </c>
      <c r="F88" s="105">
        <v>0</v>
      </c>
      <c r="G88" s="105">
        <v>0</v>
      </c>
      <c r="H88" s="103"/>
      <c r="I88" s="103"/>
      <c r="J88" s="103"/>
      <c r="K88" s="103"/>
      <c r="L88" s="9"/>
    </row>
    <row r="89" spans="1:12" ht="19.899999999999999" customHeight="1" x14ac:dyDescent="0.25">
      <c r="A89" s="6" t="s">
        <v>71</v>
      </c>
      <c r="B89" s="106">
        <v>23.946999999999999</v>
      </c>
      <c r="C89" s="106">
        <v>1.5409999999999999</v>
      </c>
      <c r="D89" s="106">
        <v>0</v>
      </c>
      <c r="E89" s="106">
        <v>0</v>
      </c>
      <c r="F89" s="106">
        <v>0</v>
      </c>
      <c r="G89" s="106">
        <v>0</v>
      </c>
      <c r="H89" s="101"/>
      <c r="I89" s="101"/>
      <c r="J89" s="101"/>
      <c r="K89" s="101"/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3"/>
      <c r="I90" s="103"/>
      <c r="J90" s="103"/>
      <c r="K90" s="103"/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1"/>
      <c r="I91" s="101"/>
      <c r="J91" s="101"/>
      <c r="K91" s="101"/>
      <c r="L91" s="11"/>
    </row>
    <row r="92" spans="1:12" ht="19.899999999999999" customHeight="1" x14ac:dyDescent="0.25">
      <c r="A92" s="8" t="s">
        <v>74</v>
      </c>
      <c r="B92" s="105">
        <v>10.505000000000001</v>
      </c>
      <c r="C92" s="105">
        <v>11.785</v>
      </c>
      <c r="D92" s="105">
        <v>9.4890000000000008</v>
      </c>
      <c r="E92" s="105">
        <v>0</v>
      </c>
      <c r="F92" s="105">
        <v>0</v>
      </c>
      <c r="G92" s="105">
        <v>0</v>
      </c>
      <c r="H92" s="103"/>
      <c r="I92" s="103"/>
      <c r="J92" s="103"/>
      <c r="K92" s="103"/>
      <c r="L92" s="12"/>
    </row>
    <row r="93" spans="1:12" ht="19.899999999999999" customHeight="1" x14ac:dyDescent="0.25">
      <c r="A93" s="6" t="s">
        <v>75</v>
      </c>
      <c r="B93" s="106">
        <v>35.179000000000002</v>
      </c>
      <c r="C93" s="106">
        <v>52.421999999999997</v>
      </c>
      <c r="D93" s="106">
        <v>28.731999999999999</v>
      </c>
      <c r="E93" s="106">
        <v>0</v>
      </c>
      <c r="F93" s="106">
        <v>0</v>
      </c>
      <c r="G93" s="106">
        <v>0</v>
      </c>
      <c r="H93" s="101"/>
      <c r="I93" s="101"/>
      <c r="J93" s="101"/>
      <c r="K93" s="101"/>
      <c r="L93" s="11"/>
    </row>
    <row r="94" spans="1:12" ht="19.899999999999999" customHeight="1" x14ac:dyDescent="0.25">
      <c r="A94" s="8" t="s">
        <v>76</v>
      </c>
      <c r="B94" s="105">
        <v>6.5449999999999999</v>
      </c>
      <c r="C94" s="105">
        <v>7.7720000000000002</v>
      </c>
      <c r="D94" s="105">
        <v>2.79</v>
      </c>
      <c r="E94" s="105">
        <v>-1.2490000000000001</v>
      </c>
      <c r="F94" s="105">
        <v>1.034</v>
      </c>
      <c r="G94" s="105">
        <v>238</v>
      </c>
      <c r="H94" s="103"/>
      <c r="I94" s="103"/>
      <c r="J94" s="103"/>
      <c r="K94" s="103"/>
      <c r="L94" s="9"/>
    </row>
    <row r="95" spans="1:12" ht="19.899999999999999" customHeight="1" x14ac:dyDescent="0.25">
      <c r="A95" s="6" t="s">
        <v>77</v>
      </c>
      <c r="B95" s="106">
        <v>-66.820999999999998</v>
      </c>
      <c r="C95" s="106">
        <v>-79.900999999999996</v>
      </c>
      <c r="D95" s="106">
        <v>-43.601999999999997</v>
      </c>
      <c r="E95" s="106">
        <v>-45.942</v>
      </c>
      <c r="F95" s="106">
        <v>-70.968000000000004</v>
      </c>
      <c r="G95" s="106">
        <v>4.5449999999999999</v>
      </c>
      <c r="H95" s="101"/>
      <c r="I95" s="101"/>
      <c r="J95" s="101"/>
      <c r="K95" s="101"/>
      <c r="L95" s="10"/>
    </row>
    <row r="96" spans="1:12" ht="19.899999999999999" customHeight="1" x14ac:dyDescent="0.25">
      <c r="A96" s="8" t="s">
        <v>78</v>
      </c>
      <c r="B96" s="105">
        <v>52.529000000000003</v>
      </c>
      <c r="C96" s="105">
        <v>51.966000000000001</v>
      </c>
      <c r="D96" s="105">
        <v>23.266999999999999</v>
      </c>
      <c r="E96" s="105">
        <v>39.872999999999998</v>
      </c>
      <c r="F96" s="105">
        <v>44.069000000000003</v>
      </c>
      <c r="G96" s="105">
        <v>14.468</v>
      </c>
      <c r="H96" s="103"/>
      <c r="I96" s="103"/>
      <c r="J96" s="103"/>
      <c r="K96" s="103"/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1"/>
      <c r="I97" s="101"/>
      <c r="J97" s="101"/>
      <c r="K97" s="101"/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3"/>
      <c r="I98" s="103"/>
      <c r="J98" s="103"/>
      <c r="K98" s="103"/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1"/>
      <c r="I99" s="101"/>
      <c r="J99" s="101"/>
      <c r="K99" s="101"/>
      <c r="L99" s="11"/>
    </row>
    <row r="100" spans="1:12" ht="19.899999999999999" customHeight="1" x14ac:dyDescent="0.25">
      <c r="A100" s="8" t="s">
        <v>82</v>
      </c>
      <c r="B100" s="105">
        <v>0</v>
      </c>
      <c r="C100" s="105">
        <v>0</v>
      </c>
      <c r="D100" s="105">
        <v>0</v>
      </c>
      <c r="E100" s="105">
        <v>0</v>
      </c>
      <c r="F100" s="105">
        <v>0</v>
      </c>
      <c r="G100" s="105">
        <v>0</v>
      </c>
      <c r="H100" s="103"/>
      <c r="I100" s="103"/>
      <c r="J100" s="103"/>
      <c r="K100" s="103"/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1"/>
      <c r="I101" s="101"/>
      <c r="J101" s="101"/>
      <c r="K101" s="101"/>
      <c r="L101" s="11"/>
    </row>
    <row r="102" spans="1:12" ht="19.899999999999999" customHeight="1" x14ac:dyDescent="0.25">
      <c r="A102" s="8" t="s">
        <v>84</v>
      </c>
      <c r="B102" s="105">
        <v>6.0209999999999999</v>
      </c>
      <c r="C102" s="105">
        <v>6.1280000000000001</v>
      </c>
      <c r="D102" s="105">
        <v>6.2270000000000003</v>
      </c>
      <c r="E102" s="105">
        <v>6.3179999999999996</v>
      </c>
      <c r="F102" s="105">
        <v>0</v>
      </c>
      <c r="G102" s="105">
        <v>0</v>
      </c>
      <c r="H102" s="103"/>
      <c r="I102" s="103"/>
      <c r="J102" s="103"/>
      <c r="K102" s="103"/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1"/>
      <c r="I103" s="101"/>
      <c r="J103" s="101"/>
      <c r="K103" s="101"/>
      <c r="L103" s="10"/>
    </row>
    <row r="104" spans="1:12" ht="19.899999999999999" customHeight="1" x14ac:dyDescent="0.25">
      <c r="A104" s="8" t="s">
        <v>86</v>
      </c>
      <c r="B104" s="105">
        <v>108</v>
      </c>
      <c r="C104" s="105">
        <v>99</v>
      </c>
      <c r="D104" s="105">
        <v>91</v>
      </c>
      <c r="E104" s="105">
        <v>84</v>
      </c>
      <c r="F104" s="105">
        <v>0</v>
      </c>
      <c r="G104" s="105">
        <v>0</v>
      </c>
      <c r="H104" s="103"/>
      <c r="I104" s="103"/>
      <c r="J104" s="103"/>
      <c r="K104" s="103"/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5.2919999999999998</v>
      </c>
      <c r="G105" s="106">
        <v>72.995999999999995</v>
      </c>
      <c r="H105" s="101"/>
      <c r="I105" s="101"/>
      <c r="J105" s="101"/>
      <c r="K105" s="101"/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3"/>
      <c r="I106" s="103"/>
      <c r="J106" s="103"/>
      <c r="K106" s="103"/>
      <c r="L106" s="12"/>
    </row>
    <row r="107" spans="1:12" ht="19.899999999999999" customHeight="1" x14ac:dyDescent="0.25">
      <c r="A107" s="6" t="s">
        <v>89</v>
      </c>
      <c r="B107" s="106">
        <v>279.71899999999999</v>
      </c>
      <c r="C107" s="106">
        <v>232.20699999999999</v>
      </c>
      <c r="D107" s="106">
        <v>236.88499999999999</v>
      </c>
      <c r="E107" s="106">
        <v>204.66399999999999</v>
      </c>
      <c r="F107" s="106">
        <v>129.495</v>
      </c>
      <c r="G107" s="106">
        <v>199.44499999999999</v>
      </c>
      <c r="H107" s="101"/>
      <c r="I107" s="101"/>
      <c r="J107" s="101"/>
      <c r="K107" s="101"/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13.124000000000001</v>
      </c>
      <c r="H108" s="103"/>
      <c r="I108" s="103"/>
      <c r="J108" s="103"/>
      <c r="K108" s="103"/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1"/>
      <c r="I109" s="101"/>
      <c r="J109" s="101"/>
      <c r="K109" s="101"/>
      <c r="L109" s="10"/>
    </row>
    <row r="110" spans="1:12" ht="19.899999999999999" customHeight="1" x14ac:dyDescent="0.25">
      <c r="A110" s="8" t="s">
        <v>92</v>
      </c>
      <c r="B110" s="105">
        <v>7.9260000000000002</v>
      </c>
      <c r="C110" s="105">
        <v>7.718</v>
      </c>
      <c r="D110" s="105">
        <v>7.6079999999999997</v>
      </c>
      <c r="E110" s="105">
        <v>7.1760000000000002</v>
      </c>
      <c r="F110" s="105">
        <v>6.4889999999999999</v>
      </c>
      <c r="G110" s="105">
        <v>6.3449999999999998</v>
      </c>
      <c r="H110" s="103"/>
      <c r="I110" s="103"/>
      <c r="J110" s="103"/>
      <c r="K110" s="103"/>
      <c r="L110" s="9"/>
    </row>
    <row r="111" spans="1:12" ht="19.899999999999999" customHeight="1" x14ac:dyDescent="0.25">
      <c r="A111" s="6" t="s">
        <v>93</v>
      </c>
      <c r="B111" s="106">
        <v>0</v>
      </c>
      <c r="C111" s="106">
        <v>0</v>
      </c>
      <c r="D111" s="106">
        <v>36.549999999999997</v>
      </c>
      <c r="E111" s="106">
        <v>24.91</v>
      </c>
      <c r="F111" s="106">
        <v>35.911999999999999</v>
      </c>
      <c r="G111" s="106">
        <v>31.257000000000001</v>
      </c>
      <c r="H111" s="101"/>
      <c r="I111" s="101"/>
      <c r="J111" s="101"/>
      <c r="K111" s="101"/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3"/>
      <c r="I112" s="103"/>
      <c r="J112" s="103"/>
      <c r="K112" s="103"/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1"/>
      <c r="I113" s="101"/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3"/>
      <c r="I114" s="103"/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1"/>
      <c r="I115" s="101"/>
      <c r="J115" s="101"/>
      <c r="K115" s="101"/>
      <c r="L115" s="4"/>
    </row>
    <row r="116" spans="1:13" ht="19.899999999999999" customHeight="1" x14ac:dyDescent="0.25">
      <c r="A116" s="8" t="s">
        <v>98</v>
      </c>
      <c r="B116" s="105">
        <v>325.88900000000001</v>
      </c>
      <c r="C116" s="105">
        <v>301.85399999999998</v>
      </c>
      <c r="D116" s="105">
        <v>307.23500000000001</v>
      </c>
      <c r="E116" s="105">
        <v>309.58800000000002</v>
      </c>
      <c r="F116" s="105">
        <v>370.45400000000001</v>
      </c>
      <c r="G116" s="105">
        <v>349.32900000000001</v>
      </c>
      <c r="H116" s="103"/>
      <c r="I116" s="103"/>
      <c r="J116" s="103"/>
      <c r="K116" s="103"/>
      <c r="L116" s="9"/>
    </row>
    <row r="117" spans="1:13" ht="19.899999999999999" customHeight="1" x14ac:dyDescent="0.25">
      <c r="A117" s="6" t="s">
        <v>99</v>
      </c>
      <c r="B117" s="106">
        <v>806.904</v>
      </c>
      <c r="C117" s="106">
        <v>744.65300000000002</v>
      </c>
      <c r="D117" s="106">
        <v>719.09799999999996</v>
      </c>
      <c r="E117" s="106">
        <v>715.94299999999998</v>
      </c>
      <c r="F117" s="106">
        <v>616.11</v>
      </c>
      <c r="G117" s="106">
        <v>670.47</v>
      </c>
      <c r="H117" s="101"/>
      <c r="I117" s="101"/>
      <c r="J117" s="101"/>
      <c r="K117" s="101"/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3"/>
      <c r="I118" s="103"/>
      <c r="J118" s="103"/>
      <c r="K118" s="103"/>
      <c r="L118" s="9"/>
    </row>
    <row r="119" spans="1:13" ht="19.899999999999999" customHeight="1" x14ac:dyDescent="0.25">
      <c r="A119" s="6" t="s">
        <v>101</v>
      </c>
      <c r="B119" s="106">
        <v>27.975000000000001</v>
      </c>
      <c r="C119" s="106">
        <v>25.361999999999998</v>
      </c>
      <c r="D119" s="106">
        <v>24.925999999999998</v>
      </c>
      <c r="E119" s="106">
        <v>22.748999999999999</v>
      </c>
      <c r="F119" s="106">
        <v>20.157</v>
      </c>
      <c r="G119" s="106">
        <v>25.279</v>
      </c>
      <c r="H119" s="101"/>
      <c r="I119" s="101"/>
      <c r="J119" s="101"/>
      <c r="K119" s="101"/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3"/>
      <c r="I120" s="103"/>
      <c r="J120" s="103"/>
      <c r="K120" s="103"/>
      <c r="L120" s="9"/>
    </row>
    <row r="121" spans="1:13" ht="19.899999999999999" customHeight="1" x14ac:dyDescent="0.25">
      <c r="A121" s="6" t="s">
        <v>103</v>
      </c>
      <c r="B121" s="106">
        <v>0</v>
      </c>
      <c r="C121" s="106">
        <v>0</v>
      </c>
      <c r="D121" s="106">
        <v>0</v>
      </c>
      <c r="E121" s="106">
        <v>0</v>
      </c>
      <c r="F121" s="106">
        <v>0</v>
      </c>
      <c r="G121" s="106">
        <v>0</v>
      </c>
      <c r="H121" s="101"/>
      <c r="I121" s="101"/>
      <c r="J121" s="101"/>
      <c r="K121" s="101"/>
      <c r="L121" s="10"/>
    </row>
    <row r="122" spans="1:13" ht="19.899999999999999" customHeight="1" x14ac:dyDescent="0.25">
      <c r="A122" s="8" t="s">
        <v>104</v>
      </c>
      <c r="B122" s="105">
        <v>5.524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6.0209999999999999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108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340</v>
      </c>
      <c r="C131" s="97" t="s">
        <v>340</v>
      </c>
      <c r="D131" s="97" t="s">
        <v>340</v>
      </c>
      <c r="E131" s="97" t="s">
        <v>340</v>
      </c>
      <c r="F131" s="97" t="s">
        <v>340</v>
      </c>
      <c r="G131" s="97" t="s">
        <v>340</v>
      </c>
      <c r="H131" s="97" t="s">
        <v>340</v>
      </c>
      <c r="I131" s="97" t="s">
        <v>340</v>
      </c>
      <c r="J131" s="97" t="s">
        <v>340</v>
      </c>
      <c r="K131" s="97" t="s">
        <v>340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3832</v>
      </c>
      <c r="C134" s="104" t="s">
        <v>3833</v>
      </c>
      <c r="D134" s="104" t="s">
        <v>3834</v>
      </c>
      <c r="E134" s="104" t="s">
        <v>3835</v>
      </c>
      <c r="F134" s="104" t="s">
        <v>3836</v>
      </c>
      <c r="G134" s="104" t="s">
        <v>3837</v>
      </c>
      <c r="H134" s="101"/>
      <c r="I134" s="101"/>
      <c r="J134" s="101"/>
      <c r="K134" s="101"/>
      <c r="L134" s="7"/>
    </row>
    <row r="135" spans="1:12" ht="19.899999999999999" customHeight="1" x14ac:dyDescent="0.25">
      <c r="A135" s="8" t="s">
        <v>110</v>
      </c>
      <c r="B135" s="107">
        <v>7</v>
      </c>
      <c r="C135" s="107">
        <v>2</v>
      </c>
      <c r="D135" s="107">
        <v>4</v>
      </c>
      <c r="E135" s="107">
        <v>13</v>
      </c>
      <c r="F135" s="107">
        <v>-3</v>
      </c>
      <c r="G135" s="107">
        <v>0</v>
      </c>
      <c r="H135" s="103"/>
      <c r="I135" s="103"/>
      <c r="J135" s="103"/>
      <c r="K135" s="103"/>
      <c r="L135" s="13"/>
    </row>
    <row r="136" spans="1:12" ht="19.899999999999999" customHeight="1" x14ac:dyDescent="0.25">
      <c r="A136" s="6" t="s">
        <v>111</v>
      </c>
      <c r="B136" s="104" t="s">
        <v>3838</v>
      </c>
      <c r="C136" s="104" t="s">
        <v>3839</v>
      </c>
      <c r="D136" s="104" t="s">
        <v>3840</v>
      </c>
      <c r="E136" s="104" t="s">
        <v>3841</v>
      </c>
      <c r="F136" s="104" t="s">
        <v>3842</v>
      </c>
      <c r="G136" s="104" t="s">
        <v>3843</v>
      </c>
      <c r="H136" s="101"/>
      <c r="I136" s="101"/>
      <c r="J136" s="101"/>
      <c r="K136" s="101"/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>
        <v>380.14</v>
      </c>
      <c r="C138" s="106">
        <v>607.99400000000003</v>
      </c>
      <c r="D138" s="106">
        <v>295.99599999999998</v>
      </c>
      <c r="E138" s="106">
        <v>235.34700000000001</v>
      </c>
      <c r="F138" s="106">
        <v>263.548</v>
      </c>
      <c r="G138" s="106">
        <v>87.92</v>
      </c>
      <c r="H138" s="101"/>
      <c r="I138" s="101"/>
      <c r="J138" s="101"/>
      <c r="K138" s="101"/>
      <c r="L138" s="10"/>
    </row>
    <row r="139" spans="1:12" ht="19.899999999999999" customHeight="1" x14ac:dyDescent="0.25">
      <c r="A139" s="8" t="s">
        <v>113</v>
      </c>
      <c r="B139" s="107">
        <v>380.14</v>
      </c>
      <c r="C139" s="107">
        <v>607.99400000000003</v>
      </c>
      <c r="D139" s="107">
        <v>295.99599999999998</v>
      </c>
      <c r="E139" s="107">
        <v>235.34700000000001</v>
      </c>
      <c r="F139" s="107">
        <v>263.548</v>
      </c>
      <c r="G139" s="107">
        <v>87.92</v>
      </c>
      <c r="H139" s="103"/>
      <c r="I139" s="103"/>
      <c r="J139" s="103"/>
      <c r="K139" s="103"/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2.919</v>
      </c>
      <c r="C141" s="105">
        <v>2.95</v>
      </c>
      <c r="D141" s="105">
        <v>3.01</v>
      </c>
      <c r="E141" s="105">
        <v>2.9830000000000001</v>
      </c>
      <c r="F141" s="105">
        <v>1.2649999999999999</v>
      </c>
      <c r="G141" s="105">
        <v>131</v>
      </c>
      <c r="H141" s="103"/>
      <c r="I141" s="103"/>
      <c r="J141" s="103"/>
      <c r="K141" s="103"/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1"/>
      <c r="I142" s="101"/>
      <c r="J142" s="101"/>
      <c r="K142" s="101"/>
      <c r="L142" s="11"/>
    </row>
    <row r="143" spans="1:12" ht="19.899999999999999" customHeight="1" x14ac:dyDescent="0.25">
      <c r="A143" s="8" t="s">
        <v>116</v>
      </c>
      <c r="B143" s="105">
        <v>28.366</v>
      </c>
      <c r="C143" s="105">
        <v>28.59</v>
      </c>
      <c r="D143" s="105">
        <v>37.817</v>
      </c>
      <c r="E143" s="105">
        <v>33.250999999999998</v>
      </c>
      <c r="F143" s="105">
        <v>30.887</v>
      </c>
      <c r="G143" s="105">
        <v>28.138999999999999</v>
      </c>
      <c r="H143" s="103"/>
      <c r="I143" s="103"/>
      <c r="J143" s="103"/>
      <c r="K143" s="103"/>
      <c r="L143" s="9"/>
    </row>
    <row r="144" spans="1:12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1"/>
      <c r="I144" s="101"/>
      <c r="J144" s="101"/>
      <c r="K144" s="101"/>
      <c r="L144" s="11"/>
    </row>
    <row r="145" spans="1:12" ht="19.899999999999999" customHeight="1" x14ac:dyDescent="0.25">
      <c r="A145" s="8" t="s">
        <v>118</v>
      </c>
      <c r="B145" s="105">
        <v>15.61</v>
      </c>
      <c r="C145" s="105">
        <v>19.021999999999998</v>
      </c>
      <c r="D145" s="105">
        <v>13.88</v>
      </c>
      <c r="E145" s="105">
        <v>13.295999999999999</v>
      </c>
      <c r="F145" s="105">
        <v>0</v>
      </c>
      <c r="G145" s="105">
        <v>0</v>
      </c>
      <c r="H145" s="103"/>
      <c r="I145" s="103"/>
      <c r="J145" s="103"/>
      <c r="K145" s="103"/>
      <c r="L145" s="9"/>
    </row>
    <row r="146" spans="1:12" ht="19.899999999999999" customHeight="1" x14ac:dyDescent="0.25">
      <c r="A146" s="6" t="s">
        <v>119</v>
      </c>
      <c r="B146" s="106">
        <v>70.561000000000007</v>
      </c>
      <c r="C146" s="106">
        <v>67.936999999999998</v>
      </c>
      <c r="D146" s="106">
        <v>59.064</v>
      </c>
      <c r="E146" s="106">
        <v>51.97</v>
      </c>
      <c r="F146" s="106">
        <v>55.006999999999998</v>
      </c>
      <c r="G146" s="106">
        <v>55.213000000000001</v>
      </c>
      <c r="H146" s="101"/>
      <c r="I146" s="101"/>
      <c r="J146" s="101"/>
      <c r="K146" s="101"/>
      <c r="L146" s="10"/>
    </row>
    <row r="147" spans="1:12" ht="19.899999999999999" customHeight="1" x14ac:dyDescent="0.25">
      <c r="A147" s="8" t="s">
        <v>120</v>
      </c>
      <c r="B147" s="105">
        <v>4.0010000000000003</v>
      </c>
      <c r="C147" s="105">
        <v>3.8380000000000001</v>
      </c>
      <c r="D147" s="105">
        <v>3.2080000000000002</v>
      </c>
      <c r="E147" s="105">
        <v>3.319</v>
      </c>
      <c r="F147" s="105">
        <v>3.2069999999999999</v>
      </c>
      <c r="G147" s="105">
        <v>2.198</v>
      </c>
      <c r="H147" s="103"/>
      <c r="I147" s="103"/>
      <c r="J147" s="103"/>
      <c r="K147" s="103"/>
      <c r="L147" s="9"/>
    </row>
    <row r="148" spans="1:12" ht="19.899999999999999" customHeight="1" x14ac:dyDescent="0.25">
      <c r="A148" s="6" t="s">
        <v>121</v>
      </c>
      <c r="B148" s="106">
        <v>13.45</v>
      </c>
      <c r="C148" s="106">
        <v>12.378</v>
      </c>
      <c r="D148" s="106">
        <v>8.9019999999999992</v>
      </c>
      <c r="E148" s="106">
        <v>6.2539999999999996</v>
      </c>
      <c r="F148" s="106">
        <v>9.1199999999999992</v>
      </c>
      <c r="G148" s="106">
        <v>23.097999999999999</v>
      </c>
      <c r="H148" s="101"/>
      <c r="I148" s="101"/>
      <c r="J148" s="101"/>
      <c r="K148" s="101"/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3"/>
      <c r="I149" s="103"/>
      <c r="J149" s="103"/>
      <c r="K149" s="103"/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1"/>
      <c r="I150" s="101"/>
      <c r="J150" s="101"/>
      <c r="K150" s="101"/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3"/>
      <c r="I151" s="103"/>
      <c r="J151" s="103"/>
      <c r="K151" s="103"/>
      <c r="L151" s="12"/>
    </row>
    <row r="152" spans="1:12" ht="19.899999999999999" customHeight="1" x14ac:dyDescent="0.25">
      <c r="A152" s="6" t="s">
        <v>125</v>
      </c>
      <c r="B152" s="104">
        <v>134.90700000000001</v>
      </c>
      <c r="C152" s="104">
        <v>134.715</v>
      </c>
      <c r="D152" s="104">
        <v>125.881</v>
      </c>
      <c r="E152" s="104">
        <v>111.07299999999999</v>
      </c>
      <c r="F152" s="104">
        <v>99.486000000000004</v>
      </c>
      <c r="G152" s="104">
        <v>108.779</v>
      </c>
      <c r="H152" s="101"/>
      <c r="I152" s="101"/>
      <c r="J152" s="101"/>
      <c r="K152" s="101"/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>
        <v>245.233</v>
      </c>
      <c r="C154" s="104">
        <v>473.279</v>
      </c>
      <c r="D154" s="104">
        <v>170.11500000000001</v>
      </c>
      <c r="E154" s="104">
        <v>124.274</v>
      </c>
      <c r="F154" s="104">
        <v>164.06200000000001</v>
      </c>
      <c r="G154" s="104">
        <v>-20.859000000000002</v>
      </c>
      <c r="H154" s="101"/>
      <c r="I154" s="101"/>
      <c r="J154" s="101"/>
      <c r="K154" s="101"/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1"/>
      <c r="I156" s="101"/>
      <c r="J156" s="101"/>
      <c r="K156" s="101"/>
      <c r="L156" s="11"/>
    </row>
    <row r="157" spans="1:12" ht="19.899999999999999" customHeight="1" x14ac:dyDescent="0.25">
      <c r="A157" s="8" t="s">
        <v>128</v>
      </c>
      <c r="B157" s="105">
        <v>15.102</v>
      </c>
      <c r="C157" s="105">
        <v>24.919</v>
      </c>
      <c r="D157" s="105">
        <v>8.0660000000000007</v>
      </c>
      <c r="E157" s="105">
        <v>7.7359999999999998</v>
      </c>
      <c r="F157" s="105">
        <v>9.8859999999999992</v>
      </c>
      <c r="G157" s="105">
        <v>5.899</v>
      </c>
      <c r="H157" s="103"/>
      <c r="I157" s="103"/>
      <c r="J157" s="103"/>
      <c r="K157" s="103"/>
      <c r="L157" s="9"/>
    </row>
    <row r="158" spans="1:12" ht="19.899999999999999" customHeight="1" x14ac:dyDescent="0.25">
      <c r="A158" s="6" t="s">
        <v>129</v>
      </c>
      <c r="B158" s="106">
        <v>3.9590000000000001</v>
      </c>
      <c r="C158" s="106">
        <v>1.1160000000000001</v>
      </c>
      <c r="D158" s="106">
        <v>1.665</v>
      </c>
      <c r="E158" s="106">
        <v>922</v>
      </c>
      <c r="F158" s="106">
        <v>1.887</v>
      </c>
      <c r="G158" s="106">
        <v>4.9740000000000002</v>
      </c>
      <c r="H158" s="101"/>
      <c r="I158" s="101"/>
      <c r="J158" s="101"/>
      <c r="K158" s="101"/>
      <c r="L158" s="10"/>
    </row>
    <row r="159" spans="1:12" ht="19.899999999999999" customHeight="1" x14ac:dyDescent="0.25">
      <c r="A159" s="8" t="s">
        <v>130</v>
      </c>
      <c r="B159" s="107">
        <v>11.143000000000001</v>
      </c>
      <c r="C159" s="107">
        <v>23.803000000000001</v>
      </c>
      <c r="D159" s="107">
        <v>6.4009999999999998</v>
      </c>
      <c r="E159" s="107">
        <v>6.8140000000000001</v>
      </c>
      <c r="F159" s="107">
        <v>7.9989999999999997</v>
      </c>
      <c r="G159" s="107">
        <v>925</v>
      </c>
      <c r="H159" s="103"/>
      <c r="I159" s="103"/>
      <c r="J159" s="103"/>
      <c r="K159" s="103"/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209</v>
      </c>
      <c r="C161" s="107">
        <v>706</v>
      </c>
      <c r="D161" s="107">
        <v>1.095</v>
      </c>
      <c r="E161" s="107">
        <v>257</v>
      </c>
      <c r="F161" s="107">
        <v>619</v>
      </c>
      <c r="G161" s="107">
        <v>595</v>
      </c>
      <c r="H161" s="103"/>
      <c r="I161" s="103"/>
      <c r="J161" s="103"/>
      <c r="K161" s="103"/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256.58499999999998</v>
      </c>
      <c r="C163" s="107">
        <v>497.78800000000001</v>
      </c>
      <c r="D163" s="107">
        <v>177.61099999999999</v>
      </c>
      <c r="E163" s="107">
        <v>131.345</v>
      </c>
      <c r="F163" s="107">
        <v>172.68</v>
      </c>
      <c r="G163" s="107">
        <v>-19.338999999999999</v>
      </c>
      <c r="H163" s="103"/>
      <c r="I163" s="103"/>
      <c r="J163" s="103"/>
      <c r="K163" s="103"/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67.39</v>
      </c>
      <c r="C165" s="107">
        <v>135.56100000000001</v>
      </c>
      <c r="D165" s="107">
        <v>49.994</v>
      </c>
      <c r="E165" s="107">
        <v>39.991</v>
      </c>
      <c r="F165" s="107">
        <v>45.764000000000003</v>
      </c>
      <c r="G165" s="107">
        <v>-10.852</v>
      </c>
      <c r="H165" s="103"/>
      <c r="I165" s="103"/>
      <c r="J165" s="103"/>
      <c r="K165" s="103"/>
      <c r="L165" s="14"/>
    </row>
    <row r="166" spans="1:12" ht="19.899999999999999" customHeight="1" x14ac:dyDescent="0.25">
      <c r="A166" s="6" t="s">
        <v>134</v>
      </c>
      <c r="B166" s="106">
        <v>47.871000000000002</v>
      </c>
      <c r="C166" s="106">
        <v>130.715</v>
      </c>
      <c r="D166" s="106">
        <v>58.673000000000002</v>
      </c>
      <c r="E166" s="106">
        <v>31.725000000000001</v>
      </c>
      <c r="F166" s="106">
        <v>16.797999999999998</v>
      </c>
      <c r="G166" s="106">
        <v>2.6469999999999998</v>
      </c>
      <c r="H166" s="101"/>
      <c r="I166" s="101"/>
      <c r="J166" s="101"/>
      <c r="K166" s="101"/>
      <c r="L166" s="10"/>
    </row>
    <row r="167" spans="1:12" ht="19.899999999999999" customHeight="1" x14ac:dyDescent="0.25">
      <c r="A167" s="8" t="s">
        <v>135</v>
      </c>
      <c r="B167" s="105">
        <v>19.516999999999999</v>
      </c>
      <c r="C167" s="105">
        <v>4.899</v>
      </c>
      <c r="D167" s="105">
        <v>-8.6790000000000003</v>
      </c>
      <c r="E167" s="105">
        <v>5.1070000000000002</v>
      </c>
      <c r="F167" s="105">
        <v>28.966000000000001</v>
      </c>
      <c r="G167" s="105">
        <v>-13.499000000000001</v>
      </c>
      <c r="H167" s="103"/>
      <c r="I167" s="103"/>
      <c r="J167" s="103"/>
      <c r="K167" s="103"/>
      <c r="L167" s="9"/>
    </row>
    <row r="168" spans="1:12" ht="19.899999999999999" customHeight="1" x14ac:dyDescent="0.25">
      <c r="A168" s="6" t="s">
        <v>136</v>
      </c>
      <c r="B168" s="106">
        <v>2</v>
      </c>
      <c r="C168" s="106">
        <v>-53</v>
      </c>
      <c r="D168" s="106">
        <v>0</v>
      </c>
      <c r="E168" s="106">
        <v>3.1589999999999998</v>
      </c>
      <c r="F168" s="106">
        <v>0</v>
      </c>
      <c r="G168" s="106">
        <v>0</v>
      </c>
      <c r="H168" s="101"/>
      <c r="I168" s="101"/>
      <c r="J168" s="101"/>
      <c r="K168" s="101"/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189.19499999999999</v>
      </c>
      <c r="C170" s="104">
        <v>362.22699999999998</v>
      </c>
      <c r="D170" s="104">
        <v>127.617</v>
      </c>
      <c r="E170" s="104">
        <v>91.353999999999999</v>
      </c>
      <c r="F170" s="104">
        <v>126.916</v>
      </c>
      <c r="G170" s="104">
        <v>-8.4870000000000001</v>
      </c>
      <c r="H170" s="101"/>
      <c r="I170" s="101"/>
      <c r="J170" s="101"/>
      <c r="K170" s="101"/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1"/>
      <c r="I172" s="101"/>
      <c r="J172" s="101"/>
      <c r="K172" s="101"/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3"/>
      <c r="I173" s="103"/>
      <c r="J173" s="103"/>
      <c r="K173" s="103"/>
      <c r="L173" s="9"/>
    </row>
    <row r="174" spans="1:12" ht="19.899999999999999" customHeight="1" x14ac:dyDescent="0.25">
      <c r="A174" s="6" t="s">
        <v>140</v>
      </c>
      <c r="B174" s="106">
        <v>0</v>
      </c>
      <c r="C174" s="106">
        <v>0</v>
      </c>
      <c r="D174" s="106">
        <v>0</v>
      </c>
      <c r="E174" s="106">
        <v>0</v>
      </c>
      <c r="F174" s="106">
        <v>0</v>
      </c>
      <c r="G174" s="106">
        <v>0</v>
      </c>
      <c r="H174" s="101"/>
      <c r="I174" s="101"/>
      <c r="J174" s="101"/>
      <c r="K174" s="101"/>
      <c r="L174" s="10"/>
    </row>
    <row r="175" spans="1:12" ht="19.899999999999999" customHeight="1" x14ac:dyDescent="0.25">
      <c r="A175" s="8" t="s">
        <v>141</v>
      </c>
      <c r="B175" s="107">
        <v>189.19499999999999</v>
      </c>
      <c r="C175" s="107">
        <v>362.22699999999998</v>
      </c>
      <c r="D175" s="107">
        <v>127.617</v>
      </c>
      <c r="E175" s="107">
        <v>91.353999999999999</v>
      </c>
      <c r="F175" s="107">
        <v>126.916</v>
      </c>
      <c r="G175" s="107">
        <v>-8.4870000000000001</v>
      </c>
      <c r="H175" s="103"/>
      <c r="I175" s="103"/>
      <c r="J175" s="103"/>
      <c r="K175" s="103"/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188.64099999999999</v>
      </c>
      <c r="C177" s="105">
        <v>361.44499999999999</v>
      </c>
      <c r="D177" s="105">
        <v>112.303</v>
      </c>
      <c r="E177" s="105">
        <v>65.837999999999994</v>
      </c>
      <c r="F177" s="105">
        <v>125.916</v>
      </c>
      <c r="G177" s="105">
        <v>26.041</v>
      </c>
      <c r="H177" s="103"/>
      <c r="I177" s="103"/>
      <c r="J177" s="103"/>
      <c r="K177" s="103"/>
      <c r="L177" s="9"/>
    </row>
    <row r="178" spans="1:12" ht="19.899999999999999" customHeight="1" x14ac:dyDescent="0.25">
      <c r="A178" s="6" t="s">
        <v>143</v>
      </c>
      <c r="B178" s="106" t="s">
        <v>3844</v>
      </c>
      <c r="C178" s="106" t="s">
        <v>3845</v>
      </c>
      <c r="D178" s="106" t="s">
        <v>3846</v>
      </c>
      <c r="E178" s="106" t="s">
        <v>2810</v>
      </c>
      <c r="F178" s="106" t="s">
        <v>3847</v>
      </c>
      <c r="G178" s="106" t="s">
        <v>3848</v>
      </c>
      <c r="H178" s="101"/>
      <c r="I178" s="101"/>
      <c r="J178" s="101"/>
      <c r="K178" s="101"/>
      <c r="L178" s="11"/>
    </row>
    <row r="179" spans="1:12" ht="19.899999999999999" customHeight="1" x14ac:dyDescent="0.25">
      <c r="A179" s="8" t="s">
        <v>144</v>
      </c>
      <c r="B179" s="105" t="s">
        <v>3849</v>
      </c>
      <c r="C179" s="105" t="s">
        <v>3661</v>
      </c>
      <c r="D179" s="105" t="s">
        <v>3850</v>
      </c>
      <c r="E179" s="105" t="s">
        <v>3851</v>
      </c>
      <c r="F179" s="105" t="s">
        <v>3852</v>
      </c>
      <c r="G179" s="105" t="s">
        <v>718</v>
      </c>
      <c r="H179" s="103"/>
      <c r="I179" s="103"/>
      <c r="J179" s="103"/>
      <c r="K179" s="103"/>
      <c r="L179" s="12"/>
    </row>
    <row r="180" spans="1:12" ht="19.899999999999999" customHeight="1" x14ac:dyDescent="0.25">
      <c r="A180" s="6" t="s">
        <v>145</v>
      </c>
      <c r="B180" s="106" t="s">
        <v>3853</v>
      </c>
      <c r="C180" s="106" t="s">
        <v>706</v>
      </c>
      <c r="D180" s="106" t="s">
        <v>3854</v>
      </c>
      <c r="E180" s="106" t="s">
        <v>3855</v>
      </c>
      <c r="F180" s="106" t="s">
        <v>3856</v>
      </c>
      <c r="G180" s="106" t="s">
        <v>718</v>
      </c>
      <c r="H180" s="101"/>
      <c r="I180" s="101"/>
      <c r="J180" s="101"/>
      <c r="K180" s="101"/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3"/>
      <c r="I181" s="103"/>
      <c r="J181" s="103"/>
      <c r="K181" s="103"/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1"/>
      <c r="I182" s="101"/>
      <c r="J182" s="101"/>
      <c r="K182" s="101"/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3"/>
      <c r="I183" s="103"/>
      <c r="J183" s="103"/>
      <c r="K183" s="103"/>
      <c r="L183" s="12"/>
    </row>
    <row r="184" spans="1:12" ht="19.899999999999999" customHeight="1" x14ac:dyDescent="0.25">
      <c r="A184" s="6" t="s">
        <v>149</v>
      </c>
      <c r="B184" s="106">
        <v>318.71300000000002</v>
      </c>
      <c r="C184" s="106">
        <v>544.16600000000005</v>
      </c>
      <c r="D184" s="106">
        <v>232.18899999999999</v>
      </c>
      <c r="E184" s="106">
        <v>179.227</v>
      </c>
      <c r="F184" s="106">
        <v>220.334</v>
      </c>
      <c r="G184" s="106">
        <v>34.484999999999999</v>
      </c>
      <c r="H184" s="101"/>
      <c r="I184" s="101"/>
      <c r="J184" s="101"/>
      <c r="K184" s="101"/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28.366</v>
      </c>
      <c r="C187" s="106">
        <v>28.59</v>
      </c>
      <c r="D187" s="106">
        <v>37.817</v>
      </c>
      <c r="E187" s="106">
        <v>33.250999999999998</v>
      </c>
      <c r="F187" s="106">
        <v>30.887</v>
      </c>
      <c r="G187" s="106">
        <v>28.138999999999999</v>
      </c>
      <c r="H187" s="101"/>
      <c r="I187" s="101"/>
      <c r="J187" s="101"/>
      <c r="K187" s="101"/>
      <c r="L187" s="10"/>
    </row>
    <row r="188" spans="1:12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3"/>
      <c r="I188" s="103"/>
      <c r="J188" s="103"/>
      <c r="K188" s="103"/>
      <c r="L188" s="12"/>
    </row>
    <row r="189" spans="1:12" ht="19.899999999999999" customHeight="1" x14ac:dyDescent="0.25">
      <c r="A189" s="6" t="s">
        <v>118</v>
      </c>
      <c r="B189" s="106">
        <v>15.61</v>
      </c>
      <c r="C189" s="106">
        <v>19.021999999999998</v>
      </c>
      <c r="D189" s="106">
        <v>13.88</v>
      </c>
      <c r="E189" s="106">
        <v>13.295999999999999</v>
      </c>
      <c r="F189" s="106">
        <v>0</v>
      </c>
      <c r="G189" s="106">
        <v>0</v>
      </c>
      <c r="H189" s="101"/>
      <c r="I189" s="101"/>
      <c r="J189" s="101"/>
      <c r="K189" s="101"/>
      <c r="L189" s="10"/>
    </row>
    <row r="190" spans="1:12" ht="19.899999999999999" customHeight="1" x14ac:dyDescent="0.25">
      <c r="A190" s="8" t="s">
        <v>150</v>
      </c>
      <c r="B190" s="105" t="s">
        <v>3857</v>
      </c>
      <c r="C190" s="105" t="s">
        <v>3845</v>
      </c>
      <c r="D190" s="105" t="s">
        <v>3262</v>
      </c>
      <c r="E190" s="105" t="s">
        <v>3035</v>
      </c>
      <c r="F190" s="105" t="s">
        <v>3847</v>
      </c>
      <c r="G190" s="105" t="s">
        <v>3858</v>
      </c>
      <c r="H190" s="103"/>
      <c r="I190" s="103"/>
      <c r="J190" s="103"/>
      <c r="K190" s="103"/>
      <c r="L190" s="12"/>
    </row>
    <row r="191" spans="1:12" ht="19.899999999999999" customHeight="1" x14ac:dyDescent="0.25">
      <c r="A191" s="6" t="s">
        <v>151</v>
      </c>
      <c r="B191" s="106" t="s">
        <v>3844</v>
      </c>
      <c r="C191" s="106" t="s">
        <v>3845</v>
      </c>
      <c r="D191" s="106" t="s">
        <v>3846</v>
      </c>
      <c r="E191" s="106" t="s">
        <v>2810</v>
      </c>
      <c r="F191" s="106" t="s">
        <v>3847</v>
      </c>
      <c r="G191" s="106" t="s">
        <v>3848</v>
      </c>
      <c r="H191" s="101"/>
      <c r="I191" s="101"/>
      <c r="J191" s="101"/>
      <c r="K191" s="101"/>
      <c r="L191" s="11"/>
    </row>
    <row r="192" spans="1:12" ht="19.899999999999999" customHeight="1" x14ac:dyDescent="0.25">
      <c r="A192" s="8" t="s">
        <v>152</v>
      </c>
      <c r="B192" s="105" t="s">
        <v>3859</v>
      </c>
      <c r="C192" s="105" t="s">
        <v>3860</v>
      </c>
      <c r="D192" s="105" t="s">
        <v>3846</v>
      </c>
      <c r="E192" s="105" t="s">
        <v>2810</v>
      </c>
      <c r="F192" s="105" t="s">
        <v>3847</v>
      </c>
      <c r="G192" s="105" t="s">
        <v>3848</v>
      </c>
      <c r="H192" s="103"/>
      <c r="I192" s="103"/>
      <c r="J192" s="103"/>
      <c r="K192" s="103"/>
      <c r="L192" s="12"/>
    </row>
    <row r="193" spans="1:12" ht="19.899999999999999" customHeight="1" x14ac:dyDescent="0.25">
      <c r="A193" s="6" t="s">
        <v>153</v>
      </c>
      <c r="B193" s="106" t="s">
        <v>3859</v>
      </c>
      <c r="C193" s="106" t="s">
        <v>3861</v>
      </c>
      <c r="D193" s="106" t="s">
        <v>3262</v>
      </c>
      <c r="E193" s="106" t="s">
        <v>3035</v>
      </c>
      <c r="F193" s="106" t="s">
        <v>3847</v>
      </c>
      <c r="G193" s="106" t="s">
        <v>3858</v>
      </c>
      <c r="H193" s="101"/>
      <c r="I193" s="101"/>
      <c r="J193" s="101"/>
      <c r="K193" s="101"/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3"/>
      <c r="I194" s="103"/>
      <c r="J194" s="103"/>
      <c r="K194" s="103"/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1"/>
      <c r="I195" s="101"/>
      <c r="J195" s="101"/>
      <c r="K195" s="101"/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3"/>
      <c r="I196" s="103"/>
      <c r="J196" s="103"/>
      <c r="K196" s="103"/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1"/>
      <c r="I197" s="101"/>
      <c r="J197" s="101"/>
      <c r="K197" s="101"/>
      <c r="L197" s="11"/>
    </row>
    <row r="198" spans="1:12" ht="19.899999999999999" customHeight="1" x14ac:dyDescent="0.25">
      <c r="A198" s="8" t="s">
        <v>158</v>
      </c>
      <c r="B198" s="105">
        <v>19.516999999999999</v>
      </c>
      <c r="C198" s="105">
        <v>4.899</v>
      </c>
      <c r="D198" s="105">
        <v>-8.6790000000000003</v>
      </c>
      <c r="E198" s="105">
        <v>5.1070000000000002</v>
      </c>
      <c r="F198" s="105">
        <v>28.966000000000001</v>
      </c>
      <c r="G198" s="105">
        <v>-13.499000000000001</v>
      </c>
      <c r="H198" s="103"/>
      <c r="I198" s="103"/>
      <c r="J198" s="103"/>
      <c r="K198" s="103"/>
      <c r="L198" s="9"/>
    </row>
    <row r="199" spans="1:12" ht="19.899999999999999" customHeight="1" x14ac:dyDescent="0.25">
      <c r="A199" s="6" t="s">
        <v>159</v>
      </c>
      <c r="B199" s="106">
        <v>0</v>
      </c>
      <c r="C199" s="106">
        <v>0</v>
      </c>
      <c r="D199" s="106">
        <v>0</v>
      </c>
      <c r="E199" s="106">
        <v>3.145</v>
      </c>
      <c r="F199" s="106">
        <v>0</v>
      </c>
      <c r="G199" s="106">
        <v>0</v>
      </c>
      <c r="H199" s="101"/>
      <c r="I199" s="101"/>
      <c r="J199" s="101"/>
      <c r="K199" s="101"/>
      <c r="L199" s="10"/>
    </row>
    <row r="200" spans="1:12" ht="19.899999999999999" customHeight="1" x14ac:dyDescent="0.25">
      <c r="A200" s="8" t="s">
        <v>160</v>
      </c>
      <c r="B200" s="105">
        <v>26</v>
      </c>
      <c r="C200" s="105">
        <v>27</v>
      </c>
      <c r="D200" s="105">
        <v>28</v>
      </c>
      <c r="E200" s="105">
        <v>31</v>
      </c>
      <c r="F200" s="105">
        <v>27</v>
      </c>
      <c r="G200" s="105">
        <v>56</v>
      </c>
      <c r="H200" s="103"/>
      <c r="I200" s="103"/>
      <c r="J200" s="103"/>
      <c r="K200" s="103"/>
      <c r="L200" s="12"/>
    </row>
    <row r="201" spans="1:12" ht="19.899999999999999" customHeight="1" x14ac:dyDescent="0.25">
      <c r="A201" s="6" t="s">
        <v>161</v>
      </c>
      <c r="B201" s="106">
        <v>4.234</v>
      </c>
      <c r="C201" s="106">
        <v>3.573</v>
      </c>
      <c r="D201" s="106">
        <v>16.632000000000001</v>
      </c>
      <c r="E201" s="106">
        <v>3.0049999999999999</v>
      </c>
      <c r="F201" s="106">
        <v>0</v>
      </c>
      <c r="G201" s="106">
        <v>0</v>
      </c>
      <c r="H201" s="101"/>
      <c r="I201" s="101"/>
      <c r="J201" s="101"/>
      <c r="K201" s="101"/>
      <c r="L201" s="10"/>
    </row>
    <row r="202" spans="1:12" ht="19.899999999999999" customHeight="1" x14ac:dyDescent="0.25">
      <c r="A202" s="8" t="s">
        <v>162</v>
      </c>
      <c r="B202" s="105">
        <v>2</v>
      </c>
      <c r="C202" s="105">
        <v>-53</v>
      </c>
      <c r="D202" s="105">
        <v>0</v>
      </c>
      <c r="E202" s="105">
        <v>14</v>
      </c>
      <c r="F202" s="105">
        <v>0</v>
      </c>
      <c r="G202" s="105">
        <v>0</v>
      </c>
      <c r="H202" s="103"/>
      <c r="I202" s="103"/>
      <c r="J202" s="103"/>
      <c r="K202" s="103"/>
      <c r="L202" s="12"/>
    </row>
    <row r="203" spans="1:12" ht="19.899999999999999" customHeight="1" x14ac:dyDescent="0.25">
      <c r="A203" s="6" t="s">
        <v>163</v>
      </c>
      <c r="B203" s="106">
        <v>0</v>
      </c>
      <c r="C203" s="106">
        <v>0</v>
      </c>
      <c r="D203" s="106">
        <v>0</v>
      </c>
      <c r="E203" s="106">
        <v>0</v>
      </c>
      <c r="F203" s="106">
        <v>0</v>
      </c>
      <c r="G203" s="106">
        <v>0</v>
      </c>
      <c r="H203" s="101"/>
      <c r="I203" s="101"/>
      <c r="J203" s="101"/>
      <c r="K203" s="101"/>
      <c r="L203" s="10"/>
    </row>
    <row r="204" spans="1:12" ht="19.899999999999999" customHeight="1" x14ac:dyDescent="0.25">
      <c r="A204" s="8" t="s">
        <v>164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3"/>
      <c r="I204" s="103"/>
      <c r="J204" s="103"/>
      <c r="K204" s="103"/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1"/>
      <c r="I205" s="101"/>
      <c r="J205" s="101"/>
      <c r="K205" s="101"/>
      <c r="L205" s="11"/>
    </row>
    <row r="206" spans="1:12" ht="19.899999999999999" customHeight="1" x14ac:dyDescent="0.25">
      <c r="A206" s="8" t="s">
        <v>166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3"/>
      <c r="I206" s="103"/>
      <c r="J206" s="103"/>
      <c r="K206" s="103"/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1"/>
      <c r="I207" s="101"/>
      <c r="J207" s="101"/>
      <c r="K207" s="101"/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3"/>
      <c r="I208" s="103"/>
      <c r="J208" s="103"/>
      <c r="K208" s="103"/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1"/>
      <c r="I209" s="101"/>
      <c r="J209" s="101"/>
      <c r="K209" s="101"/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3"/>
      <c r="I210" s="103"/>
      <c r="J210" s="103"/>
      <c r="K210" s="103"/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1"/>
      <c r="I211" s="101"/>
      <c r="J211" s="101"/>
      <c r="K211" s="101"/>
      <c r="L211" s="11"/>
    </row>
    <row r="212" spans="1:12" ht="19.899999999999999" customHeight="1" x14ac:dyDescent="0.25">
      <c r="A212" s="8" t="s">
        <v>114</v>
      </c>
      <c r="B212" s="105">
        <v>2.919</v>
      </c>
      <c r="C212" s="105">
        <v>2.95</v>
      </c>
      <c r="D212" s="105">
        <v>3.01</v>
      </c>
      <c r="E212" s="105">
        <v>2.9830000000000001</v>
      </c>
      <c r="F212" s="105">
        <v>1.2649999999999999</v>
      </c>
      <c r="G212" s="105">
        <v>131</v>
      </c>
      <c r="H212" s="103"/>
      <c r="I212" s="103"/>
      <c r="J212" s="103"/>
      <c r="K212" s="103"/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1"/>
      <c r="I213" s="101"/>
      <c r="J213" s="101"/>
      <c r="K213" s="101"/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3"/>
      <c r="I214" s="103"/>
      <c r="J214" s="103"/>
      <c r="K214" s="103"/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1"/>
      <c r="I215" s="101"/>
      <c r="J215" s="101"/>
      <c r="K215" s="101"/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3"/>
      <c r="I216" s="103"/>
      <c r="J216" s="103"/>
      <c r="K216" s="103"/>
      <c r="L216" s="12"/>
    </row>
    <row r="217" spans="1:12" ht="19.899999999999999" customHeight="1" x14ac:dyDescent="0.25">
      <c r="A217" s="6" t="s">
        <v>175</v>
      </c>
      <c r="B217" s="106">
        <v>933</v>
      </c>
      <c r="C217" s="106">
        <v>-2.4209999999999998</v>
      </c>
      <c r="D217" s="106">
        <v>2.0790000000000002</v>
      </c>
      <c r="E217" s="106">
        <v>3.8639999999999999</v>
      </c>
      <c r="F217" s="106">
        <v>10.704000000000001</v>
      </c>
      <c r="G217" s="106">
        <v>2.9510000000000001</v>
      </c>
      <c r="H217" s="101"/>
      <c r="I217" s="101"/>
      <c r="J217" s="101"/>
      <c r="K217" s="101"/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3"/>
      <c r="I218" s="103"/>
      <c r="J218" s="103"/>
      <c r="K218" s="103"/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1"/>
      <c r="I219" s="101"/>
      <c r="J219" s="101"/>
      <c r="K219" s="101"/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3"/>
      <c r="I220" s="103"/>
      <c r="J220" s="103"/>
      <c r="K220" s="103"/>
      <c r="L220" s="9"/>
    </row>
    <row r="221" spans="1:12" ht="19.899999999999999" customHeight="1" x14ac:dyDescent="0.25">
      <c r="A221" s="6" t="s">
        <v>179</v>
      </c>
      <c r="B221" s="106">
        <v>3.0030000000000001</v>
      </c>
      <c r="C221" s="106">
        <v>0</v>
      </c>
      <c r="D221" s="106">
        <v>0</v>
      </c>
      <c r="E221" s="106">
        <v>0</v>
      </c>
      <c r="F221" s="106">
        <v>0</v>
      </c>
      <c r="G221" s="106">
        <v>0</v>
      </c>
      <c r="H221" s="101"/>
      <c r="I221" s="101"/>
      <c r="J221" s="101"/>
      <c r="K221" s="101"/>
      <c r="L221" s="10"/>
    </row>
    <row r="222" spans="1:12" ht="19.899999999999999" customHeight="1" x14ac:dyDescent="0.25">
      <c r="A222" s="8" t="s">
        <v>180</v>
      </c>
      <c r="B222" s="105">
        <v>0</v>
      </c>
      <c r="C222" s="105">
        <v>0</v>
      </c>
      <c r="D222" s="105">
        <v>0</v>
      </c>
      <c r="E222" s="105">
        <v>0</v>
      </c>
      <c r="F222" s="105">
        <v>0</v>
      </c>
      <c r="G222" s="105">
        <v>-49.478000000000002</v>
      </c>
      <c r="H222" s="103"/>
      <c r="I222" s="103"/>
      <c r="J222" s="103"/>
      <c r="K222" s="103"/>
      <c r="L222" s="9"/>
    </row>
    <row r="223" spans="1:12" ht="19.899999999999999" customHeight="1" x14ac:dyDescent="0.25">
      <c r="A223" s="6" t="s">
        <v>181</v>
      </c>
      <c r="B223" s="106">
        <v>622</v>
      </c>
      <c r="C223" s="106">
        <v>929</v>
      </c>
      <c r="D223" s="106">
        <v>20.619</v>
      </c>
      <c r="E223" s="106">
        <v>34.947000000000003</v>
      </c>
      <c r="F223" s="106">
        <v>1.58</v>
      </c>
      <c r="G223" s="106">
        <v>1.615</v>
      </c>
      <c r="H223" s="101"/>
      <c r="I223" s="101"/>
      <c r="J223" s="101"/>
      <c r="K223" s="101"/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3"/>
      <c r="I224" s="103"/>
      <c r="J224" s="103"/>
      <c r="K224" s="103"/>
      <c r="L224" s="12"/>
    </row>
    <row r="225" spans="1:12" ht="19.899999999999999" customHeight="1" x14ac:dyDescent="0.25">
      <c r="A225" s="6" t="s">
        <v>183</v>
      </c>
      <c r="B225" s="106">
        <v>786</v>
      </c>
      <c r="C225" s="106">
        <v>297</v>
      </c>
      <c r="D225" s="106">
        <v>-5.2729999999999997</v>
      </c>
      <c r="E225" s="106">
        <v>-15.914999999999999</v>
      </c>
      <c r="F225" s="106">
        <v>3.8919999999999999</v>
      </c>
      <c r="G225" s="106">
        <v>-42</v>
      </c>
      <c r="H225" s="101"/>
      <c r="I225" s="101"/>
      <c r="J225" s="101"/>
      <c r="K225" s="101"/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3"/>
      <c r="I226" s="103"/>
      <c r="J226" s="103"/>
      <c r="K226" s="103"/>
      <c r="L226" s="9"/>
    </row>
    <row r="227" spans="1:12" ht="19.899999999999999" customHeight="1" x14ac:dyDescent="0.25">
      <c r="A227" s="6" t="s">
        <v>185</v>
      </c>
      <c r="B227" s="106">
        <v>-3.0139999999999998</v>
      </c>
      <c r="C227" s="106">
        <v>0</v>
      </c>
      <c r="D227" s="106">
        <v>0</v>
      </c>
      <c r="E227" s="106">
        <v>0</v>
      </c>
      <c r="F227" s="106">
        <v>0</v>
      </c>
      <c r="G227" s="106">
        <v>0</v>
      </c>
      <c r="H227" s="101"/>
      <c r="I227" s="101"/>
      <c r="J227" s="101"/>
      <c r="K227" s="101"/>
      <c r="L227" s="11"/>
    </row>
    <row r="228" spans="1:12" ht="19.899999999999999" customHeight="1" x14ac:dyDescent="0.25">
      <c r="A228" s="8" t="s">
        <v>186</v>
      </c>
      <c r="B228" s="105">
        <v>238.7</v>
      </c>
      <c r="C228" s="105">
        <v>222.227</v>
      </c>
      <c r="D228" s="105">
        <v>204.35300000000001</v>
      </c>
      <c r="E228" s="105">
        <v>160.35300000000001</v>
      </c>
      <c r="F228" s="105">
        <v>179.25800000000001</v>
      </c>
      <c r="G228" s="105">
        <v>152.124</v>
      </c>
      <c r="H228" s="103"/>
      <c r="I228" s="103"/>
      <c r="J228" s="103"/>
      <c r="K228" s="103"/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0</v>
      </c>
      <c r="D229" s="106">
        <v>0</v>
      </c>
      <c r="E229" s="106">
        <v>0</v>
      </c>
      <c r="F229" s="106">
        <v>0</v>
      </c>
      <c r="G229" s="106">
        <v>35.113999999999997</v>
      </c>
      <c r="H229" s="101"/>
      <c r="I229" s="101"/>
      <c r="J229" s="101"/>
      <c r="K229" s="101"/>
      <c r="L229" s="11"/>
    </row>
    <row r="230" spans="1:12" ht="19.899999999999999" customHeight="1" x14ac:dyDescent="0.25">
      <c r="A230" s="8" t="s">
        <v>188</v>
      </c>
      <c r="B230" s="105">
        <v>163.37299999999999</v>
      </c>
      <c r="C230" s="105">
        <v>191.69300000000001</v>
      </c>
      <c r="D230" s="105">
        <v>75.587000000000003</v>
      </c>
      <c r="E230" s="105">
        <v>13.907999999999999</v>
      </c>
      <c r="F230" s="105">
        <v>23.324999999999999</v>
      </c>
      <c r="G230" s="105">
        <v>0</v>
      </c>
      <c r="H230" s="103"/>
      <c r="I230" s="103"/>
      <c r="J230" s="103"/>
      <c r="K230" s="103"/>
      <c r="L230" s="9"/>
    </row>
    <row r="231" spans="1:12" ht="19.899999999999999" customHeight="1" x14ac:dyDescent="0.25">
      <c r="A231" s="6" t="s">
        <v>189</v>
      </c>
      <c r="B231" s="106">
        <v>162.77500000000001</v>
      </c>
      <c r="C231" s="106">
        <v>119.88500000000001</v>
      </c>
      <c r="D231" s="106">
        <v>13.829000000000001</v>
      </c>
      <c r="E231" s="106">
        <v>23.324999999999999</v>
      </c>
      <c r="F231" s="106">
        <v>0</v>
      </c>
      <c r="G231" s="106">
        <v>0</v>
      </c>
      <c r="H231" s="101"/>
      <c r="I231" s="101"/>
      <c r="J231" s="101"/>
      <c r="K231" s="101"/>
      <c r="L231" s="10"/>
    </row>
    <row r="232" spans="1:12" ht="19.899999999999999" customHeight="1" x14ac:dyDescent="0.25">
      <c r="A232" s="8" t="s">
        <v>190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3"/>
      <c r="I232" s="103"/>
      <c r="J232" s="103"/>
      <c r="K232" s="103"/>
      <c r="L232" s="12"/>
    </row>
    <row r="233" spans="1:12" ht="19.899999999999999" customHeight="1" x14ac:dyDescent="0.25">
      <c r="A233" s="6" t="s">
        <v>191</v>
      </c>
      <c r="B233" s="106">
        <v>4.0010000000000003</v>
      </c>
      <c r="C233" s="106">
        <v>3.758</v>
      </c>
      <c r="D233" s="106">
        <v>3.0150000000000001</v>
      </c>
      <c r="E233" s="106">
        <v>3.07</v>
      </c>
      <c r="F233" s="106">
        <v>2.9340000000000002</v>
      </c>
      <c r="G233" s="106">
        <v>2.198</v>
      </c>
      <c r="H233" s="101"/>
      <c r="I233" s="101"/>
      <c r="J233" s="101"/>
      <c r="K233" s="101"/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60</v>
      </c>
      <c r="F234" s="105">
        <v>4</v>
      </c>
      <c r="G234" s="105">
        <v>0</v>
      </c>
      <c r="H234" s="103"/>
      <c r="I234" s="103"/>
      <c r="J234" s="103"/>
      <c r="K234" s="103"/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1"/>
      <c r="I235" s="101"/>
      <c r="J235" s="101"/>
      <c r="K235" s="101"/>
      <c r="L235" s="11"/>
    </row>
    <row r="236" spans="1:12" ht="19.899999999999999" customHeight="1" x14ac:dyDescent="0.25">
      <c r="A236" s="8" t="s">
        <v>194</v>
      </c>
      <c r="B236" s="105">
        <v>0</v>
      </c>
      <c r="C236" s="105">
        <v>80</v>
      </c>
      <c r="D236" s="105">
        <v>193</v>
      </c>
      <c r="E236" s="105">
        <v>189</v>
      </c>
      <c r="F236" s="105">
        <v>269</v>
      </c>
      <c r="G236" s="105">
        <v>0</v>
      </c>
      <c r="H236" s="103"/>
      <c r="I236" s="103"/>
      <c r="J236" s="103"/>
      <c r="K236" s="103"/>
      <c r="L236" s="9"/>
    </row>
    <row r="237" spans="1:12" ht="19.899999999999999" customHeight="1" x14ac:dyDescent="0.25">
      <c r="A237" s="6" t="s">
        <v>195</v>
      </c>
      <c r="B237" s="106">
        <v>440.25299999999999</v>
      </c>
      <c r="C237" s="106">
        <v>403.39299999999997</v>
      </c>
      <c r="D237" s="106">
        <v>367.75700000000001</v>
      </c>
      <c r="E237" s="106">
        <v>319.28100000000001</v>
      </c>
      <c r="F237" s="106">
        <v>312.577</v>
      </c>
      <c r="G237" s="106">
        <v>363.63400000000001</v>
      </c>
      <c r="H237" s="101"/>
      <c r="I237" s="101"/>
      <c r="J237" s="101"/>
      <c r="K237" s="101"/>
      <c r="L237" s="10"/>
    </row>
    <row r="238" spans="1:12" ht="19.899999999999999" customHeight="1" x14ac:dyDescent="0.25">
      <c r="A238" s="8" t="s">
        <v>196</v>
      </c>
      <c r="B238" s="105">
        <v>9.5239999999999991</v>
      </c>
      <c r="C238" s="105">
        <v>5.1820000000000004</v>
      </c>
      <c r="D238" s="105">
        <v>3.173</v>
      </c>
      <c r="E238" s="105">
        <v>1.9470000000000001</v>
      </c>
      <c r="F238" s="105">
        <v>894</v>
      </c>
      <c r="G238" s="105">
        <v>0</v>
      </c>
      <c r="H238" s="103"/>
      <c r="I238" s="103"/>
      <c r="J238" s="103"/>
      <c r="K238" s="103"/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6">
        <v>0</v>
      </c>
      <c r="F239" s="106">
        <v>0</v>
      </c>
      <c r="G239" s="106">
        <v>0</v>
      </c>
      <c r="H239" s="101"/>
      <c r="I239" s="101"/>
      <c r="J239" s="101"/>
      <c r="K239" s="101"/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3"/>
      <c r="I240" s="103"/>
      <c r="J240" s="103"/>
      <c r="K240" s="103"/>
      <c r="L240" s="12"/>
    </row>
    <row r="241" spans="1:13" ht="19.899999999999999" customHeight="1" x14ac:dyDescent="0.25">
      <c r="A241" s="6" t="s">
        <v>199</v>
      </c>
      <c r="B241" s="106">
        <v>3.0139999999999998</v>
      </c>
      <c r="C241" s="106">
        <v>0</v>
      </c>
      <c r="D241" s="106">
        <v>0</v>
      </c>
      <c r="E241" s="106">
        <v>0</v>
      </c>
      <c r="F241" s="106">
        <v>0</v>
      </c>
      <c r="G241" s="106">
        <v>0</v>
      </c>
      <c r="H241" s="101"/>
      <c r="I241" s="101"/>
      <c r="J241" s="101"/>
      <c r="K241" s="101"/>
      <c r="L241" s="11"/>
    </row>
    <row r="242" spans="1:13" ht="19.899999999999999" customHeight="1" x14ac:dyDescent="0.25">
      <c r="A242" s="8" t="s">
        <v>200</v>
      </c>
      <c r="B242" s="105">
        <v>258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0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340</v>
      </c>
      <c r="C250" s="97" t="s">
        <v>340</v>
      </c>
      <c r="D250" s="97" t="s">
        <v>340</v>
      </c>
      <c r="E250" s="97" t="s">
        <v>340</v>
      </c>
      <c r="F250" s="97" t="s">
        <v>340</v>
      </c>
      <c r="G250" s="97" t="s">
        <v>340</v>
      </c>
      <c r="H250" s="97" t="s">
        <v>340</v>
      </c>
      <c r="I250" s="97" t="s">
        <v>340</v>
      </c>
      <c r="J250" s="97" t="s">
        <v>340</v>
      </c>
      <c r="K250" s="97" t="s">
        <v>340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 t="s">
        <v>3816</v>
      </c>
      <c r="C253" s="104" t="s">
        <v>3817</v>
      </c>
      <c r="D253" s="104" t="s">
        <v>3818</v>
      </c>
      <c r="E253" s="104" t="s">
        <v>3819</v>
      </c>
      <c r="F253" s="104" t="s">
        <v>3820</v>
      </c>
      <c r="G253" s="104">
        <v>102.26300000000001</v>
      </c>
      <c r="H253" s="101"/>
      <c r="I253" s="101"/>
      <c r="J253" s="101"/>
      <c r="K253" s="101"/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3"/>
      <c r="I254" s="103"/>
      <c r="J254" s="103"/>
      <c r="K254" s="103"/>
      <c r="L254" s="13"/>
    </row>
    <row r="255" spans="1:13" ht="19.899999999999999" customHeight="1" x14ac:dyDescent="0.25">
      <c r="A255" s="6" t="s">
        <v>206</v>
      </c>
      <c r="B255" s="104" t="s">
        <v>3822</v>
      </c>
      <c r="C255" s="104" t="s">
        <v>3823</v>
      </c>
      <c r="D255" s="104" t="s">
        <v>3824</v>
      </c>
      <c r="E255" s="104" t="s">
        <v>3825</v>
      </c>
      <c r="F255" s="104" t="s">
        <v>3825</v>
      </c>
      <c r="G255" s="104">
        <v>0</v>
      </c>
      <c r="H255" s="101"/>
      <c r="I255" s="101"/>
      <c r="J255" s="101"/>
      <c r="K255" s="101"/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3"/>
      <c r="I256" s="103"/>
      <c r="J256" s="103"/>
      <c r="K256" s="103"/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 t="s">
        <v>3825</v>
      </c>
      <c r="H257" s="101"/>
      <c r="I257" s="101"/>
      <c r="J257" s="101"/>
      <c r="K257" s="101"/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3"/>
      <c r="I258" s="103"/>
      <c r="J258" s="103"/>
      <c r="K258" s="103"/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1"/>
      <c r="I259" s="101"/>
      <c r="J259" s="101"/>
      <c r="K259" s="101"/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3"/>
      <c r="I260" s="103"/>
      <c r="J260" s="103"/>
      <c r="K260" s="103"/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1"/>
      <c r="I261" s="101"/>
      <c r="J261" s="101"/>
      <c r="K261" s="101"/>
      <c r="L261" s="11"/>
    </row>
    <row r="262" spans="1:12" ht="19.899999999999999" customHeight="1" x14ac:dyDescent="0.25">
      <c r="A262" s="8" t="s">
        <v>213</v>
      </c>
      <c r="B262" s="105">
        <v>-35.179000000000002</v>
      </c>
      <c r="C262" s="105">
        <v>-52.421999999999997</v>
      </c>
      <c r="D262" s="105">
        <v>-28.731999999999999</v>
      </c>
      <c r="E262" s="105">
        <v>-3.984</v>
      </c>
      <c r="F262" s="105">
        <v>0</v>
      </c>
      <c r="G262" s="105">
        <v>0</v>
      </c>
      <c r="H262" s="103"/>
      <c r="I262" s="103"/>
      <c r="J262" s="103"/>
      <c r="K262" s="103"/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0</v>
      </c>
      <c r="H263" s="101"/>
      <c r="I263" s="101"/>
      <c r="J263" s="101"/>
      <c r="K263" s="101"/>
      <c r="L263" s="11"/>
    </row>
    <row r="264" spans="1:12" ht="19.899999999999999" customHeight="1" x14ac:dyDescent="0.25">
      <c r="A264" s="8" t="s">
        <v>215</v>
      </c>
      <c r="B264" s="107" t="s">
        <v>3821</v>
      </c>
      <c r="C264" s="107" t="s">
        <v>3822</v>
      </c>
      <c r="D264" s="107" t="s">
        <v>3823</v>
      </c>
      <c r="E264" s="107" t="s">
        <v>3824</v>
      </c>
      <c r="F264" s="107" t="s">
        <v>3825</v>
      </c>
      <c r="G264" s="107" t="s">
        <v>3825</v>
      </c>
      <c r="H264" s="103"/>
      <c r="I264" s="103"/>
      <c r="J264" s="103"/>
      <c r="K264" s="103"/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3"/>
      <c r="I266" s="103"/>
      <c r="J266" s="103"/>
      <c r="K266" s="103"/>
      <c r="L266" s="13"/>
    </row>
    <row r="267" spans="1:12" ht="19.899999999999999" customHeight="1" x14ac:dyDescent="0.25">
      <c r="A267" s="6" t="s">
        <v>217</v>
      </c>
      <c r="B267" s="104">
        <v>-227.94300000000001</v>
      </c>
      <c r="C267" s="104">
        <v>-200.99100000000001</v>
      </c>
      <c r="D267" s="104">
        <v>-211.43199999999999</v>
      </c>
      <c r="E267" s="104">
        <v>-228.96799999999999</v>
      </c>
      <c r="F267" s="104">
        <v>-155.39500000000001</v>
      </c>
      <c r="G267" s="104">
        <v>62.542999999999999</v>
      </c>
      <c r="H267" s="101"/>
      <c r="I267" s="101"/>
      <c r="J267" s="101"/>
      <c r="K267" s="101"/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3"/>
      <c r="I268" s="103"/>
      <c r="J268" s="103"/>
      <c r="K268" s="103"/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1"/>
      <c r="I269" s="101"/>
      <c r="J269" s="101"/>
      <c r="K269" s="101"/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3"/>
      <c r="I270" s="103"/>
      <c r="J270" s="103"/>
      <c r="K270" s="103"/>
      <c r="L270" s="12"/>
    </row>
    <row r="271" spans="1:12" ht="19.899999999999999" customHeight="1" x14ac:dyDescent="0.25">
      <c r="A271" s="6" t="s">
        <v>221</v>
      </c>
      <c r="B271" s="106">
        <v>-27.367999999999999</v>
      </c>
      <c r="C271" s="106">
        <v>-2.52</v>
      </c>
      <c r="D271" s="106">
        <v>0</v>
      </c>
      <c r="E271" s="106">
        <v>0</v>
      </c>
      <c r="F271" s="106">
        <v>0</v>
      </c>
      <c r="G271" s="106">
        <v>0</v>
      </c>
      <c r="H271" s="101"/>
      <c r="I271" s="101"/>
      <c r="J271" s="101"/>
      <c r="K271" s="101"/>
      <c r="L271" s="11"/>
    </row>
    <row r="272" spans="1:12" ht="19.899999999999999" customHeight="1" x14ac:dyDescent="0.25">
      <c r="A272" s="8" t="s">
        <v>222</v>
      </c>
      <c r="B272" s="105">
        <v>13.08</v>
      </c>
      <c r="C272" s="105">
        <v>-36.298999999999999</v>
      </c>
      <c r="D272" s="105">
        <v>2.34</v>
      </c>
      <c r="E272" s="105">
        <v>25.026</v>
      </c>
      <c r="F272" s="105">
        <v>-75.513000000000005</v>
      </c>
      <c r="G272" s="105">
        <v>-19.927</v>
      </c>
      <c r="H272" s="103"/>
      <c r="I272" s="103"/>
      <c r="J272" s="103"/>
      <c r="K272" s="103"/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1"/>
      <c r="I273" s="101"/>
      <c r="J273" s="101"/>
      <c r="K273" s="101"/>
      <c r="L273" s="11"/>
    </row>
    <row r="274" spans="1:12" ht="19.899999999999999" customHeight="1" x14ac:dyDescent="0.25">
      <c r="A274" s="8" t="s">
        <v>224</v>
      </c>
      <c r="B274" s="105">
        <v>989</v>
      </c>
      <c r="C274" s="105">
        <v>252</v>
      </c>
      <c r="D274" s="105">
        <v>0</v>
      </c>
      <c r="E274" s="105">
        <v>0</v>
      </c>
      <c r="F274" s="105">
        <v>0</v>
      </c>
      <c r="G274" s="105">
        <v>0</v>
      </c>
      <c r="H274" s="103"/>
      <c r="I274" s="103"/>
      <c r="J274" s="103"/>
      <c r="K274" s="103"/>
      <c r="L274" s="9"/>
    </row>
    <row r="275" spans="1:12" ht="19.899999999999999" customHeight="1" x14ac:dyDescent="0.25">
      <c r="A275" s="6" t="s">
        <v>225</v>
      </c>
      <c r="B275" s="106">
        <v>0</v>
      </c>
      <c r="C275" s="106">
        <v>6.633</v>
      </c>
      <c r="D275" s="106">
        <v>4.0620000000000003</v>
      </c>
      <c r="E275" s="106">
        <v>2.492</v>
      </c>
      <c r="F275" s="106">
        <v>894</v>
      </c>
      <c r="G275" s="106">
        <v>0</v>
      </c>
      <c r="H275" s="101"/>
      <c r="I275" s="101"/>
      <c r="J275" s="101"/>
      <c r="K275" s="101"/>
      <c r="L275" s="11"/>
    </row>
    <row r="276" spans="1:12" ht="19.899999999999999" customHeight="1" x14ac:dyDescent="0.25">
      <c r="A276" s="8" t="s">
        <v>226</v>
      </c>
      <c r="B276" s="105">
        <v>-1.2270000000000001</v>
      </c>
      <c r="C276" s="105">
        <v>4.9820000000000002</v>
      </c>
      <c r="D276" s="105">
        <v>4.0389999999999997</v>
      </c>
      <c r="E276" s="105">
        <v>-2.2829999999999999</v>
      </c>
      <c r="F276" s="105">
        <v>1.1040000000000001</v>
      </c>
      <c r="G276" s="105">
        <v>331</v>
      </c>
      <c r="H276" s="103"/>
      <c r="I276" s="103"/>
      <c r="J276" s="103"/>
      <c r="K276" s="103"/>
      <c r="L276" s="9"/>
    </row>
    <row r="277" spans="1:12" ht="19.899999999999999" customHeight="1" x14ac:dyDescent="0.25">
      <c r="A277" s="6" t="s">
        <v>227</v>
      </c>
      <c r="B277" s="106">
        <v>8.09</v>
      </c>
      <c r="C277" s="106">
        <v>0</v>
      </c>
      <c r="D277" s="106">
        <v>0</v>
      </c>
      <c r="E277" s="106">
        <v>-7.6989999999999998</v>
      </c>
      <c r="F277" s="106">
        <v>-58</v>
      </c>
      <c r="G277" s="106">
        <v>-198.34200000000001</v>
      </c>
      <c r="H277" s="101"/>
      <c r="I277" s="101"/>
      <c r="J277" s="101"/>
      <c r="K277" s="101"/>
      <c r="L277" s="10"/>
    </row>
    <row r="278" spans="1:12" ht="19.899999999999999" customHeight="1" x14ac:dyDescent="0.25">
      <c r="A278" s="8" t="s">
        <v>228</v>
      </c>
      <c r="B278" s="107">
        <v>-234.37899999999999</v>
      </c>
      <c r="C278" s="107">
        <v>-227.94300000000001</v>
      </c>
      <c r="D278" s="107">
        <v>-200.99100000000001</v>
      </c>
      <c r="E278" s="107">
        <v>-211.43199999999999</v>
      </c>
      <c r="F278" s="107">
        <v>-228.96799999999999</v>
      </c>
      <c r="G278" s="107">
        <v>-155.39500000000001</v>
      </c>
      <c r="H278" s="103"/>
      <c r="I278" s="103"/>
      <c r="J278" s="103"/>
      <c r="K278" s="103"/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3"/>
      <c r="I280" s="103"/>
      <c r="J280" s="103"/>
      <c r="K280" s="103"/>
      <c r="L280" s="13"/>
    </row>
    <row r="281" spans="1:12" ht="19.899999999999999" customHeight="1" x14ac:dyDescent="0.25">
      <c r="A281" s="6" t="s">
        <v>230</v>
      </c>
      <c r="B281" s="104">
        <v>582.08600000000001</v>
      </c>
      <c r="C281" s="104">
        <v>339.96600000000001</v>
      </c>
      <c r="D281" s="104">
        <v>226.178</v>
      </c>
      <c r="E281" s="104">
        <v>158.149</v>
      </c>
      <c r="F281" s="104">
        <v>31.233000000000001</v>
      </c>
      <c r="G281" s="104">
        <v>39.72</v>
      </c>
      <c r="H281" s="101"/>
      <c r="I281" s="101"/>
      <c r="J281" s="101"/>
      <c r="K281" s="101"/>
      <c r="L281" s="7"/>
    </row>
    <row r="282" spans="1:12" ht="19.899999999999999" customHeight="1" x14ac:dyDescent="0.25">
      <c r="A282" s="8" t="s">
        <v>231</v>
      </c>
      <c r="B282" s="105">
        <v>-795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3"/>
      <c r="I282" s="103"/>
      <c r="J282" s="103"/>
      <c r="K282" s="103"/>
      <c r="L282" s="12"/>
    </row>
    <row r="283" spans="1:12" ht="19.899999999999999" customHeight="1" x14ac:dyDescent="0.25">
      <c r="A283" s="6" t="s">
        <v>232</v>
      </c>
      <c r="B283" s="106">
        <v>189.19499999999999</v>
      </c>
      <c r="C283" s="106">
        <v>362.22699999999998</v>
      </c>
      <c r="D283" s="106">
        <v>127.617</v>
      </c>
      <c r="E283" s="106">
        <v>91.353999999999999</v>
      </c>
      <c r="F283" s="106">
        <v>126.916</v>
      </c>
      <c r="G283" s="106">
        <v>-8.4870000000000001</v>
      </c>
      <c r="H283" s="101"/>
      <c r="I283" s="101"/>
      <c r="J283" s="101"/>
      <c r="K283" s="101"/>
      <c r="L283" s="10"/>
    </row>
    <row r="284" spans="1:12" ht="19.899999999999999" customHeight="1" x14ac:dyDescent="0.25">
      <c r="A284" s="8" t="s">
        <v>233</v>
      </c>
      <c r="B284" s="105">
        <v>-162.77500000000001</v>
      </c>
      <c r="C284" s="105">
        <v>-119.855</v>
      </c>
      <c r="D284" s="105">
        <v>-13.829000000000001</v>
      </c>
      <c r="E284" s="105">
        <v>-23.324999999999999</v>
      </c>
      <c r="F284" s="105">
        <v>0</v>
      </c>
      <c r="G284" s="105">
        <v>0</v>
      </c>
      <c r="H284" s="103"/>
      <c r="I284" s="103"/>
      <c r="J284" s="103"/>
      <c r="K284" s="103"/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1"/>
      <c r="I285" s="101"/>
      <c r="J285" s="101"/>
      <c r="K285" s="101"/>
      <c r="L285" s="11"/>
    </row>
    <row r="286" spans="1:12" ht="19.899999999999999" customHeight="1" x14ac:dyDescent="0.25">
      <c r="A286" s="8" t="s">
        <v>235</v>
      </c>
      <c r="B286" s="105">
        <v>-989</v>
      </c>
      <c r="C286" s="105">
        <v>-252</v>
      </c>
      <c r="D286" s="105">
        <v>0</v>
      </c>
      <c r="E286" s="105">
        <v>0</v>
      </c>
      <c r="F286" s="105">
        <v>0</v>
      </c>
      <c r="G286" s="105">
        <v>0</v>
      </c>
      <c r="H286" s="103"/>
      <c r="I286" s="103"/>
      <c r="J286" s="103"/>
      <c r="K286" s="103"/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1"/>
      <c r="I287" s="101"/>
      <c r="J287" s="101"/>
      <c r="K287" s="101"/>
      <c r="L287" s="11"/>
    </row>
    <row r="288" spans="1:12" ht="19.899999999999999" customHeight="1" x14ac:dyDescent="0.25">
      <c r="A288" s="8" t="s">
        <v>237</v>
      </c>
      <c r="B288" s="105">
        <v>0</v>
      </c>
      <c r="C288" s="105">
        <v>0</v>
      </c>
      <c r="D288" s="105">
        <v>0</v>
      </c>
      <c r="E288" s="105">
        <v>0</v>
      </c>
      <c r="F288" s="105">
        <v>0</v>
      </c>
      <c r="G288" s="105">
        <v>0</v>
      </c>
      <c r="H288" s="103"/>
      <c r="I288" s="103"/>
      <c r="J288" s="103"/>
      <c r="K288" s="103"/>
      <c r="L288" s="9"/>
    </row>
    <row r="289" spans="1:13" ht="19.899999999999999" customHeight="1" x14ac:dyDescent="0.25">
      <c r="A289" s="6" t="s">
        <v>238</v>
      </c>
      <c r="B289" s="104">
        <v>606.72199999999998</v>
      </c>
      <c r="C289" s="104">
        <v>582.08600000000001</v>
      </c>
      <c r="D289" s="104">
        <v>339.96600000000001</v>
      </c>
      <c r="E289" s="104">
        <v>226.178</v>
      </c>
      <c r="F289" s="104">
        <v>158.149</v>
      </c>
      <c r="G289" s="104">
        <v>31.233000000000001</v>
      </c>
      <c r="H289" s="101"/>
      <c r="I289" s="101"/>
      <c r="J289" s="101"/>
      <c r="K289" s="101"/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3815</v>
      </c>
      <c r="C291" s="104" t="s">
        <v>3816</v>
      </c>
      <c r="D291" s="104" t="s">
        <v>3817</v>
      </c>
      <c r="E291" s="104" t="s">
        <v>3818</v>
      </c>
      <c r="F291" s="104" t="s">
        <v>3819</v>
      </c>
      <c r="G291" s="104" t="s">
        <v>3820</v>
      </c>
      <c r="H291" s="101"/>
      <c r="I291" s="101"/>
      <c r="J291" s="101"/>
      <c r="K291" s="101"/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340</v>
      </c>
      <c r="C298" s="97" t="s">
        <v>340</v>
      </c>
      <c r="D298" s="97" t="s">
        <v>340</v>
      </c>
      <c r="E298" s="97" t="s">
        <v>340</v>
      </c>
      <c r="F298" s="97" t="s">
        <v>340</v>
      </c>
      <c r="G298" s="97" t="s">
        <v>340</v>
      </c>
      <c r="H298" s="97" t="s">
        <v>340</v>
      </c>
      <c r="I298" s="97" t="s">
        <v>340</v>
      </c>
      <c r="J298" s="97" t="s">
        <v>340</v>
      </c>
      <c r="K298" s="97" t="s">
        <v>340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>
        <v>244.285</v>
      </c>
      <c r="C301" s="106">
        <v>472.35</v>
      </c>
      <c r="D301" s="106">
        <v>149.49600000000001</v>
      </c>
      <c r="E301" s="106">
        <v>89.326999999999998</v>
      </c>
      <c r="F301" s="106">
        <v>154.47300000000001</v>
      </c>
      <c r="G301" s="106">
        <v>-36.939</v>
      </c>
      <c r="H301" s="101"/>
      <c r="I301" s="101"/>
      <c r="J301" s="101"/>
      <c r="K301" s="101"/>
      <c r="L301" s="10"/>
    </row>
    <row r="302" spans="1:13" ht="19.899999999999999" customHeight="1" x14ac:dyDescent="0.25">
      <c r="A302" s="8" t="s">
        <v>243</v>
      </c>
      <c r="B302" s="105">
        <v>85.561999999999998</v>
      </c>
      <c r="C302" s="105">
        <v>75.451999999999998</v>
      </c>
      <c r="D302" s="105">
        <v>50.877000000000002</v>
      </c>
      <c r="E302" s="105">
        <v>74.923000000000002</v>
      </c>
      <c r="F302" s="105">
        <v>77.653999999999996</v>
      </c>
      <c r="G302" s="105">
        <v>106.489</v>
      </c>
      <c r="H302" s="103"/>
      <c r="I302" s="103"/>
      <c r="J302" s="103"/>
      <c r="K302" s="103"/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>
        <v>329.84699999999998</v>
      </c>
      <c r="C304" s="107">
        <v>547.80200000000002</v>
      </c>
      <c r="D304" s="107">
        <v>200.37299999999999</v>
      </c>
      <c r="E304" s="107">
        <v>164.25</v>
      </c>
      <c r="F304" s="107">
        <v>232.12700000000001</v>
      </c>
      <c r="G304" s="107">
        <v>69.55</v>
      </c>
      <c r="H304" s="103"/>
      <c r="I304" s="103"/>
      <c r="J304" s="103"/>
      <c r="K304" s="103"/>
      <c r="L304" s="14"/>
    </row>
    <row r="305" spans="1:12" ht="19.899999999999999" customHeight="1" x14ac:dyDescent="0.25">
      <c r="A305" s="6" t="s">
        <v>245</v>
      </c>
      <c r="B305" s="106">
        <v>0</v>
      </c>
      <c r="C305" s="106">
        <v>0</v>
      </c>
      <c r="D305" s="106">
        <v>0</v>
      </c>
      <c r="E305" s="106">
        <v>0</v>
      </c>
      <c r="F305" s="106">
        <v>0</v>
      </c>
      <c r="G305" s="106">
        <v>0</v>
      </c>
      <c r="H305" s="101"/>
      <c r="I305" s="101"/>
      <c r="J305" s="101"/>
      <c r="K305" s="101"/>
      <c r="L305" s="10"/>
    </row>
    <row r="306" spans="1:12" ht="19.899999999999999" customHeight="1" x14ac:dyDescent="0.25">
      <c r="A306" s="8" t="s">
        <v>246</v>
      </c>
      <c r="B306" s="105">
        <v>-6.7359999999999998</v>
      </c>
      <c r="C306" s="105">
        <v>8.8840000000000003</v>
      </c>
      <c r="D306" s="105">
        <v>3.4129999999999998</v>
      </c>
      <c r="E306" s="105">
        <v>-3.0019999999999998</v>
      </c>
      <c r="F306" s="105">
        <v>1.1040000000000001</v>
      </c>
      <c r="G306" s="105">
        <v>0</v>
      </c>
      <c r="H306" s="103"/>
      <c r="I306" s="103"/>
      <c r="J306" s="103"/>
      <c r="K306" s="103"/>
      <c r="L306" s="12"/>
    </row>
    <row r="307" spans="1:12" ht="19.899999999999999" customHeight="1" x14ac:dyDescent="0.25">
      <c r="A307" s="6" t="s">
        <v>247</v>
      </c>
      <c r="B307" s="104">
        <v>-109.244</v>
      </c>
      <c r="C307" s="104">
        <v>12.888999999999999</v>
      </c>
      <c r="D307" s="104">
        <v>115.232</v>
      </c>
      <c r="E307" s="104">
        <v>-173.62200000000001</v>
      </c>
      <c r="F307" s="104">
        <v>-52.784999999999997</v>
      </c>
      <c r="G307" s="104">
        <v>-29.684999999999999</v>
      </c>
      <c r="H307" s="101"/>
      <c r="I307" s="101"/>
      <c r="J307" s="101"/>
      <c r="K307" s="101"/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-97.272000000000006</v>
      </c>
      <c r="C309" s="106">
        <v>-38.606999999999999</v>
      </c>
      <c r="D309" s="106">
        <v>105.63500000000001</v>
      </c>
      <c r="E309" s="106">
        <v>-65.100999999999999</v>
      </c>
      <c r="F309" s="106">
        <v>-2.9279999999999999</v>
      </c>
      <c r="G309" s="106">
        <v>-5.79</v>
      </c>
      <c r="H309" s="101"/>
      <c r="I309" s="101"/>
      <c r="J309" s="101"/>
      <c r="K309" s="101"/>
      <c r="L309" s="10"/>
    </row>
    <row r="310" spans="1:12" ht="19.899999999999999" customHeight="1" x14ac:dyDescent="0.25">
      <c r="A310" s="8" t="s">
        <v>249</v>
      </c>
      <c r="B310" s="105">
        <v>-7.7430000000000003</v>
      </c>
      <c r="C310" s="105">
        <v>-49.741999999999997</v>
      </c>
      <c r="D310" s="105">
        <v>110.027</v>
      </c>
      <c r="E310" s="105">
        <v>-191.005</v>
      </c>
      <c r="F310" s="105">
        <v>7.0430000000000001</v>
      </c>
      <c r="G310" s="105">
        <v>-75.826999999999998</v>
      </c>
      <c r="H310" s="103"/>
      <c r="I310" s="103"/>
      <c r="J310" s="103"/>
      <c r="K310" s="103"/>
      <c r="L310" s="9"/>
    </row>
    <row r="311" spans="1:12" ht="19.899999999999999" customHeight="1" x14ac:dyDescent="0.25">
      <c r="A311" s="6" t="s">
        <v>250</v>
      </c>
      <c r="B311" s="106">
        <v>-4.2290000000000001</v>
      </c>
      <c r="C311" s="106">
        <v>101.238</v>
      </c>
      <c r="D311" s="106">
        <v>-100.43</v>
      </c>
      <c r="E311" s="106">
        <v>82.483999999999995</v>
      </c>
      <c r="F311" s="106">
        <v>-56.9</v>
      </c>
      <c r="G311" s="106">
        <v>51.932000000000002</v>
      </c>
      <c r="H311" s="101"/>
      <c r="I311" s="101"/>
      <c r="J311" s="101"/>
      <c r="K311" s="101"/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3"/>
      <c r="I312" s="103"/>
      <c r="J312" s="103"/>
      <c r="K312" s="103"/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>
        <v>213.86699999999999</v>
      </c>
      <c r="C314" s="107">
        <v>569.57500000000005</v>
      </c>
      <c r="D314" s="107">
        <v>319.01799999999997</v>
      </c>
      <c r="E314" s="107">
        <v>-12.374000000000001</v>
      </c>
      <c r="F314" s="107">
        <v>180.446</v>
      </c>
      <c r="G314" s="107">
        <v>39.865000000000002</v>
      </c>
      <c r="H314" s="103"/>
      <c r="I314" s="103"/>
      <c r="J314" s="103"/>
      <c r="K314" s="103"/>
      <c r="L314" s="14"/>
    </row>
    <row r="315" spans="1:12" ht="19.899999999999999" customHeight="1" x14ac:dyDescent="0.25">
      <c r="A315" s="6" t="s">
        <v>253</v>
      </c>
      <c r="B315" s="106">
        <v>-14.378</v>
      </c>
      <c r="C315" s="106">
        <v>-24.364999999999998</v>
      </c>
      <c r="D315" s="106">
        <v>-6.9930000000000003</v>
      </c>
      <c r="E315" s="106">
        <v>-7.3650000000000002</v>
      </c>
      <c r="F315" s="106">
        <v>-8.516</v>
      </c>
      <c r="G315" s="106">
        <v>-1.619</v>
      </c>
      <c r="H315" s="101"/>
      <c r="I315" s="101"/>
      <c r="J315" s="101"/>
      <c r="K315" s="101"/>
      <c r="L315" s="10"/>
    </row>
    <row r="316" spans="1:12" ht="19.899999999999999" customHeight="1" x14ac:dyDescent="0.25">
      <c r="A316" s="8" t="s">
        <v>254</v>
      </c>
      <c r="B316" s="105">
        <v>51.161000000000001</v>
      </c>
      <c r="C316" s="105">
        <v>138.02000000000001</v>
      </c>
      <c r="D316" s="105">
        <v>61.33</v>
      </c>
      <c r="E316" s="105">
        <v>29.687000000000001</v>
      </c>
      <c r="F316" s="105">
        <v>15.782</v>
      </c>
      <c r="G316" s="105">
        <v>1.35</v>
      </c>
      <c r="H316" s="103"/>
      <c r="I316" s="103"/>
      <c r="J316" s="103"/>
      <c r="K316" s="103"/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177.084</v>
      </c>
      <c r="C318" s="107">
        <v>455.92</v>
      </c>
      <c r="D318" s="107">
        <v>264.68099999999998</v>
      </c>
      <c r="E318" s="107">
        <v>-34.695999999999998</v>
      </c>
      <c r="F318" s="107">
        <v>173.18</v>
      </c>
      <c r="G318" s="107">
        <v>40.134</v>
      </c>
      <c r="H318" s="103"/>
      <c r="I318" s="103"/>
      <c r="J318" s="103"/>
      <c r="K318" s="103"/>
      <c r="L318" s="14"/>
    </row>
    <row r="319" spans="1:12" ht="19.899999999999999" customHeight="1" x14ac:dyDescent="0.25">
      <c r="A319" s="6" t="s">
        <v>256</v>
      </c>
      <c r="B319" s="106">
        <v>162.572</v>
      </c>
      <c r="C319" s="106">
        <v>119.733</v>
      </c>
      <c r="D319" s="106">
        <v>13.82</v>
      </c>
      <c r="E319" s="106">
        <v>23.266999999999999</v>
      </c>
      <c r="F319" s="106">
        <v>0</v>
      </c>
      <c r="G319" s="106">
        <v>0</v>
      </c>
      <c r="H319" s="101"/>
      <c r="I319" s="101"/>
      <c r="J319" s="101"/>
      <c r="K319" s="101"/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3"/>
      <c r="I320" s="103"/>
      <c r="J320" s="103"/>
      <c r="K320" s="103"/>
      <c r="L320" s="9"/>
    </row>
    <row r="321" spans="1:12" ht="19.899999999999999" customHeight="1" x14ac:dyDescent="0.25">
      <c r="A321" s="6" t="s">
        <v>258</v>
      </c>
      <c r="B321" s="104">
        <v>14.512</v>
      </c>
      <c r="C321" s="104">
        <v>336.18700000000001</v>
      </c>
      <c r="D321" s="104">
        <v>250.86099999999999</v>
      </c>
      <c r="E321" s="104">
        <v>-57.963000000000001</v>
      </c>
      <c r="F321" s="104">
        <v>173.18</v>
      </c>
      <c r="G321" s="104">
        <v>40.134</v>
      </c>
      <c r="H321" s="101"/>
      <c r="I321" s="101"/>
      <c r="J321" s="101"/>
      <c r="K321" s="101"/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152.59100000000001</v>
      </c>
      <c r="C323" s="106">
        <v>116.032</v>
      </c>
      <c r="D323" s="106">
        <v>73.039000000000001</v>
      </c>
      <c r="E323" s="106">
        <v>98.759</v>
      </c>
      <c r="F323" s="106">
        <v>63.712000000000003</v>
      </c>
      <c r="G323" s="106">
        <v>44.552</v>
      </c>
      <c r="H323" s="101"/>
      <c r="I323" s="101"/>
      <c r="J323" s="101"/>
      <c r="K323" s="101"/>
      <c r="L323" s="10"/>
    </row>
    <row r="324" spans="1:12" ht="19.899999999999999" customHeight="1" x14ac:dyDescent="0.25">
      <c r="A324" s="8" t="s">
        <v>260</v>
      </c>
      <c r="B324" s="105">
        <v>6.7279999999999998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3"/>
      <c r="I324" s="103"/>
      <c r="J324" s="103"/>
      <c r="K324" s="103"/>
      <c r="L324" s="9"/>
    </row>
    <row r="325" spans="1:12" ht="19.899999999999999" customHeight="1" x14ac:dyDescent="0.25">
      <c r="A325" s="6" t="s">
        <v>261</v>
      </c>
      <c r="B325" s="106">
        <v>0</v>
      </c>
      <c r="C325" s="106">
        <v>0</v>
      </c>
      <c r="D325" s="106">
        <v>0</v>
      </c>
      <c r="E325" s="106">
        <v>79.819000000000003</v>
      </c>
      <c r="F325" s="106">
        <v>17.5</v>
      </c>
      <c r="G325" s="106">
        <v>0</v>
      </c>
      <c r="H325" s="101"/>
      <c r="I325" s="101"/>
      <c r="J325" s="101"/>
      <c r="K325" s="101"/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3"/>
      <c r="I326" s="103"/>
      <c r="J326" s="103"/>
      <c r="K326" s="103"/>
      <c r="L326" s="12"/>
    </row>
    <row r="327" spans="1:12" ht="19.899999999999999" customHeight="1" x14ac:dyDescent="0.25">
      <c r="A327" s="6" t="s">
        <v>263</v>
      </c>
      <c r="B327" s="106">
        <v>3.2709999999999999</v>
      </c>
      <c r="C327" s="106">
        <v>3.758</v>
      </c>
      <c r="D327" s="106">
        <v>32.228000000000002</v>
      </c>
      <c r="E327" s="106">
        <v>122.08</v>
      </c>
      <c r="F327" s="106">
        <v>9.2949999999999999</v>
      </c>
      <c r="G327" s="106">
        <v>3.294</v>
      </c>
      <c r="H327" s="101"/>
      <c r="I327" s="101"/>
      <c r="J327" s="101"/>
      <c r="K327" s="101"/>
      <c r="L327" s="10"/>
    </row>
    <row r="328" spans="1:12" ht="19.899999999999999" customHeight="1" x14ac:dyDescent="0.25">
      <c r="A328" s="8" t="s">
        <v>264</v>
      </c>
      <c r="B328" s="105">
        <v>0</v>
      </c>
      <c r="C328" s="105">
        <v>0</v>
      </c>
      <c r="D328" s="105">
        <v>0</v>
      </c>
      <c r="E328" s="105">
        <v>0</v>
      </c>
      <c r="F328" s="105">
        <v>0</v>
      </c>
      <c r="G328" s="105">
        <v>0</v>
      </c>
      <c r="H328" s="103"/>
      <c r="I328" s="103"/>
      <c r="J328" s="103"/>
      <c r="K328" s="103"/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6">
        <v>0</v>
      </c>
      <c r="F329" s="106">
        <v>0</v>
      </c>
      <c r="G329" s="106">
        <v>0</v>
      </c>
      <c r="H329" s="101"/>
      <c r="I329" s="101"/>
      <c r="J329" s="101"/>
      <c r="K329" s="101"/>
      <c r="L329" s="11"/>
    </row>
    <row r="330" spans="1:12" ht="19.899999999999999" customHeight="1" x14ac:dyDescent="0.25">
      <c r="A330" s="8" t="s">
        <v>266</v>
      </c>
      <c r="B330" s="107">
        <v>-156.048</v>
      </c>
      <c r="C330" s="107">
        <v>-112.274</v>
      </c>
      <c r="D330" s="107">
        <v>-40.811</v>
      </c>
      <c r="E330" s="107">
        <v>-56.497999999999998</v>
      </c>
      <c r="F330" s="107">
        <v>-71.917000000000002</v>
      </c>
      <c r="G330" s="107">
        <v>-41.258000000000003</v>
      </c>
      <c r="H330" s="103"/>
      <c r="I330" s="103"/>
      <c r="J330" s="103"/>
      <c r="K330" s="103"/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-98</v>
      </c>
      <c r="C332" s="105">
        <v>-91</v>
      </c>
      <c r="D332" s="105">
        <v>-84</v>
      </c>
      <c r="E332" s="105">
        <v>-46</v>
      </c>
      <c r="F332" s="105">
        <v>0</v>
      </c>
      <c r="G332" s="105">
        <v>0</v>
      </c>
      <c r="H332" s="103"/>
      <c r="I332" s="103"/>
      <c r="J332" s="103"/>
      <c r="K332" s="103"/>
      <c r="L332" s="9"/>
    </row>
    <row r="333" spans="1:12" ht="19.899999999999999" customHeight="1" x14ac:dyDescent="0.25">
      <c r="A333" s="6" t="s">
        <v>268</v>
      </c>
      <c r="B333" s="106">
        <v>-62.546999999999997</v>
      </c>
      <c r="C333" s="106">
        <v>-54.942</v>
      </c>
      <c r="D333" s="106">
        <v>-28.731999999999999</v>
      </c>
      <c r="E333" s="106">
        <v>-3.984</v>
      </c>
      <c r="F333" s="106">
        <v>0</v>
      </c>
      <c r="G333" s="106">
        <v>81.031999999999996</v>
      </c>
      <c r="H333" s="101"/>
      <c r="I333" s="101"/>
      <c r="J333" s="101"/>
      <c r="K333" s="101"/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-845</v>
      </c>
      <c r="G334" s="105">
        <v>1.393</v>
      </c>
      <c r="H334" s="103"/>
      <c r="I334" s="103"/>
      <c r="J334" s="103"/>
      <c r="K334" s="103"/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0</v>
      </c>
      <c r="D335" s="106">
        <v>0</v>
      </c>
      <c r="E335" s="106">
        <v>0</v>
      </c>
      <c r="F335" s="106">
        <v>0</v>
      </c>
      <c r="G335" s="106">
        <v>0</v>
      </c>
      <c r="H335" s="101"/>
      <c r="I335" s="101"/>
      <c r="J335" s="101"/>
      <c r="K335" s="101"/>
      <c r="L335" s="11"/>
    </row>
    <row r="336" spans="1:12" ht="19.899999999999999" customHeight="1" x14ac:dyDescent="0.25">
      <c r="A336" s="8" t="s">
        <v>271</v>
      </c>
      <c r="B336" s="107">
        <v>-62.645000000000003</v>
      </c>
      <c r="C336" s="107">
        <v>-55.033000000000001</v>
      </c>
      <c r="D336" s="107">
        <v>-28.815999999999999</v>
      </c>
      <c r="E336" s="107">
        <v>-4.03</v>
      </c>
      <c r="F336" s="107">
        <v>-845</v>
      </c>
      <c r="G336" s="107">
        <v>82.424999999999997</v>
      </c>
      <c r="H336" s="103"/>
      <c r="I336" s="103"/>
      <c r="J336" s="103"/>
      <c r="K336" s="103"/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-204.18100000000001</v>
      </c>
      <c r="C338" s="107">
        <v>168.88</v>
      </c>
      <c r="D338" s="107">
        <v>181.23400000000001</v>
      </c>
      <c r="E338" s="107">
        <v>-118.491</v>
      </c>
      <c r="F338" s="107">
        <v>100.41800000000001</v>
      </c>
      <c r="G338" s="107">
        <v>81.301000000000002</v>
      </c>
      <c r="H338" s="103"/>
      <c r="I338" s="103"/>
      <c r="J338" s="103"/>
      <c r="K338" s="103"/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0</v>
      </c>
      <c r="C341" s="106">
        <v>0</v>
      </c>
      <c r="D341" s="106">
        <v>0</v>
      </c>
      <c r="E341" s="106">
        <v>0</v>
      </c>
      <c r="F341" s="106">
        <v>0</v>
      </c>
      <c r="G341" s="106">
        <v>0</v>
      </c>
      <c r="H341" s="101"/>
      <c r="I341" s="101"/>
      <c r="J341" s="101"/>
      <c r="K341" s="101"/>
      <c r="L341" s="10"/>
    </row>
    <row r="342" spans="1:13" ht="19.899999999999999" customHeight="1" x14ac:dyDescent="0.25">
      <c r="A342" s="8" t="s">
        <v>274</v>
      </c>
      <c r="B342" s="105">
        <v>4</v>
      </c>
      <c r="C342" s="105">
        <v>283</v>
      </c>
      <c r="D342" s="105">
        <v>812</v>
      </c>
      <c r="E342" s="105">
        <v>0</v>
      </c>
      <c r="F342" s="105">
        <v>5.3890000000000002</v>
      </c>
      <c r="G342" s="105">
        <v>7.1879999999999997</v>
      </c>
      <c r="H342" s="103"/>
      <c r="I342" s="103"/>
      <c r="J342" s="103"/>
      <c r="K342" s="103"/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1"/>
      <c r="I343" s="101"/>
      <c r="J343" s="101"/>
      <c r="K343" s="101"/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3"/>
      <c r="I344" s="103"/>
      <c r="J344" s="103"/>
      <c r="K344" s="103"/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1"/>
      <c r="I345" s="101"/>
      <c r="J345" s="101"/>
      <c r="K345" s="101"/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340</v>
      </c>
      <c r="C352" s="97" t="s">
        <v>340</v>
      </c>
      <c r="D352" s="97" t="s">
        <v>340</v>
      </c>
      <c r="E352" s="97" t="s">
        <v>340</v>
      </c>
      <c r="F352" s="97" t="s">
        <v>340</v>
      </c>
      <c r="G352" s="97" t="s">
        <v>340</v>
      </c>
      <c r="H352" s="97" t="s">
        <v>340</v>
      </c>
      <c r="I352" s="97" t="s">
        <v>340</v>
      </c>
      <c r="J352" s="97" t="s">
        <v>340</v>
      </c>
      <c r="K352" s="97" t="s">
        <v>340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6" t="s">
        <v>3834</v>
      </c>
      <c r="E355" s="106" t="s">
        <v>3835</v>
      </c>
      <c r="F355" s="106" t="s">
        <v>3836</v>
      </c>
      <c r="G355" s="106">
        <v>0</v>
      </c>
      <c r="H355" s="101"/>
      <c r="I355" s="101"/>
      <c r="J355" s="101"/>
      <c r="K355" s="101"/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20.619</v>
      </c>
      <c r="E356" s="105">
        <v>34.947000000000003</v>
      </c>
      <c r="F356" s="105">
        <v>1.58</v>
      </c>
      <c r="G356" s="105">
        <v>0</v>
      </c>
      <c r="H356" s="103"/>
      <c r="I356" s="103"/>
      <c r="J356" s="103"/>
      <c r="K356" s="103"/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6.4109999999999996</v>
      </c>
      <c r="E357" s="106">
        <v>6.8140000000000001</v>
      </c>
      <c r="F357" s="106">
        <v>7.9989999999999997</v>
      </c>
      <c r="G357" s="106">
        <v>0</v>
      </c>
      <c r="H357" s="101"/>
      <c r="I357" s="101"/>
      <c r="J357" s="101"/>
      <c r="K357" s="101"/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5" t="s">
        <v>3862</v>
      </c>
      <c r="E358" s="105" t="s">
        <v>3863</v>
      </c>
      <c r="F358" s="105" t="s">
        <v>3864</v>
      </c>
      <c r="G358" s="105">
        <v>0</v>
      </c>
      <c r="H358" s="103"/>
      <c r="I358" s="103"/>
      <c r="J358" s="103"/>
      <c r="K358" s="103"/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7">
        <v>614.92499999999995</v>
      </c>
      <c r="E360" s="107">
        <v>533.86099999999999</v>
      </c>
      <c r="F360" s="107">
        <v>549.38800000000003</v>
      </c>
      <c r="G360" s="107">
        <v>0</v>
      </c>
      <c r="H360" s="103"/>
      <c r="I360" s="103"/>
      <c r="J360" s="103"/>
      <c r="K360" s="103"/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5">
        <v>372.95</v>
      </c>
      <c r="E362" s="105">
        <v>322.07799999999997</v>
      </c>
      <c r="F362" s="105">
        <v>318.49099999999999</v>
      </c>
      <c r="G362" s="105">
        <v>0</v>
      </c>
      <c r="H362" s="103"/>
      <c r="I362" s="103"/>
      <c r="J362" s="103"/>
      <c r="K362" s="103"/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6">
        <v>0</v>
      </c>
      <c r="H363" s="101"/>
      <c r="I363" s="101"/>
      <c r="J363" s="101"/>
      <c r="K363" s="101"/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5">
        <v>13.829000000000001</v>
      </c>
      <c r="E364" s="105">
        <v>23.324999999999999</v>
      </c>
      <c r="F364" s="105">
        <v>0</v>
      </c>
      <c r="G364" s="105">
        <v>0</v>
      </c>
      <c r="H364" s="103"/>
      <c r="I364" s="103"/>
      <c r="J364" s="103"/>
      <c r="K364" s="103"/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1"/>
      <c r="I365" s="101"/>
      <c r="J365" s="101"/>
      <c r="K365" s="101"/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3"/>
      <c r="I366" s="103"/>
      <c r="J366" s="103"/>
      <c r="K366" s="103"/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6">
        <v>52.283999999999999</v>
      </c>
      <c r="E367" s="106">
        <v>42.151000000000003</v>
      </c>
      <c r="F367" s="106">
        <v>47.709000000000003</v>
      </c>
      <c r="G367" s="106">
        <v>0</v>
      </c>
      <c r="H367" s="101"/>
      <c r="I367" s="101"/>
      <c r="J367" s="101"/>
      <c r="K367" s="101"/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5">
        <v>62.073999999999998</v>
      </c>
      <c r="E368" s="105">
        <v>54.953000000000003</v>
      </c>
      <c r="F368" s="105">
        <v>56.271999999999998</v>
      </c>
      <c r="G368" s="105">
        <v>0</v>
      </c>
      <c r="H368" s="103"/>
      <c r="I368" s="103"/>
      <c r="J368" s="103"/>
      <c r="K368" s="103"/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113.788</v>
      </c>
      <c r="E369" s="106">
        <v>91.353999999999999</v>
      </c>
      <c r="F369" s="106">
        <v>126.916</v>
      </c>
      <c r="G369" s="106">
        <v>0</v>
      </c>
      <c r="H369" s="101"/>
      <c r="I369" s="101"/>
      <c r="J369" s="101"/>
      <c r="K369" s="101"/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3"/>
      <c r="I370" s="103"/>
      <c r="J370" s="103"/>
      <c r="K370" s="103"/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1"/>
      <c r="I371" s="101"/>
      <c r="J371" s="101"/>
      <c r="K371" s="101"/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614.92499999999995</v>
      </c>
      <c r="E373" s="104">
        <v>533.86099999999999</v>
      </c>
      <c r="F373" s="104">
        <v>549.38800000000003</v>
      </c>
      <c r="G373" s="104">
        <v>0</v>
      </c>
      <c r="H373" s="101"/>
      <c r="I373" s="101"/>
      <c r="J373" s="101"/>
      <c r="K373" s="101"/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28.366</v>
      </c>
      <c r="C375" s="106">
        <v>28.59</v>
      </c>
      <c r="D375" s="106">
        <v>37.817</v>
      </c>
      <c r="E375" s="106">
        <v>33.250999999999998</v>
      </c>
      <c r="F375" s="106">
        <v>30.887</v>
      </c>
      <c r="G375" s="106">
        <v>28.138999999999999</v>
      </c>
      <c r="H375" s="101"/>
      <c r="I375" s="101"/>
      <c r="J375" s="101"/>
      <c r="K375" s="101"/>
      <c r="L375" s="10"/>
    </row>
    <row r="376" spans="1:13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3"/>
      <c r="I376" s="103"/>
      <c r="J376" s="103"/>
      <c r="K376" s="103"/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6">
        <v>0</v>
      </c>
      <c r="H377" s="101"/>
      <c r="I377" s="101"/>
      <c r="J377" s="101"/>
      <c r="K377" s="101"/>
      <c r="L377" s="10"/>
    </row>
    <row r="378" spans="1:13" ht="19.899999999999999" customHeight="1" x14ac:dyDescent="0.25">
      <c r="A378" s="8" t="s">
        <v>299</v>
      </c>
      <c r="B378" s="105">
        <v>15.102</v>
      </c>
      <c r="C378" s="105">
        <v>24.919</v>
      </c>
      <c r="D378" s="105">
        <v>8.0660000000000007</v>
      </c>
      <c r="E378" s="105">
        <v>7.7359999999999998</v>
      </c>
      <c r="F378" s="105">
        <v>9.8859999999999992</v>
      </c>
      <c r="G378" s="105">
        <v>5.899</v>
      </c>
      <c r="H378" s="103"/>
      <c r="I378" s="103"/>
      <c r="J378" s="103"/>
      <c r="K378" s="103"/>
      <c r="L378" s="9"/>
    </row>
    <row r="379" spans="1:13" ht="19.899999999999999" customHeight="1" x14ac:dyDescent="0.25">
      <c r="A379" s="6" t="s">
        <v>300</v>
      </c>
      <c r="B379" s="106">
        <v>19.516999999999999</v>
      </c>
      <c r="C379" s="106">
        <v>4.899</v>
      </c>
      <c r="D379" s="106">
        <v>-8.6790000000000003</v>
      </c>
      <c r="E379" s="106">
        <v>8.2520000000000007</v>
      </c>
      <c r="F379" s="106">
        <v>28.966000000000001</v>
      </c>
      <c r="G379" s="106">
        <v>-13.499000000000001</v>
      </c>
      <c r="H379" s="101"/>
      <c r="I379" s="101"/>
      <c r="J379" s="101"/>
      <c r="K379" s="101"/>
      <c r="L379" s="10"/>
    </row>
    <row r="380" spans="1:13" ht="19.899999999999999" customHeight="1" x14ac:dyDescent="0.25">
      <c r="A380" s="8" t="s">
        <v>301</v>
      </c>
      <c r="B380" s="105">
        <v>2.4569999999999999</v>
      </c>
      <c r="C380" s="105">
        <v>2.2949999999999999</v>
      </c>
      <c r="D380" s="105">
        <v>2.1589999999999998</v>
      </c>
      <c r="E380" s="105">
        <v>2.13</v>
      </c>
      <c r="F380" s="105">
        <v>1.9790000000000001</v>
      </c>
      <c r="G380" s="105">
        <v>0</v>
      </c>
      <c r="H380" s="103"/>
      <c r="I380" s="103"/>
      <c r="J380" s="103"/>
      <c r="K380" s="103"/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340</v>
      </c>
      <c r="C387" s="97" t="s">
        <v>340</v>
      </c>
      <c r="D387" s="97" t="s">
        <v>340</v>
      </c>
      <c r="E387" s="97" t="s">
        <v>340</v>
      </c>
      <c r="F387" s="97" t="s">
        <v>340</v>
      </c>
      <c r="G387" s="97" t="s">
        <v>340</v>
      </c>
      <c r="H387" s="97" t="s">
        <v>340</v>
      </c>
      <c r="I387" s="97" t="s">
        <v>340</v>
      </c>
      <c r="J387" s="97" t="s">
        <v>340</v>
      </c>
      <c r="K387" s="97" t="s">
        <v>340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200.02500000000001</v>
      </c>
      <c r="C390" s="106">
        <v>210.53</v>
      </c>
      <c r="D390" s="106">
        <v>222.315</v>
      </c>
      <c r="E390" s="106">
        <v>231.803</v>
      </c>
      <c r="F390" s="106">
        <v>233.249</v>
      </c>
      <c r="G390" s="106">
        <v>233.28399999999999</v>
      </c>
      <c r="H390" s="101"/>
      <c r="I390" s="101"/>
      <c r="J390" s="101"/>
      <c r="K390" s="101"/>
      <c r="L390" s="10"/>
    </row>
    <row r="391" spans="1:12" ht="19.899999999999999" customHeight="1" x14ac:dyDescent="0.25">
      <c r="A391" s="8" t="s">
        <v>305</v>
      </c>
      <c r="B391" s="105">
        <v>200.02500000000001</v>
      </c>
      <c r="C391" s="105">
        <v>210.53</v>
      </c>
      <c r="D391" s="105">
        <v>222.315</v>
      </c>
      <c r="E391" s="105">
        <v>231.803</v>
      </c>
      <c r="F391" s="105">
        <v>233.249</v>
      </c>
      <c r="G391" s="105">
        <v>233.28399999999999</v>
      </c>
      <c r="H391" s="103"/>
      <c r="I391" s="103"/>
      <c r="J391" s="103"/>
      <c r="K391" s="103"/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1"/>
      <c r="I392" s="101"/>
      <c r="J392" s="101"/>
      <c r="K392" s="101"/>
      <c r="L392" s="11"/>
    </row>
    <row r="393" spans="1:12" ht="19.899999999999999" customHeight="1" x14ac:dyDescent="0.25">
      <c r="A393" s="8" t="s">
        <v>307</v>
      </c>
      <c r="B393" s="105">
        <v>9</v>
      </c>
      <c r="C393" s="105">
        <v>9</v>
      </c>
      <c r="D393" s="105">
        <v>9</v>
      </c>
      <c r="E393" s="105">
        <v>9</v>
      </c>
      <c r="F393" s="105">
        <v>9</v>
      </c>
      <c r="G393" s="105">
        <v>9</v>
      </c>
      <c r="H393" s="103"/>
      <c r="I393" s="103"/>
      <c r="J393" s="103"/>
      <c r="K393" s="103"/>
      <c r="L393" s="12"/>
    </row>
    <row r="394" spans="1:12" ht="19.899999999999999" customHeight="1" x14ac:dyDescent="0.25">
      <c r="A394" s="6" t="s">
        <v>308</v>
      </c>
      <c r="B394" s="106">
        <v>330.10300000000001</v>
      </c>
      <c r="C394" s="106">
        <v>313.92899999999997</v>
      </c>
      <c r="D394" s="106">
        <v>279.00900000000001</v>
      </c>
      <c r="E394" s="106">
        <v>110.863</v>
      </c>
      <c r="F394" s="106">
        <v>114.242</v>
      </c>
      <c r="G394" s="106">
        <v>119.337</v>
      </c>
      <c r="H394" s="101"/>
      <c r="I394" s="101"/>
      <c r="J394" s="101"/>
      <c r="K394" s="101"/>
      <c r="L394" s="10"/>
    </row>
    <row r="395" spans="1:12" ht="19.899999999999999" customHeight="1" x14ac:dyDescent="0.25">
      <c r="A395" s="8" t="s">
        <v>309</v>
      </c>
      <c r="B395" s="105">
        <v>32.607999999999997</v>
      </c>
      <c r="C395" s="105">
        <v>24.678000000000001</v>
      </c>
      <c r="D395" s="105">
        <v>19.013999999999999</v>
      </c>
      <c r="E395" s="105">
        <v>6.423</v>
      </c>
      <c r="F395" s="105">
        <v>8.2430000000000003</v>
      </c>
      <c r="G395" s="105">
        <v>7.8860000000000001</v>
      </c>
      <c r="H395" s="103"/>
      <c r="I395" s="103"/>
      <c r="J395" s="103"/>
      <c r="K395" s="103"/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1"/>
      <c r="I396" s="101"/>
      <c r="J396" s="101"/>
      <c r="K396" s="101"/>
      <c r="L396" s="11"/>
    </row>
    <row r="397" spans="1:12" ht="19.899999999999999" customHeight="1" x14ac:dyDescent="0.25">
      <c r="A397" s="8" t="s">
        <v>311</v>
      </c>
      <c r="B397" s="105">
        <v>8.5500000000000007</v>
      </c>
      <c r="C397" s="105">
        <v>8.49</v>
      </c>
      <c r="D397" s="105">
        <v>8.09</v>
      </c>
      <c r="E397" s="105">
        <v>7.7050000000000001</v>
      </c>
      <c r="F397" s="105">
        <v>6.4329999999999998</v>
      </c>
      <c r="G397" s="105">
        <v>1.018</v>
      </c>
      <c r="H397" s="103"/>
      <c r="I397" s="103"/>
      <c r="J397" s="103"/>
      <c r="K397" s="103"/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6">
        <v>0</v>
      </c>
      <c r="H398" s="101"/>
      <c r="I398" s="101"/>
      <c r="J398" s="101"/>
      <c r="K398" s="101"/>
      <c r="L398" s="11"/>
    </row>
    <row r="399" spans="1:12" ht="19.899999999999999" customHeight="1" x14ac:dyDescent="0.25">
      <c r="A399" s="8" t="s">
        <v>313</v>
      </c>
      <c r="B399" s="105">
        <v>19.516999999999999</v>
      </c>
      <c r="C399" s="105">
        <v>4.899</v>
      </c>
      <c r="D399" s="105">
        <v>-8.6790000000000003</v>
      </c>
      <c r="E399" s="105">
        <v>8.2520000000000007</v>
      </c>
      <c r="F399" s="105">
        <v>28.966000000000001</v>
      </c>
      <c r="G399" s="105">
        <v>-13.499000000000001</v>
      </c>
      <c r="H399" s="103"/>
      <c r="I399" s="103"/>
      <c r="J399" s="103"/>
      <c r="K399" s="103"/>
      <c r="L399" s="9"/>
    </row>
    <row r="400" spans="1:12" ht="19.899999999999999" customHeight="1" x14ac:dyDescent="0.25">
      <c r="A400" s="6" t="s">
        <v>314</v>
      </c>
      <c r="B400" s="106">
        <v>85.561999999999998</v>
      </c>
      <c r="C400" s="106">
        <v>75.451999999999998</v>
      </c>
      <c r="D400" s="106">
        <v>50.877000000000002</v>
      </c>
      <c r="E400" s="106">
        <v>74.923000000000002</v>
      </c>
      <c r="F400" s="106">
        <v>77.653999999999996</v>
      </c>
      <c r="G400" s="106">
        <v>106.489</v>
      </c>
      <c r="H400" s="101"/>
      <c r="I400" s="101"/>
      <c r="J400" s="101"/>
      <c r="K400" s="101"/>
      <c r="L400" s="10"/>
    </row>
    <row r="401" spans="1:12" ht="19.899999999999999" customHeight="1" x14ac:dyDescent="0.25">
      <c r="A401" s="8" t="s">
        <v>315</v>
      </c>
      <c r="B401" s="105">
        <v>2.4569999999999999</v>
      </c>
      <c r="C401" s="105">
        <v>2.2949999999999999</v>
      </c>
      <c r="D401" s="105">
        <v>2.1589999999999998</v>
      </c>
      <c r="E401" s="105">
        <v>2.13</v>
      </c>
      <c r="F401" s="105">
        <v>1.9790000000000001</v>
      </c>
      <c r="G401" s="105">
        <v>0</v>
      </c>
      <c r="H401" s="103"/>
      <c r="I401" s="103"/>
      <c r="J401" s="103"/>
      <c r="K401" s="103"/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6">
        <v>0</v>
      </c>
      <c r="F402" s="106">
        <v>0</v>
      </c>
      <c r="G402" s="106">
        <v>0</v>
      </c>
      <c r="H402" s="101"/>
      <c r="I402" s="101"/>
      <c r="J402" s="101"/>
      <c r="K402" s="101"/>
      <c r="L402" s="11"/>
    </row>
    <row r="403" spans="1:12" ht="19.899999999999999" customHeight="1" x14ac:dyDescent="0.25">
      <c r="A403" s="8" t="s">
        <v>317</v>
      </c>
      <c r="B403" s="105">
        <v>196.51</v>
      </c>
      <c r="C403" s="105">
        <v>158.94499999999999</v>
      </c>
      <c r="D403" s="105">
        <v>128.69499999999999</v>
      </c>
      <c r="E403" s="105">
        <v>217.71799999999999</v>
      </c>
      <c r="F403" s="105">
        <v>159.26900000000001</v>
      </c>
      <c r="G403" s="105">
        <v>160.24199999999999</v>
      </c>
      <c r="H403" s="103"/>
      <c r="I403" s="103"/>
      <c r="J403" s="103"/>
      <c r="K403" s="103"/>
      <c r="L403" s="9"/>
    </row>
    <row r="404" spans="1:12" ht="19.899999999999999" customHeight="1" x14ac:dyDescent="0.25">
      <c r="A404" s="6" t="s">
        <v>318</v>
      </c>
      <c r="B404" s="106">
        <v>45.707999999999998</v>
      </c>
      <c r="C404" s="106">
        <v>45.137</v>
      </c>
      <c r="D404" s="106">
        <v>36.078000000000003</v>
      </c>
      <c r="E404" s="106">
        <v>52.997999999999998</v>
      </c>
      <c r="F404" s="106">
        <v>43.445999999999998</v>
      </c>
      <c r="G404" s="106">
        <v>41.027000000000001</v>
      </c>
      <c r="H404" s="101"/>
      <c r="I404" s="101"/>
      <c r="J404" s="101"/>
      <c r="K404" s="101"/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3"/>
      <c r="I405" s="103"/>
      <c r="J405" s="103"/>
      <c r="K405" s="103"/>
      <c r="L405" s="12"/>
    </row>
    <row r="406" spans="1:12" ht="19.899999999999999" customHeight="1" x14ac:dyDescent="0.25">
      <c r="A406" s="6" t="s">
        <v>320</v>
      </c>
      <c r="B406" s="106">
        <v>45.811</v>
      </c>
      <c r="C406" s="106">
        <v>36.314</v>
      </c>
      <c r="D406" s="106">
        <v>37.015999999999998</v>
      </c>
      <c r="E406" s="106">
        <v>36.707999999999998</v>
      </c>
      <c r="F406" s="106">
        <v>31.850999999999999</v>
      </c>
      <c r="G406" s="106">
        <v>31.274999999999999</v>
      </c>
      <c r="H406" s="101"/>
      <c r="I406" s="101"/>
      <c r="J406" s="101"/>
      <c r="K406" s="101"/>
      <c r="L406" s="10"/>
    </row>
    <row r="407" spans="1:12" ht="19.899999999999999" customHeight="1" x14ac:dyDescent="0.25">
      <c r="A407" s="8" t="s">
        <v>321</v>
      </c>
      <c r="B407" s="105">
        <v>0</v>
      </c>
      <c r="C407" s="105">
        <v>0</v>
      </c>
      <c r="D407" s="105">
        <v>0</v>
      </c>
      <c r="E407" s="105">
        <v>0</v>
      </c>
      <c r="F407" s="105">
        <v>0</v>
      </c>
      <c r="G407" s="105">
        <v>0</v>
      </c>
      <c r="H407" s="103"/>
      <c r="I407" s="103"/>
      <c r="J407" s="103"/>
      <c r="K407" s="103"/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1"/>
      <c r="I408" s="101"/>
      <c r="J408" s="101"/>
      <c r="K408" s="101"/>
      <c r="L408" s="11"/>
    </row>
    <row r="409" spans="1:12" ht="19.899999999999999" customHeight="1" x14ac:dyDescent="0.25">
      <c r="A409" s="8" t="s">
        <v>323</v>
      </c>
      <c r="B409" s="105" t="s">
        <v>3844</v>
      </c>
      <c r="C409" s="105" t="s">
        <v>3845</v>
      </c>
      <c r="D409" s="105" t="s">
        <v>3846</v>
      </c>
      <c r="E409" s="105" t="s">
        <v>2810</v>
      </c>
      <c r="F409" s="105" t="s">
        <v>3847</v>
      </c>
      <c r="G409" s="105" t="s">
        <v>3848</v>
      </c>
      <c r="H409" s="103"/>
      <c r="I409" s="103"/>
      <c r="J409" s="103"/>
      <c r="K409" s="103"/>
      <c r="L409" s="12"/>
    </row>
    <row r="410" spans="1:12" ht="19.899999999999999" customHeight="1" x14ac:dyDescent="0.25">
      <c r="A410" s="6" t="s">
        <v>324</v>
      </c>
      <c r="B410" s="106">
        <v>8</v>
      </c>
      <c r="C410" s="106">
        <v>13</v>
      </c>
      <c r="D410" s="106">
        <v>13</v>
      </c>
      <c r="E410" s="106">
        <v>8</v>
      </c>
      <c r="F410" s="106">
        <v>9</v>
      </c>
      <c r="G410" s="106">
        <v>2</v>
      </c>
      <c r="H410" s="101"/>
      <c r="I410" s="101"/>
      <c r="J410" s="101"/>
      <c r="K410" s="101"/>
      <c r="L410" s="11"/>
    </row>
    <row r="411" spans="1:12" ht="19.899999999999999" customHeight="1" x14ac:dyDescent="0.25">
      <c r="A411" s="8" t="s">
        <v>325</v>
      </c>
      <c r="B411" s="105">
        <v>388</v>
      </c>
      <c r="C411" s="105">
        <v>408</v>
      </c>
      <c r="D411" s="105">
        <v>297</v>
      </c>
      <c r="E411" s="105">
        <v>284</v>
      </c>
      <c r="F411" s="105">
        <v>330</v>
      </c>
      <c r="G411" s="105">
        <v>0</v>
      </c>
      <c r="H411" s="103"/>
      <c r="I411" s="103"/>
      <c r="J411" s="103"/>
      <c r="K411" s="103"/>
      <c r="L411" s="9"/>
    </row>
    <row r="412" spans="1:12" ht="19.899999999999999" customHeight="1" x14ac:dyDescent="0.25">
      <c r="A412" s="6" t="s">
        <v>326</v>
      </c>
      <c r="B412" s="106">
        <v>375</v>
      </c>
      <c r="C412" s="106">
        <v>409</v>
      </c>
      <c r="D412" s="106">
        <v>312</v>
      </c>
      <c r="E412" s="106">
        <v>263</v>
      </c>
      <c r="F412" s="106">
        <v>328</v>
      </c>
      <c r="G412" s="106">
        <v>0</v>
      </c>
      <c r="H412" s="101"/>
      <c r="I412" s="101"/>
      <c r="J412" s="101"/>
      <c r="K412" s="101"/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3"/>
      <c r="I413" s="103"/>
      <c r="J413" s="103"/>
      <c r="K413" s="103"/>
      <c r="L413" s="12"/>
    </row>
    <row r="414" spans="1:12" ht="19.899999999999999" customHeight="1" x14ac:dyDescent="0.25">
      <c r="A414" s="6" t="s">
        <v>328</v>
      </c>
      <c r="B414" s="106">
        <v>337.673</v>
      </c>
      <c r="C414" s="106">
        <v>336.00400000000002</v>
      </c>
      <c r="D414" s="106">
        <v>259.14800000000002</v>
      </c>
      <c r="E414" s="106">
        <v>361.96100000000001</v>
      </c>
      <c r="F414" s="106">
        <v>271.714</v>
      </c>
      <c r="G414" s="106">
        <v>262.44299999999998</v>
      </c>
      <c r="H414" s="101"/>
      <c r="I414" s="101"/>
      <c r="J414" s="101"/>
      <c r="K414" s="101"/>
      <c r="L414" s="10"/>
    </row>
    <row r="415" spans="1:12" ht="19.899999999999999" customHeight="1" x14ac:dyDescent="0.25">
      <c r="A415" s="8" t="s">
        <v>329</v>
      </c>
      <c r="B415" s="105">
        <v>100.60599999999999</v>
      </c>
      <c r="C415" s="105">
        <v>145.27199999999999</v>
      </c>
      <c r="D415" s="105">
        <v>66.402000000000001</v>
      </c>
      <c r="E415" s="105">
        <v>169.37700000000001</v>
      </c>
      <c r="F415" s="105">
        <v>162.03700000000001</v>
      </c>
      <c r="G415" s="105">
        <v>114.355</v>
      </c>
      <c r="H415" s="103"/>
      <c r="I415" s="103"/>
      <c r="J415" s="103"/>
      <c r="K415" s="103"/>
      <c r="L415" s="9"/>
    </row>
    <row r="416" spans="1:12" ht="19.899999999999999" customHeight="1" x14ac:dyDescent="0.25">
      <c r="A416" s="6" t="s">
        <v>330</v>
      </c>
      <c r="B416" s="106">
        <v>52.529000000000003</v>
      </c>
      <c r="C416" s="106">
        <v>51.966000000000001</v>
      </c>
      <c r="D416" s="106">
        <v>23.266999999999999</v>
      </c>
      <c r="E416" s="106">
        <v>39.872999999999998</v>
      </c>
      <c r="F416" s="106">
        <v>44.069000000000003</v>
      </c>
      <c r="G416" s="106">
        <v>14.468</v>
      </c>
      <c r="H416" s="101"/>
      <c r="I416" s="101"/>
      <c r="J416" s="101"/>
      <c r="K416" s="101"/>
      <c r="L416" s="10"/>
    </row>
    <row r="417" spans="1:12" ht="19.899999999999999" customHeight="1" x14ac:dyDescent="0.25">
      <c r="A417" s="8" t="s">
        <v>331</v>
      </c>
      <c r="B417" s="105">
        <v>23.861000000000001</v>
      </c>
      <c r="C417" s="105">
        <v>29.55</v>
      </c>
      <c r="D417" s="105">
        <v>24.355</v>
      </c>
      <c r="E417" s="105">
        <v>28.872</v>
      </c>
      <c r="F417" s="105">
        <v>0</v>
      </c>
      <c r="G417" s="105">
        <v>0</v>
      </c>
      <c r="H417" s="103"/>
      <c r="I417" s="103"/>
      <c r="J417" s="103"/>
      <c r="K417" s="103"/>
      <c r="L417" s="9"/>
    </row>
    <row r="418" spans="1:12" ht="19.899999999999999" customHeight="1" x14ac:dyDescent="0.25">
      <c r="A418" s="6" t="s">
        <v>332</v>
      </c>
      <c r="B418" s="106">
        <v>55.253</v>
      </c>
      <c r="C418" s="106">
        <v>24.210999999999999</v>
      </c>
      <c r="D418" s="106">
        <v>31.41</v>
      </c>
      <c r="E418" s="106">
        <v>40.237000000000002</v>
      </c>
      <c r="F418" s="106">
        <v>108.003</v>
      </c>
      <c r="G418" s="106">
        <v>0</v>
      </c>
      <c r="H418" s="101"/>
      <c r="I418" s="101"/>
      <c r="J418" s="101"/>
      <c r="K418" s="101"/>
      <c r="L418" s="10"/>
    </row>
    <row r="419" spans="1:12" ht="19.899999999999999" customHeight="1" x14ac:dyDescent="0.25">
      <c r="A419" s="8" t="s">
        <v>333</v>
      </c>
      <c r="B419" s="105">
        <v>3.1720000000000002</v>
      </c>
      <c r="C419" s="105">
        <v>7.27</v>
      </c>
      <c r="D419" s="105">
        <v>4.8810000000000002</v>
      </c>
      <c r="E419" s="105">
        <v>7.5819999999999999</v>
      </c>
      <c r="F419" s="105">
        <v>11.496</v>
      </c>
      <c r="G419" s="105">
        <v>0</v>
      </c>
      <c r="H419" s="103"/>
      <c r="I419" s="103"/>
      <c r="J419" s="103"/>
      <c r="K419" s="103"/>
      <c r="L419" s="9"/>
    </row>
    <row r="420" spans="1:12" ht="19.899999999999999" customHeight="1" x14ac:dyDescent="0.25">
      <c r="A420" s="6" t="s">
        <v>334</v>
      </c>
      <c r="B420" s="106">
        <v>214.23099999999999</v>
      </c>
      <c r="C420" s="106">
        <v>98.882999999999996</v>
      </c>
      <c r="D420" s="106">
        <v>93.155000000000001</v>
      </c>
      <c r="E420" s="106">
        <v>114.43300000000001</v>
      </c>
      <c r="F420" s="106">
        <v>356.53500000000003</v>
      </c>
      <c r="G420" s="106">
        <v>0</v>
      </c>
      <c r="H420" s="101"/>
      <c r="I420" s="101"/>
      <c r="J420" s="101"/>
      <c r="K420" s="101"/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3"/>
      <c r="I421" s="103"/>
      <c r="J421" s="103"/>
      <c r="K421" s="103"/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1"/>
      <c r="I422" s="101"/>
      <c r="J422" s="101"/>
      <c r="K422" s="101"/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1" max="21" width="12.1406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5570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337</v>
      </c>
      <c r="C5" s="97" t="s">
        <v>337</v>
      </c>
      <c r="D5" s="97" t="s">
        <v>337</v>
      </c>
      <c r="E5" s="97" t="s">
        <v>337</v>
      </c>
      <c r="F5" s="97" t="s">
        <v>337</v>
      </c>
      <c r="G5" s="97" t="s">
        <v>337</v>
      </c>
      <c r="H5" s="97" t="s">
        <v>337</v>
      </c>
      <c r="I5" s="97" t="s">
        <v>337</v>
      </c>
      <c r="J5" s="97" t="s">
        <v>337</v>
      </c>
      <c r="K5" s="97" t="s">
        <v>339</v>
      </c>
      <c r="L5" s="2"/>
      <c r="N5" s="4" t="s">
        <v>344</v>
      </c>
      <c r="O5" s="22">
        <v>4.7300000000000004</v>
      </c>
      <c r="P5" s="21">
        <v>4.79</v>
      </c>
      <c r="Q5" s="22">
        <v>5.85</v>
      </c>
      <c r="R5" s="21">
        <v>5.46</v>
      </c>
      <c r="S5" s="22">
        <v>6.25</v>
      </c>
      <c r="T5" s="21">
        <v>4.42</v>
      </c>
      <c r="U5" s="22">
        <v>2.4500000000000002</v>
      </c>
      <c r="V5" s="21">
        <v>4.26</v>
      </c>
      <c r="W5" s="22">
        <v>4.05</v>
      </c>
      <c r="X5" s="21">
        <v>4.41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1.06</v>
      </c>
      <c r="P6" s="21">
        <v>1.1200000000000001</v>
      </c>
      <c r="Q6" s="22">
        <v>0.98</v>
      </c>
      <c r="R6" s="21">
        <v>1.01</v>
      </c>
      <c r="S6" s="22">
        <v>0.92</v>
      </c>
      <c r="T6" s="21">
        <v>1.24</v>
      </c>
      <c r="U6" s="22">
        <v>0.81</v>
      </c>
      <c r="V6" s="21">
        <v>1.39</v>
      </c>
      <c r="W6" s="22">
        <v>1.35</v>
      </c>
      <c r="X6" s="21">
        <v>1.34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1244.7</v>
      </c>
      <c r="P7" s="23">
        <v>1283.3599999999999</v>
      </c>
      <c r="Q7" s="24">
        <v>1196.6600000000001</v>
      </c>
      <c r="R7" s="23">
        <v>1157.49</v>
      </c>
      <c r="S7" s="24">
        <v>1178.3800000000001</v>
      </c>
      <c r="T7" s="23">
        <v>1091.58</v>
      </c>
      <c r="U7" s="24">
        <v>1174.54</v>
      </c>
      <c r="V7" s="21">
        <v>985.23</v>
      </c>
      <c r="W7" s="22">
        <v>971.79</v>
      </c>
      <c r="X7" s="21">
        <v>909.27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144.41999999999999</v>
      </c>
      <c r="P8" s="21">
        <v>175.17</v>
      </c>
      <c r="Q8" s="22">
        <v>139.38</v>
      </c>
      <c r="R8" s="21">
        <v>133.66999999999999</v>
      </c>
      <c r="S8" s="22">
        <v>202.54</v>
      </c>
      <c r="T8" s="21">
        <v>62.52</v>
      </c>
      <c r="U8" s="22">
        <v>65.959999999999994</v>
      </c>
      <c r="V8" s="21">
        <v>167.94</v>
      </c>
      <c r="W8" s="22">
        <v>176.03</v>
      </c>
      <c r="X8" s="21">
        <v>247.45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7.22</v>
      </c>
      <c r="P9" s="21">
        <v>5.47</v>
      </c>
      <c r="Q9" s="22">
        <v>5.81</v>
      </c>
      <c r="R9" s="21">
        <v>5.24</v>
      </c>
      <c r="S9" s="22">
        <v>6.44</v>
      </c>
      <c r="T9" s="21">
        <v>3.68</v>
      </c>
      <c r="U9" s="22" t="e">
        <v>#N/A</v>
      </c>
      <c r="V9" s="21">
        <v>3.04</v>
      </c>
      <c r="W9" s="22">
        <v>2.62</v>
      </c>
      <c r="X9" s="21">
        <v>3.26</v>
      </c>
    </row>
    <row r="10" spans="1:24" ht="19.899999999999999" customHeight="1" x14ac:dyDescent="0.25">
      <c r="A10" s="6" t="s">
        <v>11</v>
      </c>
      <c r="B10" s="104" t="s">
        <v>3865</v>
      </c>
      <c r="C10" s="104" t="s">
        <v>3866</v>
      </c>
      <c r="D10" s="104" t="s">
        <v>3867</v>
      </c>
      <c r="E10" s="104" t="s">
        <v>3868</v>
      </c>
      <c r="F10" s="104" t="s">
        <v>3869</v>
      </c>
      <c r="G10" s="104" t="s">
        <v>3870</v>
      </c>
      <c r="H10" s="104" t="s">
        <v>3871</v>
      </c>
      <c r="I10" s="104">
        <v>317.31799999999998</v>
      </c>
      <c r="J10" s="104">
        <v>287.44400000000002</v>
      </c>
      <c r="K10" s="104">
        <v>287.44400000000002</v>
      </c>
      <c r="L10" s="7"/>
      <c r="N10" s="4" t="s">
        <v>349</v>
      </c>
      <c r="O10" s="22">
        <v>3.86</v>
      </c>
      <c r="P10" s="21">
        <v>4.82</v>
      </c>
      <c r="Q10" s="22">
        <v>3.23</v>
      </c>
      <c r="R10" s="21">
        <v>3.16</v>
      </c>
      <c r="S10" s="22">
        <v>4.62</v>
      </c>
      <c r="T10" s="21">
        <v>1.1000000000000001</v>
      </c>
      <c r="U10" s="22">
        <v>2.4700000000000002</v>
      </c>
      <c r="V10" s="21">
        <v>43.62</v>
      </c>
      <c r="W10" s="22">
        <v>357.71</v>
      </c>
      <c r="X10" s="21">
        <v>804.4</v>
      </c>
    </row>
    <row r="11" spans="1:24" ht="19.899999999999999" customHeight="1" x14ac:dyDescent="0.25">
      <c r="A11" s="8" t="s">
        <v>12</v>
      </c>
      <c r="B11" s="105" t="s">
        <v>3872</v>
      </c>
      <c r="C11" s="105" t="s">
        <v>3873</v>
      </c>
      <c r="D11" s="105" t="s">
        <v>3874</v>
      </c>
      <c r="E11" s="105" t="s">
        <v>3875</v>
      </c>
      <c r="F11" s="105" t="s">
        <v>3876</v>
      </c>
      <c r="G11" s="105" t="s">
        <v>3876</v>
      </c>
      <c r="H11" s="105" t="s">
        <v>3877</v>
      </c>
      <c r="I11" s="105">
        <v>287.44400000000002</v>
      </c>
      <c r="J11" s="105">
        <v>287.44400000000002</v>
      </c>
      <c r="K11" s="105">
        <v>287.44400000000002</v>
      </c>
      <c r="L11" s="9"/>
      <c r="N11" s="4" t="s">
        <v>350</v>
      </c>
      <c r="O11" s="22">
        <v>1.61</v>
      </c>
      <c r="P11" s="21">
        <v>1.44</v>
      </c>
      <c r="Q11" s="22">
        <v>1.73</v>
      </c>
      <c r="R11" s="21">
        <v>1.64</v>
      </c>
      <c r="S11" s="22">
        <v>1.69</v>
      </c>
      <c r="T11" s="21">
        <v>0.92</v>
      </c>
      <c r="U11" s="22">
        <v>2.5</v>
      </c>
      <c r="V11" s="21">
        <v>1.82</v>
      </c>
      <c r="W11" s="22">
        <v>2</v>
      </c>
      <c r="X11" s="21">
        <v>1.99</v>
      </c>
    </row>
    <row r="12" spans="1:24" ht="19.899999999999999" customHeight="1" x14ac:dyDescent="0.25">
      <c r="A12" s="6" t="s">
        <v>13</v>
      </c>
      <c r="B12" s="106" t="s">
        <v>3878</v>
      </c>
      <c r="C12" s="106" t="s">
        <v>3879</v>
      </c>
      <c r="D12" s="106" t="s">
        <v>3880</v>
      </c>
      <c r="E12" s="106" t="s">
        <v>3881</v>
      </c>
      <c r="F12" s="106" t="s">
        <v>3882</v>
      </c>
      <c r="G12" s="106" t="s">
        <v>3883</v>
      </c>
      <c r="H12" s="106" t="s">
        <v>3884</v>
      </c>
      <c r="I12" s="106">
        <v>0</v>
      </c>
      <c r="J12" s="106">
        <v>0</v>
      </c>
      <c r="K12" s="106">
        <v>0</v>
      </c>
      <c r="L12" s="11"/>
      <c r="N12" s="4" t="s">
        <v>351</v>
      </c>
      <c r="O12" s="22">
        <v>0.52</v>
      </c>
      <c r="P12" s="21">
        <v>0.52</v>
      </c>
      <c r="Q12" s="22">
        <v>0.53</v>
      </c>
      <c r="R12" s="21">
        <v>0.56000000000000005</v>
      </c>
      <c r="S12" s="22">
        <v>0.56999999999999995</v>
      </c>
      <c r="T12" s="21">
        <v>0.63</v>
      </c>
      <c r="U12" s="22">
        <v>0.75</v>
      </c>
      <c r="V12" s="21">
        <v>0.36</v>
      </c>
      <c r="W12" s="22">
        <v>0.32</v>
      </c>
      <c r="X12" s="21">
        <v>0.32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0.76</v>
      </c>
      <c r="P13" s="21">
        <v>0.76</v>
      </c>
      <c r="Q13" s="22">
        <v>0.75</v>
      </c>
      <c r="R13" s="21">
        <v>0.87</v>
      </c>
      <c r="S13" s="22">
        <v>0.79</v>
      </c>
      <c r="T13" s="21">
        <v>0.94</v>
      </c>
      <c r="U13" s="22">
        <v>1.28</v>
      </c>
      <c r="V13" s="21">
        <v>0.6</v>
      </c>
      <c r="W13" s="22">
        <v>0.5</v>
      </c>
      <c r="X13" s="21">
        <v>0.5</v>
      </c>
    </row>
    <row r="14" spans="1:24" ht="19.899999999999999" customHeight="1" x14ac:dyDescent="0.25">
      <c r="A14" s="6" t="s">
        <v>15</v>
      </c>
      <c r="B14" s="106">
        <v>575.32500000000005</v>
      </c>
      <c r="C14" s="106">
        <v>641.423</v>
      </c>
      <c r="D14" s="106">
        <v>701.45699999999999</v>
      </c>
      <c r="E14" s="106">
        <v>762.49300000000005</v>
      </c>
      <c r="F14" s="106">
        <v>853.05</v>
      </c>
      <c r="G14" s="106">
        <v>953.178</v>
      </c>
      <c r="H14" s="106" t="s">
        <v>3885</v>
      </c>
      <c r="I14" s="106">
        <v>29.873999999999999</v>
      </c>
      <c r="J14" s="106">
        <v>0</v>
      </c>
      <c r="K14" s="106">
        <v>0</v>
      </c>
      <c r="L14" s="11"/>
      <c r="N14" s="4" t="s">
        <v>353</v>
      </c>
      <c r="O14" s="25">
        <v>-14.73</v>
      </c>
      <c r="P14" s="21">
        <v>2.83</v>
      </c>
      <c r="Q14" s="22">
        <v>3.66</v>
      </c>
      <c r="R14" s="21">
        <v>17.55</v>
      </c>
      <c r="S14" s="22">
        <v>1.47</v>
      </c>
      <c r="T14" s="26">
        <v>-4.4800000000000004</v>
      </c>
      <c r="U14" s="22">
        <v>17</v>
      </c>
      <c r="V14" s="21">
        <v>2.4900000000000002</v>
      </c>
      <c r="W14" s="22">
        <v>2.93</v>
      </c>
      <c r="X14" s="21">
        <v>2.0499999999999998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20</v>
      </c>
      <c r="P15" s="21">
        <v>32</v>
      </c>
      <c r="Q15" s="22">
        <v>24</v>
      </c>
      <c r="R15" s="21">
        <v>25.5</v>
      </c>
      <c r="S15" s="22">
        <v>31.45</v>
      </c>
      <c r="T15" s="21">
        <v>17</v>
      </c>
      <c r="U15" s="22" t="e">
        <v>#N/A</v>
      </c>
      <c r="V15" s="21">
        <v>55.2</v>
      </c>
      <c r="W15" s="22">
        <v>67.2</v>
      </c>
      <c r="X15" s="21">
        <v>76</v>
      </c>
    </row>
    <row r="16" spans="1:24" ht="19.899999999999999" customHeight="1" x14ac:dyDescent="0.25">
      <c r="A16" s="6" t="s">
        <v>16</v>
      </c>
      <c r="B16" s="104">
        <v>992.72</v>
      </c>
      <c r="C16" s="104">
        <v>810.92700000000002</v>
      </c>
      <c r="D16" s="104">
        <v>742.24400000000003</v>
      </c>
      <c r="E16" s="104">
        <v>692.64499999999998</v>
      </c>
      <c r="F16" s="104">
        <v>824.43100000000004</v>
      </c>
      <c r="G16" s="104">
        <v>705.38699999999994</v>
      </c>
      <c r="H16" s="104">
        <v>128.95500000000001</v>
      </c>
      <c r="I16" s="104">
        <v>0</v>
      </c>
      <c r="J16" s="104">
        <v>0</v>
      </c>
      <c r="K16" s="104">
        <v>0</v>
      </c>
      <c r="L16" s="7"/>
      <c r="N16" s="4" t="s">
        <v>355</v>
      </c>
      <c r="O16" s="22">
        <v>1.9</v>
      </c>
      <c r="P16" s="21">
        <v>3.03</v>
      </c>
      <c r="Q16" s="22">
        <v>2.65</v>
      </c>
      <c r="R16" s="21">
        <v>3.86</v>
      </c>
      <c r="S16" s="22">
        <v>3.6</v>
      </c>
      <c r="T16" s="26">
        <v>-2.5499999999999998</v>
      </c>
      <c r="U16" s="22" t="e">
        <v>#N/A</v>
      </c>
      <c r="V16" s="21">
        <v>1.64</v>
      </c>
      <c r="W16" s="22">
        <v>1.58</v>
      </c>
      <c r="X16" s="21">
        <v>1.58</v>
      </c>
    </row>
    <row r="17" spans="1:24" ht="19.899999999999999" customHeight="1" x14ac:dyDescent="0.25">
      <c r="A17" s="8" t="s">
        <v>17</v>
      </c>
      <c r="B17" s="105">
        <v>901.15899999999999</v>
      </c>
      <c r="C17" s="105">
        <v>775.00699999999995</v>
      </c>
      <c r="D17" s="105">
        <v>740.68899999999996</v>
      </c>
      <c r="E17" s="105">
        <v>691.09</v>
      </c>
      <c r="F17" s="105">
        <v>822.87599999999998</v>
      </c>
      <c r="G17" s="105">
        <v>703.83199999999999</v>
      </c>
      <c r="H17" s="105">
        <v>128.95500000000001</v>
      </c>
      <c r="I17" s="105">
        <v>0</v>
      </c>
      <c r="J17" s="105">
        <v>0</v>
      </c>
      <c r="K17" s="105">
        <v>0</v>
      </c>
      <c r="L17" s="9"/>
      <c r="N17" s="4" t="s">
        <v>356</v>
      </c>
      <c r="O17" s="22">
        <v>3.23</v>
      </c>
      <c r="P17" s="21">
        <v>1.97</v>
      </c>
      <c r="Q17" s="22">
        <v>1.66</v>
      </c>
      <c r="R17" s="21">
        <v>2.63</v>
      </c>
      <c r="S17" s="22">
        <v>2.04</v>
      </c>
      <c r="T17" s="21" t="e">
        <v>#N/A</v>
      </c>
      <c r="U17" s="22">
        <v>1.04</v>
      </c>
      <c r="V17" s="21">
        <v>5.76</v>
      </c>
      <c r="W17" s="22">
        <v>3.7</v>
      </c>
      <c r="X17" s="21">
        <v>4.4800000000000004</v>
      </c>
    </row>
    <row r="18" spans="1:24" ht="19.899999999999999" customHeight="1" x14ac:dyDescent="0.25">
      <c r="A18" s="6" t="s">
        <v>18</v>
      </c>
      <c r="B18" s="106">
        <v>91.561000000000007</v>
      </c>
      <c r="C18" s="106">
        <v>35.92</v>
      </c>
      <c r="D18" s="106">
        <v>1.5549999999999999</v>
      </c>
      <c r="E18" s="106">
        <v>1.5549999999999999</v>
      </c>
      <c r="F18" s="106">
        <v>1.5549999999999999</v>
      </c>
      <c r="G18" s="106">
        <v>1.5549999999999999</v>
      </c>
      <c r="H18" s="106">
        <v>0</v>
      </c>
      <c r="I18" s="106">
        <v>0</v>
      </c>
      <c r="J18" s="106">
        <v>0</v>
      </c>
      <c r="K18" s="106">
        <v>0</v>
      </c>
      <c r="L18" s="10"/>
      <c r="N18" s="4" t="s">
        <v>357</v>
      </c>
      <c r="O18" s="22">
        <v>37.9</v>
      </c>
      <c r="P18" s="21">
        <v>96.8</v>
      </c>
      <c r="Q18" s="22">
        <v>63.5</v>
      </c>
      <c r="R18" s="21">
        <v>98.5</v>
      </c>
      <c r="S18" s="22">
        <v>113.1</v>
      </c>
      <c r="T18" s="26">
        <v>-43.4</v>
      </c>
      <c r="U18" s="22">
        <v>7.1</v>
      </c>
      <c r="V18" s="21">
        <v>90.7</v>
      </c>
      <c r="W18" s="22">
        <v>106.16</v>
      </c>
      <c r="X18" s="21">
        <v>120.4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3.07</v>
      </c>
      <c r="P19" s="21">
        <v>5.46</v>
      </c>
      <c r="Q19" s="22">
        <v>4.21</v>
      </c>
      <c r="R19" s="21">
        <v>7.02</v>
      </c>
      <c r="S19" s="22">
        <v>6.54</v>
      </c>
      <c r="T19" s="26">
        <v>-2.65</v>
      </c>
      <c r="U19" s="22">
        <v>0.45</v>
      </c>
      <c r="V19" s="21">
        <v>6.24</v>
      </c>
      <c r="W19" s="22">
        <v>8.11</v>
      </c>
      <c r="X19" s="21">
        <v>7.52</v>
      </c>
    </row>
    <row r="20" spans="1:24" ht="19.899999999999999" customHeight="1" x14ac:dyDescent="0.25">
      <c r="A20" s="6" t="s">
        <v>19</v>
      </c>
      <c r="B20" s="104" t="s">
        <v>3886</v>
      </c>
      <c r="C20" s="104" t="s">
        <v>3887</v>
      </c>
      <c r="D20" s="104" t="s">
        <v>3888</v>
      </c>
      <c r="E20" s="104" t="s">
        <v>3889</v>
      </c>
      <c r="F20" s="104" t="s">
        <v>3890</v>
      </c>
      <c r="G20" s="104" t="s">
        <v>3891</v>
      </c>
      <c r="H20" s="104" t="s">
        <v>3892</v>
      </c>
      <c r="I20" s="104" t="s">
        <v>3893</v>
      </c>
      <c r="J20" s="104" t="s">
        <v>3894</v>
      </c>
      <c r="K20" s="104" t="s">
        <v>3895</v>
      </c>
      <c r="L20" s="7"/>
      <c r="N20" s="4" t="s">
        <v>359</v>
      </c>
      <c r="O20" s="25">
        <v>-48</v>
      </c>
      <c r="P20" s="21">
        <v>80.900000000000006</v>
      </c>
      <c r="Q20" s="22">
        <v>38.58</v>
      </c>
      <c r="R20" s="21">
        <v>19.829999999999998</v>
      </c>
      <c r="S20" s="22">
        <v>97.85</v>
      </c>
      <c r="T20" s="26">
        <v>-36.81</v>
      </c>
      <c r="U20" s="22">
        <v>0.51</v>
      </c>
      <c r="V20" s="21">
        <v>81.98</v>
      </c>
      <c r="W20" s="22">
        <v>95.52</v>
      </c>
      <c r="X20" s="21">
        <v>115.91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5">
        <v>-1.2</v>
      </c>
      <c r="P21" s="21">
        <v>6.35</v>
      </c>
      <c r="Q21" s="22">
        <v>4.7699999999999996</v>
      </c>
      <c r="R21" s="21">
        <v>2.87</v>
      </c>
      <c r="S21" s="22">
        <v>11.05</v>
      </c>
      <c r="T21" s="21">
        <v>0.22</v>
      </c>
      <c r="U21" s="22">
        <v>1.21</v>
      </c>
      <c r="V21" s="21">
        <v>7.73</v>
      </c>
      <c r="W21" s="22">
        <v>8.99</v>
      </c>
      <c r="X21" s="21">
        <v>11.87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5">
        <v>-3.35</v>
      </c>
      <c r="P22" s="21">
        <v>5.56</v>
      </c>
      <c r="Q22" s="22">
        <v>2.9</v>
      </c>
      <c r="R22" s="21">
        <v>1.67</v>
      </c>
      <c r="S22" s="22">
        <v>8.2200000000000006</v>
      </c>
      <c r="T22" s="26">
        <v>-3.3</v>
      </c>
      <c r="U22" s="22">
        <v>0.04</v>
      </c>
      <c r="V22" s="21">
        <v>7.9</v>
      </c>
      <c r="W22" s="22">
        <v>9.36</v>
      </c>
      <c r="X22" s="21">
        <v>12.24</v>
      </c>
    </row>
    <row r="23" spans="1:24" ht="19.899999999999999" customHeight="1" x14ac:dyDescent="0.25">
      <c r="A23" s="8" t="s">
        <v>21</v>
      </c>
      <c r="B23" s="107">
        <v>201.01</v>
      </c>
      <c r="C23" s="107">
        <v>243.03800000000001</v>
      </c>
      <c r="D23" s="107">
        <v>326.303</v>
      </c>
      <c r="E23" s="107">
        <v>656.86300000000006</v>
      </c>
      <c r="F23" s="107">
        <v>557.928</v>
      </c>
      <c r="G23" s="107">
        <v>507.48099999999999</v>
      </c>
      <c r="H23" s="107">
        <v>4.327</v>
      </c>
      <c r="I23" s="107">
        <v>0</v>
      </c>
      <c r="J23" s="107">
        <v>0</v>
      </c>
      <c r="K23" s="107">
        <v>0</v>
      </c>
      <c r="L23" s="14"/>
      <c r="N23" s="4" t="s">
        <v>362</v>
      </c>
      <c r="O23" s="25">
        <v>-0.09</v>
      </c>
      <c r="P23" s="21">
        <v>4.03</v>
      </c>
      <c r="Q23" s="22">
        <v>2.08</v>
      </c>
      <c r="R23" s="21">
        <v>1.04</v>
      </c>
      <c r="S23" s="22">
        <v>3.89</v>
      </c>
      <c r="T23" s="21">
        <v>0.1</v>
      </c>
      <c r="U23" s="22">
        <v>1.08</v>
      </c>
      <c r="V23" s="21">
        <v>36.47</v>
      </c>
      <c r="W23" s="22">
        <v>305.45999999999998</v>
      </c>
      <c r="X23" s="21">
        <v>577.42999999999995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5.49</v>
      </c>
      <c r="P24" s="21">
        <v>1.06</v>
      </c>
      <c r="Q24" s="22">
        <v>0.94</v>
      </c>
      <c r="R24" s="21">
        <v>0.86</v>
      </c>
      <c r="S24" s="22">
        <v>0.82</v>
      </c>
      <c r="T24" s="26">
        <v>-9.1</v>
      </c>
      <c r="U24" s="22">
        <v>0.27</v>
      </c>
      <c r="V24" s="21">
        <v>1.08</v>
      </c>
      <c r="W24" s="22">
        <v>1.0900000000000001</v>
      </c>
      <c r="X24" s="21">
        <v>1.06</v>
      </c>
    </row>
    <row r="25" spans="1:24" ht="19.899999999999999" customHeight="1" x14ac:dyDescent="0.25">
      <c r="A25" s="8" t="s">
        <v>22</v>
      </c>
      <c r="B25" s="107" t="s">
        <v>3896</v>
      </c>
      <c r="C25" s="107" t="s">
        <v>3897</v>
      </c>
      <c r="D25" s="107" t="s">
        <v>3898</v>
      </c>
      <c r="E25" s="107" t="s">
        <v>3899</v>
      </c>
      <c r="F25" s="107" t="s">
        <v>3900</v>
      </c>
      <c r="G25" s="107" t="s">
        <v>3901</v>
      </c>
      <c r="H25" s="107" t="s">
        <v>3902</v>
      </c>
      <c r="I25" s="107" t="s">
        <v>3903</v>
      </c>
      <c r="J25" s="107" t="s">
        <v>3904</v>
      </c>
      <c r="K25" s="107" t="s">
        <v>3905</v>
      </c>
      <c r="L25" s="14"/>
      <c r="N25" s="4" t="s">
        <v>364</v>
      </c>
      <c r="O25" s="22">
        <v>32.08</v>
      </c>
      <c r="P25" s="21">
        <v>23.36</v>
      </c>
      <c r="Q25" s="22">
        <v>39.82</v>
      </c>
      <c r="R25" s="21">
        <v>41.56</v>
      </c>
      <c r="S25" s="22">
        <v>44.32</v>
      </c>
      <c r="T25" s="21">
        <v>4.16</v>
      </c>
      <c r="U25" s="22">
        <v>63.88</v>
      </c>
      <c r="V25" s="21">
        <v>3.75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1245.0899999999999</v>
      </c>
      <c r="P26" s="23">
        <v>1288.98</v>
      </c>
      <c r="Q26" s="24">
        <v>1201.05</v>
      </c>
      <c r="R26" s="23">
        <v>1168.32</v>
      </c>
      <c r="S26" s="24">
        <v>1187.6400000000001</v>
      </c>
      <c r="T26" s="23">
        <v>1098.76</v>
      </c>
      <c r="U26" s="24">
        <v>1241.46</v>
      </c>
      <c r="V26" s="21">
        <v>985.23</v>
      </c>
      <c r="W26" s="22">
        <v>971.79</v>
      </c>
      <c r="X26" s="21">
        <v>909.27</v>
      </c>
    </row>
    <row r="27" spans="1:24" ht="19.899999999999999" customHeight="1" x14ac:dyDescent="0.25">
      <c r="A27" s="8" t="s">
        <v>23</v>
      </c>
      <c r="B27" s="107" t="s">
        <v>3906</v>
      </c>
      <c r="C27" s="107" t="s">
        <v>3907</v>
      </c>
      <c r="D27" s="107" t="s">
        <v>3908</v>
      </c>
      <c r="E27" s="107" t="s">
        <v>3909</v>
      </c>
      <c r="F27" s="107" t="s">
        <v>3910</v>
      </c>
      <c r="G27" s="107" t="s">
        <v>3911</v>
      </c>
      <c r="H27" s="107" t="s">
        <v>3912</v>
      </c>
      <c r="I27" s="107" t="s">
        <v>3913</v>
      </c>
      <c r="J27" s="107" t="s">
        <v>3914</v>
      </c>
      <c r="K27" s="107" t="s">
        <v>3915</v>
      </c>
      <c r="L27" s="14"/>
      <c r="N27" s="4" t="s">
        <v>366</v>
      </c>
      <c r="O27" s="25">
        <v>-0.43</v>
      </c>
      <c r="P27" s="21">
        <v>3.78</v>
      </c>
      <c r="Q27" s="22">
        <v>2.0699999999999998</v>
      </c>
      <c r="R27" s="21">
        <v>0.84</v>
      </c>
      <c r="S27" s="22">
        <v>3.57</v>
      </c>
      <c r="T27" s="26">
        <v>-1.43</v>
      </c>
      <c r="U27" s="22">
        <v>0.26</v>
      </c>
      <c r="V27" s="21">
        <v>3.4</v>
      </c>
      <c r="W27" s="22">
        <v>4.45</v>
      </c>
      <c r="X27" s="21">
        <v>5.1100000000000003</v>
      </c>
    </row>
    <row r="28" spans="1:24" ht="19.899999999999999" customHeight="1" x14ac:dyDescent="0.25">
      <c r="A28" s="6" t="s">
        <v>24</v>
      </c>
      <c r="B28" s="106" t="s">
        <v>3916</v>
      </c>
      <c r="C28" s="106" t="s">
        <v>3917</v>
      </c>
      <c r="D28" s="106" t="s">
        <v>3918</v>
      </c>
      <c r="E28" s="106" t="s">
        <v>3919</v>
      </c>
      <c r="F28" s="106" t="s">
        <v>3920</v>
      </c>
      <c r="G28" s="106" t="s">
        <v>3921</v>
      </c>
      <c r="H28" s="106" t="s">
        <v>3922</v>
      </c>
      <c r="I28" s="106">
        <v>873.04</v>
      </c>
      <c r="J28" s="106">
        <v>664.80399999999997</v>
      </c>
      <c r="K28" s="106">
        <v>538.41300000000001</v>
      </c>
      <c r="L28" s="10"/>
      <c r="N28" s="4" t="s">
        <v>367</v>
      </c>
      <c r="O28" s="27">
        <v>-1393.47</v>
      </c>
      <c r="P28" s="23">
        <v>61724.11</v>
      </c>
      <c r="Q28" s="24">
        <v>38611.11</v>
      </c>
      <c r="R28" s="23">
        <v>17948.599999999999</v>
      </c>
      <c r="S28" s="22" t="e">
        <v>#N/A</v>
      </c>
      <c r="T28" s="23">
        <v>2666.11</v>
      </c>
      <c r="U28" s="24">
        <v>12475.73</v>
      </c>
      <c r="V28" s="23">
        <v>52156.13</v>
      </c>
      <c r="W28" s="24">
        <v>55172.53</v>
      </c>
      <c r="X28" s="23">
        <v>70360.95</v>
      </c>
    </row>
    <row r="29" spans="1:24" ht="19.899999999999999" customHeight="1" x14ac:dyDescent="0.25">
      <c r="A29" s="8" t="s">
        <v>25</v>
      </c>
      <c r="B29" s="105" t="s">
        <v>3923</v>
      </c>
      <c r="C29" s="105" t="s">
        <v>3924</v>
      </c>
      <c r="D29" s="105" t="s">
        <v>3925</v>
      </c>
      <c r="E29" s="105" t="s">
        <v>3926</v>
      </c>
      <c r="F29" s="105" t="s">
        <v>3927</v>
      </c>
      <c r="G29" s="105" t="s">
        <v>3928</v>
      </c>
      <c r="H29" s="105" t="s">
        <v>3929</v>
      </c>
      <c r="I29" s="105" t="s">
        <v>3930</v>
      </c>
      <c r="J29" s="105" t="s">
        <v>3931</v>
      </c>
      <c r="K29" s="105" t="s">
        <v>3932</v>
      </c>
      <c r="L29" s="9"/>
      <c r="N29" s="4" t="s">
        <v>368</v>
      </c>
      <c r="O29" s="25">
        <v>-0.11</v>
      </c>
      <c r="P29" s="21">
        <v>5.2</v>
      </c>
      <c r="Q29" s="22">
        <v>3.11</v>
      </c>
      <c r="R29" s="21">
        <v>1.51</v>
      </c>
      <c r="S29" s="22">
        <v>6.12</v>
      </c>
      <c r="T29" s="21">
        <v>0.24</v>
      </c>
      <c r="U29" s="22">
        <v>1.64</v>
      </c>
      <c r="V29" s="21">
        <v>5.27</v>
      </c>
      <c r="W29" s="22">
        <v>6.41</v>
      </c>
      <c r="X29" s="21">
        <v>7.47</v>
      </c>
    </row>
    <row r="30" spans="1:24" ht="19.899999999999999" customHeight="1" x14ac:dyDescent="0.25">
      <c r="A30" s="6" t="s">
        <v>26</v>
      </c>
      <c r="B30" s="106">
        <v>376.84300000000002</v>
      </c>
      <c r="C30" s="106" t="s">
        <v>3933</v>
      </c>
      <c r="D30" s="106" t="s">
        <v>3934</v>
      </c>
      <c r="E30" s="106">
        <v>744.63900000000001</v>
      </c>
      <c r="F30" s="106">
        <v>873.39700000000005</v>
      </c>
      <c r="G30" s="106" t="s">
        <v>3935</v>
      </c>
      <c r="H30" s="106" t="s">
        <v>3936</v>
      </c>
      <c r="I30" s="106">
        <v>305.79199999999997</v>
      </c>
      <c r="J30" s="106">
        <v>469.49599999999998</v>
      </c>
      <c r="K30" s="106">
        <v>539.06700000000001</v>
      </c>
      <c r="L30" s="10"/>
      <c r="N30" s="4" t="s">
        <v>369</v>
      </c>
      <c r="O30" s="25">
        <v>-25.71</v>
      </c>
      <c r="P30" s="21">
        <v>21.93</v>
      </c>
      <c r="Q30" s="22">
        <v>39.06</v>
      </c>
      <c r="R30" s="21">
        <v>70.739999999999995</v>
      </c>
      <c r="S30" s="22">
        <v>17.670000000000002</v>
      </c>
      <c r="T30" s="26">
        <v>-44.44</v>
      </c>
      <c r="U30" s="24">
        <v>3090.5</v>
      </c>
      <c r="V30" s="21">
        <v>17.739999999999998</v>
      </c>
      <c r="W30" s="22">
        <v>17.14</v>
      </c>
      <c r="X30" s="21">
        <v>13.82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0.99</v>
      </c>
      <c r="P31" s="21">
        <v>1.38</v>
      </c>
      <c r="Q31" s="22">
        <v>1.26</v>
      </c>
      <c r="R31" s="21">
        <v>1.21</v>
      </c>
      <c r="S31" s="22">
        <v>1.47</v>
      </c>
      <c r="T31" s="21">
        <v>1.5</v>
      </c>
      <c r="U31" s="22">
        <v>1.34</v>
      </c>
      <c r="V31" s="21">
        <v>1.48</v>
      </c>
      <c r="W31" s="22">
        <v>1.68</v>
      </c>
      <c r="X31" s="21">
        <v>1.76</v>
      </c>
    </row>
    <row r="32" spans="1:24" ht="19.899999999999999" customHeight="1" x14ac:dyDescent="0.25">
      <c r="A32" s="6" t="s">
        <v>28</v>
      </c>
      <c r="B32" s="106">
        <v>46.213000000000001</v>
      </c>
      <c r="C32" s="106">
        <v>32.953000000000003</v>
      </c>
      <c r="D32" s="106">
        <v>70.41</v>
      </c>
      <c r="E32" s="106">
        <v>30.21</v>
      </c>
      <c r="F32" s="106">
        <v>9.923</v>
      </c>
      <c r="G32" s="106">
        <v>13.907</v>
      </c>
      <c r="H32" s="106">
        <v>32.325000000000003</v>
      </c>
      <c r="I32" s="106">
        <v>31.16</v>
      </c>
      <c r="J32" s="106">
        <v>41.773000000000003</v>
      </c>
      <c r="K32" s="106">
        <v>8.5579999999999998</v>
      </c>
      <c r="L32" s="11"/>
      <c r="N32" s="4" t="s">
        <v>371</v>
      </c>
      <c r="O32" s="22">
        <v>8.5399999999999991</v>
      </c>
      <c r="P32" s="21">
        <v>10.130000000000001</v>
      </c>
      <c r="Q32" s="22">
        <v>10.81</v>
      </c>
      <c r="R32" s="21">
        <v>10.5</v>
      </c>
      <c r="S32" s="22">
        <v>8.5399999999999991</v>
      </c>
      <c r="T32" s="21">
        <v>26.17</v>
      </c>
      <c r="U32" s="22">
        <v>23.88</v>
      </c>
      <c r="V32" s="21">
        <v>8.66</v>
      </c>
      <c r="W32" s="22">
        <v>9.3000000000000007</v>
      </c>
      <c r="X32" s="21">
        <v>6.47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32.56</v>
      </c>
      <c r="P33" s="21">
        <v>18.329999999999998</v>
      </c>
      <c r="Q33" s="22">
        <v>23.73</v>
      </c>
      <c r="R33" s="21">
        <v>14.24</v>
      </c>
      <c r="S33" s="22">
        <v>15.29</v>
      </c>
      <c r="T33" s="26">
        <v>-37.700000000000003</v>
      </c>
      <c r="U33" s="22">
        <v>221.83</v>
      </c>
      <c r="V33" s="21">
        <v>16.03</v>
      </c>
      <c r="W33" s="22">
        <v>15.42</v>
      </c>
      <c r="X33" s="21">
        <v>13.31</v>
      </c>
    </row>
    <row r="34" spans="1:24" ht="19.899999999999999" customHeight="1" x14ac:dyDescent="0.25">
      <c r="A34" s="6" t="s">
        <v>29</v>
      </c>
      <c r="B34" s="104" t="s">
        <v>3937</v>
      </c>
      <c r="C34" s="104" t="s">
        <v>3938</v>
      </c>
      <c r="D34" s="104" t="s">
        <v>3939</v>
      </c>
      <c r="E34" s="104" t="s">
        <v>3940</v>
      </c>
      <c r="F34" s="104" t="s">
        <v>3941</v>
      </c>
      <c r="G34" s="104" t="s">
        <v>3942</v>
      </c>
      <c r="H34" s="104" t="s">
        <v>3943</v>
      </c>
      <c r="I34" s="104" t="s">
        <v>3944</v>
      </c>
      <c r="J34" s="104" t="s">
        <v>3945</v>
      </c>
      <c r="K34" s="104" t="s">
        <v>3946</v>
      </c>
      <c r="L34" s="7"/>
      <c r="N34" s="4" t="s">
        <v>373</v>
      </c>
      <c r="O34" s="22">
        <v>1.42</v>
      </c>
      <c r="P34" s="21">
        <v>1.95</v>
      </c>
      <c r="Q34" s="22">
        <v>1.89</v>
      </c>
      <c r="R34" s="21">
        <v>1.81</v>
      </c>
      <c r="S34" s="22">
        <v>2.42</v>
      </c>
      <c r="T34" s="21">
        <v>2.66</v>
      </c>
      <c r="U34" s="22">
        <v>3.08</v>
      </c>
      <c r="V34" s="21">
        <v>1.37</v>
      </c>
      <c r="W34" s="22">
        <v>1.58</v>
      </c>
      <c r="X34" s="21">
        <v>1.68</v>
      </c>
    </row>
    <row r="35" spans="1:24" ht="19.899999999999999" customHeight="1" x14ac:dyDescent="0.25">
      <c r="A35" s="8" t="s">
        <v>30</v>
      </c>
      <c r="B35" s="107" t="s">
        <v>3947</v>
      </c>
      <c r="C35" s="107" t="s">
        <v>3948</v>
      </c>
      <c r="D35" s="107" t="s">
        <v>3949</v>
      </c>
      <c r="E35" s="107" t="s">
        <v>3950</v>
      </c>
      <c r="F35" s="107" t="s">
        <v>3951</v>
      </c>
      <c r="G35" s="107" t="s">
        <v>3952</v>
      </c>
      <c r="H35" s="107" t="s">
        <v>3953</v>
      </c>
      <c r="I35" s="107" t="s">
        <v>3954</v>
      </c>
      <c r="J35" s="107" t="s">
        <v>3955</v>
      </c>
      <c r="K35" s="107" t="s">
        <v>3956</v>
      </c>
      <c r="L35" s="14"/>
      <c r="N35" s="4" t="s">
        <v>374</v>
      </c>
      <c r="O35" s="24">
        <v>1234</v>
      </c>
      <c r="P35" s="23">
        <v>1774</v>
      </c>
      <c r="Q35" s="24">
        <v>1507</v>
      </c>
      <c r="R35" s="23">
        <v>1403</v>
      </c>
      <c r="S35" s="24">
        <v>1729</v>
      </c>
      <c r="T35" s="23">
        <v>1636</v>
      </c>
      <c r="U35" s="24">
        <v>1575</v>
      </c>
      <c r="V35" s="23">
        <v>1454</v>
      </c>
      <c r="W35" s="24">
        <v>1637</v>
      </c>
      <c r="X35" s="23">
        <v>1602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1.06</v>
      </c>
      <c r="P36" s="21">
        <v>0.99</v>
      </c>
      <c r="Q36" s="22">
        <v>1.1599999999999999</v>
      </c>
      <c r="R36" s="21">
        <v>1.06</v>
      </c>
      <c r="S36" s="22">
        <v>1.06</v>
      </c>
      <c r="T36" s="21">
        <v>0.66</v>
      </c>
      <c r="U36" s="22">
        <v>2.08</v>
      </c>
      <c r="V36" s="21">
        <v>1.3</v>
      </c>
      <c r="W36" s="22">
        <v>1.54</v>
      </c>
      <c r="X36" s="21">
        <v>1.59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4.8899999999999997</v>
      </c>
      <c r="P37" s="21">
        <v>7.72</v>
      </c>
      <c r="Q37" s="22">
        <v>5.52</v>
      </c>
      <c r="R37" s="21">
        <v>5.54</v>
      </c>
      <c r="S37" s="22">
        <v>6.31</v>
      </c>
      <c r="T37" s="21">
        <v>10.94</v>
      </c>
      <c r="U37" s="22">
        <v>41.78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414.24</v>
      </c>
      <c r="P38" s="21">
        <v>67.14</v>
      </c>
      <c r="Q38" s="22">
        <v>58.1</v>
      </c>
      <c r="R38" s="26">
        <v>-51.34</v>
      </c>
      <c r="S38" s="22">
        <v>64.510000000000005</v>
      </c>
      <c r="T38" s="21">
        <v>160.11000000000001</v>
      </c>
      <c r="U38" s="25">
        <v>-256.17</v>
      </c>
      <c r="V38" s="21">
        <v>7.32</v>
      </c>
      <c r="W38" s="22">
        <v>42.02</v>
      </c>
      <c r="X38" s="21">
        <v>40.880000000000003</v>
      </c>
    </row>
    <row r="39" spans="1:24" ht="19.899999999999999" customHeight="1" x14ac:dyDescent="0.25">
      <c r="A39" s="8" t="s">
        <v>32</v>
      </c>
      <c r="B39" s="107" t="s">
        <v>3957</v>
      </c>
      <c r="C39" s="107" t="s">
        <v>3958</v>
      </c>
      <c r="D39" s="107" t="s">
        <v>3959</v>
      </c>
      <c r="E39" s="107" t="s">
        <v>3960</v>
      </c>
      <c r="F39" s="107" t="s">
        <v>3961</v>
      </c>
      <c r="G39" s="107" t="s">
        <v>3962</v>
      </c>
      <c r="H39" s="107" t="s">
        <v>3963</v>
      </c>
      <c r="I39" s="107" t="s">
        <v>3964</v>
      </c>
      <c r="J39" s="107" t="s">
        <v>3965</v>
      </c>
      <c r="K39" s="107" t="s">
        <v>3966</v>
      </c>
      <c r="L39" s="14"/>
      <c r="N39" s="4" t="s">
        <v>378</v>
      </c>
      <c r="O39" s="25">
        <v>-0.19</v>
      </c>
      <c r="P39" s="21">
        <v>7.8</v>
      </c>
      <c r="Q39" s="22">
        <v>5.31</v>
      </c>
      <c r="R39" s="21">
        <v>2.46</v>
      </c>
      <c r="S39" s="22">
        <v>10.36</v>
      </c>
      <c r="T39" s="21">
        <v>0.34</v>
      </c>
      <c r="U39" s="22">
        <v>1.43</v>
      </c>
      <c r="V39" s="21">
        <v>8.49</v>
      </c>
      <c r="W39" s="22">
        <v>9.86</v>
      </c>
      <c r="X39" s="21">
        <v>12.59</v>
      </c>
    </row>
    <row r="40" spans="1:24" ht="19.899999999999999" customHeight="1" x14ac:dyDescent="0.25">
      <c r="A40" s="6" t="s">
        <v>33</v>
      </c>
      <c r="B40" s="106" t="s">
        <v>3967</v>
      </c>
      <c r="C40" s="106" t="s">
        <v>3968</v>
      </c>
      <c r="D40" s="106" t="s">
        <v>3969</v>
      </c>
      <c r="E40" s="106" t="s">
        <v>3970</v>
      </c>
      <c r="F40" s="106" t="s">
        <v>3971</v>
      </c>
      <c r="G40" s="106" t="s">
        <v>3972</v>
      </c>
      <c r="H40" s="106" t="s">
        <v>3973</v>
      </c>
      <c r="I40" s="106" t="s">
        <v>3974</v>
      </c>
      <c r="J40" s="106" t="s">
        <v>3975</v>
      </c>
      <c r="K40" s="106" t="s">
        <v>3976</v>
      </c>
      <c r="L40" s="10"/>
      <c r="N40" s="4" t="s">
        <v>379</v>
      </c>
      <c r="O40" s="25">
        <v>-1.02</v>
      </c>
      <c r="P40" s="21">
        <v>8.2899999999999991</v>
      </c>
      <c r="Q40" s="22">
        <v>4.9800000000000004</v>
      </c>
      <c r="R40" s="21">
        <v>2.11</v>
      </c>
      <c r="S40" s="22">
        <v>8.4499999999999993</v>
      </c>
      <c r="T40" s="26">
        <v>-3.08</v>
      </c>
      <c r="U40" s="22">
        <v>0.39</v>
      </c>
      <c r="V40" s="21">
        <v>9.18</v>
      </c>
      <c r="W40" s="22">
        <v>10.75</v>
      </c>
      <c r="X40" s="21">
        <v>13.36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9"/>
      <c r="N41" s="4" t="s">
        <v>380</v>
      </c>
      <c r="O41" s="22">
        <v>1.64</v>
      </c>
      <c r="P41" s="21">
        <v>1.5</v>
      </c>
      <c r="Q41" s="22">
        <v>1.71</v>
      </c>
      <c r="R41" s="21">
        <v>1.63</v>
      </c>
      <c r="S41" s="22">
        <v>1.69</v>
      </c>
      <c r="T41" s="21">
        <v>1.43</v>
      </c>
      <c r="U41" s="22">
        <v>0.87</v>
      </c>
      <c r="V41" s="21">
        <v>1.61</v>
      </c>
      <c r="W41" s="22">
        <v>1.54</v>
      </c>
      <c r="X41" s="21">
        <v>1.68</v>
      </c>
    </row>
    <row r="42" spans="1:24" ht="19.899999999999999" customHeight="1" x14ac:dyDescent="0.25">
      <c r="A42" s="6" t="s">
        <v>35</v>
      </c>
      <c r="B42" s="106" t="s">
        <v>3977</v>
      </c>
      <c r="C42" s="106" t="s">
        <v>3978</v>
      </c>
      <c r="D42" s="106" t="s">
        <v>3979</v>
      </c>
      <c r="E42" s="106" t="s">
        <v>3980</v>
      </c>
      <c r="F42" s="106" t="s">
        <v>3981</v>
      </c>
      <c r="G42" s="106" t="s">
        <v>3982</v>
      </c>
      <c r="H42" s="106">
        <v>186.22900000000001</v>
      </c>
      <c r="I42" s="106">
        <v>160.72399999999999</v>
      </c>
      <c r="J42" s="106">
        <v>138.78800000000001</v>
      </c>
      <c r="K42" s="106">
        <v>116.574</v>
      </c>
      <c r="L42" s="10"/>
      <c r="N42" s="4" t="s">
        <v>381</v>
      </c>
      <c r="O42" s="22">
        <v>6.55</v>
      </c>
      <c r="P42" s="21">
        <v>5.54</v>
      </c>
      <c r="Q42" s="22">
        <v>6.42</v>
      </c>
      <c r="R42" s="21">
        <v>7.5</v>
      </c>
      <c r="S42" s="22">
        <v>4.59</v>
      </c>
      <c r="T42" s="21">
        <v>16.48</v>
      </c>
      <c r="U42" s="22">
        <v>22.79</v>
      </c>
      <c r="V42" s="21">
        <v>3.53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 t="s">
        <v>3983</v>
      </c>
      <c r="C43" s="105" t="s">
        <v>3984</v>
      </c>
      <c r="D43" s="105" t="s">
        <v>3985</v>
      </c>
      <c r="E43" s="105" t="s">
        <v>3986</v>
      </c>
      <c r="F43" s="105" t="s">
        <v>3987</v>
      </c>
      <c r="G43" s="105" t="s">
        <v>3988</v>
      </c>
      <c r="H43" s="105" t="s">
        <v>3989</v>
      </c>
      <c r="I43" s="105" t="s">
        <v>3990</v>
      </c>
      <c r="J43" s="105" t="s">
        <v>3991</v>
      </c>
      <c r="K43" s="105" t="s">
        <v>3992</v>
      </c>
      <c r="L43" s="9"/>
      <c r="N43" s="4" t="s">
        <v>382</v>
      </c>
      <c r="O43" s="24">
        <v>1230044</v>
      </c>
      <c r="P43" s="23">
        <v>1186822.6000000001</v>
      </c>
      <c r="Q43" s="24">
        <v>1240647.1599999999</v>
      </c>
      <c r="R43" s="23">
        <v>1187602.46</v>
      </c>
      <c r="S43" s="22" t="e">
        <v>#N/A</v>
      </c>
      <c r="T43" s="23">
        <v>1125093.6100000001</v>
      </c>
      <c r="U43" s="24">
        <v>759604.15</v>
      </c>
      <c r="V43" s="23">
        <v>989063.46</v>
      </c>
      <c r="W43" s="24">
        <v>861277.62</v>
      </c>
      <c r="X43" s="23">
        <v>941347.01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5">
        <v>-0.74</v>
      </c>
      <c r="P44" s="21">
        <v>6.31</v>
      </c>
      <c r="Q44" s="22">
        <v>3.45</v>
      </c>
      <c r="R44" s="21">
        <v>1.38</v>
      </c>
      <c r="S44" s="22">
        <v>5.55</v>
      </c>
      <c r="T44" s="26">
        <v>-2.5299999999999998</v>
      </c>
      <c r="U44" s="22">
        <v>0.19</v>
      </c>
      <c r="V44" s="21">
        <v>7.59</v>
      </c>
      <c r="W44" s="22">
        <v>9.2200000000000006</v>
      </c>
      <c r="X44" s="21">
        <v>11.56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72.959000000000003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13.77</v>
      </c>
      <c r="P45" s="21">
        <v>7.55</v>
      </c>
      <c r="Q45" s="22">
        <v>8.6</v>
      </c>
      <c r="R45" s="21">
        <v>6.94</v>
      </c>
      <c r="S45" s="22">
        <v>6.9</v>
      </c>
      <c r="T45" s="21">
        <v>21.87</v>
      </c>
      <c r="U45" s="22">
        <v>20.36</v>
      </c>
      <c r="V45" s="21">
        <v>6.98</v>
      </c>
      <c r="W45" s="22">
        <v>7.89</v>
      </c>
      <c r="X45" s="21">
        <v>6.92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5">
        <v>-366.13</v>
      </c>
      <c r="P46" s="21">
        <v>12.11</v>
      </c>
      <c r="Q46" s="22">
        <v>16.78</v>
      </c>
      <c r="R46" s="21">
        <v>32.04</v>
      </c>
      <c r="S46" s="22">
        <v>10.14</v>
      </c>
      <c r="T46" s="21">
        <v>293.45999999999998</v>
      </c>
      <c r="U46" s="22">
        <v>54.48</v>
      </c>
      <c r="V46" s="21">
        <v>10.35</v>
      </c>
      <c r="W46" s="22">
        <v>10.89</v>
      </c>
      <c r="X46" s="21">
        <v>9.02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72.959000000000003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28.49</v>
      </c>
      <c r="P47" s="21">
        <v>12.18</v>
      </c>
      <c r="Q47" s="22">
        <v>12.33</v>
      </c>
      <c r="R47" s="21">
        <v>16.27</v>
      </c>
      <c r="S47" s="22">
        <v>16.86</v>
      </c>
      <c r="T47" s="21">
        <v>13.41</v>
      </c>
      <c r="U47" s="22">
        <v>3.91</v>
      </c>
      <c r="V47" s="21">
        <v>14.03</v>
      </c>
      <c r="W47" s="22">
        <v>10.25</v>
      </c>
      <c r="X47" s="21">
        <v>8.69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5.39</v>
      </c>
      <c r="P48" s="21">
        <v>8.06</v>
      </c>
      <c r="Q48" s="22">
        <v>5.71</v>
      </c>
      <c r="R48" s="21">
        <v>5.0599999999999996</v>
      </c>
      <c r="S48" s="22">
        <v>6.81</v>
      </c>
      <c r="T48" s="21">
        <v>18.5</v>
      </c>
      <c r="U48" s="22">
        <v>83.55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5">
        <v>-0.18</v>
      </c>
      <c r="P49" s="21">
        <v>8.2200000000000006</v>
      </c>
      <c r="Q49" s="22">
        <v>5.18</v>
      </c>
      <c r="R49" s="21">
        <v>2.58</v>
      </c>
      <c r="S49" s="22">
        <v>10.32</v>
      </c>
      <c r="T49" s="21">
        <v>0.37</v>
      </c>
      <c r="U49" s="22">
        <v>2.02</v>
      </c>
      <c r="V49" s="21">
        <v>8.85</v>
      </c>
      <c r="W49" s="22">
        <v>10.26</v>
      </c>
      <c r="X49" s="21">
        <v>12.96</v>
      </c>
    </row>
    <row r="50" spans="1:24" ht="19.899999999999999" customHeight="1" x14ac:dyDescent="0.25">
      <c r="A50" s="6" t="s">
        <v>41</v>
      </c>
      <c r="B50" s="104">
        <v>3.399</v>
      </c>
      <c r="C50" s="104">
        <v>48.728999999999999</v>
      </c>
      <c r="D50" s="104">
        <v>37.984000000000002</v>
      </c>
      <c r="E50" s="104">
        <v>93.528999999999996</v>
      </c>
      <c r="F50" s="104">
        <v>78.781999999999996</v>
      </c>
      <c r="G50" s="104">
        <v>61.697000000000003</v>
      </c>
      <c r="H50" s="104">
        <v>311.30599999999998</v>
      </c>
      <c r="I50" s="104">
        <v>0</v>
      </c>
      <c r="J50" s="104">
        <v>0</v>
      </c>
      <c r="K50" s="104">
        <v>0</v>
      </c>
      <c r="L50" s="7"/>
      <c r="N50" s="4" t="s">
        <v>389</v>
      </c>
      <c r="O50" s="25">
        <v>-1.01</v>
      </c>
      <c r="P50" s="21">
        <v>8.59</v>
      </c>
      <c r="Q50" s="22">
        <v>5.07</v>
      </c>
      <c r="R50" s="21">
        <v>2.11</v>
      </c>
      <c r="S50" s="22">
        <v>8.74</v>
      </c>
      <c r="T50" s="26">
        <v>-3.59</v>
      </c>
      <c r="U50" s="22">
        <v>0.55000000000000004</v>
      </c>
      <c r="V50" s="21">
        <v>9.26</v>
      </c>
      <c r="W50" s="22">
        <v>11.13</v>
      </c>
      <c r="X50" s="21">
        <v>13.82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5">
        <v>-1.91</v>
      </c>
      <c r="P51" s="21">
        <v>6.25</v>
      </c>
      <c r="Q51" s="22">
        <v>3.79</v>
      </c>
      <c r="R51" s="21">
        <v>2.2799999999999998</v>
      </c>
      <c r="S51" s="22">
        <v>10.1</v>
      </c>
      <c r="T51" s="21">
        <v>0.16</v>
      </c>
      <c r="U51" s="22">
        <v>1.69</v>
      </c>
      <c r="V51" s="21">
        <v>8.06</v>
      </c>
      <c r="W51" s="22">
        <v>9.3800000000000008</v>
      </c>
      <c r="X51" s="21">
        <v>12.05</v>
      </c>
    </row>
    <row r="52" spans="1:24" ht="19.899999999999999" customHeight="1" thickBot="1" x14ac:dyDescent="0.3">
      <c r="A52" s="6" t="s">
        <v>42</v>
      </c>
      <c r="B52" s="104" t="s">
        <v>3993</v>
      </c>
      <c r="C52" s="104" t="s">
        <v>3994</v>
      </c>
      <c r="D52" s="104" t="s">
        <v>3995</v>
      </c>
      <c r="E52" s="104" t="s">
        <v>3996</v>
      </c>
      <c r="F52" s="104" t="s">
        <v>3997</v>
      </c>
      <c r="G52" s="104" t="s">
        <v>3998</v>
      </c>
      <c r="H52" s="104" t="s">
        <v>3999</v>
      </c>
      <c r="I52" s="104" t="s">
        <v>3964</v>
      </c>
      <c r="J52" s="104" t="s">
        <v>3965</v>
      </c>
      <c r="K52" s="104" t="s">
        <v>3966</v>
      </c>
      <c r="L52" s="7"/>
      <c r="N52" s="4" t="s">
        <v>391</v>
      </c>
      <c r="O52" s="25">
        <v>-3.33</v>
      </c>
      <c r="P52" s="21">
        <v>5.81</v>
      </c>
      <c r="Q52" s="22">
        <v>3.06</v>
      </c>
      <c r="R52" s="21">
        <v>1.68</v>
      </c>
      <c r="S52" s="22">
        <v>8.4600000000000009</v>
      </c>
      <c r="T52" s="26">
        <v>-3.82</v>
      </c>
      <c r="U52" s="22">
        <v>0.06</v>
      </c>
      <c r="V52" s="21">
        <v>7.98</v>
      </c>
      <c r="W52" s="22">
        <v>9.73</v>
      </c>
      <c r="X52" s="21">
        <v>12.37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868.89700000000005</v>
      </c>
      <c r="P53" s="58">
        <f t="shared" ref="P53:X53" si="0">C86</f>
        <v>865.649</v>
      </c>
      <c r="Q53" s="58">
        <f t="shared" si="0"/>
        <v>864.16700000000003</v>
      </c>
      <c r="R53" s="58">
        <f t="shared" si="0"/>
        <v>862.73900000000003</v>
      </c>
      <c r="S53" s="58">
        <f t="shared" si="0"/>
        <v>859.61099999999999</v>
      </c>
      <c r="T53" s="58">
        <f t="shared" si="0"/>
        <v>697.98800000000006</v>
      </c>
      <c r="U53" s="58">
        <f t="shared" si="0"/>
        <v>391.07600000000002</v>
      </c>
      <c r="V53" s="58">
        <f t="shared" si="0"/>
        <v>294.38900000000001</v>
      </c>
      <c r="W53" s="58">
        <f t="shared" si="0"/>
        <v>293.07499999999999</v>
      </c>
      <c r="X53" s="58">
        <f t="shared" si="0"/>
        <v>291.91800000000001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4000</v>
      </c>
      <c r="C56" s="104" t="s">
        <v>4001</v>
      </c>
      <c r="D56" s="104" t="s">
        <v>4002</v>
      </c>
      <c r="E56" s="104" t="s">
        <v>4003</v>
      </c>
      <c r="F56" s="104" t="s">
        <v>4004</v>
      </c>
      <c r="G56" s="104" t="s">
        <v>4005</v>
      </c>
      <c r="H56" s="104" t="s">
        <v>4006</v>
      </c>
      <c r="I56" s="104">
        <v>606.88400000000001</v>
      </c>
      <c r="J56" s="104">
        <v>474.36</v>
      </c>
      <c r="K56" s="104">
        <v>414.99200000000002</v>
      </c>
      <c r="L56" s="7"/>
      <c r="N56" s="44" t="s">
        <v>397</v>
      </c>
      <c r="O56" s="45" t="e">
        <f>B135/100</f>
        <v>#VALUE!</v>
      </c>
      <c r="P56" s="45" t="e">
        <f t="shared" ref="P56:X56" si="1">C135/100</f>
        <v>#VALUE!</v>
      </c>
      <c r="Q56" s="45" t="e">
        <f t="shared" si="1"/>
        <v>#VALUE!</v>
      </c>
      <c r="R56" s="45" t="e">
        <f t="shared" si="1"/>
        <v>#VALUE!</v>
      </c>
      <c r="S56" s="45" t="e">
        <f t="shared" si="1"/>
        <v>#VALUE!</v>
      </c>
      <c r="T56" s="45" t="e">
        <f t="shared" si="1"/>
        <v>#VALUE!</v>
      </c>
      <c r="U56" s="45" t="e">
        <f t="shared" si="1"/>
        <v>#VALUE!</v>
      </c>
      <c r="V56" s="45">
        <f t="shared" si="1"/>
        <v>6.9744500000000009</v>
      </c>
      <c r="W56" s="45">
        <f t="shared" si="1"/>
        <v>8.4133800000000001</v>
      </c>
      <c r="X56" s="45">
        <f t="shared" si="1"/>
        <v>7.2077300000000006</v>
      </c>
    </row>
    <row r="57" spans="1:24" ht="19.899999999999999" customHeight="1" x14ac:dyDescent="0.25">
      <c r="A57" s="8" t="s">
        <v>45</v>
      </c>
      <c r="B57" s="105" t="s">
        <v>4007</v>
      </c>
      <c r="C57" s="105" t="s">
        <v>4008</v>
      </c>
      <c r="D57" s="105" t="s">
        <v>4009</v>
      </c>
      <c r="E57" s="105" t="s">
        <v>4010</v>
      </c>
      <c r="F57" s="105" t="s">
        <v>4011</v>
      </c>
      <c r="G57" s="105" t="s">
        <v>4012</v>
      </c>
      <c r="H57" s="105" t="s">
        <v>4013</v>
      </c>
      <c r="I57" s="105">
        <v>432.65499999999997</v>
      </c>
      <c r="J57" s="105">
        <v>372.19799999999998</v>
      </c>
      <c r="K57" s="105">
        <v>320.322</v>
      </c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 t="e">
        <f t="shared" si="2"/>
        <v>#VALUE!</v>
      </c>
      <c r="R57" s="46" t="e">
        <f t="shared" si="2"/>
        <v>#VALUE!</v>
      </c>
      <c r="S57" s="46" t="e">
        <f t="shared" si="2"/>
        <v>#VALUE!</v>
      </c>
      <c r="T57" s="46" t="e">
        <f t="shared" si="2"/>
        <v>#VALUE!</v>
      </c>
      <c r="U57" s="46" t="e">
        <f t="shared" si="2"/>
        <v>#VALUE!</v>
      </c>
      <c r="V57" s="46" t="e">
        <f t="shared" si="2"/>
        <v>#VALUE!</v>
      </c>
      <c r="W57" s="46" t="e">
        <f t="shared" si="2"/>
        <v>#VALUE!</v>
      </c>
      <c r="X57" s="46" t="e">
        <f t="shared" si="2"/>
        <v>#VALUE!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5,566,523</v>
      </c>
      <c r="P58" s="46" t="str">
        <f t="shared" ref="P58:X58" si="3">C20</f>
        <v>5,922,829</v>
      </c>
      <c r="Q58" s="46" t="str">
        <f t="shared" si="3"/>
        <v>5,502,331</v>
      </c>
      <c r="R58" s="46" t="str">
        <f t="shared" si="3"/>
        <v>5,696,096</v>
      </c>
      <c r="S58" s="46" t="str">
        <f t="shared" si="3"/>
        <v>5,193,089</v>
      </c>
      <c r="T58" s="46" t="str">
        <f t="shared" si="3"/>
        <v>5,132,889</v>
      </c>
      <c r="U58" s="46" t="str">
        <f t="shared" si="3"/>
        <v>3,647,206</v>
      </c>
      <c r="V58" s="46" t="str">
        <f t="shared" si="3"/>
        <v>1,824,072</v>
      </c>
      <c r="W58" s="46" t="str">
        <f t="shared" si="3"/>
        <v>1,600,008</v>
      </c>
      <c r="X58" s="46" t="str">
        <f t="shared" si="3"/>
        <v>1,464,929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 t="e">
        <f t="shared" si="4"/>
        <v>#VALUE!</v>
      </c>
      <c r="T59" s="48" t="e">
        <f t="shared" si="4"/>
        <v>#VALUE!</v>
      </c>
      <c r="U59" s="47" t="e">
        <f t="shared" si="4"/>
        <v>#VALUE!</v>
      </c>
      <c r="V59" s="48" t="e">
        <f t="shared" si="4"/>
        <v>#VALUE!</v>
      </c>
      <c r="W59" s="47" t="e">
        <f t="shared" si="4"/>
        <v>#VALUE!</v>
      </c>
      <c r="X59" s="48" t="e">
        <f t="shared" si="4"/>
        <v>#VALUE!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B146</f>
        <v>0</v>
      </c>
      <c r="P60" s="46">
        <f t="shared" ref="P60:X60" si="5">C146</f>
        <v>0</v>
      </c>
      <c r="Q60" s="46">
        <f t="shared" si="5"/>
        <v>0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 t="s">
        <v>4014</v>
      </c>
      <c r="C61" s="105" t="s">
        <v>4015</v>
      </c>
      <c r="D61" s="105" t="s">
        <v>4016</v>
      </c>
      <c r="E61" s="105" t="s">
        <v>4017</v>
      </c>
      <c r="F61" s="105" t="s">
        <v>4018</v>
      </c>
      <c r="G61" s="105">
        <v>367.55599999999998</v>
      </c>
      <c r="H61" s="105" t="s">
        <v>4019</v>
      </c>
      <c r="I61" s="105">
        <v>65.641999999999996</v>
      </c>
      <c r="J61" s="105">
        <v>0</v>
      </c>
      <c r="K61" s="105">
        <v>0</v>
      </c>
      <c r="L61" s="9"/>
      <c r="N61" s="41" t="s">
        <v>402</v>
      </c>
      <c r="O61" s="49">
        <f>B165/B163</f>
        <v>-0.1767574840228725</v>
      </c>
      <c r="P61" s="49">
        <f t="shared" ref="P61:X61" si="6">C165/C163</f>
        <v>-6.1440134935136878E-2</v>
      </c>
      <c r="Q61" s="49">
        <f>D165/D163</f>
        <v>-2.4983800129598964E-2</v>
      </c>
      <c r="R61" s="49">
        <f t="shared" si="6"/>
        <v>-0.94984371144196755</v>
      </c>
      <c r="S61" s="49">
        <f t="shared" si="6"/>
        <v>-5.0805961375311459E-2</v>
      </c>
      <c r="T61" s="49">
        <f t="shared" si="6"/>
        <v>-5.237696235751664E-2</v>
      </c>
      <c r="U61" s="49">
        <f t="shared" si="6"/>
        <v>-1.014250215528171</v>
      </c>
      <c r="V61" s="49">
        <f t="shared" si="6"/>
        <v>0.24137534876087316</v>
      </c>
      <c r="W61" s="49">
        <f t="shared" si="6"/>
        <v>0.12270891581236408</v>
      </c>
      <c r="X61" s="49">
        <f t="shared" si="6"/>
        <v>0.23025754304934987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48.585000000000001</v>
      </c>
      <c r="P62" s="46">
        <f t="shared" ref="P62:X62" si="7">C154</f>
        <v>62.624000000000002</v>
      </c>
      <c r="Q62" s="46">
        <f t="shared" si="7"/>
        <v>40.999000000000002</v>
      </c>
      <c r="R62" s="46">
        <f t="shared" si="7"/>
        <v>38.360999999999997</v>
      </c>
      <c r="S62" s="46">
        <f t="shared" si="7"/>
        <v>52.055999999999997</v>
      </c>
      <c r="T62" s="46">
        <f t="shared" si="7"/>
        <v>77.197000000000003</v>
      </c>
      <c r="U62" s="46">
        <f t="shared" si="7"/>
        <v>53.874000000000002</v>
      </c>
      <c r="V62" s="46">
        <f t="shared" si="7"/>
        <v>7.37</v>
      </c>
      <c r="W62" s="46">
        <f t="shared" si="7"/>
        <v>21.52</v>
      </c>
      <c r="X62" s="46">
        <f t="shared" si="7"/>
        <v>14.877000000000001</v>
      </c>
    </row>
    <row r="63" spans="1:24" ht="19.899999999999999" customHeight="1" x14ac:dyDescent="0.25">
      <c r="A63" s="8" t="s">
        <v>50</v>
      </c>
      <c r="B63" s="107">
        <v>132.916</v>
      </c>
      <c r="C63" s="107">
        <v>141.50399999999999</v>
      </c>
      <c r="D63" s="107">
        <v>141.36099999999999</v>
      </c>
      <c r="E63" s="107">
        <v>171.804</v>
      </c>
      <c r="F63" s="107">
        <v>198.072</v>
      </c>
      <c r="G63" s="107">
        <v>266.18900000000002</v>
      </c>
      <c r="H63" s="107">
        <v>179.74799999999999</v>
      </c>
      <c r="I63" s="107">
        <v>108.587</v>
      </c>
      <c r="J63" s="107">
        <v>102.16200000000001</v>
      </c>
      <c r="K63" s="107">
        <v>94.67</v>
      </c>
      <c r="L63" s="14"/>
      <c r="N63" s="44" t="s">
        <v>404</v>
      </c>
      <c r="O63" s="50">
        <f>O62*(1-O61)</f>
        <v>57.172762361251259</v>
      </c>
      <c r="P63" s="48">
        <f t="shared" ref="P63:X63" si="8">P62*(1-P61)</f>
        <v>66.471627010178011</v>
      </c>
      <c r="Q63" s="50">
        <f t="shared" si="8"/>
        <v>42.023310821513434</v>
      </c>
      <c r="R63" s="48">
        <f t="shared" si="8"/>
        <v>74.797954614625311</v>
      </c>
      <c r="S63" s="50">
        <f t="shared" si="8"/>
        <v>54.700755125353204</v>
      </c>
      <c r="T63" s="48">
        <f t="shared" si="8"/>
        <v>81.240344363113209</v>
      </c>
      <c r="U63" s="50">
        <f t="shared" si="8"/>
        <v>108.51571611136468</v>
      </c>
      <c r="V63" s="48">
        <f t="shared" si="8"/>
        <v>5.5910636796323647</v>
      </c>
      <c r="W63" s="50">
        <f t="shared" si="8"/>
        <v>18.879304131717923</v>
      </c>
      <c r="X63" s="48">
        <f t="shared" si="8"/>
        <v>11.451458532054822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#VALUE!</v>
      </c>
      <c r="R64" s="53" t="e">
        <f t="shared" si="9"/>
        <v>#VALUE!</v>
      </c>
      <c r="S64" s="52" t="e">
        <f t="shared" si="9"/>
        <v>#VALUE!</v>
      </c>
      <c r="T64" s="53" t="e">
        <f t="shared" si="9"/>
        <v>#VALUE!</v>
      </c>
      <c r="U64" s="52" t="e">
        <f t="shared" si="9"/>
        <v>#VALUE!</v>
      </c>
      <c r="V64" s="53" t="e">
        <f t="shared" si="9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51</v>
      </c>
      <c r="B65" s="107" t="s">
        <v>4020</v>
      </c>
      <c r="C65" s="107" t="s">
        <v>4021</v>
      </c>
      <c r="D65" s="107" t="s">
        <v>4022</v>
      </c>
      <c r="E65" s="107" t="s">
        <v>4023</v>
      </c>
      <c r="F65" s="107" t="s">
        <v>4024</v>
      </c>
      <c r="G65" s="107" t="s">
        <v>4025</v>
      </c>
      <c r="H65" s="107" t="s">
        <v>4026</v>
      </c>
      <c r="I65" s="107" t="s">
        <v>4027</v>
      </c>
      <c r="J65" s="107" t="s">
        <v>4028</v>
      </c>
      <c r="K65" s="107" t="s">
        <v>4029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#VALUE!</v>
      </c>
      <c r="R65" s="56" t="e">
        <f t="shared" si="10"/>
        <v>#VALUE!</v>
      </c>
      <c r="S65" s="57" t="e">
        <f t="shared" si="10"/>
        <v>#VALUE!</v>
      </c>
      <c r="T65" s="56" t="e">
        <f t="shared" si="10"/>
        <v>#VALUE!</v>
      </c>
      <c r="U65" s="57" t="e">
        <f t="shared" si="10"/>
        <v>#VALUE!</v>
      </c>
      <c r="V65" s="56" t="e">
        <f t="shared" si="10"/>
        <v>#VALUE!</v>
      </c>
      <c r="W65" s="57" t="e">
        <f t="shared" si="10"/>
        <v>#VALUE!</v>
      </c>
      <c r="X65" s="56" t="e">
        <f t="shared" si="10"/>
        <v>#VALUE!</v>
      </c>
    </row>
    <row r="66" spans="1:24" ht="19.899999999999999" customHeight="1" x14ac:dyDescent="0.25">
      <c r="A66" s="6" t="s">
        <v>52</v>
      </c>
      <c r="B66" s="106" t="s">
        <v>4030</v>
      </c>
      <c r="C66" s="106" t="s">
        <v>4031</v>
      </c>
      <c r="D66" s="106" t="s">
        <v>4032</v>
      </c>
      <c r="E66" s="106" t="s">
        <v>4033</v>
      </c>
      <c r="F66" s="106" t="s">
        <v>4034</v>
      </c>
      <c r="G66" s="106" t="s">
        <v>4035</v>
      </c>
      <c r="H66" s="106" t="s">
        <v>4036</v>
      </c>
      <c r="I66" s="106" t="s">
        <v>4037</v>
      </c>
      <c r="J66" s="106" t="s">
        <v>4038</v>
      </c>
      <c r="K66" s="106" t="s">
        <v>4039</v>
      </c>
      <c r="L66" s="10"/>
      <c r="N66" s="61" t="s">
        <v>407</v>
      </c>
      <c r="O66" s="63" t="str">
        <f>B11</f>
        <v>2,537,076</v>
      </c>
      <c r="P66" s="63" t="str">
        <f t="shared" ref="P66:X66" si="11">C11</f>
        <v>2,533,162</v>
      </c>
      <c r="Q66" s="63" t="str">
        <f t="shared" si="11"/>
        <v>2,658,493</v>
      </c>
      <c r="R66" s="63" t="str">
        <f t="shared" si="11"/>
        <v>2,658,494</v>
      </c>
      <c r="S66" s="63" t="str">
        <f t="shared" si="11"/>
        <v>3,035,823</v>
      </c>
      <c r="T66" s="63" t="str">
        <f t="shared" si="11"/>
        <v>3,035,823</v>
      </c>
      <c r="U66" s="63" t="str">
        <f t="shared" si="11"/>
        <v>2,905,304</v>
      </c>
      <c r="V66" s="63">
        <f t="shared" si="11"/>
        <v>287.44400000000002</v>
      </c>
      <c r="W66" s="63">
        <f t="shared" si="11"/>
        <v>287.44400000000002</v>
      </c>
      <c r="X66" s="63">
        <f t="shared" si="11"/>
        <v>287.44400000000002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15,767,636</v>
      </c>
      <c r="P67" s="63" t="str">
        <f t="shared" ref="P67:X67" si="12">C34</f>
        <v>16,295,307</v>
      </c>
      <c r="Q67" s="63" t="str">
        <f t="shared" si="12"/>
        <v>14,626,909</v>
      </c>
      <c r="R67" s="63" t="str">
        <f t="shared" si="12"/>
        <v>15,348,332</v>
      </c>
      <c r="S67" s="63" t="str">
        <f t="shared" si="12"/>
        <v>14,017,333</v>
      </c>
      <c r="T67" s="63" t="str">
        <f t="shared" si="12"/>
        <v>14,134,719</v>
      </c>
      <c r="U67" s="63" t="str">
        <f t="shared" si="12"/>
        <v>11,575,352</v>
      </c>
      <c r="V67" s="63" t="str">
        <f t="shared" si="12"/>
        <v>4,878,973</v>
      </c>
      <c r="W67" s="63" t="str">
        <f t="shared" si="12"/>
        <v>4,480,859</v>
      </c>
      <c r="X67" s="63" t="str">
        <f t="shared" si="12"/>
        <v>4,128,412</v>
      </c>
    </row>
    <row r="68" spans="1:24" ht="19.899999999999999" customHeight="1" x14ac:dyDescent="0.25">
      <c r="A68" s="6" t="s">
        <v>54</v>
      </c>
      <c r="B68" s="106">
        <v>0</v>
      </c>
      <c r="C68" s="106">
        <v>12.343999999999999</v>
      </c>
      <c r="D68" s="106">
        <v>4.1900000000000004</v>
      </c>
      <c r="E68" s="106">
        <v>8.9659999999999993</v>
      </c>
      <c r="F68" s="106">
        <v>52.68</v>
      </c>
      <c r="G68" s="106">
        <v>25.388000000000002</v>
      </c>
      <c r="H68" s="106">
        <v>1.343</v>
      </c>
      <c r="I68" s="106">
        <v>1.655</v>
      </c>
      <c r="J68" s="106">
        <v>898</v>
      </c>
      <c r="K68" s="106">
        <v>1.8680000000000001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#VALUE!</v>
      </c>
      <c r="V68" s="76" t="e">
        <f t="shared" si="13"/>
        <v>#VALUE!</v>
      </c>
      <c r="W68" s="76" t="e">
        <f t="shared" si="13"/>
        <v>#VALUE!</v>
      </c>
      <c r="X68" s="76" t="e">
        <f t="shared" si="13"/>
        <v>#VALUE!</v>
      </c>
    </row>
    <row r="69" spans="1:24" ht="19.899999999999999" customHeight="1" x14ac:dyDescent="0.25">
      <c r="A69" s="8" t="s">
        <v>55</v>
      </c>
      <c r="B69" s="105">
        <v>668.85500000000002</v>
      </c>
      <c r="C69" s="105" t="s">
        <v>4040</v>
      </c>
      <c r="D69" s="105">
        <v>229.261</v>
      </c>
      <c r="E69" s="105">
        <v>493.84100000000001</v>
      </c>
      <c r="F69" s="105">
        <v>134.44999999999999</v>
      </c>
      <c r="G69" s="105" t="s">
        <v>4041</v>
      </c>
      <c r="H69" s="105">
        <v>302.995</v>
      </c>
      <c r="I69" s="105">
        <v>33.246000000000002</v>
      </c>
      <c r="J69" s="105">
        <v>3.4689999999999999</v>
      </c>
      <c r="K69" s="105">
        <v>1.004</v>
      </c>
      <c r="L69" s="9"/>
      <c r="N69" s="77" t="s">
        <v>415</v>
      </c>
      <c r="O69" s="79">
        <f>B215</f>
        <v>0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 t="e">
        <f t="shared" ref="P70:X70" si="15">P69/P66</f>
        <v>#VALUE!</v>
      </c>
      <c r="Q70" s="80" t="e">
        <f t="shared" si="15"/>
        <v>#VALUE!</v>
      </c>
      <c r="R70" s="80" t="e">
        <f t="shared" si="15"/>
        <v>#VALUE!</v>
      </c>
      <c r="S70" s="80" t="e">
        <f t="shared" si="15"/>
        <v>#VALUE!</v>
      </c>
      <c r="T70" s="80" t="e">
        <f>T69/T66</f>
        <v>#VALUE!</v>
      </c>
      <c r="U70" s="80" t="e">
        <f t="shared" si="15"/>
        <v>#VALUE!</v>
      </c>
      <c r="V70" s="80">
        <f t="shared" si="15"/>
        <v>0</v>
      </c>
      <c r="W70" s="80">
        <f t="shared" si="15"/>
        <v>0</v>
      </c>
      <c r="X70" s="80">
        <f t="shared" si="15"/>
        <v>0</v>
      </c>
    </row>
    <row r="71" spans="1:24" ht="19.899999999999999" customHeight="1" x14ac:dyDescent="0.25">
      <c r="A71" s="8" t="s">
        <v>56</v>
      </c>
      <c r="B71" s="107" t="s">
        <v>4042</v>
      </c>
      <c r="C71" s="107" t="s">
        <v>4043</v>
      </c>
      <c r="D71" s="107" t="s">
        <v>4044</v>
      </c>
      <c r="E71" s="107" t="s">
        <v>4045</v>
      </c>
      <c r="F71" s="107" t="s">
        <v>4046</v>
      </c>
      <c r="G71" s="107" t="s">
        <v>4047</v>
      </c>
      <c r="H71" s="107" t="s">
        <v>4048</v>
      </c>
      <c r="I71" s="107" t="s">
        <v>4049</v>
      </c>
      <c r="J71" s="107" t="s">
        <v>4050</v>
      </c>
      <c r="K71" s="107" t="s">
        <v>4051</v>
      </c>
      <c r="L71" s="14"/>
    </row>
    <row r="72" spans="1:24" ht="19.899999999999999" customHeight="1" x14ac:dyDescent="0.25">
      <c r="A72" s="6" t="s">
        <v>57</v>
      </c>
      <c r="B72" s="104" t="s">
        <v>3947</v>
      </c>
      <c r="C72" s="104" t="s">
        <v>3948</v>
      </c>
      <c r="D72" s="104" t="s">
        <v>3949</v>
      </c>
      <c r="E72" s="104" t="s">
        <v>3950</v>
      </c>
      <c r="F72" s="104" t="s">
        <v>3951</v>
      </c>
      <c r="G72" s="104" t="s">
        <v>3952</v>
      </c>
      <c r="H72" s="104" t="s">
        <v>3953</v>
      </c>
      <c r="I72" s="104" t="s">
        <v>3954</v>
      </c>
      <c r="J72" s="104" t="s">
        <v>3955</v>
      </c>
      <c r="K72" s="104" t="s">
        <v>3956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-124.718</v>
      </c>
      <c r="C74" s="104">
        <v>-79.201999999999998</v>
      </c>
      <c r="D74" s="104">
        <v>-93.293000000000006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 t="s">
        <v>4052</v>
      </c>
      <c r="C75" s="107" t="s">
        <v>4053</v>
      </c>
      <c r="D75" s="107" t="s">
        <v>4054</v>
      </c>
      <c r="E75" s="107" t="s">
        <v>4055</v>
      </c>
      <c r="F75" s="107" t="s">
        <v>4056</v>
      </c>
      <c r="G75" s="107">
        <v>-689.09699999999998</v>
      </c>
      <c r="H75" s="107" t="s">
        <v>4057</v>
      </c>
      <c r="I75" s="107" t="s">
        <v>4058</v>
      </c>
      <c r="J75" s="107" t="s">
        <v>4059</v>
      </c>
      <c r="K75" s="107" t="s">
        <v>4060</v>
      </c>
      <c r="L75" s="14"/>
    </row>
    <row r="76" spans="1:24" ht="19.899999999999999" customHeight="1" x14ac:dyDescent="0.25">
      <c r="A76" s="6" t="s">
        <v>60</v>
      </c>
      <c r="B76" s="104" t="s">
        <v>4061</v>
      </c>
      <c r="C76" s="104" t="s">
        <v>4062</v>
      </c>
      <c r="D76" s="104" t="s">
        <v>4063</v>
      </c>
      <c r="E76" s="104" t="s">
        <v>4064</v>
      </c>
      <c r="F76" s="104" t="s">
        <v>4065</v>
      </c>
      <c r="G76" s="104" t="s">
        <v>4066</v>
      </c>
      <c r="H76" s="104" t="s">
        <v>4067</v>
      </c>
      <c r="I76" s="104" t="s">
        <v>4068</v>
      </c>
      <c r="J76" s="104" t="s">
        <v>4069</v>
      </c>
      <c r="K76" s="104" t="s">
        <v>4070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870.14300000000003</v>
      </c>
      <c r="C80" s="105">
        <v>867.32799999999997</v>
      </c>
      <c r="D80" s="105">
        <v>864.80700000000002</v>
      </c>
      <c r="E80" s="105">
        <v>863.65099999999995</v>
      </c>
      <c r="F80" s="105">
        <v>851.56600000000003</v>
      </c>
      <c r="G80" s="105">
        <v>858.81</v>
      </c>
      <c r="H80" s="105">
        <v>574.25699999999995</v>
      </c>
      <c r="I80" s="105">
        <v>294.99200000000002</v>
      </c>
      <c r="J80" s="105">
        <v>293.92599999999999</v>
      </c>
      <c r="K80" s="105">
        <v>292.56299999999999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 t="s">
        <v>3779</v>
      </c>
      <c r="C82" s="105" t="s">
        <v>3779</v>
      </c>
      <c r="D82" s="105" t="s">
        <v>3779</v>
      </c>
      <c r="E82" s="105" t="s">
        <v>3779</v>
      </c>
      <c r="F82" s="105" t="s">
        <v>3779</v>
      </c>
      <c r="G82" s="105" t="s">
        <v>3779</v>
      </c>
      <c r="H82" s="105" t="s">
        <v>4071</v>
      </c>
      <c r="I82" s="105">
        <v>575.52599999999995</v>
      </c>
      <c r="J82" s="105">
        <v>575.52599999999995</v>
      </c>
      <c r="K82" s="105">
        <v>575.52599999999995</v>
      </c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868.89700000000005</v>
      </c>
      <c r="C86" s="105">
        <v>865.649</v>
      </c>
      <c r="D86" s="105">
        <v>864.16700000000003</v>
      </c>
      <c r="E86" s="105">
        <v>862.73900000000003</v>
      </c>
      <c r="F86" s="105">
        <v>859.61099999999999</v>
      </c>
      <c r="G86" s="105">
        <v>697.98800000000006</v>
      </c>
      <c r="H86" s="105">
        <v>391.07600000000002</v>
      </c>
      <c r="I86" s="105">
        <v>294.38900000000001</v>
      </c>
      <c r="J86" s="105">
        <v>293.07499999999999</v>
      </c>
      <c r="K86" s="105">
        <v>291.91800000000001</v>
      </c>
      <c r="L86" s="9"/>
    </row>
    <row r="87" spans="1:12" ht="19.899999999999999" customHeight="1" x14ac:dyDescent="0.25">
      <c r="A87" s="6" t="s">
        <v>69</v>
      </c>
      <c r="B87" s="106">
        <v>883.21</v>
      </c>
      <c r="C87" s="106">
        <v>886.48599999999999</v>
      </c>
      <c r="D87" s="106">
        <v>870.48800000000006</v>
      </c>
      <c r="E87" s="106">
        <v>864.72699999999998</v>
      </c>
      <c r="F87" s="106">
        <v>865.35500000000002</v>
      </c>
      <c r="G87" s="106">
        <v>697.98800000000006</v>
      </c>
      <c r="H87" s="106">
        <v>392.18900000000002</v>
      </c>
      <c r="I87" s="106">
        <v>295.072</v>
      </c>
      <c r="J87" s="106">
        <v>295.01799999999997</v>
      </c>
      <c r="K87" s="106">
        <v>293.69400000000002</v>
      </c>
      <c r="L87" s="10"/>
    </row>
    <row r="88" spans="1:12" ht="19.899999999999999" customHeight="1" x14ac:dyDescent="0.25">
      <c r="A88" s="8" t="s">
        <v>70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9"/>
    </row>
    <row r="89" spans="1:12" ht="19.899999999999999" customHeight="1" x14ac:dyDescent="0.25">
      <c r="A89" s="6" t="s">
        <v>71</v>
      </c>
      <c r="B89" s="106">
        <v>0</v>
      </c>
      <c r="C89" s="106">
        <v>0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"/>
    </row>
    <row r="90" spans="1:12" ht="19.899999999999999" customHeight="1" x14ac:dyDescent="0.25">
      <c r="A90" s="8" t="s">
        <v>72</v>
      </c>
      <c r="B90" s="105">
        <v>70.759</v>
      </c>
      <c r="C90" s="105">
        <v>70.759</v>
      </c>
      <c r="D90" s="105">
        <v>70.759</v>
      </c>
      <c r="E90" s="105">
        <v>70.759</v>
      </c>
      <c r="F90" s="105">
        <v>70.759</v>
      </c>
      <c r="G90" s="105">
        <v>70.759</v>
      </c>
      <c r="H90" s="105">
        <v>51.177</v>
      </c>
      <c r="I90" s="105">
        <v>0</v>
      </c>
      <c r="J90" s="105">
        <v>0</v>
      </c>
      <c r="K90" s="105">
        <v>0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5">
        <v>467</v>
      </c>
      <c r="E94" s="105">
        <v>9.6609999999999996</v>
      </c>
      <c r="F94" s="105">
        <v>27.259</v>
      </c>
      <c r="G94" s="105">
        <v>-855</v>
      </c>
      <c r="H94" s="105">
        <v>1.0189999999999999</v>
      </c>
      <c r="I94" s="105">
        <v>0</v>
      </c>
      <c r="J94" s="105">
        <v>0</v>
      </c>
      <c r="K94" s="105">
        <v>0</v>
      </c>
      <c r="L94" s="9"/>
    </row>
    <row r="95" spans="1:12" ht="19.899999999999999" customHeight="1" x14ac:dyDescent="0.25">
      <c r="A95" s="6" t="s">
        <v>77</v>
      </c>
      <c r="B95" s="106">
        <v>-169</v>
      </c>
      <c r="C95" s="106">
        <v>-5.806</v>
      </c>
      <c r="D95" s="106">
        <v>4.2050000000000001</v>
      </c>
      <c r="E95" s="106">
        <v>15.856</v>
      </c>
      <c r="F95" s="106">
        <v>-2.8119999999999998</v>
      </c>
      <c r="G95" s="106">
        <v>3.3170000000000002</v>
      </c>
      <c r="H95" s="106">
        <v>22</v>
      </c>
      <c r="I95" s="106">
        <v>0</v>
      </c>
      <c r="J95" s="106">
        <v>0</v>
      </c>
      <c r="K95" s="106">
        <v>0</v>
      </c>
      <c r="L95" s="10"/>
    </row>
    <row r="96" spans="1:12" ht="19.899999999999999" customHeight="1" x14ac:dyDescent="0.25">
      <c r="A96" s="8" t="s">
        <v>78</v>
      </c>
      <c r="B96" s="105">
        <v>790.29300000000001</v>
      </c>
      <c r="C96" s="105">
        <v>867.25400000000002</v>
      </c>
      <c r="D96" s="105">
        <v>479.858</v>
      </c>
      <c r="E96" s="105">
        <v>511.39</v>
      </c>
      <c r="F96" s="105">
        <v>510.17599999999999</v>
      </c>
      <c r="G96" s="105">
        <v>232.30500000000001</v>
      </c>
      <c r="H96" s="105">
        <v>239.03899999999999</v>
      </c>
      <c r="I96" s="105">
        <v>246.619</v>
      </c>
      <c r="J96" s="105">
        <v>199.28800000000001</v>
      </c>
      <c r="K96" s="105">
        <v>37.097999999999999</v>
      </c>
      <c r="L96" s="9"/>
    </row>
    <row r="97" spans="1:12" ht="19.899999999999999" customHeight="1" x14ac:dyDescent="0.25">
      <c r="A97" s="6" t="s">
        <v>79</v>
      </c>
      <c r="B97" s="106">
        <v>44.012</v>
      </c>
      <c r="C97" s="106">
        <v>29.41</v>
      </c>
      <c r="D97" s="106">
        <v>27.428999999999998</v>
      </c>
      <c r="E97" s="106">
        <v>49.320999999999998</v>
      </c>
      <c r="F97" s="106">
        <v>64.179000000000002</v>
      </c>
      <c r="G97" s="106">
        <v>60.418999999999997</v>
      </c>
      <c r="H97" s="106">
        <v>44.475999999999999</v>
      </c>
      <c r="I97" s="106">
        <v>40.685000000000002</v>
      </c>
      <c r="J97" s="106">
        <v>30.12</v>
      </c>
      <c r="K97" s="106">
        <v>28.111000000000001</v>
      </c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 t="s">
        <v>4072</v>
      </c>
      <c r="I98" s="105">
        <v>0</v>
      </c>
      <c r="J98" s="105">
        <v>0</v>
      </c>
      <c r="K98" s="105">
        <v>0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126.59</v>
      </c>
      <c r="C100" s="105">
        <v>135.072</v>
      </c>
      <c r="D100" s="105">
        <v>136.66800000000001</v>
      </c>
      <c r="E100" s="105">
        <v>165.35400000000001</v>
      </c>
      <c r="F100" s="105">
        <v>187.65600000000001</v>
      </c>
      <c r="G100" s="105">
        <v>225.77600000000001</v>
      </c>
      <c r="H100" s="105">
        <v>155.35</v>
      </c>
      <c r="I100" s="105">
        <v>108.587</v>
      </c>
      <c r="J100" s="105">
        <v>102.16200000000001</v>
      </c>
      <c r="K100" s="105">
        <v>94.67</v>
      </c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1"/>
    </row>
    <row r="102" spans="1:12" ht="19.899999999999999" customHeight="1" x14ac:dyDescent="0.25">
      <c r="A102" s="8" t="s">
        <v>84</v>
      </c>
      <c r="B102" s="105" t="s">
        <v>4014</v>
      </c>
      <c r="C102" s="105" t="s">
        <v>4015</v>
      </c>
      <c r="D102" s="105" t="s">
        <v>4016</v>
      </c>
      <c r="E102" s="105" t="s">
        <v>4017</v>
      </c>
      <c r="F102" s="105" t="s">
        <v>4018</v>
      </c>
      <c r="G102" s="105">
        <v>367.55599999999998</v>
      </c>
      <c r="H102" s="105" t="s">
        <v>4019</v>
      </c>
      <c r="I102" s="105">
        <v>65.641999999999996</v>
      </c>
      <c r="J102" s="105">
        <v>0</v>
      </c>
      <c r="K102" s="105">
        <v>0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266.18900000000002</v>
      </c>
      <c r="H103" s="106">
        <v>179.74799999999999</v>
      </c>
      <c r="I103" s="106">
        <v>108.587</v>
      </c>
      <c r="J103" s="106">
        <v>102.16200000000001</v>
      </c>
      <c r="K103" s="106">
        <v>94.67</v>
      </c>
      <c r="L103" s="10"/>
    </row>
    <row r="104" spans="1:12" ht="19.899999999999999" customHeight="1" x14ac:dyDescent="0.25">
      <c r="A104" s="8" t="s">
        <v>86</v>
      </c>
      <c r="B104" s="105">
        <v>668.85500000000002</v>
      </c>
      <c r="C104" s="105" t="s">
        <v>4040</v>
      </c>
      <c r="D104" s="105">
        <v>229.261</v>
      </c>
      <c r="E104" s="105">
        <v>493.84100000000001</v>
      </c>
      <c r="F104" s="105">
        <v>134.44999999999999</v>
      </c>
      <c r="G104" s="105" t="s">
        <v>4073</v>
      </c>
      <c r="H104" s="105">
        <v>394.57799999999997</v>
      </c>
      <c r="I104" s="105">
        <v>33.246000000000002</v>
      </c>
      <c r="J104" s="105">
        <v>3.4689999999999999</v>
      </c>
      <c r="K104" s="105">
        <v>1.004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>
        <v>54.027000000000001</v>
      </c>
      <c r="C107" s="106">
        <v>53.534999999999997</v>
      </c>
      <c r="D107" s="106">
        <v>58.146000000000001</v>
      </c>
      <c r="E107" s="106">
        <v>66.599000000000004</v>
      </c>
      <c r="F107" s="106">
        <v>230.38</v>
      </c>
      <c r="G107" s="106">
        <v>177.82300000000001</v>
      </c>
      <c r="H107" s="106">
        <v>0</v>
      </c>
      <c r="I107" s="106">
        <v>0</v>
      </c>
      <c r="J107" s="106">
        <v>0</v>
      </c>
      <c r="K107" s="106">
        <v>0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126.59</v>
      </c>
      <c r="C110" s="105">
        <v>135.072</v>
      </c>
      <c r="D110" s="105">
        <v>136.66800000000001</v>
      </c>
      <c r="E110" s="105">
        <v>165.35400000000001</v>
      </c>
      <c r="F110" s="105">
        <v>187.65600000000001</v>
      </c>
      <c r="G110" s="105">
        <v>225.77600000000001</v>
      </c>
      <c r="H110" s="105">
        <v>155.35</v>
      </c>
      <c r="I110" s="105">
        <v>108.587</v>
      </c>
      <c r="J110" s="105">
        <v>102.16200000000001</v>
      </c>
      <c r="K110" s="105">
        <v>94.67</v>
      </c>
      <c r="L110" s="9"/>
    </row>
    <row r="111" spans="1:12" ht="19.899999999999999" customHeight="1" x14ac:dyDescent="0.25">
      <c r="A111" s="6" t="s">
        <v>93</v>
      </c>
      <c r="B111" s="106">
        <v>0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"/>
    </row>
    <row r="112" spans="1:12" ht="19.899999999999999" customHeight="1" x14ac:dyDescent="0.25">
      <c r="A112" s="8" t="s">
        <v>94</v>
      </c>
      <c r="B112" s="105">
        <v>263.69900000000001</v>
      </c>
      <c r="C112" s="105">
        <v>246.09899999999999</v>
      </c>
      <c r="D112" s="105">
        <v>228.499</v>
      </c>
      <c r="E112" s="105">
        <v>210.899</v>
      </c>
      <c r="F112" s="105">
        <v>193.29900000000001</v>
      </c>
      <c r="G112" s="105">
        <v>175.69900000000001</v>
      </c>
      <c r="H112" s="105">
        <v>63.213000000000001</v>
      </c>
      <c r="I112" s="105">
        <v>59.877000000000002</v>
      </c>
      <c r="J112" s="105">
        <v>56.494</v>
      </c>
      <c r="K112" s="105">
        <v>52.234000000000002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 t="s">
        <v>4072</v>
      </c>
      <c r="I114" s="105">
        <v>0</v>
      </c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1"/>
      <c r="K115" s="101"/>
      <c r="L115" s="4"/>
    </row>
    <row r="116" spans="1:13" ht="19.899999999999999" customHeight="1" x14ac:dyDescent="0.25">
      <c r="A116" s="8" t="s">
        <v>98</v>
      </c>
      <c r="B116" s="105" t="s">
        <v>4074</v>
      </c>
      <c r="C116" s="105" t="s">
        <v>4075</v>
      </c>
      <c r="D116" s="105" t="s">
        <v>4076</v>
      </c>
      <c r="E116" s="105" t="s">
        <v>4077</v>
      </c>
      <c r="F116" s="105" t="s">
        <v>4078</v>
      </c>
      <c r="G116" s="105" t="s">
        <v>4079</v>
      </c>
      <c r="H116" s="105" t="s">
        <v>4080</v>
      </c>
      <c r="I116" s="105">
        <v>688.45799999999997</v>
      </c>
      <c r="J116" s="105">
        <v>611.44899999999996</v>
      </c>
      <c r="K116" s="105">
        <v>533.22699999999998</v>
      </c>
      <c r="L116" s="9"/>
    </row>
    <row r="117" spans="1:13" ht="19.899999999999999" customHeight="1" x14ac:dyDescent="0.25">
      <c r="A117" s="6" t="s">
        <v>99</v>
      </c>
      <c r="B117" s="106" t="s">
        <v>4081</v>
      </c>
      <c r="C117" s="106" t="s">
        <v>4082</v>
      </c>
      <c r="D117" s="106" t="s">
        <v>4083</v>
      </c>
      <c r="E117" s="106" t="s">
        <v>4084</v>
      </c>
      <c r="F117" s="106" t="s">
        <v>4085</v>
      </c>
      <c r="G117" s="106" t="s">
        <v>4086</v>
      </c>
      <c r="H117" s="106" t="s">
        <v>4087</v>
      </c>
      <c r="I117" s="106">
        <v>847.19399999999996</v>
      </c>
      <c r="J117" s="106">
        <v>770.45299999999997</v>
      </c>
      <c r="K117" s="106">
        <v>722.26900000000001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450.18900000000002</v>
      </c>
      <c r="C119" s="106">
        <v>385.94299999999998</v>
      </c>
      <c r="D119" s="106">
        <v>374.87700000000001</v>
      </c>
      <c r="E119" s="106">
        <v>391.03</v>
      </c>
      <c r="F119" s="106">
        <v>395.08100000000002</v>
      </c>
      <c r="G119" s="106">
        <v>410.33100000000002</v>
      </c>
      <c r="H119" s="106">
        <v>310.51600000000002</v>
      </c>
      <c r="I119" s="106">
        <v>132.55699999999999</v>
      </c>
      <c r="J119" s="106">
        <v>119.60899999999999</v>
      </c>
      <c r="K119" s="106">
        <v>115.197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645.00699999999995</v>
      </c>
      <c r="C121" s="106">
        <v>633.827</v>
      </c>
      <c r="D121" s="106">
        <v>327.12799999999999</v>
      </c>
      <c r="E121" s="106">
        <v>375.57400000000001</v>
      </c>
      <c r="F121" s="106">
        <v>459.37200000000001</v>
      </c>
      <c r="G121" s="106">
        <v>494.51400000000001</v>
      </c>
      <c r="H121" s="106">
        <v>365.233</v>
      </c>
      <c r="I121" s="106">
        <v>155.863</v>
      </c>
      <c r="J121" s="106">
        <v>98.497</v>
      </c>
      <c r="K121" s="106">
        <v>94.236000000000004</v>
      </c>
      <c r="L121" s="10"/>
    </row>
    <row r="122" spans="1:13" ht="19.899999999999999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5"/>
    </row>
    <row r="123" spans="1:13" ht="19.899999999999999" customHeight="1" x14ac:dyDescent="0.2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4"/>
    </row>
    <row r="124" spans="1:13" ht="19.899999999999999" customHeight="1" thickBot="1" x14ac:dyDescent="0.3">
      <c r="A124" s="167" t="s">
        <v>107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5"/>
    </row>
    <row r="125" spans="1:13" ht="19.899999999999999" customHeight="1" x14ac:dyDescent="0.25">
      <c r="A125" s="95" t="s">
        <v>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6"/>
    </row>
    <row r="126" spans="1:13" ht="19.899999999999999" customHeight="1" x14ac:dyDescent="0.25">
      <c r="A126" s="96" t="s">
        <v>3</v>
      </c>
      <c r="B126" s="97">
        <v>2019</v>
      </c>
      <c r="C126" s="97">
        <v>2018</v>
      </c>
      <c r="D126" s="97">
        <v>2017</v>
      </c>
      <c r="E126" s="97">
        <v>2016</v>
      </c>
      <c r="F126" s="97">
        <v>2015</v>
      </c>
      <c r="G126" s="97">
        <v>2014</v>
      </c>
      <c r="H126" s="97">
        <v>2013</v>
      </c>
      <c r="I126" s="97">
        <v>2012</v>
      </c>
      <c r="J126" s="97">
        <v>2011</v>
      </c>
      <c r="K126" s="97">
        <v>2010</v>
      </c>
    </row>
    <row r="127" spans="1:13" ht="19.899999999999999" customHeight="1" x14ac:dyDescent="0.25">
      <c r="A127" s="96" t="s">
        <v>4</v>
      </c>
      <c r="B127" s="97">
        <v>12</v>
      </c>
      <c r="C127" s="97">
        <v>12</v>
      </c>
      <c r="D127" s="97">
        <v>12</v>
      </c>
      <c r="E127" s="97">
        <v>12</v>
      </c>
      <c r="F127" s="97">
        <v>12</v>
      </c>
      <c r="G127" s="97">
        <v>12</v>
      </c>
      <c r="H127" s="97">
        <v>12</v>
      </c>
      <c r="I127" s="97">
        <v>12</v>
      </c>
      <c r="J127" s="97">
        <v>12</v>
      </c>
      <c r="K127" s="97">
        <v>12</v>
      </c>
      <c r="L127" s="60"/>
    </row>
    <row r="128" spans="1:13" ht="19.899999999999999" customHeight="1" x14ac:dyDescent="0.25">
      <c r="A128" s="96" t="s">
        <v>5</v>
      </c>
      <c r="B128" s="97" t="s">
        <v>337</v>
      </c>
      <c r="C128" s="97" t="s">
        <v>337</v>
      </c>
      <c r="D128" s="97" t="s">
        <v>337</v>
      </c>
      <c r="E128" s="97" t="s">
        <v>337</v>
      </c>
      <c r="F128" s="97" t="s">
        <v>337</v>
      </c>
      <c r="G128" s="97" t="s">
        <v>337</v>
      </c>
      <c r="H128" s="97" t="s">
        <v>337</v>
      </c>
      <c r="I128" s="97" t="s">
        <v>337</v>
      </c>
      <c r="J128" s="97" t="s">
        <v>337</v>
      </c>
      <c r="K128" s="97" t="s">
        <v>339</v>
      </c>
      <c r="M128" t="s">
        <v>2</v>
      </c>
    </row>
    <row r="129" spans="1:12" ht="19.899999999999999" customHeigh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2"/>
    </row>
    <row r="130" spans="1:12" ht="19.899999999999999" customHeight="1" x14ac:dyDescent="0.25">
      <c r="A130" s="98" t="s">
        <v>108</v>
      </c>
      <c r="B130" s="99" t="s">
        <v>8</v>
      </c>
      <c r="C130" s="99" t="s">
        <v>8</v>
      </c>
      <c r="D130" s="99" t="s">
        <v>8</v>
      </c>
      <c r="E130" s="99" t="s">
        <v>8</v>
      </c>
      <c r="F130" s="99" t="s">
        <v>8</v>
      </c>
      <c r="G130" s="99" t="s">
        <v>8</v>
      </c>
      <c r="H130" s="99" t="s">
        <v>8</v>
      </c>
      <c r="I130" s="99" t="s">
        <v>8</v>
      </c>
      <c r="J130" s="99" t="s">
        <v>8</v>
      </c>
      <c r="K130" s="99" t="s">
        <v>8</v>
      </c>
      <c r="L130" s="2"/>
    </row>
    <row r="131" spans="1:12" ht="19.899999999999999" customHeight="1" x14ac:dyDescent="0.25">
      <c r="A131" s="6" t="s">
        <v>109</v>
      </c>
      <c r="B131" s="104" t="s">
        <v>4088</v>
      </c>
      <c r="C131" s="104" t="s">
        <v>4089</v>
      </c>
      <c r="D131" s="104" t="s">
        <v>4090</v>
      </c>
      <c r="E131" s="104" t="s">
        <v>4091</v>
      </c>
      <c r="F131" s="104" t="s">
        <v>4092</v>
      </c>
      <c r="G131" s="104" t="s">
        <v>4093</v>
      </c>
      <c r="H131" s="104" t="s">
        <v>4094</v>
      </c>
      <c r="I131" s="104" t="s">
        <v>4095</v>
      </c>
      <c r="J131" s="104" t="s">
        <v>4096</v>
      </c>
      <c r="K131" s="104" t="s">
        <v>4097</v>
      </c>
      <c r="L131" s="2"/>
    </row>
    <row r="132" spans="1:12" ht="19.899999999999999" customHeight="1" x14ac:dyDescent="0.25">
      <c r="A132" s="8" t="s">
        <v>110</v>
      </c>
      <c r="B132" s="107">
        <v>6</v>
      </c>
      <c r="C132" s="107">
        <v>-2</v>
      </c>
      <c r="D132" s="107">
        <v>0</v>
      </c>
      <c r="E132" s="107">
        <v>5</v>
      </c>
      <c r="F132" s="107">
        <v>17</v>
      </c>
      <c r="G132" s="107">
        <v>100</v>
      </c>
      <c r="H132" s="107">
        <v>29</v>
      </c>
      <c r="I132" s="107">
        <v>-9</v>
      </c>
      <c r="J132" s="107">
        <v>24</v>
      </c>
      <c r="K132" s="107">
        <v>2</v>
      </c>
      <c r="L132" s="1"/>
    </row>
    <row r="133" spans="1:12" ht="19.899999999999999" customHeight="1" x14ac:dyDescent="0.25">
      <c r="A133" s="6" t="s">
        <v>111</v>
      </c>
      <c r="B133" s="104" t="s">
        <v>4098</v>
      </c>
      <c r="C133" s="104" t="s">
        <v>4099</v>
      </c>
      <c r="D133" s="104" t="s">
        <v>4100</v>
      </c>
      <c r="E133" s="104" t="s">
        <v>4101</v>
      </c>
      <c r="F133" s="104" t="s">
        <v>4102</v>
      </c>
      <c r="G133" s="104" t="s">
        <v>4103</v>
      </c>
      <c r="H133" s="104" t="s">
        <v>4104</v>
      </c>
      <c r="I133" s="104" t="s">
        <v>4105</v>
      </c>
      <c r="J133" s="104" t="s">
        <v>4106</v>
      </c>
      <c r="K133" s="104" t="s">
        <v>4107</v>
      </c>
      <c r="L133" s="3"/>
    </row>
    <row r="134" spans="1:12" ht="19.899999999999999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7"/>
    </row>
    <row r="135" spans="1:12" ht="19.899999999999999" customHeight="1" x14ac:dyDescent="0.25">
      <c r="A135" s="6" t="s">
        <v>112</v>
      </c>
      <c r="B135" s="106" t="s">
        <v>4108</v>
      </c>
      <c r="C135" s="106" t="s">
        <v>4109</v>
      </c>
      <c r="D135" s="106" t="s">
        <v>4110</v>
      </c>
      <c r="E135" s="106" t="s">
        <v>4111</v>
      </c>
      <c r="F135" s="106" t="s">
        <v>4112</v>
      </c>
      <c r="G135" s="106" t="s">
        <v>4113</v>
      </c>
      <c r="H135" s="106" t="s">
        <v>4114</v>
      </c>
      <c r="I135" s="106">
        <v>697.44500000000005</v>
      </c>
      <c r="J135" s="106">
        <v>841.33799999999997</v>
      </c>
      <c r="K135" s="106">
        <v>720.77300000000002</v>
      </c>
      <c r="L135" s="13"/>
    </row>
    <row r="136" spans="1:12" ht="19.899999999999999" customHeight="1" x14ac:dyDescent="0.25">
      <c r="A136" s="8" t="s">
        <v>113</v>
      </c>
      <c r="B136" s="107" t="s">
        <v>4108</v>
      </c>
      <c r="C136" s="107" t="s">
        <v>4109</v>
      </c>
      <c r="D136" s="107" t="s">
        <v>4110</v>
      </c>
      <c r="E136" s="107" t="s">
        <v>4111</v>
      </c>
      <c r="F136" s="107" t="s">
        <v>4112</v>
      </c>
      <c r="G136" s="107" t="s">
        <v>4113</v>
      </c>
      <c r="H136" s="107" t="s">
        <v>4114</v>
      </c>
      <c r="I136" s="107">
        <v>697.44500000000005</v>
      </c>
      <c r="J136" s="107">
        <v>841.33799999999997</v>
      </c>
      <c r="K136" s="107">
        <v>720.77300000000002</v>
      </c>
      <c r="L136" s="7"/>
    </row>
    <row r="137" spans="1:12" ht="19.899999999999999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5"/>
    </row>
    <row r="138" spans="1:12" ht="19.899999999999999" customHeight="1" x14ac:dyDescent="0.25">
      <c r="A138" s="8" t="s">
        <v>114</v>
      </c>
      <c r="B138" s="105">
        <v>94.177000000000007</v>
      </c>
      <c r="C138" s="105">
        <v>115.462</v>
      </c>
      <c r="D138" s="105">
        <v>117.072</v>
      </c>
      <c r="E138" s="105">
        <v>380.91800000000001</v>
      </c>
      <c r="F138" s="105">
        <v>112.13</v>
      </c>
      <c r="G138" s="105">
        <v>109.59699999999999</v>
      </c>
      <c r="H138" s="105">
        <v>17.071999999999999</v>
      </c>
      <c r="I138" s="105">
        <v>906</v>
      </c>
      <c r="J138" s="105">
        <v>0</v>
      </c>
      <c r="K138" s="105">
        <v>0</v>
      </c>
      <c r="L138" s="10"/>
    </row>
    <row r="139" spans="1:12" ht="19.899999999999999" customHeight="1" x14ac:dyDescent="0.25">
      <c r="A139" s="6" t="s">
        <v>115</v>
      </c>
      <c r="B139" s="106">
        <v>0</v>
      </c>
      <c r="C139" s="106">
        <v>0</v>
      </c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4"/>
    </row>
    <row r="140" spans="1:12" ht="19.899999999999999" customHeight="1" x14ac:dyDescent="0.25">
      <c r="A140" s="8" t="s">
        <v>116</v>
      </c>
      <c r="B140" s="105">
        <v>301.48599999999999</v>
      </c>
      <c r="C140" s="105">
        <v>227.69399999999999</v>
      </c>
      <c r="D140" s="105">
        <v>227.648</v>
      </c>
      <c r="E140" s="105">
        <v>245.59100000000001</v>
      </c>
      <c r="F140" s="105">
        <v>198.75299999999999</v>
      </c>
      <c r="G140" s="105">
        <v>146.58699999999999</v>
      </c>
      <c r="H140" s="105">
        <v>77.462999999999994</v>
      </c>
      <c r="I140" s="105">
        <v>50.76</v>
      </c>
      <c r="J140" s="105">
        <v>36.034999999999997</v>
      </c>
      <c r="K140" s="105">
        <v>11.862</v>
      </c>
      <c r="L140" s="4"/>
    </row>
    <row r="141" spans="1:12" ht="19.899999999999999" customHeight="1" x14ac:dyDescent="0.25">
      <c r="A141" s="6" t="s">
        <v>117</v>
      </c>
      <c r="B141" s="106">
        <v>158.81899999999999</v>
      </c>
      <c r="C141" s="106">
        <v>141.12799999999999</v>
      </c>
      <c r="D141" s="106">
        <v>186.14699999999999</v>
      </c>
      <c r="E141" s="106">
        <v>225.983</v>
      </c>
      <c r="F141" s="106">
        <v>181.69</v>
      </c>
      <c r="G141" s="106">
        <v>925.33600000000001</v>
      </c>
      <c r="H141" s="106">
        <v>683.67399999999998</v>
      </c>
      <c r="I141" s="106">
        <v>16.623000000000001</v>
      </c>
      <c r="J141" s="106">
        <v>20.056999999999999</v>
      </c>
      <c r="K141" s="106">
        <v>16.091000000000001</v>
      </c>
      <c r="L141" s="12"/>
    </row>
    <row r="142" spans="1:12" ht="19.899999999999999" customHeight="1" x14ac:dyDescent="0.25">
      <c r="A142" s="8" t="s">
        <v>118</v>
      </c>
      <c r="B142" s="105">
        <v>0</v>
      </c>
      <c r="C142" s="105">
        <v>0</v>
      </c>
      <c r="D142" s="105">
        <v>0</v>
      </c>
      <c r="E142" s="105">
        <v>0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11"/>
    </row>
    <row r="143" spans="1:12" ht="19.899999999999999" customHeight="1" x14ac:dyDescent="0.25">
      <c r="A143" s="6" t="s">
        <v>119</v>
      </c>
      <c r="B143" s="106">
        <v>697.09799999999996</v>
      </c>
      <c r="C143" s="106">
        <v>651.69600000000003</v>
      </c>
      <c r="D143" s="106">
        <v>622.274</v>
      </c>
      <c r="E143" s="106">
        <v>610.28300000000002</v>
      </c>
      <c r="F143" s="106">
        <v>568.20799999999997</v>
      </c>
      <c r="G143" s="106">
        <v>485.01900000000001</v>
      </c>
      <c r="H143" s="106">
        <v>261.22199999999998</v>
      </c>
      <c r="I143" s="106">
        <v>199.38</v>
      </c>
      <c r="J143" s="106">
        <v>210.34</v>
      </c>
      <c r="K143" s="106">
        <v>157.42500000000001</v>
      </c>
      <c r="L143" s="9"/>
    </row>
    <row r="144" spans="1:12" ht="19.899999999999999" customHeight="1" x14ac:dyDescent="0.25">
      <c r="A144" s="8" t="s">
        <v>120</v>
      </c>
      <c r="B144" s="105">
        <v>22.6</v>
      </c>
      <c r="C144" s="105">
        <v>21.68</v>
      </c>
      <c r="D144" s="105">
        <v>20.305</v>
      </c>
      <c r="E144" s="105">
        <v>21.324999999999999</v>
      </c>
      <c r="F144" s="105">
        <v>22.013999999999999</v>
      </c>
      <c r="G144" s="105">
        <v>20.100999999999999</v>
      </c>
      <c r="H144" s="105">
        <v>7.774</v>
      </c>
      <c r="I144" s="105">
        <v>5.3259999999999996</v>
      </c>
      <c r="J144" s="105">
        <v>5.8579999999999997</v>
      </c>
      <c r="K144" s="105">
        <v>4.7670000000000003</v>
      </c>
      <c r="L144" s="11"/>
    </row>
    <row r="145" spans="1:12" ht="19.899999999999999" customHeight="1" x14ac:dyDescent="0.25">
      <c r="A145" s="6" t="s">
        <v>121</v>
      </c>
      <c r="B145" s="106">
        <v>26.238</v>
      </c>
      <c r="C145" s="106">
        <v>31.062999999999999</v>
      </c>
      <c r="D145" s="106">
        <v>22.041</v>
      </c>
      <c r="E145" s="106">
        <v>28.196000000000002</v>
      </c>
      <c r="F145" s="106">
        <v>18.443999999999999</v>
      </c>
      <c r="G145" s="106">
        <v>15.699</v>
      </c>
      <c r="H145" s="106">
        <v>11.260999999999999</v>
      </c>
      <c r="I145" s="106">
        <v>10.226000000000001</v>
      </c>
      <c r="J145" s="106">
        <v>16.771000000000001</v>
      </c>
      <c r="K145" s="106">
        <v>10.942</v>
      </c>
      <c r="L145" s="9"/>
    </row>
    <row r="146" spans="1:12" ht="19.899999999999999" customHeight="1" x14ac:dyDescent="0.25">
      <c r="A146" s="8" t="s">
        <v>122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"/>
    </row>
    <row r="147" spans="1:12" ht="19.899999999999999" customHeight="1" x14ac:dyDescent="0.25">
      <c r="A147" s="6" t="s">
        <v>123</v>
      </c>
      <c r="B147" s="106">
        <v>0</v>
      </c>
      <c r="C147" s="106">
        <v>0</v>
      </c>
      <c r="D147" s="106">
        <v>0</v>
      </c>
      <c r="E147" s="106">
        <v>0</v>
      </c>
      <c r="F147" s="106">
        <v>0</v>
      </c>
      <c r="G147" s="106">
        <v>0</v>
      </c>
      <c r="H147" s="101"/>
      <c r="I147" s="101"/>
      <c r="J147" s="101"/>
      <c r="K147" s="101"/>
      <c r="L147" s="9"/>
    </row>
    <row r="148" spans="1:12" ht="19.899999999999999" customHeight="1" x14ac:dyDescent="0.25">
      <c r="A148" s="8" t="s">
        <v>124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"/>
    </row>
    <row r="149" spans="1:12" ht="19.899999999999999" customHeight="1" x14ac:dyDescent="0.25">
      <c r="A149" s="6" t="s">
        <v>125</v>
      </c>
      <c r="B149" s="104" t="s">
        <v>4115</v>
      </c>
      <c r="C149" s="104" t="s">
        <v>4116</v>
      </c>
      <c r="D149" s="104" t="s">
        <v>4117</v>
      </c>
      <c r="E149" s="104" t="s">
        <v>4118</v>
      </c>
      <c r="F149" s="104" t="s">
        <v>4119</v>
      </c>
      <c r="G149" s="104" t="s">
        <v>4120</v>
      </c>
      <c r="H149" s="104" t="s">
        <v>4121</v>
      </c>
      <c r="I149" s="104">
        <v>283.221</v>
      </c>
      <c r="J149" s="104">
        <v>289.06099999999998</v>
      </c>
      <c r="K149" s="104">
        <v>201.08699999999999</v>
      </c>
      <c r="L149" s="12"/>
    </row>
    <row r="150" spans="1:12" ht="19.899999999999999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1"/>
    </row>
    <row r="151" spans="1:12" ht="19.899999999999999" customHeight="1" x14ac:dyDescent="0.25">
      <c r="A151" s="6" t="s">
        <v>126</v>
      </c>
      <c r="B151" s="104">
        <v>-29.327000000000002</v>
      </c>
      <c r="C151" s="104" t="s">
        <v>4122</v>
      </c>
      <c r="D151" s="104">
        <v>776.50800000000004</v>
      </c>
      <c r="E151" s="104">
        <v>378.21300000000002</v>
      </c>
      <c r="F151" s="104" t="s">
        <v>4123</v>
      </c>
      <c r="G151" s="104">
        <v>47.878</v>
      </c>
      <c r="H151" s="104">
        <v>166.02699999999999</v>
      </c>
      <c r="I151" s="104">
        <v>414.22399999999999</v>
      </c>
      <c r="J151" s="104">
        <v>552.27700000000004</v>
      </c>
      <c r="K151" s="104">
        <v>519.68600000000004</v>
      </c>
      <c r="L151" s="12"/>
    </row>
    <row r="152" spans="1:12" ht="19.899999999999999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7"/>
    </row>
    <row r="153" spans="1:12" ht="19.899999999999999" customHeight="1" x14ac:dyDescent="0.25">
      <c r="A153" s="6" t="s">
        <v>127</v>
      </c>
      <c r="B153" s="106">
        <v>0</v>
      </c>
      <c r="C153" s="106"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5"/>
    </row>
    <row r="154" spans="1:12" ht="19.899999999999999" customHeight="1" x14ac:dyDescent="0.25">
      <c r="A154" s="8" t="s">
        <v>128</v>
      </c>
      <c r="B154" s="105">
        <v>48.585000000000001</v>
      </c>
      <c r="C154" s="105">
        <v>62.624000000000002</v>
      </c>
      <c r="D154" s="105">
        <v>40.999000000000002</v>
      </c>
      <c r="E154" s="105">
        <v>38.360999999999997</v>
      </c>
      <c r="F154" s="105">
        <v>52.055999999999997</v>
      </c>
      <c r="G154" s="105">
        <v>77.197000000000003</v>
      </c>
      <c r="H154" s="105">
        <v>53.874000000000002</v>
      </c>
      <c r="I154" s="105">
        <v>7.37</v>
      </c>
      <c r="J154" s="105">
        <v>21.52</v>
      </c>
      <c r="K154" s="105">
        <v>14.877000000000001</v>
      </c>
      <c r="L154" s="7"/>
    </row>
    <row r="155" spans="1:12" ht="19.899999999999999" customHeight="1" x14ac:dyDescent="0.25">
      <c r="A155" s="6" t="s">
        <v>129</v>
      </c>
      <c r="B155" s="106">
        <v>325.20100000000002</v>
      </c>
      <c r="C155" s="106">
        <v>315.10399999999998</v>
      </c>
      <c r="D155" s="106">
        <v>373.74099999999999</v>
      </c>
      <c r="E155" s="106">
        <v>365.19400000000002</v>
      </c>
      <c r="F155" s="106">
        <v>373.60700000000003</v>
      </c>
      <c r="G155" s="106">
        <v>486.20699999999999</v>
      </c>
      <c r="H155" s="106">
        <v>153.67500000000001</v>
      </c>
      <c r="I155" s="106">
        <v>11.358000000000001</v>
      </c>
      <c r="J155" s="106">
        <v>1.8080000000000001</v>
      </c>
      <c r="K155" s="106">
        <v>900</v>
      </c>
      <c r="L155" s="5"/>
    </row>
    <row r="156" spans="1:12" ht="19.899999999999999" customHeight="1" x14ac:dyDescent="0.25">
      <c r="A156" s="8" t="s">
        <v>130</v>
      </c>
      <c r="B156" s="107">
        <v>-276.61599999999999</v>
      </c>
      <c r="C156" s="107">
        <v>-252.48</v>
      </c>
      <c r="D156" s="107">
        <v>-332.74200000000002</v>
      </c>
      <c r="E156" s="107">
        <v>-326.83300000000003</v>
      </c>
      <c r="F156" s="107">
        <v>-321.55099999999999</v>
      </c>
      <c r="G156" s="107">
        <v>-409.01</v>
      </c>
      <c r="H156" s="107">
        <v>-99.801000000000002</v>
      </c>
      <c r="I156" s="107">
        <v>-3.988</v>
      </c>
      <c r="J156" s="107">
        <v>19.712</v>
      </c>
      <c r="K156" s="107">
        <v>13.977</v>
      </c>
      <c r="L156" s="11"/>
    </row>
    <row r="157" spans="1:12" ht="19.899999999999999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9"/>
    </row>
    <row r="158" spans="1:12" ht="19.899999999999999" customHeight="1" x14ac:dyDescent="0.25">
      <c r="A158" s="8" t="s">
        <v>131</v>
      </c>
      <c r="B158" s="107">
        <v>127.84099999999999</v>
      </c>
      <c r="C158" s="107">
        <v>80.102000000000004</v>
      </c>
      <c r="D158" s="107">
        <v>158.09299999999999</v>
      </c>
      <c r="E158" s="107">
        <v>109.32299999999999</v>
      </c>
      <c r="F158" s="107">
        <v>122.182</v>
      </c>
      <c r="G158" s="107">
        <v>10.334</v>
      </c>
      <c r="H158" s="107">
        <v>0</v>
      </c>
      <c r="I158" s="107">
        <v>0</v>
      </c>
      <c r="J158" s="107">
        <v>0</v>
      </c>
      <c r="K158" s="107">
        <v>0</v>
      </c>
      <c r="L158" s="10"/>
    </row>
    <row r="159" spans="1:12" ht="19.899999999999999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4"/>
    </row>
    <row r="160" spans="1:12" ht="19.899999999999999" customHeight="1" x14ac:dyDescent="0.25">
      <c r="A160" s="8" t="s">
        <v>132</v>
      </c>
      <c r="B160" s="107">
        <v>-178.102</v>
      </c>
      <c r="C160" s="107" t="s">
        <v>4124</v>
      </c>
      <c r="D160" s="107">
        <v>601.85900000000004</v>
      </c>
      <c r="E160" s="107">
        <v>160.703</v>
      </c>
      <c r="F160" s="107" t="s">
        <v>4125</v>
      </c>
      <c r="G160" s="107">
        <v>-350.798</v>
      </c>
      <c r="H160" s="107">
        <v>66.225999999999999</v>
      </c>
      <c r="I160" s="107">
        <v>410.23599999999999</v>
      </c>
      <c r="J160" s="107">
        <v>571.98900000000003</v>
      </c>
      <c r="K160" s="107">
        <v>533.66300000000001</v>
      </c>
      <c r="L160" s="4"/>
    </row>
    <row r="161" spans="1:12" ht="19.899999999999999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4"/>
    </row>
    <row r="162" spans="1:12" ht="19.899999999999999" customHeight="1" x14ac:dyDescent="0.25">
      <c r="A162" s="8" t="s">
        <v>133</v>
      </c>
      <c r="B162" s="107">
        <v>5.86</v>
      </c>
      <c r="C162" s="107">
        <v>219.589</v>
      </c>
      <c r="D162" s="107">
        <v>125.55200000000001</v>
      </c>
      <c r="E162" s="107">
        <v>-65.891999999999996</v>
      </c>
      <c r="F162" s="107">
        <v>359.16</v>
      </c>
      <c r="G162" s="107">
        <v>-44.061</v>
      </c>
      <c r="H162" s="107">
        <v>75.147999999999996</v>
      </c>
      <c r="I162" s="107">
        <v>143.46899999999999</v>
      </c>
      <c r="J162" s="107">
        <v>188.13900000000001</v>
      </c>
      <c r="K162" s="107">
        <v>178.155</v>
      </c>
      <c r="L162" s="4"/>
    </row>
    <row r="163" spans="1:12" ht="19.899999999999999" customHeight="1" x14ac:dyDescent="0.25">
      <c r="A163" s="6" t="s">
        <v>134</v>
      </c>
      <c r="B163" s="106">
        <v>118.92</v>
      </c>
      <c r="C163" s="106">
        <v>241.89400000000001</v>
      </c>
      <c r="D163" s="106">
        <v>250.00200000000001</v>
      </c>
      <c r="E163" s="106">
        <v>194.512</v>
      </c>
      <c r="F163" s="106">
        <v>299.39400000000001</v>
      </c>
      <c r="G163" s="106">
        <v>63.253</v>
      </c>
      <c r="H163" s="106">
        <v>59.156999999999996</v>
      </c>
      <c r="I163" s="106">
        <v>60.93</v>
      </c>
      <c r="J163" s="106">
        <v>131.97900000000001</v>
      </c>
      <c r="K163" s="106">
        <v>79.676000000000002</v>
      </c>
      <c r="L163" s="14"/>
    </row>
    <row r="164" spans="1:12" ht="19.899999999999999" customHeight="1" x14ac:dyDescent="0.25">
      <c r="A164" s="8" t="s">
        <v>135</v>
      </c>
      <c r="B164" s="105">
        <v>-92.04</v>
      </c>
      <c r="C164" s="105">
        <v>-7.4429999999999996</v>
      </c>
      <c r="D164" s="105">
        <v>-118.20399999999999</v>
      </c>
      <c r="E164" s="105">
        <v>-75.647999999999996</v>
      </c>
      <c r="F164" s="105">
        <v>74.977000000000004</v>
      </c>
      <c r="G164" s="105">
        <v>-104.001</v>
      </c>
      <c r="H164" s="105">
        <v>16.050999999999998</v>
      </c>
      <c r="I164" s="105">
        <v>67.831999999999994</v>
      </c>
      <c r="J164" s="105">
        <v>39.965000000000003</v>
      </c>
      <c r="K164" s="105">
        <v>80.132999999999996</v>
      </c>
      <c r="L164" s="4"/>
    </row>
    <row r="165" spans="1:12" ht="19.899999999999999" customHeight="1" x14ac:dyDescent="0.25">
      <c r="A165" s="6" t="s">
        <v>136</v>
      </c>
      <c r="B165" s="106">
        <v>-21.02</v>
      </c>
      <c r="C165" s="106">
        <v>-14.862</v>
      </c>
      <c r="D165" s="106">
        <v>-6.2460000000000004</v>
      </c>
      <c r="E165" s="106">
        <v>-184.756</v>
      </c>
      <c r="F165" s="106">
        <v>-15.211</v>
      </c>
      <c r="G165" s="106">
        <v>-3.3130000000000002</v>
      </c>
      <c r="H165" s="106">
        <v>-60</v>
      </c>
      <c r="I165" s="106">
        <v>14.707000000000001</v>
      </c>
      <c r="J165" s="106">
        <v>16.195</v>
      </c>
      <c r="K165" s="106">
        <v>18.346</v>
      </c>
      <c r="L165" s="14"/>
    </row>
    <row r="166" spans="1:12" ht="19.899999999999999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"/>
    </row>
    <row r="167" spans="1:12" ht="19.899999999999999" customHeight="1" x14ac:dyDescent="0.25">
      <c r="A167" s="6" t="s">
        <v>137</v>
      </c>
      <c r="B167" s="104">
        <v>-183.96199999999999</v>
      </c>
      <c r="C167" s="104">
        <v>878.37699999999995</v>
      </c>
      <c r="D167" s="104">
        <v>476.30700000000002</v>
      </c>
      <c r="E167" s="104">
        <v>226.595</v>
      </c>
      <c r="F167" s="104">
        <v>893.86199999999997</v>
      </c>
      <c r="G167" s="104">
        <v>-306.73700000000002</v>
      </c>
      <c r="H167" s="104">
        <v>-8.9220000000000006</v>
      </c>
      <c r="I167" s="104">
        <v>266.767</v>
      </c>
      <c r="J167" s="104">
        <v>383.85</v>
      </c>
      <c r="K167" s="104">
        <v>355.50799999999998</v>
      </c>
      <c r="L167" s="9"/>
    </row>
    <row r="168" spans="1:12" ht="19.899999999999999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"/>
    </row>
    <row r="169" spans="1:12" ht="19.899999999999999" customHeight="1" x14ac:dyDescent="0.25">
      <c r="A169" s="6" t="s">
        <v>138</v>
      </c>
      <c r="B169" s="106">
        <v>0</v>
      </c>
      <c r="C169" s="106">
        <v>0</v>
      </c>
      <c r="D169" s="106">
        <v>0</v>
      </c>
      <c r="E169" s="106">
        <v>0</v>
      </c>
      <c r="F169" s="106">
        <v>-31.905000000000001</v>
      </c>
      <c r="G169" s="106">
        <v>29.754999999999999</v>
      </c>
      <c r="H169" s="106">
        <v>15.311</v>
      </c>
      <c r="I169" s="106">
        <v>0</v>
      </c>
      <c r="J169" s="106">
        <v>0</v>
      </c>
      <c r="K169" s="106">
        <v>0</v>
      </c>
      <c r="L169" s="5"/>
    </row>
    <row r="170" spans="1:12" ht="19.899999999999999" customHeight="1" x14ac:dyDescent="0.25">
      <c r="A170" s="8" t="s">
        <v>139</v>
      </c>
      <c r="B170" s="105">
        <v>0</v>
      </c>
      <c r="C170" s="105"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05">
        <v>0</v>
      </c>
      <c r="L170" s="7"/>
    </row>
    <row r="171" spans="1:12" ht="19.899999999999999" customHeight="1" x14ac:dyDescent="0.25">
      <c r="A171" s="6" t="s">
        <v>140</v>
      </c>
      <c r="B171" s="106">
        <v>-73.421000000000006</v>
      </c>
      <c r="C171" s="106">
        <v>-44.061999999999998</v>
      </c>
      <c r="D171" s="106">
        <v>-39.35</v>
      </c>
      <c r="E171" s="106">
        <v>15.746</v>
      </c>
      <c r="F171" s="106">
        <v>13.836</v>
      </c>
      <c r="G171" s="106">
        <v>12.057</v>
      </c>
      <c r="H171" s="106">
        <v>-20.117999999999999</v>
      </c>
      <c r="I171" s="106">
        <v>0</v>
      </c>
      <c r="J171" s="106">
        <v>0</v>
      </c>
      <c r="K171" s="106">
        <v>0</v>
      </c>
      <c r="L171" s="5"/>
    </row>
    <row r="172" spans="1:12" ht="19.899999999999999" customHeight="1" x14ac:dyDescent="0.25">
      <c r="A172" s="8" t="s">
        <v>141</v>
      </c>
      <c r="B172" s="107">
        <v>-110.541</v>
      </c>
      <c r="C172" s="107">
        <v>922.43899999999996</v>
      </c>
      <c r="D172" s="107">
        <v>515.65700000000004</v>
      </c>
      <c r="E172" s="107">
        <v>210.84899999999999</v>
      </c>
      <c r="F172" s="107">
        <v>848.12099999999998</v>
      </c>
      <c r="G172" s="107">
        <v>-289.03899999999999</v>
      </c>
      <c r="H172" s="107">
        <v>26.507000000000001</v>
      </c>
      <c r="I172" s="107">
        <v>266.767</v>
      </c>
      <c r="J172" s="107">
        <v>383.85</v>
      </c>
      <c r="K172" s="107">
        <v>355.50799999999998</v>
      </c>
      <c r="L172" s="11"/>
    </row>
    <row r="173" spans="1:12" ht="19.899999999999999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9"/>
    </row>
    <row r="174" spans="1:12" ht="19.899999999999999" customHeight="1" x14ac:dyDescent="0.25">
      <c r="A174" s="8" t="s">
        <v>142</v>
      </c>
      <c r="B174" s="105">
        <v>329.48899999999998</v>
      </c>
      <c r="C174" s="105">
        <v>837.73500000000001</v>
      </c>
      <c r="D174" s="105">
        <v>548.54100000000005</v>
      </c>
      <c r="E174" s="105">
        <v>849.69799999999998</v>
      </c>
      <c r="F174" s="105">
        <v>972.17100000000005</v>
      </c>
      <c r="G174" s="105">
        <v>-302.87</v>
      </c>
      <c r="H174" s="105">
        <v>18.059000000000001</v>
      </c>
      <c r="I174" s="105">
        <v>267.07400000000001</v>
      </c>
      <c r="J174" s="105">
        <v>388.77</v>
      </c>
      <c r="K174" s="105">
        <v>351.45499999999998</v>
      </c>
      <c r="L174" s="10"/>
    </row>
    <row r="175" spans="1:12" ht="19.899999999999999" customHeight="1" x14ac:dyDescent="0.25">
      <c r="A175" s="6" t="s">
        <v>143</v>
      </c>
      <c r="B175" s="106" t="s">
        <v>4126</v>
      </c>
      <c r="C175" s="106" t="s">
        <v>4127</v>
      </c>
      <c r="D175" s="106" t="s">
        <v>4128</v>
      </c>
      <c r="E175" s="106" t="s">
        <v>4129</v>
      </c>
      <c r="F175" s="106" t="s">
        <v>4130</v>
      </c>
      <c r="G175" s="106" t="s">
        <v>4131</v>
      </c>
      <c r="H175" s="106" t="s">
        <v>4132</v>
      </c>
      <c r="I175" s="106" t="s">
        <v>4133</v>
      </c>
      <c r="J175" s="106" t="s">
        <v>4134</v>
      </c>
      <c r="K175" s="106" t="s">
        <v>4135</v>
      </c>
      <c r="L175" s="14"/>
    </row>
    <row r="176" spans="1:12" ht="19.899999999999999" customHeight="1" x14ac:dyDescent="0.25">
      <c r="A176" s="8" t="s">
        <v>144</v>
      </c>
      <c r="B176" s="105" t="s">
        <v>3029</v>
      </c>
      <c r="C176" s="105" t="s">
        <v>4136</v>
      </c>
      <c r="D176" s="105" t="s">
        <v>4137</v>
      </c>
      <c r="E176" s="105" t="s">
        <v>4137</v>
      </c>
      <c r="F176" s="105" t="s">
        <v>4138</v>
      </c>
      <c r="G176" s="105" t="s">
        <v>3031</v>
      </c>
      <c r="H176" s="105" t="s">
        <v>718</v>
      </c>
      <c r="I176" s="105" t="s">
        <v>4139</v>
      </c>
      <c r="J176" s="105" t="s">
        <v>4140</v>
      </c>
      <c r="K176" s="105" t="s">
        <v>4141</v>
      </c>
      <c r="L176" s="4"/>
    </row>
    <row r="177" spans="1:12" ht="19.899999999999999" customHeight="1" x14ac:dyDescent="0.25">
      <c r="A177" s="6" t="s">
        <v>145</v>
      </c>
      <c r="B177" s="106" t="s">
        <v>3031</v>
      </c>
      <c r="C177" s="106" t="s">
        <v>4142</v>
      </c>
      <c r="D177" s="106" t="s">
        <v>4143</v>
      </c>
      <c r="E177" s="106" t="s">
        <v>4144</v>
      </c>
      <c r="F177" s="106" t="s">
        <v>3785</v>
      </c>
      <c r="G177" s="106" t="s">
        <v>4145</v>
      </c>
      <c r="H177" s="106" t="s">
        <v>718</v>
      </c>
      <c r="I177" s="106" t="s">
        <v>4146</v>
      </c>
      <c r="J177" s="106" t="s">
        <v>4140</v>
      </c>
      <c r="K177" s="106" t="s">
        <v>4141</v>
      </c>
      <c r="L177" s="9"/>
    </row>
    <row r="178" spans="1:12" ht="19.899999999999999" customHeight="1" x14ac:dyDescent="0.25">
      <c r="A178" s="8" t="s">
        <v>146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1"/>
    </row>
    <row r="179" spans="1:12" ht="19.899999999999999" customHeight="1" x14ac:dyDescent="0.25">
      <c r="A179" s="6" t="s">
        <v>147</v>
      </c>
      <c r="B179" s="106">
        <v>0</v>
      </c>
      <c r="C179" s="106">
        <v>0</v>
      </c>
      <c r="D179" s="106">
        <v>0</v>
      </c>
      <c r="E179" s="106">
        <v>0</v>
      </c>
      <c r="F179" s="106">
        <v>0</v>
      </c>
      <c r="G179" s="106">
        <v>0</v>
      </c>
      <c r="H179" s="106">
        <v>0</v>
      </c>
      <c r="I179" s="106">
        <v>0</v>
      </c>
      <c r="J179" s="106">
        <v>0</v>
      </c>
      <c r="K179" s="106">
        <v>0</v>
      </c>
      <c r="L179" s="12"/>
    </row>
    <row r="180" spans="1:12" ht="19.899999999999999" customHeight="1" x14ac:dyDescent="0.25">
      <c r="A180" s="8" t="s">
        <v>148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1"/>
    </row>
    <row r="181" spans="1:12" ht="19.899999999999999" customHeight="1" x14ac:dyDescent="0.25">
      <c r="A181" s="6" t="s">
        <v>149</v>
      </c>
      <c r="B181" s="106">
        <v>779.92600000000004</v>
      </c>
      <c r="C181" s="106" t="s">
        <v>4147</v>
      </c>
      <c r="D181" s="106" t="s">
        <v>4148</v>
      </c>
      <c r="E181" s="106" t="s">
        <v>4149</v>
      </c>
      <c r="F181" s="106" t="s">
        <v>4150</v>
      </c>
      <c r="G181" s="106">
        <v>642.49400000000003</v>
      </c>
      <c r="H181" s="106">
        <v>444.32100000000003</v>
      </c>
      <c r="I181" s="106">
        <v>614.51</v>
      </c>
      <c r="J181" s="106">
        <v>762.61699999999996</v>
      </c>
      <c r="K181" s="106">
        <v>677.11099999999999</v>
      </c>
      <c r="L181" s="12"/>
    </row>
    <row r="182" spans="1:12" ht="19.899999999999999" customHeight="1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1"/>
    </row>
    <row r="183" spans="1:12" ht="19.899999999999999" customHeight="1" x14ac:dyDescent="0.25">
      <c r="A183" s="98" t="s">
        <v>61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2"/>
    </row>
    <row r="184" spans="1:12" ht="19.899999999999999" customHeight="1" x14ac:dyDescent="0.25">
      <c r="A184" s="6" t="s">
        <v>116</v>
      </c>
      <c r="B184" s="106">
        <v>301.48599999999999</v>
      </c>
      <c r="C184" s="106">
        <v>227.69399999999999</v>
      </c>
      <c r="D184" s="106">
        <v>227.648</v>
      </c>
      <c r="E184" s="106">
        <v>245.59100000000001</v>
      </c>
      <c r="F184" s="106">
        <v>198.75299999999999</v>
      </c>
      <c r="G184" s="106">
        <v>146.58699999999999</v>
      </c>
      <c r="H184" s="106">
        <v>77.462999999999994</v>
      </c>
      <c r="I184" s="106">
        <v>50.76</v>
      </c>
      <c r="J184" s="106">
        <v>36.034999999999997</v>
      </c>
      <c r="K184" s="106">
        <v>11.862</v>
      </c>
      <c r="L184" s="10"/>
    </row>
    <row r="185" spans="1:12" ht="19.899999999999999" customHeight="1" x14ac:dyDescent="0.25">
      <c r="A185" s="8" t="s">
        <v>117</v>
      </c>
      <c r="B185" s="105">
        <v>158.81899999999999</v>
      </c>
      <c r="C185" s="105">
        <v>141.12799999999999</v>
      </c>
      <c r="D185" s="105">
        <v>186.14699999999999</v>
      </c>
      <c r="E185" s="105">
        <v>225.983</v>
      </c>
      <c r="F185" s="105">
        <v>181.69</v>
      </c>
      <c r="G185" s="105">
        <v>925.33600000000001</v>
      </c>
      <c r="H185" s="105">
        <v>683.67399999999998</v>
      </c>
      <c r="I185" s="105">
        <v>16.623000000000001</v>
      </c>
      <c r="J185" s="105">
        <v>20.056999999999999</v>
      </c>
      <c r="K185" s="105">
        <v>16.091000000000001</v>
      </c>
      <c r="L185" s="16"/>
    </row>
    <row r="186" spans="1:12" ht="19.899999999999999" customHeight="1" x14ac:dyDescent="0.25">
      <c r="A186" s="6" t="s">
        <v>118</v>
      </c>
      <c r="B186" s="106">
        <v>0</v>
      </c>
      <c r="C186" s="106">
        <v>0</v>
      </c>
      <c r="D186" s="106">
        <v>0</v>
      </c>
      <c r="E186" s="106">
        <v>0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06">
        <v>0</v>
      </c>
      <c r="L186" s="17"/>
    </row>
    <row r="187" spans="1:12" ht="19.899999999999999" customHeight="1" x14ac:dyDescent="0.25">
      <c r="A187" s="8" t="s">
        <v>150</v>
      </c>
      <c r="B187" s="105" t="s">
        <v>4151</v>
      </c>
      <c r="C187" s="105" t="s">
        <v>4152</v>
      </c>
      <c r="D187" s="105" t="s">
        <v>4153</v>
      </c>
      <c r="E187" s="105" t="s">
        <v>4154</v>
      </c>
      <c r="F187" s="105" t="s">
        <v>4155</v>
      </c>
      <c r="G187" s="105" t="s">
        <v>4156</v>
      </c>
      <c r="H187" s="105" t="s">
        <v>4157</v>
      </c>
      <c r="I187" s="105" t="s">
        <v>4158</v>
      </c>
      <c r="J187" s="105" t="s">
        <v>4159</v>
      </c>
      <c r="K187" s="105" t="s">
        <v>4160</v>
      </c>
      <c r="L187" s="10"/>
    </row>
    <row r="188" spans="1:12" ht="19.899999999999999" customHeight="1" x14ac:dyDescent="0.25">
      <c r="A188" s="6" t="s">
        <v>151</v>
      </c>
      <c r="B188" s="106" t="s">
        <v>4126</v>
      </c>
      <c r="C188" s="106" t="s">
        <v>4127</v>
      </c>
      <c r="D188" s="106" t="s">
        <v>4128</v>
      </c>
      <c r="E188" s="106" t="s">
        <v>4129</v>
      </c>
      <c r="F188" s="106" t="s">
        <v>4130</v>
      </c>
      <c r="G188" s="106" t="s">
        <v>4131</v>
      </c>
      <c r="H188" s="106" t="s">
        <v>4132</v>
      </c>
      <c r="I188" s="106" t="s">
        <v>4133</v>
      </c>
      <c r="J188" s="106" t="s">
        <v>4134</v>
      </c>
      <c r="K188" s="106" t="s">
        <v>4135</v>
      </c>
      <c r="L188" s="12"/>
    </row>
    <row r="189" spans="1:12" ht="19.899999999999999" customHeight="1" x14ac:dyDescent="0.25">
      <c r="A189" s="8" t="s">
        <v>152</v>
      </c>
      <c r="B189" s="105" t="s">
        <v>4161</v>
      </c>
      <c r="C189" s="105" t="s">
        <v>4162</v>
      </c>
      <c r="D189" s="105" t="s">
        <v>4163</v>
      </c>
      <c r="E189" s="105" t="s">
        <v>4164</v>
      </c>
      <c r="F189" s="105" t="s">
        <v>4165</v>
      </c>
      <c r="G189" s="105" t="s">
        <v>4131</v>
      </c>
      <c r="H189" s="105" t="s">
        <v>4132</v>
      </c>
      <c r="I189" s="105" t="s">
        <v>4166</v>
      </c>
      <c r="J189" s="105" t="s">
        <v>4167</v>
      </c>
      <c r="K189" s="105" t="s">
        <v>4168</v>
      </c>
      <c r="L189" s="10"/>
    </row>
    <row r="190" spans="1:12" ht="19.899999999999999" customHeight="1" x14ac:dyDescent="0.25">
      <c r="A190" s="6" t="s">
        <v>153</v>
      </c>
      <c r="B190" s="106" t="s">
        <v>4169</v>
      </c>
      <c r="C190" s="106" t="s">
        <v>4170</v>
      </c>
      <c r="D190" s="106" t="s">
        <v>4171</v>
      </c>
      <c r="E190" s="106" t="s">
        <v>4154</v>
      </c>
      <c r="F190" s="106" t="s">
        <v>4172</v>
      </c>
      <c r="G190" s="106" t="s">
        <v>4156</v>
      </c>
      <c r="H190" s="106" t="s">
        <v>4157</v>
      </c>
      <c r="I190" s="106" t="s">
        <v>4173</v>
      </c>
      <c r="J190" s="106" t="s">
        <v>4174</v>
      </c>
      <c r="K190" s="106" t="s">
        <v>4175</v>
      </c>
      <c r="L190" s="12"/>
    </row>
    <row r="191" spans="1:12" ht="19.899999999999999" customHeight="1" x14ac:dyDescent="0.25">
      <c r="A191" s="8" t="s">
        <v>154</v>
      </c>
      <c r="B191" s="105" t="s">
        <v>718</v>
      </c>
      <c r="C191" s="105" t="s">
        <v>718</v>
      </c>
      <c r="D191" s="105" t="s">
        <v>4153</v>
      </c>
      <c r="E191" s="105" t="s">
        <v>4154</v>
      </c>
      <c r="F191" s="105" t="s">
        <v>4176</v>
      </c>
      <c r="G191" s="105" t="s">
        <v>4177</v>
      </c>
      <c r="H191" s="105" t="s">
        <v>4178</v>
      </c>
      <c r="I191" s="105" t="s">
        <v>718</v>
      </c>
      <c r="J191" s="105" t="s">
        <v>718</v>
      </c>
      <c r="K191" s="105" t="s">
        <v>718</v>
      </c>
      <c r="L191" s="11"/>
    </row>
    <row r="192" spans="1:12" ht="19.899999999999999" customHeight="1" x14ac:dyDescent="0.25">
      <c r="A192" s="6" t="s">
        <v>155</v>
      </c>
      <c r="B192" s="106" t="s">
        <v>718</v>
      </c>
      <c r="C192" s="106" t="s">
        <v>718</v>
      </c>
      <c r="D192" s="106" t="s">
        <v>718</v>
      </c>
      <c r="E192" s="106" t="s">
        <v>718</v>
      </c>
      <c r="F192" s="106" t="s">
        <v>718</v>
      </c>
      <c r="G192" s="106" t="s">
        <v>718</v>
      </c>
      <c r="H192" s="106" t="s">
        <v>718</v>
      </c>
      <c r="I192" s="106" t="s">
        <v>718</v>
      </c>
      <c r="J192" s="106" t="s">
        <v>718</v>
      </c>
      <c r="K192" s="106" t="s">
        <v>718</v>
      </c>
      <c r="L192" s="12"/>
    </row>
    <row r="193" spans="1:12" ht="19.899999999999999" customHeight="1" x14ac:dyDescent="0.25">
      <c r="A193" s="8" t="s">
        <v>156</v>
      </c>
      <c r="B193" s="105" t="s">
        <v>718</v>
      </c>
      <c r="C193" s="105" t="s">
        <v>718</v>
      </c>
      <c r="D193" s="105" t="s">
        <v>4179</v>
      </c>
      <c r="E193" s="105" t="s">
        <v>718</v>
      </c>
      <c r="F193" s="105" t="s">
        <v>718</v>
      </c>
      <c r="G193" s="105" t="s">
        <v>718</v>
      </c>
      <c r="H193" s="105" t="s">
        <v>718</v>
      </c>
      <c r="I193" s="105" t="s">
        <v>718</v>
      </c>
      <c r="J193" s="105" t="s">
        <v>4180</v>
      </c>
      <c r="K193" s="105" t="s">
        <v>4181</v>
      </c>
      <c r="L193" s="11"/>
    </row>
    <row r="194" spans="1:12" ht="19.899999999999999" customHeight="1" x14ac:dyDescent="0.25">
      <c r="A194" s="6" t="s">
        <v>157</v>
      </c>
      <c r="B194" s="106" t="s">
        <v>718</v>
      </c>
      <c r="C194" s="106" t="s">
        <v>718</v>
      </c>
      <c r="D194" s="106" t="s">
        <v>4182</v>
      </c>
      <c r="E194" s="106" t="s">
        <v>718</v>
      </c>
      <c r="F194" s="106" t="s">
        <v>718</v>
      </c>
      <c r="G194" s="106" t="s">
        <v>718</v>
      </c>
      <c r="H194" s="106" t="s">
        <v>718</v>
      </c>
      <c r="I194" s="106" t="s">
        <v>718</v>
      </c>
      <c r="J194" s="106" t="s">
        <v>4134</v>
      </c>
      <c r="K194" s="106" t="s">
        <v>4135</v>
      </c>
      <c r="L194" s="12"/>
    </row>
    <row r="195" spans="1:12" ht="19.899999999999999" customHeight="1" x14ac:dyDescent="0.25">
      <c r="A195" s="8" t="s">
        <v>158</v>
      </c>
      <c r="B195" s="105">
        <v>-92.04</v>
      </c>
      <c r="C195" s="105">
        <v>-7.4429999999999996</v>
      </c>
      <c r="D195" s="105">
        <v>-118.20399999999999</v>
      </c>
      <c r="E195" s="105">
        <v>-75.647999999999996</v>
      </c>
      <c r="F195" s="105">
        <v>74.977000000000004</v>
      </c>
      <c r="G195" s="105">
        <v>-104.001</v>
      </c>
      <c r="H195" s="105">
        <v>16.050999999999998</v>
      </c>
      <c r="I195" s="105">
        <v>67.831999999999994</v>
      </c>
      <c r="J195" s="105">
        <v>39.965000000000003</v>
      </c>
      <c r="K195" s="105">
        <v>80.132999999999996</v>
      </c>
      <c r="L195" s="11"/>
    </row>
    <row r="196" spans="1:12" ht="19.899999999999999" customHeight="1" x14ac:dyDescent="0.25">
      <c r="A196" s="6" t="s">
        <v>159</v>
      </c>
      <c r="B196" s="106">
        <v>-9.6509999999999998</v>
      </c>
      <c r="C196" s="106">
        <v>1.07</v>
      </c>
      <c r="D196" s="106">
        <v>26.702000000000002</v>
      </c>
      <c r="E196" s="106">
        <v>-24.827999999999999</v>
      </c>
      <c r="F196" s="106">
        <v>-27.989000000000001</v>
      </c>
      <c r="G196" s="106">
        <v>-3.9</v>
      </c>
      <c r="H196" s="106">
        <v>-215</v>
      </c>
      <c r="I196" s="106">
        <v>-7.375</v>
      </c>
      <c r="J196" s="106">
        <v>11.911</v>
      </c>
      <c r="K196" s="106">
        <v>2.2759999999999998</v>
      </c>
      <c r="L196" s="12"/>
    </row>
    <row r="197" spans="1:12" ht="19.899999999999999" customHeight="1" x14ac:dyDescent="0.25">
      <c r="A197" s="8" t="s">
        <v>160</v>
      </c>
      <c r="B197" s="105">
        <v>-3</v>
      </c>
      <c r="C197" s="105">
        <v>20</v>
      </c>
      <c r="D197" s="105">
        <v>21</v>
      </c>
      <c r="E197" s="105">
        <v>-41</v>
      </c>
      <c r="F197" s="105">
        <v>29</v>
      </c>
      <c r="G197" s="105">
        <v>13</v>
      </c>
      <c r="H197" s="105">
        <v>114</v>
      </c>
      <c r="I197" s="105">
        <v>35</v>
      </c>
      <c r="J197" s="105">
        <v>33</v>
      </c>
      <c r="K197" s="105">
        <v>33</v>
      </c>
      <c r="L197" s="11"/>
    </row>
    <row r="198" spans="1:12" ht="19.899999999999999" customHeight="1" x14ac:dyDescent="0.25">
      <c r="A198" s="6" t="s">
        <v>161</v>
      </c>
      <c r="B198" s="106">
        <v>0</v>
      </c>
      <c r="C198" s="106">
        <v>0</v>
      </c>
      <c r="D198" s="106">
        <v>74</v>
      </c>
      <c r="E198" s="106">
        <v>0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6">
        <v>0</v>
      </c>
      <c r="L198" s="9"/>
    </row>
    <row r="199" spans="1:12" ht="19.899999999999999" customHeight="1" x14ac:dyDescent="0.25">
      <c r="A199" s="8" t="s">
        <v>162</v>
      </c>
      <c r="B199" s="105">
        <v>-11.369</v>
      </c>
      <c r="C199" s="105">
        <v>-15.932</v>
      </c>
      <c r="D199" s="105">
        <v>-32.948</v>
      </c>
      <c r="E199" s="105">
        <v>3.3660000000000001</v>
      </c>
      <c r="F199" s="105">
        <v>12.778</v>
      </c>
      <c r="G199" s="105">
        <v>587</v>
      </c>
      <c r="H199" s="105">
        <v>155</v>
      </c>
      <c r="I199" s="105">
        <v>-2.6419999999999999</v>
      </c>
      <c r="J199" s="105">
        <v>-17.97</v>
      </c>
      <c r="K199" s="105">
        <v>-3.7189999999999999</v>
      </c>
      <c r="L199" s="10"/>
    </row>
    <row r="200" spans="1:12" ht="19.899999999999999" customHeight="1" x14ac:dyDescent="0.25">
      <c r="A200" s="6" t="s">
        <v>163</v>
      </c>
      <c r="B200" s="106">
        <v>4.1769999999999996</v>
      </c>
      <c r="C200" s="106">
        <v>5.9290000000000003</v>
      </c>
      <c r="D200" s="106">
        <v>6.8109999999999999</v>
      </c>
      <c r="E200" s="106">
        <v>7.3010000000000002</v>
      </c>
      <c r="F200" s="106">
        <v>5.2850000000000001</v>
      </c>
      <c r="G200" s="106">
        <v>5.2060000000000004</v>
      </c>
      <c r="H200" s="106">
        <v>373</v>
      </c>
      <c r="I200" s="106">
        <v>0</v>
      </c>
      <c r="J200" s="106">
        <v>-34</v>
      </c>
      <c r="K200" s="106">
        <v>769</v>
      </c>
      <c r="L200" s="12"/>
    </row>
    <row r="201" spans="1:12" ht="19.899999999999999" customHeight="1" x14ac:dyDescent="0.25">
      <c r="A201" s="8" t="s">
        <v>164</v>
      </c>
      <c r="B201" s="105">
        <v>4.2850000000000001</v>
      </c>
      <c r="C201" s="105">
        <v>5.98</v>
      </c>
      <c r="D201" s="105">
        <v>7.0739999999999998</v>
      </c>
      <c r="E201" s="105">
        <v>7.4</v>
      </c>
      <c r="F201" s="105">
        <v>5.2850000000000001</v>
      </c>
      <c r="G201" s="105">
        <v>4.7640000000000002</v>
      </c>
      <c r="H201" s="105">
        <v>0</v>
      </c>
      <c r="I201" s="105">
        <v>0</v>
      </c>
      <c r="J201" s="105">
        <v>0</v>
      </c>
      <c r="K201" s="105">
        <v>0</v>
      </c>
      <c r="L201" s="10"/>
    </row>
    <row r="202" spans="1:12" ht="19.899999999999999" customHeight="1" x14ac:dyDescent="0.25">
      <c r="A202" s="6" t="s">
        <v>165</v>
      </c>
      <c r="B202" s="106">
        <v>0</v>
      </c>
      <c r="C202" s="106">
        <v>0</v>
      </c>
      <c r="D202" s="106">
        <v>0</v>
      </c>
      <c r="E202" s="106">
        <v>0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6">
        <v>0</v>
      </c>
      <c r="L202" s="12"/>
    </row>
    <row r="203" spans="1:12" ht="19.899999999999999" customHeight="1" x14ac:dyDescent="0.25">
      <c r="A203" s="8" t="s">
        <v>166</v>
      </c>
      <c r="B203" s="105">
        <v>-108</v>
      </c>
      <c r="C203" s="105">
        <v>-51</v>
      </c>
      <c r="D203" s="105">
        <v>-263</v>
      </c>
      <c r="E203" s="105">
        <v>-99</v>
      </c>
      <c r="F203" s="105">
        <v>0</v>
      </c>
      <c r="G203" s="105">
        <v>442</v>
      </c>
      <c r="H203" s="105">
        <v>373</v>
      </c>
      <c r="I203" s="105">
        <v>0</v>
      </c>
      <c r="J203" s="105">
        <v>-34</v>
      </c>
      <c r="K203" s="105">
        <v>769</v>
      </c>
      <c r="L203" s="10"/>
    </row>
    <row r="204" spans="1:12" ht="19.899999999999999" customHeight="1" x14ac:dyDescent="0.25">
      <c r="A204" s="6" t="s">
        <v>167</v>
      </c>
      <c r="B204" s="106">
        <v>6.7539999999999996</v>
      </c>
      <c r="C204" s="106">
        <v>0</v>
      </c>
      <c r="D204" s="106">
        <v>0</v>
      </c>
      <c r="E204" s="106">
        <v>0</v>
      </c>
      <c r="F204" s="106">
        <v>21.193000000000001</v>
      </c>
      <c r="G204" s="106">
        <v>1.2929999999999999</v>
      </c>
      <c r="H204" s="106">
        <v>0</v>
      </c>
      <c r="I204" s="106">
        <v>0</v>
      </c>
      <c r="J204" s="106">
        <v>0</v>
      </c>
      <c r="K204" s="106">
        <v>0</v>
      </c>
      <c r="L204" s="9"/>
    </row>
    <row r="205" spans="1:12" ht="19.899999999999999" customHeight="1" x14ac:dyDescent="0.25">
      <c r="A205" s="8" t="s">
        <v>168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1"/>
    </row>
    <row r="206" spans="1:12" ht="19.899999999999999" customHeight="1" x14ac:dyDescent="0.25">
      <c r="A206" s="6" t="s">
        <v>169</v>
      </c>
      <c r="B206" s="106">
        <v>0</v>
      </c>
      <c r="C206" s="106">
        <v>0</v>
      </c>
      <c r="D206" s="106">
        <v>0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2"/>
    </row>
    <row r="207" spans="1:12" ht="19.899999999999999" customHeight="1" x14ac:dyDescent="0.25">
      <c r="A207" s="8" t="s">
        <v>170</v>
      </c>
      <c r="B207" s="105">
        <v>0</v>
      </c>
      <c r="C207" s="105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"/>
    </row>
    <row r="208" spans="1:12" ht="19.899999999999999" customHeight="1" x14ac:dyDescent="0.25">
      <c r="A208" s="6" t="s">
        <v>171</v>
      </c>
      <c r="B208" s="106">
        <v>0</v>
      </c>
      <c r="C208" s="106">
        <v>0</v>
      </c>
      <c r="D208" s="106">
        <v>0</v>
      </c>
      <c r="E208" s="106">
        <v>0</v>
      </c>
      <c r="F208" s="106">
        <v>0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2"/>
    </row>
    <row r="209" spans="1:12" ht="19.899999999999999" customHeight="1" x14ac:dyDescent="0.25">
      <c r="A209" s="8" t="s">
        <v>114</v>
      </c>
      <c r="B209" s="105">
        <v>94.177000000000007</v>
      </c>
      <c r="C209" s="105">
        <v>115.462</v>
      </c>
      <c r="D209" s="105">
        <v>117.072</v>
      </c>
      <c r="E209" s="105">
        <v>380.91800000000001</v>
      </c>
      <c r="F209" s="105">
        <v>112.13</v>
      </c>
      <c r="G209" s="105">
        <v>109.59699999999999</v>
      </c>
      <c r="H209" s="105">
        <v>17.071999999999999</v>
      </c>
      <c r="I209" s="105">
        <v>906</v>
      </c>
      <c r="J209" s="105">
        <v>0</v>
      </c>
      <c r="K209" s="105">
        <v>0</v>
      </c>
      <c r="L209" s="11"/>
    </row>
    <row r="210" spans="1:12" ht="19.899999999999999" customHeight="1" x14ac:dyDescent="0.25">
      <c r="A210" s="6" t="s">
        <v>172</v>
      </c>
      <c r="B210" s="106">
        <v>0</v>
      </c>
      <c r="C210" s="106">
        <v>0</v>
      </c>
      <c r="D210" s="106">
        <v>0</v>
      </c>
      <c r="E210" s="106">
        <v>267.11700000000002</v>
      </c>
      <c r="F210" s="106">
        <v>0</v>
      </c>
      <c r="G210" s="106">
        <v>0</v>
      </c>
      <c r="H210" s="106">
        <v>0</v>
      </c>
      <c r="I210" s="106">
        <v>0</v>
      </c>
      <c r="J210" s="106">
        <v>0</v>
      </c>
      <c r="K210" s="106">
        <v>0</v>
      </c>
      <c r="L210" s="12"/>
    </row>
    <row r="211" spans="1:12" ht="19.899999999999999" customHeight="1" x14ac:dyDescent="0.25">
      <c r="A211" s="8" t="s">
        <v>173</v>
      </c>
      <c r="B211" s="105">
        <v>17.978000000000002</v>
      </c>
      <c r="C211" s="105">
        <v>0</v>
      </c>
      <c r="D211" s="105">
        <v>0</v>
      </c>
      <c r="E211" s="105">
        <v>377.32900000000001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1"/>
    </row>
    <row r="212" spans="1:12" ht="19.899999999999999" customHeight="1" x14ac:dyDescent="0.25">
      <c r="A212" s="6" t="s">
        <v>174</v>
      </c>
      <c r="B212" s="106">
        <v>17.978000000000002</v>
      </c>
      <c r="C212" s="106">
        <v>0</v>
      </c>
      <c r="D212" s="106">
        <v>0</v>
      </c>
      <c r="E212" s="106">
        <v>377.32900000000001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2"/>
    </row>
    <row r="213" spans="1:12" ht="19.899999999999999" customHeight="1" x14ac:dyDescent="0.25">
      <c r="A213" s="8" t="s">
        <v>115</v>
      </c>
      <c r="B213" s="105">
        <v>0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1"/>
    </row>
    <row r="214" spans="1:12" ht="19.899999999999999" customHeight="1" x14ac:dyDescent="0.25">
      <c r="A214" s="6" t="s">
        <v>175</v>
      </c>
      <c r="B214" s="106">
        <v>15.920999999999999</v>
      </c>
      <c r="C214" s="106"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9"/>
    </row>
    <row r="215" spans="1:12" ht="19.899999999999999" customHeight="1" x14ac:dyDescent="0.25">
      <c r="A215" s="8" t="s">
        <v>176</v>
      </c>
      <c r="B215" s="105">
        <v>0</v>
      </c>
      <c r="C215" s="105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"/>
    </row>
    <row r="216" spans="1:12" ht="19.899999999999999" customHeight="1" x14ac:dyDescent="0.25">
      <c r="A216" s="6" t="s">
        <v>177</v>
      </c>
      <c r="B216" s="106">
        <v>0</v>
      </c>
      <c r="C216" s="106">
        <v>0</v>
      </c>
      <c r="D216" s="106">
        <v>0</v>
      </c>
      <c r="E216" s="106">
        <v>0</v>
      </c>
      <c r="F216" s="106">
        <v>0</v>
      </c>
      <c r="G216" s="106">
        <v>-301</v>
      </c>
      <c r="H216" s="106">
        <v>0</v>
      </c>
      <c r="I216" s="106">
        <v>0</v>
      </c>
      <c r="J216" s="106">
        <v>0</v>
      </c>
      <c r="K216" s="106">
        <v>0</v>
      </c>
      <c r="L216" s="12"/>
    </row>
    <row r="217" spans="1:12" ht="19.899999999999999" customHeight="1" x14ac:dyDescent="0.25">
      <c r="A217" s="8" t="s">
        <v>178</v>
      </c>
      <c r="B217" s="105">
        <v>-6.6310000000000002</v>
      </c>
      <c r="C217" s="105">
        <v>0</v>
      </c>
      <c r="D217" s="105">
        <v>0</v>
      </c>
      <c r="E217" s="105">
        <v>0</v>
      </c>
      <c r="F217" s="105">
        <v>0</v>
      </c>
      <c r="G217" s="105">
        <v>87.025999999999996</v>
      </c>
      <c r="H217" s="105">
        <v>0</v>
      </c>
      <c r="I217" s="105">
        <v>0</v>
      </c>
      <c r="J217" s="105">
        <v>0</v>
      </c>
      <c r="K217" s="105">
        <v>0</v>
      </c>
      <c r="L217" s="11"/>
    </row>
    <row r="218" spans="1:12" ht="19.899999999999999" customHeight="1" x14ac:dyDescent="0.25">
      <c r="A218" s="6" t="s">
        <v>179</v>
      </c>
      <c r="B218" s="106">
        <v>140.755</v>
      </c>
      <c r="C218" s="106">
        <v>-59.984000000000002</v>
      </c>
      <c r="D218" s="106">
        <v>-328.54599999999999</v>
      </c>
      <c r="E218" s="106">
        <v>82.352000000000004</v>
      </c>
      <c r="F218" s="106">
        <v>99.522999999999996</v>
      </c>
      <c r="G218" s="106">
        <v>37.366</v>
      </c>
      <c r="H218" s="106">
        <v>46.082000000000001</v>
      </c>
      <c r="I218" s="106">
        <v>67.867999999999995</v>
      </c>
      <c r="J218" s="106">
        <v>-12.090999999999999</v>
      </c>
      <c r="K218" s="106">
        <v>-117.125</v>
      </c>
      <c r="L218" s="12"/>
    </row>
    <row r="219" spans="1:12" ht="19.899999999999999" customHeight="1" x14ac:dyDescent="0.25">
      <c r="A219" s="8" t="s">
        <v>180</v>
      </c>
      <c r="B219" s="105">
        <v>-748.64800000000002</v>
      </c>
      <c r="C219" s="105">
        <v>-8.4819999999999993</v>
      </c>
      <c r="D219" s="105">
        <v>-178.54900000000001</v>
      </c>
      <c r="E219" s="105">
        <v>-19.776</v>
      </c>
      <c r="F219" s="105">
        <v>-91.316000000000003</v>
      </c>
      <c r="G219" s="105">
        <v>-3.7309999999999999</v>
      </c>
      <c r="H219" s="105">
        <v>0</v>
      </c>
      <c r="I219" s="105">
        <v>0</v>
      </c>
      <c r="J219" s="105">
        <v>0</v>
      </c>
      <c r="K219" s="105">
        <v>0</v>
      </c>
      <c r="L219" s="11"/>
    </row>
    <row r="220" spans="1:12" ht="19.899999999999999" customHeight="1" x14ac:dyDescent="0.25">
      <c r="A220" s="6" t="s">
        <v>181</v>
      </c>
      <c r="B220" s="106">
        <v>142.30000000000001</v>
      </c>
      <c r="C220" s="106">
        <v>84.192999999999998</v>
      </c>
      <c r="D220" s="106">
        <v>-1.88</v>
      </c>
      <c r="E220" s="106">
        <v>8.99</v>
      </c>
      <c r="F220" s="106">
        <v>5.2270000000000003</v>
      </c>
      <c r="G220" s="106">
        <v>12.766</v>
      </c>
      <c r="H220" s="106">
        <v>-1.9059999999999999</v>
      </c>
      <c r="I220" s="106">
        <v>-427</v>
      </c>
      <c r="J220" s="106">
        <v>-6.8339999999999996</v>
      </c>
      <c r="K220" s="106">
        <v>5.63</v>
      </c>
      <c r="L220" s="9"/>
    </row>
    <row r="221" spans="1:12" ht="19.899999999999999" customHeight="1" x14ac:dyDescent="0.25">
      <c r="A221" s="8" t="s">
        <v>182</v>
      </c>
      <c r="B221" s="105">
        <v>0</v>
      </c>
      <c r="C221" s="105">
        <v>0</v>
      </c>
      <c r="D221" s="105">
        <v>0</v>
      </c>
      <c r="E221" s="105">
        <v>-51.162999999999997</v>
      </c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05">
        <v>0</v>
      </c>
      <c r="L221" s="10"/>
    </row>
    <row r="222" spans="1:12" ht="19.899999999999999" customHeight="1" x14ac:dyDescent="0.25">
      <c r="A222" s="6" t="s">
        <v>183</v>
      </c>
      <c r="B222" s="106">
        <v>-15.622999999999999</v>
      </c>
      <c r="C222" s="106">
        <v>1.714</v>
      </c>
      <c r="D222" s="106">
        <v>-22.091000000000001</v>
      </c>
      <c r="E222" s="106">
        <v>-4.056</v>
      </c>
      <c r="F222" s="106">
        <v>-13.596</v>
      </c>
      <c r="G222" s="106">
        <v>-572.62</v>
      </c>
      <c r="H222" s="106">
        <v>8.4939999999999998</v>
      </c>
      <c r="I222" s="106">
        <v>-3.6960000000000002</v>
      </c>
      <c r="J222" s="106">
        <v>-7.6109999999999998</v>
      </c>
      <c r="K222" s="106">
        <v>-66.917000000000002</v>
      </c>
      <c r="L222" s="9"/>
    </row>
    <row r="223" spans="1:12" ht="19.899999999999999" customHeight="1" x14ac:dyDescent="0.25">
      <c r="A223" s="8" t="s">
        <v>184</v>
      </c>
      <c r="B223" s="105">
        <v>0</v>
      </c>
      <c r="C223" s="105">
        <v>0</v>
      </c>
      <c r="D223" s="105">
        <v>4.5119999999999996</v>
      </c>
      <c r="E223" s="105">
        <v>0</v>
      </c>
      <c r="F223" s="105">
        <v>1.546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"/>
    </row>
    <row r="224" spans="1:12" ht="19.899999999999999" customHeight="1" x14ac:dyDescent="0.25">
      <c r="A224" s="6" t="s">
        <v>185</v>
      </c>
      <c r="B224" s="106">
        <v>-17.600000000000001</v>
      </c>
      <c r="C224" s="106">
        <v>-17.600000000000001</v>
      </c>
      <c r="D224" s="106">
        <v>-17.600000000000001</v>
      </c>
      <c r="E224" s="106">
        <v>-17.600000000000001</v>
      </c>
      <c r="F224" s="106">
        <v>-17.600000000000001</v>
      </c>
      <c r="G224" s="106">
        <v>-112.486</v>
      </c>
      <c r="H224" s="106">
        <v>0</v>
      </c>
      <c r="I224" s="106">
        <v>0</v>
      </c>
      <c r="J224" s="106">
        <v>0</v>
      </c>
      <c r="K224" s="106">
        <v>0</v>
      </c>
      <c r="L224" s="12"/>
    </row>
    <row r="225" spans="1:12" ht="19.899999999999999" customHeight="1" x14ac:dyDescent="0.25">
      <c r="A225" s="8" t="s">
        <v>186</v>
      </c>
      <c r="B225" s="105">
        <v>23.175000000000001</v>
      </c>
      <c r="C225" s="105">
        <v>18.646000000000001</v>
      </c>
      <c r="D225" s="105">
        <v>19.361999999999998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05">
        <v>0</v>
      </c>
      <c r="L225" s="10"/>
    </row>
    <row r="226" spans="1:12" ht="19.899999999999999" customHeight="1" x14ac:dyDescent="0.25">
      <c r="A226" s="6" t="s">
        <v>187</v>
      </c>
      <c r="B226" s="106">
        <v>0</v>
      </c>
      <c r="C226" s="106">
        <v>0</v>
      </c>
      <c r="D226" s="106">
        <v>0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9"/>
    </row>
    <row r="227" spans="1:12" ht="19.899999999999999" customHeight="1" x14ac:dyDescent="0.25">
      <c r="A227" s="8" t="s">
        <v>188</v>
      </c>
      <c r="B227" s="105">
        <v>218.54900000000001</v>
      </c>
      <c r="C227" s="105">
        <v>346.887</v>
      </c>
      <c r="D227" s="105">
        <v>259.44200000000001</v>
      </c>
      <c r="E227" s="105">
        <v>259.09500000000003</v>
      </c>
      <c r="F227" s="105">
        <v>318.74599999999998</v>
      </c>
      <c r="G227" s="105">
        <v>171.762</v>
      </c>
      <c r="H227" s="105">
        <v>0</v>
      </c>
      <c r="I227" s="105">
        <v>176.965</v>
      </c>
      <c r="J227" s="105">
        <v>246.608</v>
      </c>
      <c r="K227" s="105">
        <v>222.334</v>
      </c>
      <c r="L227" s="11"/>
    </row>
    <row r="228" spans="1:12" ht="19.899999999999999" customHeight="1" x14ac:dyDescent="0.25">
      <c r="A228" s="6" t="s">
        <v>189</v>
      </c>
      <c r="B228" s="106">
        <v>347.36</v>
      </c>
      <c r="C228" s="106">
        <v>303.06799999999998</v>
      </c>
      <c r="D228" s="106">
        <v>216.07900000000001</v>
      </c>
      <c r="E228" s="106">
        <v>319.09199999999998</v>
      </c>
      <c r="F228" s="106">
        <v>300.96300000000002</v>
      </c>
      <c r="G228" s="106">
        <v>0</v>
      </c>
      <c r="H228" s="106">
        <v>94.409000000000006</v>
      </c>
      <c r="I228" s="106">
        <v>247.24600000000001</v>
      </c>
      <c r="J228" s="106">
        <v>222.54</v>
      </c>
      <c r="K228" s="106">
        <v>210.173</v>
      </c>
      <c r="L228" s="9"/>
    </row>
    <row r="229" spans="1:12" ht="19.899999999999999" customHeight="1" x14ac:dyDescent="0.25">
      <c r="A229" s="8" t="s">
        <v>190</v>
      </c>
      <c r="B229" s="105">
        <v>1.25</v>
      </c>
      <c r="C229" s="105">
        <v>1.542</v>
      </c>
      <c r="D229" s="105">
        <v>1.0680000000000001</v>
      </c>
      <c r="E229" s="105">
        <v>999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1"/>
    </row>
    <row r="230" spans="1:12" ht="19.899999999999999" customHeight="1" x14ac:dyDescent="0.25">
      <c r="A230" s="6" t="s">
        <v>191</v>
      </c>
      <c r="B230" s="106">
        <v>20.087</v>
      </c>
      <c r="C230" s="106">
        <v>19.777999999999999</v>
      </c>
      <c r="D230" s="106">
        <v>18.488</v>
      </c>
      <c r="E230" s="106">
        <v>18.422000000000001</v>
      </c>
      <c r="F230" s="106">
        <v>17.332999999999998</v>
      </c>
      <c r="G230" s="106">
        <v>15.659000000000001</v>
      </c>
      <c r="H230" s="106">
        <v>6.4850000000000003</v>
      </c>
      <c r="I230" s="106">
        <v>5.2619999999999996</v>
      </c>
      <c r="J230" s="106">
        <v>5.4329999999999998</v>
      </c>
      <c r="K230" s="106">
        <v>4.4980000000000002</v>
      </c>
      <c r="L230" s="9"/>
    </row>
    <row r="231" spans="1:12" ht="19.899999999999999" customHeight="1" x14ac:dyDescent="0.25">
      <c r="A231" s="8" t="s">
        <v>192</v>
      </c>
      <c r="B231" s="105">
        <v>-633</v>
      </c>
      <c r="C231" s="105">
        <v>-1.2490000000000001</v>
      </c>
      <c r="D231" s="105">
        <v>-195</v>
      </c>
      <c r="E231" s="105">
        <v>92</v>
      </c>
      <c r="F231" s="105">
        <v>-1.6930000000000001</v>
      </c>
      <c r="G231" s="105">
        <v>670</v>
      </c>
      <c r="H231" s="105">
        <v>3</v>
      </c>
      <c r="I231" s="105">
        <v>-976</v>
      </c>
      <c r="J231" s="105">
        <v>12</v>
      </c>
      <c r="K231" s="105">
        <v>31</v>
      </c>
      <c r="L231" s="10"/>
    </row>
    <row r="232" spans="1:12" ht="19.899999999999999" customHeight="1" x14ac:dyDescent="0.25">
      <c r="A232" s="6" t="s">
        <v>193</v>
      </c>
      <c r="B232" s="106">
        <v>954</v>
      </c>
      <c r="C232" s="106">
        <v>1.0249999999999999</v>
      </c>
      <c r="D232" s="106">
        <v>617</v>
      </c>
      <c r="E232" s="106">
        <v>1.1950000000000001</v>
      </c>
      <c r="F232" s="106">
        <v>1.3089999999999999</v>
      </c>
      <c r="G232" s="106">
        <v>785</v>
      </c>
      <c r="H232" s="106">
        <v>252</v>
      </c>
      <c r="I232" s="106">
        <v>170</v>
      </c>
      <c r="J232" s="106">
        <v>85</v>
      </c>
      <c r="K232" s="106">
        <v>206</v>
      </c>
      <c r="L232" s="12"/>
    </row>
    <row r="233" spans="1:12" ht="19.899999999999999" customHeight="1" x14ac:dyDescent="0.25">
      <c r="A233" s="8" t="s">
        <v>194</v>
      </c>
      <c r="B233" s="105">
        <v>2.1920000000000002</v>
      </c>
      <c r="C233" s="105">
        <v>2.1259999999999999</v>
      </c>
      <c r="D233" s="105">
        <v>1.395</v>
      </c>
      <c r="E233" s="105">
        <v>1.6160000000000001</v>
      </c>
      <c r="F233" s="105">
        <v>5.0650000000000004</v>
      </c>
      <c r="G233" s="105">
        <v>2.9870000000000001</v>
      </c>
      <c r="H233" s="105">
        <v>1.034</v>
      </c>
      <c r="I233" s="105">
        <v>870</v>
      </c>
      <c r="J233" s="105">
        <v>328</v>
      </c>
      <c r="K233" s="105">
        <v>32</v>
      </c>
      <c r="L233" s="10"/>
    </row>
    <row r="234" spans="1:12" ht="19.899999999999999" customHeight="1" x14ac:dyDescent="0.25">
      <c r="A234" s="6" t="s">
        <v>195</v>
      </c>
      <c r="B234" s="106" t="s">
        <v>4183</v>
      </c>
      <c r="C234" s="106" t="s">
        <v>4184</v>
      </c>
      <c r="D234" s="106" t="s">
        <v>4185</v>
      </c>
      <c r="E234" s="106" t="s">
        <v>4186</v>
      </c>
      <c r="F234" s="106" t="s">
        <v>4187</v>
      </c>
      <c r="G234" s="106" t="s">
        <v>4188</v>
      </c>
      <c r="H234" s="106" t="s">
        <v>4189</v>
      </c>
      <c r="I234" s="106" t="s">
        <v>4190</v>
      </c>
      <c r="J234" s="106" t="s">
        <v>4191</v>
      </c>
      <c r="K234" s="106" t="s">
        <v>4192</v>
      </c>
      <c r="L234" s="12"/>
    </row>
    <row r="235" spans="1:12" ht="19.899999999999999" customHeight="1" x14ac:dyDescent="0.25">
      <c r="A235" s="8" t="s">
        <v>196</v>
      </c>
      <c r="B235" s="105">
        <v>139.089</v>
      </c>
      <c r="C235" s="105">
        <v>134.33000000000001</v>
      </c>
      <c r="D235" s="105">
        <v>78.959000000000003</v>
      </c>
      <c r="E235" s="105">
        <v>55.228999999999999</v>
      </c>
      <c r="F235" s="105">
        <v>47.545999999999999</v>
      </c>
      <c r="G235" s="105">
        <v>34.616999999999997</v>
      </c>
      <c r="H235" s="105">
        <v>23.507999999999999</v>
      </c>
      <c r="I235" s="105">
        <v>18.553000000000001</v>
      </c>
      <c r="J235" s="105">
        <v>22.213999999999999</v>
      </c>
      <c r="K235" s="105">
        <v>18.641999999999999</v>
      </c>
      <c r="L235" s="11"/>
    </row>
    <row r="236" spans="1:12" ht="19.899999999999999" customHeight="1" x14ac:dyDescent="0.25">
      <c r="A236" s="6" t="s">
        <v>197</v>
      </c>
      <c r="B236" s="106">
        <v>0</v>
      </c>
      <c r="C236" s="106">
        <v>0</v>
      </c>
      <c r="D236" s="106">
        <v>0</v>
      </c>
      <c r="E236" s="106">
        <v>0</v>
      </c>
      <c r="F236" s="106">
        <v>0</v>
      </c>
      <c r="G236" s="106">
        <v>0</v>
      </c>
      <c r="H236" s="106">
        <v>8.625</v>
      </c>
      <c r="I236" s="106">
        <v>5.0069999999999997</v>
      </c>
      <c r="J236" s="106">
        <v>0</v>
      </c>
      <c r="K236" s="106">
        <v>0</v>
      </c>
      <c r="L236" s="9"/>
    </row>
    <row r="237" spans="1:12" ht="19.899999999999999" customHeight="1" x14ac:dyDescent="0.25">
      <c r="A237" s="8" t="s">
        <v>198</v>
      </c>
      <c r="B237" s="105">
        <v>0</v>
      </c>
      <c r="C237" s="105">
        <v>0</v>
      </c>
      <c r="D237" s="105">
        <v>0</v>
      </c>
      <c r="E237" s="105">
        <v>0</v>
      </c>
      <c r="F237" s="105">
        <v>0</v>
      </c>
      <c r="G237" s="105">
        <v>0</v>
      </c>
      <c r="H237" s="105">
        <v>0</v>
      </c>
      <c r="I237" s="105">
        <v>0</v>
      </c>
      <c r="J237" s="105">
        <v>0</v>
      </c>
      <c r="K237" s="105">
        <v>0</v>
      </c>
      <c r="L237" s="10"/>
    </row>
    <row r="238" spans="1:12" ht="19.899999999999999" customHeight="1" x14ac:dyDescent="0.25">
      <c r="A238" s="6" t="s">
        <v>199</v>
      </c>
      <c r="B238" s="106">
        <v>17.600000000000001</v>
      </c>
      <c r="C238" s="106">
        <v>17.600000000000001</v>
      </c>
      <c r="D238" s="106">
        <v>17.600000000000001</v>
      </c>
      <c r="E238" s="106">
        <v>17.600000000000001</v>
      </c>
      <c r="F238" s="106">
        <v>17.600000000000001</v>
      </c>
      <c r="G238" s="106">
        <v>112.486</v>
      </c>
      <c r="H238" s="106">
        <v>0</v>
      </c>
      <c r="I238" s="106">
        <v>0</v>
      </c>
      <c r="J238" s="106">
        <v>0</v>
      </c>
      <c r="K238" s="106">
        <v>0</v>
      </c>
      <c r="L238" s="12"/>
    </row>
    <row r="239" spans="1:12" ht="19.899999999999999" customHeight="1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1"/>
    </row>
    <row r="240" spans="1:12" ht="19.899999999999999" customHeight="1" x14ac:dyDescent="0.2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2"/>
    </row>
    <row r="241" spans="1:13" ht="19.899999999999999" customHeight="1" thickBot="1" x14ac:dyDescent="0.3">
      <c r="A241" s="167" t="s">
        <v>202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1"/>
    </row>
    <row r="242" spans="1:13" ht="19.899999999999999" customHeight="1" x14ac:dyDescent="0.25">
      <c r="A242" s="95" t="s">
        <v>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"/>
    </row>
    <row r="243" spans="1:13" ht="19.899999999999999" customHeight="1" x14ac:dyDescent="0.25">
      <c r="A243" s="96" t="s">
        <v>3</v>
      </c>
      <c r="B243" s="97">
        <v>2019</v>
      </c>
      <c r="C243" s="97">
        <v>2018</v>
      </c>
      <c r="D243" s="97">
        <v>2017</v>
      </c>
      <c r="E243" s="97">
        <v>2016</v>
      </c>
      <c r="F243" s="97">
        <v>2015</v>
      </c>
      <c r="G243" s="97">
        <v>2014</v>
      </c>
      <c r="H243" s="97">
        <v>2013</v>
      </c>
      <c r="I243" s="97">
        <v>2012</v>
      </c>
      <c r="J243" s="97">
        <v>2011</v>
      </c>
      <c r="K243" s="97">
        <v>2010</v>
      </c>
      <c r="L243" s="4"/>
    </row>
    <row r="244" spans="1:13" ht="19.899999999999999" customHeight="1" x14ac:dyDescent="0.25">
      <c r="A244" s="96" t="s">
        <v>4</v>
      </c>
      <c r="B244" s="97">
        <v>12</v>
      </c>
      <c r="C244" s="97">
        <v>12</v>
      </c>
      <c r="D244" s="97">
        <v>12</v>
      </c>
      <c r="E244" s="97">
        <v>12</v>
      </c>
      <c r="F244" s="97">
        <v>12</v>
      </c>
      <c r="G244" s="97">
        <v>12</v>
      </c>
      <c r="H244" s="97">
        <v>12</v>
      </c>
      <c r="I244" s="97">
        <v>12</v>
      </c>
      <c r="J244" s="97">
        <v>12</v>
      </c>
      <c r="K244" s="97">
        <v>12</v>
      </c>
      <c r="L244" s="16"/>
    </row>
    <row r="245" spans="1:13" ht="19.899999999999999" customHeight="1" x14ac:dyDescent="0.25">
      <c r="A245" s="96" t="s">
        <v>5</v>
      </c>
      <c r="B245" s="97" t="s">
        <v>337</v>
      </c>
      <c r="C245" s="97" t="s">
        <v>337</v>
      </c>
      <c r="D245" s="97" t="s">
        <v>337</v>
      </c>
      <c r="E245" s="97" t="s">
        <v>337</v>
      </c>
      <c r="F245" s="97" t="s">
        <v>337</v>
      </c>
      <c r="G245" s="97" t="s">
        <v>337</v>
      </c>
      <c r="H245" s="97" t="s">
        <v>337</v>
      </c>
      <c r="I245" s="97" t="s">
        <v>337</v>
      </c>
      <c r="J245" s="97" t="s">
        <v>337</v>
      </c>
      <c r="K245" s="97" t="s">
        <v>339</v>
      </c>
    </row>
    <row r="246" spans="1:13" ht="19.899999999999999" customHeigh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60"/>
    </row>
    <row r="247" spans="1:13" ht="19.899999999999999" customHeight="1" x14ac:dyDescent="0.25">
      <c r="A247" s="98" t="s">
        <v>203</v>
      </c>
      <c r="B247" s="99" t="s">
        <v>8</v>
      </c>
      <c r="C247" s="99" t="s">
        <v>8</v>
      </c>
      <c r="D247" s="99" t="s">
        <v>8</v>
      </c>
      <c r="E247" s="99" t="s">
        <v>8</v>
      </c>
      <c r="F247" s="99" t="s">
        <v>8</v>
      </c>
      <c r="G247" s="99" t="s">
        <v>8</v>
      </c>
      <c r="H247" s="99" t="s">
        <v>8</v>
      </c>
      <c r="I247" s="99" t="s">
        <v>8</v>
      </c>
      <c r="J247" s="99" t="s">
        <v>8</v>
      </c>
      <c r="K247" s="99" t="s">
        <v>8</v>
      </c>
      <c r="M247" t="s">
        <v>2</v>
      </c>
    </row>
    <row r="248" spans="1:13" ht="19.899999999999999" customHeight="1" x14ac:dyDescent="0.25">
      <c r="A248" s="6" t="s">
        <v>204</v>
      </c>
      <c r="B248" s="104" t="s">
        <v>3958</v>
      </c>
      <c r="C248" s="104" t="s">
        <v>3959</v>
      </c>
      <c r="D248" s="104" t="s">
        <v>4193</v>
      </c>
      <c r="E248" s="104" t="s">
        <v>3961</v>
      </c>
      <c r="F248" s="104" t="s">
        <v>3962</v>
      </c>
      <c r="G248" s="104" t="s">
        <v>4194</v>
      </c>
      <c r="H248" s="104" t="s">
        <v>3964</v>
      </c>
      <c r="I248" s="104" t="s">
        <v>3965</v>
      </c>
      <c r="J248" s="104" t="s">
        <v>3966</v>
      </c>
      <c r="K248" s="104" t="s">
        <v>4195</v>
      </c>
      <c r="L248" s="2"/>
    </row>
    <row r="249" spans="1:13" ht="19.899999999999999" customHeight="1" x14ac:dyDescent="0.25">
      <c r="A249" s="8" t="s">
        <v>205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2"/>
    </row>
    <row r="250" spans="1:13" ht="19.899999999999999" customHeight="1" x14ac:dyDescent="0.25">
      <c r="A250" s="6" t="s">
        <v>206</v>
      </c>
      <c r="B250" s="104" t="s">
        <v>3968</v>
      </c>
      <c r="C250" s="104" t="s">
        <v>3969</v>
      </c>
      <c r="D250" s="104" t="s">
        <v>3970</v>
      </c>
      <c r="E250" s="104" t="s">
        <v>3971</v>
      </c>
      <c r="F250" s="104" t="s">
        <v>3972</v>
      </c>
      <c r="G250" s="104" t="s">
        <v>3973</v>
      </c>
      <c r="H250" s="104" t="s">
        <v>3974</v>
      </c>
      <c r="I250" s="104" t="s">
        <v>3975</v>
      </c>
      <c r="J250" s="104" t="s">
        <v>3976</v>
      </c>
      <c r="K250" s="104" t="s">
        <v>4196</v>
      </c>
      <c r="L250" s="2"/>
    </row>
    <row r="251" spans="1:13" ht="19.899999999999999" customHeight="1" x14ac:dyDescent="0.25">
      <c r="A251" s="8" t="s">
        <v>207</v>
      </c>
      <c r="B251" s="105">
        <v>0</v>
      </c>
      <c r="C251" s="105">
        <v>0</v>
      </c>
      <c r="D251" s="105">
        <v>0</v>
      </c>
      <c r="E251" s="105">
        <v>0</v>
      </c>
      <c r="F251" s="105">
        <v>0</v>
      </c>
      <c r="G251" s="105">
        <v>0</v>
      </c>
      <c r="H251" s="105">
        <v>0</v>
      </c>
      <c r="I251" s="105">
        <v>0</v>
      </c>
      <c r="J251" s="105">
        <v>0</v>
      </c>
      <c r="K251" s="105">
        <v>0</v>
      </c>
      <c r="L251" s="1"/>
    </row>
    <row r="252" spans="1:13" ht="19.899999999999999" customHeight="1" x14ac:dyDescent="0.25">
      <c r="A252" s="6" t="s">
        <v>208</v>
      </c>
      <c r="B252" s="106">
        <v>47.332999999999998</v>
      </c>
      <c r="C252" s="106">
        <v>45.551000000000002</v>
      </c>
      <c r="D252" s="106">
        <v>17.885999999999999</v>
      </c>
      <c r="E252" s="106">
        <v>30.989000000000001</v>
      </c>
      <c r="F252" s="106">
        <v>37.115000000000002</v>
      </c>
      <c r="G252" s="106">
        <v>876.50599999999997</v>
      </c>
      <c r="H252" s="106" t="s">
        <v>4197</v>
      </c>
      <c r="I252" s="106">
        <v>8.5690000000000008</v>
      </c>
      <c r="J252" s="106">
        <v>12.627000000000001</v>
      </c>
      <c r="K252" s="106">
        <v>10.295</v>
      </c>
      <c r="L252" s="3"/>
    </row>
    <row r="253" spans="1:13" ht="19.899999999999999" customHeight="1" x14ac:dyDescent="0.25">
      <c r="A253" s="8" t="s">
        <v>209</v>
      </c>
      <c r="B253" s="105">
        <v>0</v>
      </c>
      <c r="C253" s="105">
        <v>0</v>
      </c>
      <c r="D253" s="105">
        <v>0</v>
      </c>
      <c r="E253" s="105">
        <v>0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7"/>
    </row>
    <row r="254" spans="1:13" ht="19.899999999999999" customHeight="1" x14ac:dyDescent="0.25">
      <c r="A254" s="6" t="s">
        <v>210</v>
      </c>
      <c r="B254" s="106">
        <v>0</v>
      </c>
      <c r="C254" s="106">
        <v>0</v>
      </c>
      <c r="D254" s="106">
        <v>0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3"/>
    </row>
    <row r="255" spans="1:13" ht="19.899999999999999" customHeight="1" x14ac:dyDescent="0.25">
      <c r="A255" s="8" t="s">
        <v>211</v>
      </c>
      <c r="B255" s="105">
        <v>0</v>
      </c>
      <c r="C255" s="105">
        <v>0</v>
      </c>
      <c r="D255" s="105">
        <v>0</v>
      </c>
      <c r="E255" s="105">
        <v>0</v>
      </c>
      <c r="F255" s="105">
        <v>0</v>
      </c>
      <c r="G255" s="105">
        <v>0</v>
      </c>
      <c r="H255" s="105">
        <v>0</v>
      </c>
      <c r="I255" s="105">
        <v>0</v>
      </c>
      <c r="J255" s="105">
        <v>0</v>
      </c>
      <c r="K255" s="105">
        <v>0</v>
      </c>
      <c r="L255" s="7"/>
    </row>
    <row r="256" spans="1:13" ht="19.899999999999999" customHeight="1" x14ac:dyDescent="0.25">
      <c r="A256" s="6" t="s">
        <v>212</v>
      </c>
      <c r="B256" s="106">
        <v>0</v>
      </c>
      <c r="C256" s="106">
        <v>0</v>
      </c>
      <c r="D256" s="106">
        <v>0</v>
      </c>
      <c r="E256" s="106">
        <v>0</v>
      </c>
      <c r="F256" s="106">
        <v>0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2"/>
    </row>
    <row r="257" spans="1:12" ht="19.899999999999999" customHeight="1" x14ac:dyDescent="0.25">
      <c r="A257" s="8" t="s">
        <v>213</v>
      </c>
      <c r="B257" s="105">
        <v>0</v>
      </c>
      <c r="C257" s="105">
        <v>0</v>
      </c>
      <c r="D257" s="105">
        <v>0</v>
      </c>
      <c r="E257" s="105">
        <v>0</v>
      </c>
      <c r="F257" s="105">
        <v>0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1"/>
    </row>
    <row r="258" spans="1:12" ht="19.899999999999999" customHeight="1" x14ac:dyDescent="0.25">
      <c r="A258" s="6" t="s">
        <v>214</v>
      </c>
      <c r="B258" s="106">
        <v>0</v>
      </c>
      <c r="C258" s="106">
        <v>0</v>
      </c>
      <c r="D258" s="106">
        <v>0</v>
      </c>
      <c r="E258" s="106">
        <v>0</v>
      </c>
      <c r="F258" s="106">
        <v>0</v>
      </c>
      <c r="G258" s="106" t="s">
        <v>4198</v>
      </c>
      <c r="H258" s="106">
        <v>23.472000000000001</v>
      </c>
      <c r="I258" s="106">
        <v>0</v>
      </c>
      <c r="J258" s="106">
        <v>0</v>
      </c>
      <c r="K258" s="106">
        <v>0</v>
      </c>
      <c r="L258" s="12"/>
    </row>
    <row r="259" spans="1:12" ht="19.899999999999999" customHeight="1" x14ac:dyDescent="0.25">
      <c r="A259" s="8" t="s">
        <v>215</v>
      </c>
      <c r="B259" s="107" t="s">
        <v>3967</v>
      </c>
      <c r="C259" s="107" t="s">
        <v>3968</v>
      </c>
      <c r="D259" s="107" t="s">
        <v>3969</v>
      </c>
      <c r="E259" s="107" t="s">
        <v>3970</v>
      </c>
      <c r="F259" s="107" t="s">
        <v>3971</v>
      </c>
      <c r="G259" s="107" t="s">
        <v>3972</v>
      </c>
      <c r="H259" s="107" t="s">
        <v>3973</v>
      </c>
      <c r="I259" s="107" t="s">
        <v>3974</v>
      </c>
      <c r="J259" s="107" t="s">
        <v>3975</v>
      </c>
      <c r="K259" s="107" t="s">
        <v>3976</v>
      </c>
      <c r="L259" s="11"/>
    </row>
    <row r="260" spans="1:12" ht="19.899999999999999" customHeight="1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2"/>
    </row>
    <row r="261" spans="1:12" ht="19.899999999999999" customHeight="1" x14ac:dyDescent="0.25">
      <c r="A261" s="8" t="s">
        <v>216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1"/>
    </row>
    <row r="262" spans="1:12" ht="19.899999999999999" customHeight="1" x14ac:dyDescent="0.25">
      <c r="A262" s="6" t="s">
        <v>217</v>
      </c>
      <c r="B262" s="104" t="s">
        <v>3978</v>
      </c>
      <c r="C262" s="104" t="s">
        <v>3979</v>
      </c>
      <c r="D262" s="104" t="s">
        <v>3980</v>
      </c>
      <c r="E262" s="104" t="s">
        <v>3981</v>
      </c>
      <c r="F262" s="104" t="s">
        <v>3982</v>
      </c>
      <c r="G262" s="104">
        <v>186.22900000000001</v>
      </c>
      <c r="H262" s="104">
        <v>160.72399999999999</v>
      </c>
      <c r="I262" s="104">
        <v>138.78800000000001</v>
      </c>
      <c r="J262" s="104">
        <v>116.574</v>
      </c>
      <c r="K262" s="104">
        <v>97.932000000000002</v>
      </c>
      <c r="L262" s="12"/>
    </row>
    <row r="263" spans="1:12" ht="19.899999999999999" customHeight="1" x14ac:dyDescent="0.25">
      <c r="A263" s="8" t="s">
        <v>218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1"/>
    </row>
    <row r="264" spans="1:12" ht="19.899999999999999" customHeight="1" x14ac:dyDescent="0.25">
      <c r="A264" s="6" t="s">
        <v>219</v>
      </c>
      <c r="B264" s="106">
        <v>0</v>
      </c>
      <c r="C264" s="106">
        <v>0</v>
      </c>
      <c r="D264" s="106">
        <v>0</v>
      </c>
      <c r="E264" s="106">
        <v>0</v>
      </c>
      <c r="F264" s="106">
        <v>0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4"/>
    </row>
    <row r="265" spans="1:12" ht="19.899999999999999" customHeight="1" x14ac:dyDescent="0.25">
      <c r="A265" s="8" t="s">
        <v>220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4"/>
    </row>
    <row r="266" spans="1:12" ht="19.899999999999999" customHeight="1" x14ac:dyDescent="0.25">
      <c r="A266" s="6" t="s">
        <v>221</v>
      </c>
      <c r="B266" s="106">
        <v>0</v>
      </c>
      <c r="C266" s="106">
        <v>0</v>
      </c>
      <c r="D266" s="106">
        <v>0</v>
      </c>
      <c r="E266" s="106">
        <v>0</v>
      </c>
      <c r="F266" s="106">
        <v>0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3"/>
    </row>
    <row r="267" spans="1:12" ht="19.899999999999999" customHeight="1" x14ac:dyDescent="0.25">
      <c r="A267" s="8" t="s">
        <v>222</v>
      </c>
      <c r="B267" s="105">
        <v>5.6369999999999996</v>
      </c>
      <c r="C267" s="105">
        <v>-10.478</v>
      </c>
      <c r="D267" s="105">
        <v>-20.844999999999999</v>
      </c>
      <c r="E267" s="105">
        <v>1.07</v>
      </c>
      <c r="F267" s="105">
        <v>21.984999999999999</v>
      </c>
      <c r="G267" s="105">
        <v>3.2949999999999999</v>
      </c>
      <c r="H267" s="105">
        <v>22</v>
      </c>
      <c r="I267" s="105">
        <v>0</v>
      </c>
      <c r="J267" s="105">
        <v>0</v>
      </c>
      <c r="K267" s="105">
        <v>0</v>
      </c>
      <c r="L267" s="7"/>
    </row>
    <row r="268" spans="1:12" ht="19.899999999999999" customHeight="1" x14ac:dyDescent="0.25">
      <c r="A268" s="6" t="s">
        <v>223</v>
      </c>
      <c r="B268" s="106">
        <v>0</v>
      </c>
      <c r="C268" s="106">
        <v>0</v>
      </c>
      <c r="D268" s="106">
        <v>0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2"/>
    </row>
    <row r="269" spans="1:12" ht="19.899999999999999" customHeight="1" x14ac:dyDescent="0.25">
      <c r="A269" s="8" t="s">
        <v>224</v>
      </c>
      <c r="B269" s="105">
        <v>0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0</v>
      </c>
      <c r="I269" s="105">
        <v>0</v>
      </c>
      <c r="J269" s="105">
        <v>0</v>
      </c>
      <c r="K269" s="105">
        <v>0</v>
      </c>
      <c r="L269" s="11"/>
    </row>
    <row r="270" spans="1:12" ht="19.899999999999999" customHeight="1" x14ac:dyDescent="0.25">
      <c r="A270" s="6" t="s">
        <v>225</v>
      </c>
      <c r="B270" s="106">
        <v>78.753</v>
      </c>
      <c r="C270" s="106">
        <v>101.78400000000001</v>
      </c>
      <c r="D270" s="106">
        <v>61.073</v>
      </c>
      <c r="E270" s="106">
        <v>25.547000000000001</v>
      </c>
      <c r="F270" s="106">
        <v>43.777999999999999</v>
      </c>
      <c r="G270" s="106">
        <v>32.664000000000001</v>
      </c>
      <c r="H270" s="106">
        <v>21.128</v>
      </c>
      <c r="I270" s="106">
        <v>18.553000000000001</v>
      </c>
      <c r="J270" s="106">
        <v>17.954000000000001</v>
      </c>
      <c r="K270" s="106">
        <v>15.259</v>
      </c>
      <c r="L270" s="12"/>
    </row>
    <row r="271" spans="1:12" ht="19.899999999999999" customHeight="1" x14ac:dyDescent="0.25">
      <c r="A271" s="8" t="s">
        <v>226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-1.8740000000000001</v>
      </c>
      <c r="H271" s="105">
        <v>1.0189999999999999</v>
      </c>
      <c r="I271" s="105">
        <v>0</v>
      </c>
      <c r="J271" s="105">
        <v>0</v>
      </c>
      <c r="K271" s="105">
        <v>0</v>
      </c>
      <c r="L271" s="11"/>
    </row>
    <row r="272" spans="1:12" ht="19.899999999999999" customHeight="1" x14ac:dyDescent="0.25">
      <c r="A272" s="6" t="s">
        <v>227</v>
      </c>
      <c r="B272" s="106">
        <v>17.600000000000001</v>
      </c>
      <c r="C272" s="106">
        <v>17.600000000000001</v>
      </c>
      <c r="D272" s="106">
        <v>17.600000000000001</v>
      </c>
      <c r="E272" s="106">
        <v>17.600000000000001</v>
      </c>
      <c r="F272" s="106">
        <v>17.600000000000001</v>
      </c>
      <c r="G272" s="106" t="s">
        <v>4199</v>
      </c>
      <c r="H272" s="106">
        <v>3.3359999999999999</v>
      </c>
      <c r="I272" s="106">
        <v>3.383</v>
      </c>
      <c r="J272" s="106">
        <v>4.26</v>
      </c>
      <c r="K272" s="106">
        <v>3.383</v>
      </c>
      <c r="L272" s="9"/>
    </row>
    <row r="273" spans="1:12" ht="19.899999999999999" customHeight="1" x14ac:dyDescent="0.25">
      <c r="A273" s="8" t="s">
        <v>228</v>
      </c>
      <c r="B273" s="107" t="s">
        <v>3977</v>
      </c>
      <c r="C273" s="107" t="s">
        <v>3978</v>
      </c>
      <c r="D273" s="107" t="s">
        <v>3979</v>
      </c>
      <c r="E273" s="107" t="s">
        <v>3980</v>
      </c>
      <c r="F273" s="107" t="s">
        <v>3981</v>
      </c>
      <c r="G273" s="107" t="s">
        <v>3982</v>
      </c>
      <c r="H273" s="107">
        <v>186.22900000000001</v>
      </c>
      <c r="I273" s="107">
        <v>160.72399999999999</v>
      </c>
      <c r="J273" s="107">
        <v>138.78800000000001</v>
      </c>
      <c r="K273" s="107">
        <v>116.574</v>
      </c>
      <c r="L273" s="11"/>
    </row>
    <row r="274" spans="1:12" ht="19.899999999999999" customHeight="1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9"/>
    </row>
    <row r="275" spans="1:12" ht="19.899999999999999" customHeight="1" x14ac:dyDescent="0.25">
      <c r="A275" s="8" t="s">
        <v>229</v>
      </c>
      <c r="B275" s="107">
        <v>0</v>
      </c>
      <c r="C275" s="107">
        <v>0</v>
      </c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107">
        <v>0</v>
      </c>
      <c r="K275" s="107">
        <v>0</v>
      </c>
      <c r="L275" s="11"/>
    </row>
    <row r="276" spans="1:12" ht="19.899999999999999" customHeight="1" x14ac:dyDescent="0.25">
      <c r="A276" s="6" t="s">
        <v>230</v>
      </c>
      <c r="B276" s="104" t="s">
        <v>3984</v>
      </c>
      <c r="C276" s="104" t="s">
        <v>3985</v>
      </c>
      <c r="D276" s="104" t="s">
        <v>4200</v>
      </c>
      <c r="E276" s="104" t="s">
        <v>3987</v>
      </c>
      <c r="F276" s="104" t="s">
        <v>3988</v>
      </c>
      <c r="G276" s="104" t="s">
        <v>4201</v>
      </c>
      <c r="H276" s="104" t="s">
        <v>3990</v>
      </c>
      <c r="I276" s="104" t="s">
        <v>3991</v>
      </c>
      <c r="J276" s="104" t="s">
        <v>3992</v>
      </c>
      <c r="K276" s="104" t="s">
        <v>4202</v>
      </c>
      <c r="L276" s="9"/>
    </row>
    <row r="277" spans="1:12" ht="19.899999999999999" customHeight="1" x14ac:dyDescent="0.25">
      <c r="A277" s="8" t="s">
        <v>231</v>
      </c>
      <c r="B277" s="105">
        <v>-6.2880000000000003</v>
      </c>
      <c r="C277" s="105">
        <v>0</v>
      </c>
      <c r="D277" s="105">
        <v>0</v>
      </c>
      <c r="E277" s="105">
        <v>0</v>
      </c>
      <c r="F277" s="105">
        <v>0</v>
      </c>
      <c r="G277" s="105">
        <v>0</v>
      </c>
      <c r="H277" s="105">
        <v>0</v>
      </c>
      <c r="I277" s="105">
        <v>0</v>
      </c>
      <c r="J277" s="105">
        <v>0</v>
      </c>
      <c r="K277" s="105">
        <v>0</v>
      </c>
      <c r="L277" s="10"/>
    </row>
    <row r="278" spans="1:12" ht="19.899999999999999" customHeight="1" x14ac:dyDescent="0.25">
      <c r="A278" s="6" t="s">
        <v>232</v>
      </c>
      <c r="B278" s="106">
        <v>-110.541</v>
      </c>
      <c r="C278" s="106">
        <v>922.43899999999996</v>
      </c>
      <c r="D278" s="106">
        <v>515.65700000000004</v>
      </c>
      <c r="E278" s="106">
        <v>210.84899999999999</v>
      </c>
      <c r="F278" s="106">
        <v>848.12099999999998</v>
      </c>
      <c r="G278" s="106">
        <v>-289.03899999999999</v>
      </c>
      <c r="H278" s="106">
        <v>26.507000000000001</v>
      </c>
      <c r="I278" s="106">
        <v>266.767</v>
      </c>
      <c r="J278" s="106">
        <v>383.85</v>
      </c>
      <c r="K278" s="106">
        <v>355.50799999999998</v>
      </c>
      <c r="L278" s="14"/>
    </row>
    <row r="279" spans="1:12" ht="19.899999999999999" customHeight="1" x14ac:dyDescent="0.25">
      <c r="A279" s="8" t="s">
        <v>233</v>
      </c>
      <c r="B279" s="105">
        <v>-347.36</v>
      </c>
      <c r="C279" s="105">
        <v>-303.06799999999998</v>
      </c>
      <c r="D279" s="105">
        <v>-216.07900000000001</v>
      </c>
      <c r="E279" s="105">
        <v>-319.09199999999998</v>
      </c>
      <c r="F279" s="105">
        <v>-300.96300000000002</v>
      </c>
      <c r="G279" s="105">
        <v>0</v>
      </c>
      <c r="H279" s="105">
        <v>-94.409000000000006</v>
      </c>
      <c r="I279" s="105">
        <v>-247.24600000000001</v>
      </c>
      <c r="J279" s="105">
        <v>-222.54</v>
      </c>
      <c r="K279" s="105">
        <v>-210.173</v>
      </c>
      <c r="L279" s="4"/>
    </row>
    <row r="280" spans="1:12" ht="19.899999999999999" customHeight="1" x14ac:dyDescent="0.25">
      <c r="A280" s="6" t="s">
        <v>234</v>
      </c>
      <c r="B280" s="106">
        <v>0</v>
      </c>
      <c r="C280" s="106">
        <v>0</v>
      </c>
      <c r="D280" s="106">
        <v>0</v>
      </c>
      <c r="E280" s="106">
        <v>0</v>
      </c>
      <c r="F280" s="106">
        <v>0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3"/>
    </row>
    <row r="281" spans="1:12" ht="19.899999999999999" customHeight="1" x14ac:dyDescent="0.25">
      <c r="A281" s="8" t="s">
        <v>235</v>
      </c>
      <c r="B281" s="105">
        <v>0</v>
      </c>
      <c r="C281" s="105">
        <v>0</v>
      </c>
      <c r="D281" s="105">
        <v>0</v>
      </c>
      <c r="E281" s="105">
        <v>0</v>
      </c>
      <c r="F281" s="105">
        <v>0</v>
      </c>
      <c r="G281" s="105">
        <v>0</v>
      </c>
      <c r="H281" s="105">
        <v>0</v>
      </c>
      <c r="I281" s="105">
        <v>0</v>
      </c>
      <c r="J281" s="105">
        <v>0</v>
      </c>
      <c r="K281" s="105">
        <v>0</v>
      </c>
      <c r="L281" s="7"/>
    </row>
    <row r="282" spans="1:12" ht="19.899999999999999" customHeight="1" x14ac:dyDescent="0.25">
      <c r="A282" s="6" t="s">
        <v>236</v>
      </c>
      <c r="B282" s="106">
        <v>0</v>
      </c>
      <c r="C282" s="106">
        <v>0</v>
      </c>
      <c r="D282" s="106">
        <v>0</v>
      </c>
      <c r="E282" s="106">
        <v>0</v>
      </c>
      <c r="F282" s="106">
        <v>0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2"/>
    </row>
    <row r="283" spans="1:12" ht="19.899999999999999" customHeight="1" x14ac:dyDescent="0.25">
      <c r="A283" s="8" t="s">
        <v>237</v>
      </c>
      <c r="B283" s="105">
        <v>14.519</v>
      </c>
      <c r="C283" s="105">
        <v>8.3770000000000007</v>
      </c>
      <c r="D283" s="105">
        <v>5.6230000000000002</v>
      </c>
      <c r="E283" s="105">
        <v>-4.9989999999999997</v>
      </c>
      <c r="F283" s="105">
        <v>-7.508</v>
      </c>
      <c r="G283" s="105">
        <v>-173.73099999999999</v>
      </c>
      <c r="H283" s="105">
        <v>0</v>
      </c>
      <c r="I283" s="105">
        <v>0</v>
      </c>
      <c r="J283" s="105">
        <v>0</v>
      </c>
      <c r="K283" s="105">
        <v>0</v>
      </c>
      <c r="L283" s="10"/>
    </row>
    <row r="284" spans="1:12" ht="19.899999999999999" customHeight="1" x14ac:dyDescent="0.25">
      <c r="A284" s="6" t="s">
        <v>238</v>
      </c>
      <c r="B284" s="104" t="s">
        <v>3983</v>
      </c>
      <c r="C284" s="104" t="s">
        <v>3984</v>
      </c>
      <c r="D284" s="104" t="s">
        <v>3985</v>
      </c>
      <c r="E284" s="104" t="s">
        <v>3986</v>
      </c>
      <c r="F284" s="104" t="s">
        <v>3987</v>
      </c>
      <c r="G284" s="104" t="s">
        <v>3988</v>
      </c>
      <c r="H284" s="104" t="s">
        <v>3989</v>
      </c>
      <c r="I284" s="104" t="s">
        <v>3990</v>
      </c>
      <c r="J284" s="104" t="s">
        <v>3991</v>
      </c>
      <c r="K284" s="104" t="s">
        <v>3992</v>
      </c>
      <c r="L284" s="9"/>
    </row>
    <row r="285" spans="1:12" ht="19.899999999999999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1"/>
    </row>
    <row r="286" spans="1:12" ht="19.899999999999999" customHeight="1" x14ac:dyDescent="0.25">
      <c r="A286" s="6" t="s">
        <v>239</v>
      </c>
      <c r="B286" s="104" t="s">
        <v>3957</v>
      </c>
      <c r="C286" s="104" t="s">
        <v>3958</v>
      </c>
      <c r="D286" s="104" t="s">
        <v>3959</v>
      </c>
      <c r="E286" s="104" t="s">
        <v>3960</v>
      </c>
      <c r="F286" s="104" t="s">
        <v>3961</v>
      </c>
      <c r="G286" s="104" t="s">
        <v>3962</v>
      </c>
      <c r="H286" s="104" t="s">
        <v>3963</v>
      </c>
      <c r="I286" s="104" t="s">
        <v>3964</v>
      </c>
      <c r="J286" s="104" t="s">
        <v>3965</v>
      </c>
      <c r="K286" s="104" t="s">
        <v>3966</v>
      </c>
      <c r="L286" s="9"/>
    </row>
    <row r="287" spans="1:12" ht="19.899999999999999" customHeight="1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1"/>
    </row>
    <row r="288" spans="1:12" ht="19.899999999999999" customHeight="1" x14ac:dyDescent="0.25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9"/>
    </row>
    <row r="289" spans="1:13" ht="19.899999999999999" customHeight="1" thickBot="1" x14ac:dyDescent="0.3">
      <c r="A289" s="167" t="s">
        <v>240</v>
      </c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7"/>
    </row>
    <row r="290" spans="1:13" ht="19.899999999999999" customHeight="1" x14ac:dyDescent="0.25">
      <c r="A290" s="95" t="s">
        <v>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5"/>
    </row>
    <row r="291" spans="1:13" ht="19.899999999999999" customHeight="1" x14ac:dyDescent="0.25">
      <c r="A291" s="96" t="s">
        <v>3</v>
      </c>
      <c r="B291" s="97">
        <v>2019</v>
      </c>
      <c r="C291" s="97">
        <v>2018</v>
      </c>
      <c r="D291" s="97">
        <v>2017</v>
      </c>
      <c r="E291" s="97">
        <v>2016</v>
      </c>
      <c r="F291" s="97">
        <v>2015</v>
      </c>
      <c r="G291" s="97">
        <v>2014</v>
      </c>
      <c r="H291" s="97">
        <v>2013</v>
      </c>
      <c r="I291" s="97">
        <v>2012</v>
      </c>
      <c r="J291" s="97">
        <v>2011</v>
      </c>
      <c r="K291" s="97">
        <v>2010</v>
      </c>
      <c r="L291" s="7"/>
    </row>
    <row r="292" spans="1:13" ht="19.899999999999999" customHeight="1" x14ac:dyDescent="0.25">
      <c r="A292" s="96" t="s">
        <v>4</v>
      </c>
      <c r="B292" s="97">
        <v>12</v>
      </c>
      <c r="C292" s="97">
        <v>12</v>
      </c>
      <c r="D292" s="97">
        <v>12</v>
      </c>
      <c r="E292" s="97">
        <v>12</v>
      </c>
      <c r="F292" s="97">
        <v>12</v>
      </c>
      <c r="G292" s="97">
        <v>12</v>
      </c>
      <c r="H292" s="97">
        <v>12</v>
      </c>
      <c r="I292" s="97">
        <v>12</v>
      </c>
      <c r="J292" s="97">
        <v>12</v>
      </c>
      <c r="K292" s="97">
        <v>12</v>
      </c>
      <c r="L292" s="16"/>
    </row>
    <row r="293" spans="1:13" ht="19.899999999999999" customHeight="1" x14ac:dyDescent="0.25">
      <c r="A293" s="96" t="s">
        <v>5</v>
      </c>
      <c r="B293" s="97" t="s">
        <v>337</v>
      </c>
      <c r="C293" s="97" t="s">
        <v>337</v>
      </c>
      <c r="D293" s="97" t="s">
        <v>337</v>
      </c>
      <c r="E293" s="97" t="s">
        <v>337</v>
      </c>
      <c r="F293" s="97" t="s">
        <v>337</v>
      </c>
      <c r="G293" s="97" t="s">
        <v>337</v>
      </c>
      <c r="H293" s="97" t="s">
        <v>337</v>
      </c>
      <c r="I293" s="97" t="s">
        <v>337</v>
      </c>
      <c r="J293" s="97" t="s">
        <v>337</v>
      </c>
      <c r="K293" s="97" t="s">
        <v>339</v>
      </c>
    </row>
    <row r="294" spans="1:13" ht="19.899999999999999" customHeigh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60"/>
    </row>
    <row r="295" spans="1:13" ht="19.899999999999999" customHeight="1" x14ac:dyDescent="0.25">
      <c r="A295" s="98" t="s">
        <v>241</v>
      </c>
      <c r="B295" s="99" t="s">
        <v>8</v>
      </c>
      <c r="C295" s="99" t="s">
        <v>8</v>
      </c>
      <c r="D295" s="99" t="s">
        <v>8</v>
      </c>
      <c r="E295" s="99" t="s">
        <v>8</v>
      </c>
      <c r="F295" s="99" t="s">
        <v>8</v>
      </c>
      <c r="G295" s="99" t="s">
        <v>8</v>
      </c>
      <c r="H295" s="99" t="s">
        <v>8</v>
      </c>
      <c r="I295" s="99" t="s">
        <v>8</v>
      </c>
      <c r="J295" s="99" t="s">
        <v>8</v>
      </c>
      <c r="K295" s="99" t="s">
        <v>8</v>
      </c>
      <c r="M295" t="s">
        <v>2</v>
      </c>
    </row>
    <row r="296" spans="1:13" ht="19.899999999999999" customHeight="1" x14ac:dyDescent="0.25">
      <c r="A296" s="6" t="s">
        <v>242</v>
      </c>
      <c r="B296" s="106">
        <v>-189.44200000000001</v>
      </c>
      <c r="C296" s="106" t="s">
        <v>4203</v>
      </c>
      <c r="D296" s="106">
        <v>776.50800000000004</v>
      </c>
      <c r="E296" s="106">
        <v>378.21300000000002</v>
      </c>
      <c r="F296" s="106" t="s">
        <v>4204</v>
      </c>
      <c r="G296" s="106">
        <v>318.76499999999999</v>
      </c>
      <c r="H296" s="106">
        <v>217.80699999999999</v>
      </c>
      <c r="I296" s="106">
        <v>389.947</v>
      </c>
      <c r="J296" s="106">
        <v>541.77700000000004</v>
      </c>
      <c r="K296" s="106">
        <v>479.238</v>
      </c>
      <c r="L296" s="2"/>
    </row>
    <row r="297" spans="1:13" ht="19.899999999999999" customHeight="1" x14ac:dyDescent="0.25">
      <c r="A297" s="8" t="s">
        <v>243</v>
      </c>
      <c r="B297" s="105" t="s">
        <v>4205</v>
      </c>
      <c r="C297" s="105">
        <v>596.87900000000002</v>
      </c>
      <c r="D297" s="105">
        <v>689.66899999999998</v>
      </c>
      <c r="E297" s="105">
        <v>943.59100000000001</v>
      </c>
      <c r="F297" s="105">
        <v>876.62699999999995</v>
      </c>
      <c r="G297" s="105">
        <v>825.93499999999995</v>
      </c>
      <c r="H297" s="105">
        <v>352.298</v>
      </c>
      <c r="I297" s="105">
        <v>231.84100000000001</v>
      </c>
      <c r="J297" s="105">
        <v>249.345</v>
      </c>
      <c r="K297" s="105">
        <v>185.08199999999999</v>
      </c>
      <c r="L297" s="2"/>
    </row>
    <row r="298" spans="1:13" ht="19.899999999999999" customHeight="1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2"/>
    </row>
    <row r="299" spans="1:13" ht="19.899999999999999" customHeight="1" x14ac:dyDescent="0.25">
      <c r="A299" s="8" t="s">
        <v>244</v>
      </c>
      <c r="B299" s="107" t="s">
        <v>4206</v>
      </c>
      <c r="C299" s="107" t="s">
        <v>4207</v>
      </c>
      <c r="D299" s="107" t="s">
        <v>4208</v>
      </c>
      <c r="E299" s="107" t="s">
        <v>4209</v>
      </c>
      <c r="F299" s="107" t="s">
        <v>4210</v>
      </c>
      <c r="G299" s="107" t="s">
        <v>4211</v>
      </c>
      <c r="H299" s="107">
        <v>570.10500000000002</v>
      </c>
      <c r="I299" s="107">
        <v>621.78800000000001</v>
      </c>
      <c r="J299" s="107">
        <v>791.12199999999996</v>
      </c>
      <c r="K299" s="107">
        <v>664.32</v>
      </c>
      <c r="L299" s="1"/>
    </row>
    <row r="300" spans="1:13" ht="19.899999999999999" customHeight="1" x14ac:dyDescent="0.25">
      <c r="A300" s="6" t="s">
        <v>245</v>
      </c>
      <c r="B300" s="106">
        <v>50.207999999999998</v>
      </c>
      <c r="C300" s="106">
        <v>62.393999999999998</v>
      </c>
      <c r="D300" s="106">
        <v>93.522000000000006</v>
      </c>
      <c r="E300" s="106">
        <v>68.594999999999999</v>
      </c>
      <c r="F300" s="106">
        <v>46.954999999999998</v>
      </c>
      <c r="G300" s="106">
        <v>27.672999999999998</v>
      </c>
      <c r="H300" s="106">
        <v>0</v>
      </c>
      <c r="I300" s="106">
        <v>0</v>
      </c>
      <c r="J300" s="106">
        <v>0</v>
      </c>
      <c r="K300" s="106">
        <v>0</v>
      </c>
      <c r="L300" s="3"/>
    </row>
    <row r="301" spans="1:13" ht="19.899999999999999" customHeight="1" x14ac:dyDescent="0.25">
      <c r="A301" s="8" t="s">
        <v>246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0</v>
      </c>
      <c r="I301" s="105">
        <v>0</v>
      </c>
      <c r="J301" s="105">
        <v>0</v>
      </c>
      <c r="K301" s="105">
        <v>0</v>
      </c>
      <c r="L301" s="10"/>
    </row>
    <row r="302" spans="1:13" ht="19.899999999999999" customHeight="1" x14ac:dyDescent="0.25">
      <c r="A302" s="6" t="s">
        <v>247</v>
      </c>
      <c r="B302" s="104">
        <v>-381.029</v>
      </c>
      <c r="C302" s="104">
        <v>1.587</v>
      </c>
      <c r="D302" s="104">
        <v>827.50599999999997</v>
      </c>
      <c r="E302" s="104">
        <v>118.59099999999999</v>
      </c>
      <c r="F302" s="104">
        <v>151.27600000000001</v>
      </c>
      <c r="G302" s="104">
        <v>73.221000000000004</v>
      </c>
      <c r="H302" s="104">
        <v>152.46700000000001</v>
      </c>
      <c r="I302" s="104">
        <v>-115.419</v>
      </c>
      <c r="J302" s="104">
        <v>-147.791</v>
      </c>
      <c r="K302" s="104">
        <v>-138.43700000000001</v>
      </c>
      <c r="L302" s="9"/>
    </row>
    <row r="303" spans="1:13" ht="19.899999999999999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4"/>
    </row>
    <row r="304" spans="1:13" ht="19.899999999999999" customHeight="1" x14ac:dyDescent="0.25">
      <c r="A304" s="6" t="s">
        <v>248</v>
      </c>
      <c r="B304" s="106">
        <v>-167.54400000000001</v>
      </c>
      <c r="C304" s="106">
        <v>-263.71300000000002</v>
      </c>
      <c r="D304" s="106">
        <v>271.02999999999997</v>
      </c>
      <c r="E304" s="106">
        <v>-179.18600000000001</v>
      </c>
      <c r="F304" s="106">
        <v>-336.51499999999999</v>
      </c>
      <c r="G304" s="106">
        <v>269.678</v>
      </c>
      <c r="H304" s="106">
        <v>-117.295</v>
      </c>
      <c r="I304" s="106">
        <v>-242.20400000000001</v>
      </c>
      <c r="J304" s="106">
        <v>-138.31899999999999</v>
      </c>
      <c r="K304" s="106">
        <v>20.661000000000001</v>
      </c>
      <c r="L304" s="14"/>
    </row>
    <row r="305" spans="1:12" ht="19.899999999999999" customHeight="1" x14ac:dyDescent="0.25">
      <c r="A305" s="8" t="s">
        <v>249</v>
      </c>
      <c r="B305" s="105">
        <v>16.498000000000001</v>
      </c>
      <c r="C305" s="105">
        <v>-443.32600000000002</v>
      </c>
      <c r="D305" s="105">
        <v>683.09900000000005</v>
      </c>
      <c r="E305" s="105">
        <v>-192.142</v>
      </c>
      <c r="F305" s="105">
        <v>-67.972999999999999</v>
      </c>
      <c r="G305" s="105">
        <v>-337.55500000000001</v>
      </c>
      <c r="H305" s="105">
        <v>109.10599999999999</v>
      </c>
      <c r="I305" s="105">
        <v>-88.119</v>
      </c>
      <c r="J305" s="105">
        <v>-104.905</v>
      </c>
      <c r="K305" s="105">
        <v>-167.14400000000001</v>
      </c>
      <c r="L305" s="10"/>
    </row>
    <row r="306" spans="1:12" ht="19.899999999999999" customHeight="1" x14ac:dyDescent="0.25">
      <c r="A306" s="6" t="s">
        <v>250</v>
      </c>
      <c r="B306" s="106">
        <v>-229.983</v>
      </c>
      <c r="C306" s="106">
        <v>708.62599999999998</v>
      </c>
      <c r="D306" s="106">
        <v>-126.623</v>
      </c>
      <c r="E306" s="106">
        <v>489.91899999999998</v>
      </c>
      <c r="F306" s="106">
        <v>555.76400000000001</v>
      </c>
      <c r="G306" s="106">
        <v>141.09800000000001</v>
      </c>
      <c r="H306" s="106">
        <v>160.65600000000001</v>
      </c>
      <c r="I306" s="106">
        <v>214.904</v>
      </c>
      <c r="J306" s="106">
        <v>95.433000000000007</v>
      </c>
      <c r="K306" s="106">
        <v>8.0459999999999994</v>
      </c>
      <c r="L306" s="12"/>
    </row>
    <row r="307" spans="1:12" ht="19.899999999999999" customHeight="1" x14ac:dyDescent="0.25">
      <c r="A307" s="8" t="s">
        <v>251</v>
      </c>
      <c r="B307" s="105">
        <v>0</v>
      </c>
      <c r="C307" s="105">
        <v>0</v>
      </c>
      <c r="D307" s="105">
        <v>0</v>
      </c>
      <c r="E307" s="105">
        <v>0</v>
      </c>
      <c r="F307" s="105">
        <v>0</v>
      </c>
      <c r="G307" s="105">
        <v>0</v>
      </c>
      <c r="H307" s="105">
        <v>0</v>
      </c>
      <c r="I307" s="105">
        <v>0</v>
      </c>
      <c r="J307" s="105">
        <v>0</v>
      </c>
      <c r="K307" s="105">
        <v>0</v>
      </c>
      <c r="L307" s="7"/>
    </row>
    <row r="308" spans="1:12" ht="19.899999999999999" customHeight="1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5"/>
    </row>
    <row r="309" spans="1:12" ht="19.899999999999999" customHeight="1" x14ac:dyDescent="0.25">
      <c r="A309" s="8" t="s">
        <v>252</v>
      </c>
      <c r="B309" s="107">
        <v>846.95100000000002</v>
      </c>
      <c r="C309" s="107" t="s">
        <v>4212</v>
      </c>
      <c r="D309" s="107" t="s">
        <v>4213</v>
      </c>
      <c r="E309" s="107" t="s">
        <v>4214</v>
      </c>
      <c r="F309" s="107" t="s">
        <v>4215</v>
      </c>
      <c r="G309" s="107" t="s">
        <v>4216</v>
      </c>
      <c r="H309" s="107">
        <v>722.572</v>
      </c>
      <c r="I309" s="107">
        <v>506.36900000000003</v>
      </c>
      <c r="J309" s="107">
        <v>643.33100000000002</v>
      </c>
      <c r="K309" s="107">
        <v>525.88300000000004</v>
      </c>
      <c r="L309" s="10"/>
    </row>
    <row r="310" spans="1:12" ht="19.899999999999999" customHeight="1" x14ac:dyDescent="0.25">
      <c r="A310" s="6" t="s">
        <v>253</v>
      </c>
      <c r="B310" s="106">
        <v>257.34399999999999</v>
      </c>
      <c r="C310" s="106">
        <v>257.90100000000001</v>
      </c>
      <c r="D310" s="106">
        <v>325.08100000000002</v>
      </c>
      <c r="E310" s="106">
        <v>325.47000000000003</v>
      </c>
      <c r="F310" s="106">
        <v>322.55799999999999</v>
      </c>
      <c r="G310" s="106">
        <v>530.54899999999998</v>
      </c>
      <c r="H310" s="106">
        <v>-43.381</v>
      </c>
      <c r="I310" s="106">
        <v>3.988</v>
      </c>
      <c r="J310" s="106">
        <v>-19.712</v>
      </c>
      <c r="K310" s="106">
        <v>-13.977</v>
      </c>
      <c r="L310" s="9"/>
    </row>
    <row r="311" spans="1:12" ht="19.899999999999999" customHeight="1" x14ac:dyDescent="0.25">
      <c r="A311" s="8" t="s">
        <v>254</v>
      </c>
      <c r="B311" s="105">
        <v>133.155</v>
      </c>
      <c r="C311" s="105">
        <v>180.351</v>
      </c>
      <c r="D311" s="105">
        <v>262.02999999999997</v>
      </c>
      <c r="E311" s="105">
        <v>254.56</v>
      </c>
      <c r="F311" s="105">
        <v>280.89600000000002</v>
      </c>
      <c r="G311" s="105">
        <v>48.920999999999999</v>
      </c>
      <c r="H311" s="105">
        <v>60.938000000000002</v>
      </c>
      <c r="I311" s="105">
        <v>71.641999999999996</v>
      </c>
      <c r="J311" s="105">
        <v>170.44800000000001</v>
      </c>
      <c r="K311" s="105">
        <v>95.471000000000004</v>
      </c>
      <c r="L311" s="10"/>
    </row>
    <row r="312" spans="1:12" ht="19.899999999999999" customHeight="1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2"/>
    </row>
    <row r="313" spans="1:12" ht="19.899999999999999" customHeight="1" x14ac:dyDescent="0.25">
      <c r="A313" s="8" t="s">
        <v>255</v>
      </c>
      <c r="B313" s="107">
        <v>456.452</v>
      </c>
      <c r="C313" s="107" t="s">
        <v>4217</v>
      </c>
      <c r="D313" s="107" t="s">
        <v>4218</v>
      </c>
      <c r="E313" s="107">
        <v>928.96</v>
      </c>
      <c r="F313" s="107" t="s">
        <v>4219</v>
      </c>
      <c r="G313" s="107">
        <v>666.12400000000002</v>
      </c>
      <c r="H313" s="107">
        <v>705.01499999999999</v>
      </c>
      <c r="I313" s="107">
        <v>430.73899999999998</v>
      </c>
      <c r="J313" s="107">
        <v>492.59500000000003</v>
      </c>
      <c r="K313" s="107">
        <v>444.38900000000001</v>
      </c>
      <c r="L313" s="4"/>
    </row>
    <row r="314" spans="1:12" ht="19.899999999999999" customHeight="1" x14ac:dyDescent="0.25">
      <c r="A314" s="6" t="s">
        <v>256</v>
      </c>
      <c r="B314" s="106">
        <v>348.61</v>
      </c>
      <c r="C314" s="106">
        <v>304.61</v>
      </c>
      <c r="D314" s="106">
        <v>217.14699999999999</v>
      </c>
      <c r="E314" s="106">
        <v>320.09100000000001</v>
      </c>
      <c r="F314" s="106">
        <v>301.77699999999999</v>
      </c>
      <c r="G314" s="106">
        <v>0</v>
      </c>
      <c r="H314" s="106">
        <v>94.409000000000006</v>
      </c>
      <c r="I314" s="106">
        <v>247.24600000000001</v>
      </c>
      <c r="J314" s="106">
        <v>222.54</v>
      </c>
      <c r="K314" s="106">
        <v>210.173</v>
      </c>
      <c r="L314" s="14"/>
    </row>
    <row r="315" spans="1:12" ht="19.899999999999999" customHeight="1" x14ac:dyDescent="0.25">
      <c r="A315" s="8" t="s">
        <v>257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"/>
    </row>
    <row r="316" spans="1:12" ht="19.899999999999999" customHeight="1" x14ac:dyDescent="0.25">
      <c r="A316" s="6" t="s">
        <v>258</v>
      </c>
      <c r="B316" s="104">
        <v>107.842</v>
      </c>
      <c r="C316" s="104" t="s">
        <v>4220</v>
      </c>
      <c r="D316" s="104" t="s">
        <v>4221</v>
      </c>
      <c r="E316" s="104">
        <v>608.86900000000003</v>
      </c>
      <c r="F316" s="104" t="s">
        <v>4222</v>
      </c>
      <c r="G316" s="104">
        <v>666.12400000000002</v>
      </c>
      <c r="H316" s="104">
        <v>610.60599999999999</v>
      </c>
      <c r="I316" s="104">
        <v>183.49299999999999</v>
      </c>
      <c r="J316" s="104">
        <v>270.05500000000001</v>
      </c>
      <c r="K316" s="104">
        <v>234.21600000000001</v>
      </c>
      <c r="L316" s="9"/>
    </row>
    <row r="317" spans="1:12" ht="19.899999999999999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4"/>
    </row>
    <row r="318" spans="1:12" ht="19.899999999999999" customHeight="1" x14ac:dyDescent="0.25">
      <c r="A318" s="6" t="s">
        <v>259</v>
      </c>
      <c r="B318" s="106" t="s">
        <v>4223</v>
      </c>
      <c r="C318" s="106">
        <v>849.05600000000004</v>
      </c>
      <c r="D318" s="106">
        <v>834.54100000000005</v>
      </c>
      <c r="E318" s="106" t="s">
        <v>4224</v>
      </c>
      <c r="F318" s="106">
        <v>781.05700000000002</v>
      </c>
      <c r="G318" s="106">
        <v>681.93299999999999</v>
      </c>
      <c r="H318" s="106">
        <v>485.85700000000003</v>
      </c>
      <c r="I318" s="106">
        <v>388.40699999999998</v>
      </c>
      <c r="J318" s="106">
        <v>360.04</v>
      </c>
      <c r="K318" s="106">
        <v>251.37799999999999</v>
      </c>
      <c r="L318" s="14"/>
    </row>
    <row r="319" spans="1:12" ht="19.899999999999999" customHeight="1" x14ac:dyDescent="0.25">
      <c r="A319" s="8" t="s">
        <v>260</v>
      </c>
      <c r="B319" s="105">
        <v>76.337999999999994</v>
      </c>
      <c r="C319" s="105">
        <v>75.078000000000003</v>
      </c>
      <c r="D319" s="105">
        <v>5.2930000000000001</v>
      </c>
      <c r="E319" s="105">
        <v>61.548999999999999</v>
      </c>
      <c r="F319" s="105">
        <v>45.790999999999997</v>
      </c>
      <c r="G319" s="105">
        <v>129.83099999999999</v>
      </c>
      <c r="H319" s="105">
        <v>129.714</v>
      </c>
      <c r="I319" s="105">
        <v>0</v>
      </c>
      <c r="J319" s="105">
        <v>0</v>
      </c>
      <c r="K319" s="105">
        <v>0</v>
      </c>
      <c r="L319" s="10"/>
    </row>
    <row r="320" spans="1:12" ht="19.899999999999999" customHeight="1" x14ac:dyDescent="0.25">
      <c r="A320" s="6" t="s">
        <v>261</v>
      </c>
      <c r="B320" s="106">
        <v>60.947000000000003</v>
      </c>
      <c r="C320" s="106">
        <v>72.542000000000002</v>
      </c>
      <c r="D320" s="106">
        <v>-289.46800000000002</v>
      </c>
      <c r="E320" s="106">
        <v>-25</v>
      </c>
      <c r="F320" s="106">
        <v>-251.03800000000001</v>
      </c>
      <c r="G320" s="106">
        <v>-152.83600000000001</v>
      </c>
      <c r="H320" s="106">
        <v>747.00800000000004</v>
      </c>
      <c r="I320" s="106">
        <v>92.5</v>
      </c>
      <c r="J320" s="106">
        <v>0</v>
      </c>
      <c r="K320" s="106">
        <v>0</v>
      </c>
      <c r="L320" s="9"/>
    </row>
    <row r="321" spans="1:12" ht="19.899999999999999" customHeight="1" x14ac:dyDescent="0.25">
      <c r="A321" s="8" t="s">
        <v>262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0</v>
      </c>
      <c r="L321" s="7"/>
    </row>
    <row r="322" spans="1:12" ht="19.899999999999999" customHeight="1" x14ac:dyDescent="0.25">
      <c r="A322" s="6" t="s">
        <v>263</v>
      </c>
      <c r="B322" s="106">
        <v>21.306999999999999</v>
      </c>
      <c r="C322" s="106">
        <v>115.52</v>
      </c>
      <c r="D322" s="106">
        <v>34.609000000000002</v>
      </c>
      <c r="E322" s="106">
        <v>69.89</v>
      </c>
      <c r="F322" s="106">
        <v>31.58</v>
      </c>
      <c r="G322" s="106">
        <v>30.591000000000001</v>
      </c>
      <c r="H322" s="106">
        <v>2.581</v>
      </c>
      <c r="I322" s="106">
        <v>26.256</v>
      </c>
      <c r="J322" s="106">
        <v>7.7869999999999999</v>
      </c>
      <c r="K322" s="106">
        <v>17.850000000000001</v>
      </c>
      <c r="L322" s="5"/>
    </row>
    <row r="323" spans="1:12" ht="19.899999999999999" customHeight="1" x14ac:dyDescent="0.25">
      <c r="A323" s="8" t="s">
        <v>264</v>
      </c>
      <c r="B323" s="105">
        <v>183.923</v>
      </c>
      <c r="C323" s="105">
        <v>43.137999999999998</v>
      </c>
      <c r="D323" s="105">
        <v>29.434999999999999</v>
      </c>
      <c r="E323" s="105">
        <v>0</v>
      </c>
      <c r="F323" s="105">
        <v>446</v>
      </c>
      <c r="G323" s="105">
        <v>134.27500000000001</v>
      </c>
      <c r="H323" s="105">
        <v>0</v>
      </c>
      <c r="I323" s="105">
        <v>0</v>
      </c>
      <c r="J323" s="105">
        <v>0</v>
      </c>
      <c r="K323" s="105">
        <v>0</v>
      </c>
      <c r="L323" s="10"/>
    </row>
    <row r="324" spans="1:12" ht="19.899999999999999" customHeight="1" x14ac:dyDescent="0.25">
      <c r="A324" s="6" t="s">
        <v>265</v>
      </c>
      <c r="B324" s="106">
        <v>0</v>
      </c>
      <c r="C324" s="106">
        <v>0</v>
      </c>
      <c r="D324" s="106">
        <v>0</v>
      </c>
      <c r="E324" s="106">
        <v>0</v>
      </c>
      <c r="F324" s="106">
        <v>0</v>
      </c>
      <c r="G324" s="106">
        <v>0</v>
      </c>
      <c r="H324" s="106">
        <v>0</v>
      </c>
      <c r="I324" s="106">
        <v>0</v>
      </c>
      <c r="J324" s="106">
        <v>0</v>
      </c>
      <c r="K324" s="106">
        <v>0</v>
      </c>
      <c r="L324" s="9"/>
    </row>
    <row r="325" spans="1:12" ht="19.899999999999999" customHeight="1" x14ac:dyDescent="0.25">
      <c r="A325" s="8" t="s">
        <v>266</v>
      </c>
      <c r="B325" s="107" t="s">
        <v>4225</v>
      </c>
      <c r="C325" s="107">
        <v>-838.01800000000003</v>
      </c>
      <c r="D325" s="107">
        <v>-486.322</v>
      </c>
      <c r="E325" s="107">
        <v>-993.99300000000005</v>
      </c>
      <c r="F325" s="107">
        <v>-98.23</v>
      </c>
      <c r="G325" s="107">
        <v>-494.06200000000001</v>
      </c>
      <c r="H325" s="107" t="s">
        <v>4226</v>
      </c>
      <c r="I325" s="107">
        <v>-454.65100000000001</v>
      </c>
      <c r="J325" s="107">
        <v>-352.25299999999999</v>
      </c>
      <c r="K325" s="107">
        <v>-233.52799999999999</v>
      </c>
      <c r="L325" s="10"/>
    </row>
    <row r="326" spans="1:12" ht="19.899999999999999" customHeight="1" x14ac:dyDescent="0.2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2"/>
    </row>
    <row r="327" spans="1:12" ht="19.899999999999999" customHeight="1" x14ac:dyDescent="0.25">
      <c r="A327" s="8" t="s">
        <v>267</v>
      </c>
      <c r="B327" s="105">
        <v>-398.15899999999999</v>
      </c>
      <c r="C327" s="105">
        <v>-56.548999999999999</v>
      </c>
      <c r="D327" s="105">
        <v>-406.04300000000001</v>
      </c>
      <c r="E327" s="105">
        <v>-124.875</v>
      </c>
      <c r="F327" s="105" t="s">
        <v>4227</v>
      </c>
      <c r="G327" s="105" t="s">
        <v>4228</v>
      </c>
      <c r="H327" s="105">
        <v>-674.15</v>
      </c>
      <c r="I327" s="105">
        <v>98.885000000000005</v>
      </c>
      <c r="J327" s="105">
        <v>0</v>
      </c>
      <c r="K327" s="105">
        <v>0</v>
      </c>
      <c r="L327" s="10"/>
    </row>
    <row r="328" spans="1:12" ht="19.899999999999999" customHeight="1" x14ac:dyDescent="0.25">
      <c r="A328" s="6" t="s">
        <v>268</v>
      </c>
      <c r="B328" s="106">
        <v>0</v>
      </c>
      <c r="C328" s="106">
        <v>0</v>
      </c>
      <c r="D328" s="106">
        <v>0</v>
      </c>
      <c r="E328" s="106">
        <v>1.4219999999999999</v>
      </c>
      <c r="F328" s="106">
        <v>37.115000000000002</v>
      </c>
      <c r="G328" s="106">
        <v>876.50599999999997</v>
      </c>
      <c r="H328" s="106" t="s">
        <v>4229</v>
      </c>
      <c r="I328" s="106">
        <v>8.5690000000000008</v>
      </c>
      <c r="J328" s="106">
        <v>12.627000000000001</v>
      </c>
      <c r="K328" s="106">
        <v>10.295</v>
      </c>
      <c r="L328" s="9"/>
    </row>
    <row r="329" spans="1:12" ht="19.899999999999999" customHeight="1" x14ac:dyDescent="0.25">
      <c r="A329" s="8" t="s">
        <v>269</v>
      </c>
      <c r="B329" s="105">
        <v>0</v>
      </c>
      <c r="C329" s="105">
        <v>0</v>
      </c>
      <c r="D329" s="105">
        <v>0</v>
      </c>
      <c r="E329" s="105">
        <v>0</v>
      </c>
      <c r="F329" s="105">
        <v>0</v>
      </c>
      <c r="G329" s="105">
        <v>0</v>
      </c>
      <c r="H329" s="105">
        <v>-450</v>
      </c>
      <c r="I329" s="105">
        <v>0</v>
      </c>
      <c r="J329" s="105">
        <v>0</v>
      </c>
      <c r="K329" s="105">
        <v>0</v>
      </c>
      <c r="L329" s="11"/>
    </row>
    <row r="330" spans="1:12" ht="19.899999999999999" customHeight="1" x14ac:dyDescent="0.25">
      <c r="A330" s="6" t="s">
        <v>270</v>
      </c>
      <c r="B330" s="106">
        <v>0</v>
      </c>
      <c r="C330" s="106">
        <v>0</v>
      </c>
      <c r="D330" s="106">
        <v>0</v>
      </c>
      <c r="E330" s="106">
        <v>0</v>
      </c>
      <c r="F330" s="106">
        <v>0</v>
      </c>
      <c r="G330" s="106">
        <v>0</v>
      </c>
      <c r="H330" s="106">
        <v>0</v>
      </c>
      <c r="I330" s="106">
        <v>0</v>
      </c>
      <c r="J330" s="106">
        <v>0</v>
      </c>
      <c r="K330" s="106">
        <v>0</v>
      </c>
      <c r="L330" s="14"/>
    </row>
    <row r="331" spans="1:12" ht="19.899999999999999" customHeight="1" x14ac:dyDescent="0.25">
      <c r="A331" s="8" t="s">
        <v>271</v>
      </c>
      <c r="B331" s="107">
        <v>-398.15899999999999</v>
      </c>
      <c r="C331" s="107">
        <v>-56.548999999999999</v>
      </c>
      <c r="D331" s="107">
        <v>-406.04300000000001</v>
      </c>
      <c r="E331" s="107">
        <v>-123.453</v>
      </c>
      <c r="F331" s="107" t="s">
        <v>4230</v>
      </c>
      <c r="G331" s="107" t="s">
        <v>4231</v>
      </c>
      <c r="H331" s="107" t="s">
        <v>4232</v>
      </c>
      <c r="I331" s="107">
        <v>107.45399999999999</v>
      </c>
      <c r="J331" s="107">
        <v>12.627000000000001</v>
      </c>
      <c r="K331" s="107">
        <v>10.295</v>
      </c>
      <c r="L331" s="4"/>
    </row>
    <row r="332" spans="1:12" ht="19.899999999999999" customHeight="1" x14ac:dyDescent="0.2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9"/>
    </row>
    <row r="333" spans="1:12" ht="19.899999999999999" customHeight="1" x14ac:dyDescent="0.25">
      <c r="A333" s="8" t="s">
        <v>272</v>
      </c>
      <c r="B333" s="107" t="s">
        <v>4233</v>
      </c>
      <c r="C333" s="107">
        <v>209.58199999999999</v>
      </c>
      <c r="D333" s="107">
        <v>690.58199999999999</v>
      </c>
      <c r="E333" s="107">
        <v>-508.577</v>
      </c>
      <c r="F333" s="107">
        <v>-158.196</v>
      </c>
      <c r="G333" s="107" t="s">
        <v>4234</v>
      </c>
      <c r="H333" s="107" t="s">
        <v>4235</v>
      </c>
      <c r="I333" s="107">
        <v>-163.70400000000001</v>
      </c>
      <c r="J333" s="107">
        <v>-69.570999999999998</v>
      </c>
      <c r="K333" s="107">
        <v>10.983000000000001</v>
      </c>
      <c r="L333" s="11"/>
    </row>
    <row r="334" spans="1:12" ht="19.899999999999999" customHeight="1" x14ac:dyDescent="0.2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9"/>
    </row>
    <row r="335" spans="1:12" ht="19.899999999999999" customHeight="1" x14ac:dyDescent="0.25">
      <c r="A335" s="98" t="s">
        <v>61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1"/>
    </row>
    <row r="336" spans="1:12" ht="19.899999999999999" customHeight="1" x14ac:dyDescent="0.25">
      <c r="A336" s="6" t="s">
        <v>273</v>
      </c>
      <c r="B336" s="106">
        <v>0</v>
      </c>
      <c r="C336" s="106">
        <v>0</v>
      </c>
      <c r="D336" s="106">
        <v>0</v>
      </c>
      <c r="E336" s="106">
        <v>0</v>
      </c>
      <c r="F336" s="106">
        <v>0</v>
      </c>
      <c r="G336" s="106">
        <v>0</v>
      </c>
      <c r="H336" s="106">
        <v>0</v>
      </c>
      <c r="I336" s="106">
        <v>0</v>
      </c>
      <c r="J336" s="106">
        <v>0</v>
      </c>
      <c r="K336" s="106">
        <v>0</v>
      </c>
      <c r="L336" s="14"/>
    </row>
    <row r="337" spans="1:13" ht="19.899999999999999" customHeight="1" x14ac:dyDescent="0.25">
      <c r="A337" s="8" t="s">
        <v>274</v>
      </c>
      <c r="B337" s="105">
        <v>20.504000000000001</v>
      </c>
      <c r="C337" s="105">
        <v>34.107999999999997</v>
      </c>
      <c r="D337" s="105">
        <v>41.326000000000001</v>
      </c>
      <c r="E337" s="105">
        <v>14.608000000000001</v>
      </c>
      <c r="F337" s="105">
        <v>6.9269999999999996</v>
      </c>
      <c r="G337" s="105">
        <v>18.417000000000002</v>
      </c>
      <c r="H337" s="105">
        <v>8.8529999999999998</v>
      </c>
      <c r="I337" s="105">
        <v>26.248000000000001</v>
      </c>
      <c r="J337" s="105">
        <v>0</v>
      </c>
      <c r="K337" s="105">
        <v>0</v>
      </c>
      <c r="L337" s="4"/>
    </row>
    <row r="338" spans="1:13" ht="19.899999999999999" customHeight="1" x14ac:dyDescent="0.25">
      <c r="A338" s="6" t="s">
        <v>275</v>
      </c>
      <c r="B338" s="106">
        <v>0</v>
      </c>
      <c r="C338" s="106">
        <v>0</v>
      </c>
      <c r="D338" s="106">
        <v>0</v>
      </c>
      <c r="E338" s="106">
        <v>0</v>
      </c>
      <c r="F338" s="106">
        <v>0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4"/>
    </row>
    <row r="339" spans="1:13" ht="19.899999999999999" customHeight="1" x14ac:dyDescent="0.25">
      <c r="A339" s="8" t="s">
        <v>276</v>
      </c>
      <c r="B339" s="105">
        <v>0</v>
      </c>
      <c r="C339" s="105">
        <v>0</v>
      </c>
      <c r="D339" s="105">
        <v>0</v>
      </c>
      <c r="E339" s="105">
        <v>0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0</v>
      </c>
      <c r="L339" s="16"/>
    </row>
    <row r="340" spans="1:13" ht="19.899999999999999" customHeight="1" x14ac:dyDescent="0.25">
      <c r="A340" s="6" t="s">
        <v>277</v>
      </c>
      <c r="B340" s="106">
        <v>0</v>
      </c>
      <c r="C340" s="106">
        <v>0</v>
      </c>
      <c r="D340" s="106">
        <v>0</v>
      </c>
      <c r="E340" s="106">
        <v>0</v>
      </c>
      <c r="F340" s="106">
        <v>0</v>
      </c>
      <c r="G340" s="106">
        <v>0</v>
      </c>
      <c r="H340" s="106">
        <v>0</v>
      </c>
      <c r="I340" s="106">
        <v>0</v>
      </c>
      <c r="J340" s="106">
        <v>0</v>
      </c>
      <c r="K340" s="106">
        <v>0</v>
      </c>
      <c r="L340" s="17"/>
    </row>
    <row r="341" spans="1:13" ht="19.899999999999999" customHeight="1" x14ac:dyDescent="0.2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"/>
    </row>
    <row r="342" spans="1:13" ht="19.899999999999999" customHeight="1" x14ac:dyDescent="0.25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2"/>
    </row>
    <row r="343" spans="1:13" ht="19.899999999999999" customHeight="1" thickBot="1" x14ac:dyDescent="0.3">
      <c r="A343" s="167" t="s">
        <v>278</v>
      </c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1"/>
    </row>
    <row r="344" spans="1:13" ht="19.899999999999999" customHeight="1" x14ac:dyDescent="0.25">
      <c r="A344" s="95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2"/>
    </row>
    <row r="345" spans="1:13" ht="19.899999999999999" customHeight="1" x14ac:dyDescent="0.25">
      <c r="A345" s="96" t="s">
        <v>3</v>
      </c>
      <c r="B345" s="97">
        <v>2019</v>
      </c>
      <c r="C345" s="97">
        <v>2018</v>
      </c>
      <c r="D345" s="97">
        <v>2017</v>
      </c>
      <c r="E345" s="97">
        <v>2016</v>
      </c>
      <c r="F345" s="97">
        <v>2015</v>
      </c>
      <c r="G345" s="97">
        <v>2014</v>
      </c>
      <c r="H345" s="97">
        <v>2013</v>
      </c>
      <c r="I345" s="97">
        <v>2012</v>
      </c>
      <c r="J345" s="97">
        <v>2011</v>
      </c>
      <c r="K345" s="97">
        <v>2010</v>
      </c>
      <c r="L345" s="11"/>
    </row>
    <row r="346" spans="1:13" ht="19.899999999999999" customHeight="1" x14ac:dyDescent="0.25">
      <c r="A346" s="96" t="s">
        <v>4</v>
      </c>
      <c r="B346" s="97">
        <v>12</v>
      </c>
      <c r="C346" s="97">
        <v>12</v>
      </c>
      <c r="D346" s="97">
        <v>12</v>
      </c>
      <c r="E346" s="97">
        <v>12</v>
      </c>
      <c r="F346" s="97">
        <v>12</v>
      </c>
      <c r="G346" s="97">
        <v>12</v>
      </c>
      <c r="H346" s="97">
        <v>12</v>
      </c>
      <c r="I346" s="97">
        <v>12</v>
      </c>
      <c r="J346" s="97">
        <v>12</v>
      </c>
      <c r="K346" s="97">
        <v>12</v>
      </c>
      <c r="L346" s="16"/>
    </row>
    <row r="347" spans="1:13" ht="19.899999999999999" customHeight="1" x14ac:dyDescent="0.25">
      <c r="A347" s="96" t="s">
        <v>5</v>
      </c>
      <c r="B347" s="97" t="s">
        <v>337</v>
      </c>
      <c r="C347" s="97" t="s">
        <v>337</v>
      </c>
      <c r="D347" s="97" t="s">
        <v>337</v>
      </c>
      <c r="E347" s="97" t="s">
        <v>337</v>
      </c>
      <c r="F347" s="97" t="s">
        <v>337</v>
      </c>
      <c r="G347" s="97" t="s">
        <v>337</v>
      </c>
      <c r="H347" s="97" t="s">
        <v>337</v>
      </c>
      <c r="I347" s="97" t="s">
        <v>337</v>
      </c>
      <c r="J347" s="97" t="s">
        <v>337</v>
      </c>
      <c r="K347" s="97" t="s">
        <v>339</v>
      </c>
    </row>
    <row r="348" spans="1:13" ht="19.899999999999999" customHeigh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60"/>
    </row>
    <row r="349" spans="1:13" ht="19.899999999999999" customHeight="1" x14ac:dyDescent="0.25">
      <c r="A349" s="98" t="s">
        <v>279</v>
      </c>
      <c r="B349" s="99" t="s">
        <v>8</v>
      </c>
      <c r="C349" s="99" t="s">
        <v>8</v>
      </c>
      <c r="D349" s="99" t="s">
        <v>8</v>
      </c>
      <c r="E349" s="99" t="s">
        <v>8</v>
      </c>
      <c r="F349" s="99" t="s">
        <v>8</v>
      </c>
      <c r="G349" s="99" t="s">
        <v>8</v>
      </c>
      <c r="H349" s="99" t="s">
        <v>8</v>
      </c>
      <c r="I349" s="99" t="s">
        <v>8</v>
      </c>
      <c r="J349" s="99" t="s">
        <v>8</v>
      </c>
      <c r="K349" s="99" t="s">
        <v>8</v>
      </c>
      <c r="M349" t="s">
        <v>2</v>
      </c>
    </row>
    <row r="350" spans="1:13" ht="19.899999999999999" customHeight="1" x14ac:dyDescent="0.25">
      <c r="A350" s="6" t="s">
        <v>280</v>
      </c>
      <c r="B350" s="106">
        <v>0</v>
      </c>
      <c r="C350" s="106">
        <v>0</v>
      </c>
      <c r="D350" s="106">
        <v>0</v>
      </c>
      <c r="E350" s="106">
        <v>0</v>
      </c>
      <c r="F350" s="106">
        <v>0</v>
      </c>
      <c r="G350" s="106">
        <v>0</v>
      </c>
      <c r="H350" s="106" t="s">
        <v>4094</v>
      </c>
      <c r="I350" s="106" t="s">
        <v>4095</v>
      </c>
      <c r="J350" s="106" t="s">
        <v>4096</v>
      </c>
      <c r="K350" s="106" t="s">
        <v>4097</v>
      </c>
      <c r="L350" s="2"/>
    </row>
    <row r="351" spans="1:13" ht="19.899999999999999" customHeight="1" x14ac:dyDescent="0.25">
      <c r="A351" s="8" t="s">
        <v>281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2"/>
    </row>
    <row r="352" spans="1:13" ht="19.899999999999999" customHeight="1" x14ac:dyDescent="0.25">
      <c r="A352" s="6" t="s">
        <v>282</v>
      </c>
      <c r="B352" s="106">
        <v>0</v>
      </c>
      <c r="C352" s="106">
        <v>0</v>
      </c>
      <c r="D352" s="106">
        <v>0</v>
      </c>
      <c r="E352" s="106">
        <v>0</v>
      </c>
      <c r="F352" s="106">
        <v>0</v>
      </c>
      <c r="G352" s="106">
        <v>0</v>
      </c>
      <c r="H352" s="106">
        <v>53.874000000000002</v>
      </c>
      <c r="I352" s="106">
        <v>7.37</v>
      </c>
      <c r="J352" s="106">
        <v>21.52</v>
      </c>
      <c r="K352" s="106">
        <v>14.877000000000001</v>
      </c>
      <c r="L352" s="2"/>
    </row>
    <row r="353" spans="1:12" ht="19.899999999999999" customHeight="1" x14ac:dyDescent="0.25">
      <c r="A353" s="8" t="s">
        <v>283</v>
      </c>
      <c r="B353" s="105">
        <v>0</v>
      </c>
      <c r="C353" s="105">
        <v>0</v>
      </c>
      <c r="D353" s="105">
        <v>0</v>
      </c>
      <c r="E353" s="105">
        <v>0</v>
      </c>
      <c r="F353" s="105">
        <v>0</v>
      </c>
      <c r="G353" s="105">
        <v>0</v>
      </c>
      <c r="H353" s="105" t="s">
        <v>4236</v>
      </c>
      <c r="I353" s="105" t="s">
        <v>4237</v>
      </c>
      <c r="J353" s="105" t="s">
        <v>4238</v>
      </c>
      <c r="K353" s="105" t="s">
        <v>4239</v>
      </c>
      <c r="L353" s="1"/>
    </row>
    <row r="354" spans="1:12" ht="19.899999999999999" customHeight="1" x14ac:dyDescent="0.2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3"/>
    </row>
    <row r="355" spans="1:12" ht="19.899999999999999" customHeight="1" x14ac:dyDescent="0.25">
      <c r="A355" s="8" t="s">
        <v>284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 t="s">
        <v>4240</v>
      </c>
      <c r="I355" s="107" t="s">
        <v>4241</v>
      </c>
      <c r="J355" s="107" t="s">
        <v>4242</v>
      </c>
      <c r="K355" s="107" t="s">
        <v>4243</v>
      </c>
      <c r="L355" s="10"/>
    </row>
    <row r="356" spans="1:12" ht="19.899999999999999" customHeight="1" x14ac:dyDescent="0.2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2"/>
    </row>
    <row r="357" spans="1:12" ht="19.899999999999999" customHeight="1" x14ac:dyDescent="0.25">
      <c r="A357" s="8" t="s">
        <v>285</v>
      </c>
      <c r="B357" s="105">
        <v>0</v>
      </c>
      <c r="C357" s="105">
        <v>0</v>
      </c>
      <c r="D357" s="105">
        <v>0</v>
      </c>
      <c r="E357" s="105">
        <v>0</v>
      </c>
      <c r="F357" s="105">
        <v>0</v>
      </c>
      <c r="G357" s="105">
        <v>0</v>
      </c>
      <c r="H357" s="105" t="s">
        <v>4189</v>
      </c>
      <c r="I357" s="105" t="s">
        <v>4190</v>
      </c>
      <c r="J357" s="105" t="s">
        <v>4191</v>
      </c>
      <c r="K357" s="105" t="s">
        <v>4244</v>
      </c>
      <c r="L357" s="10"/>
    </row>
    <row r="358" spans="1:12" ht="19.899999999999999" customHeight="1" x14ac:dyDescent="0.25">
      <c r="A358" s="6" t="s">
        <v>286</v>
      </c>
      <c r="B358" s="106">
        <v>0</v>
      </c>
      <c r="C358" s="106">
        <v>0</v>
      </c>
      <c r="D358" s="106">
        <v>0</v>
      </c>
      <c r="E358" s="106">
        <v>0</v>
      </c>
      <c r="F358" s="106">
        <v>0</v>
      </c>
      <c r="G358" s="106">
        <v>0</v>
      </c>
      <c r="H358" s="106">
        <v>153.67500000000001</v>
      </c>
      <c r="I358" s="106">
        <v>11.358000000000001</v>
      </c>
      <c r="J358" s="106">
        <v>1.8080000000000001</v>
      </c>
      <c r="K358" s="106">
        <v>900</v>
      </c>
      <c r="L358" s="9"/>
    </row>
    <row r="359" spans="1:12" ht="19.899999999999999" customHeight="1" x14ac:dyDescent="0.25">
      <c r="A359" s="8" t="s">
        <v>287</v>
      </c>
      <c r="B359" s="105">
        <v>0</v>
      </c>
      <c r="C359" s="105">
        <v>0</v>
      </c>
      <c r="D359" s="105">
        <v>0</v>
      </c>
      <c r="E359" s="105">
        <v>0</v>
      </c>
      <c r="F359" s="105">
        <v>0</v>
      </c>
      <c r="G359" s="105">
        <v>0</v>
      </c>
      <c r="H359" s="105">
        <v>94.409000000000006</v>
      </c>
      <c r="I359" s="105">
        <v>247.24600000000001</v>
      </c>
      <c r="J359" s="105">
        <v>222.54</v>
      </c>
      <c r="K359" s="105">
        <v>210.173</v>
      </c>
      <c r="L359" s="4"/>
    </row>
    <row r="360" spans="1:12" ht="19.899999999999999" customHeight="1" x14ac:dyDescent="0.25">
      <c r="A360" s="6" t="s">
        <v>288</v>
      </c>
      <c r="B360" s="106">
        <v>0</v>
      </c>
      <c r="C360" s="106">
        <v>0</v>
      </c>
      <c r="D360" s="106">
        <v>0</v>
      </c>
      <c r="E360" s="106">
        <v>0</v>
      </c>
      <c r="F360" s="106">
        <v>0</v>
      </c>
      <c r="G360" s="106">
        <v>0</v>
      </c>
      <c r="H360" s="106">
        <v>0</v>
      </c>
      <c r="I360" s="106">
        <v>0</v>
      </c>
      <c r="J360" s="106">
        <v>0</v>
      </c>
      <c r="K360" s="106">
        <v>0</v>
      </c>
      <c r="L360" s="14"/>
    </row>
    <row r="361" spans="1:12" ht="19.899999999999999" customHeight="1" x14ac:dyDescent="0.25">
      <c r="A361" s="8" t="s">
        <v>289</v>
      </c>
      <c r="B361" s="105">
        <v>0</v>
      </c>
      <c r="C361" s="105">
        <v>0</v>
      </c>
      <c r="D361" s="105">
        <v>0</v>
      </c>
      <c r="E361" s="105">
        <v>0</v>
      </c>
      <c r="F361" s="105">
        <v>0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4"/>
    </row>
    <row r="362" spans="1:12" ht="19.899999999999999" customHeight="1" x14ac:dyDescent="0.25">
      <c r="A362" s="6" t="s">
        <v>290</v>
      </c>
      <c r="B362" s="106">
        <v>0</v>
      </c>
      <c r="C362" s="106">
        <v>0</v>
      </c>
      <c r="D362" s="106">
        <v>0</v>
      </c>
      <c r="E362" s="106">
        <v>0</v>
      </c>
      <c r="F362" s="106">
        <v>0</v>
      </c>
      <c r="G362" s="106">
        <v>0</v>
      </c>
      <c r="H362" s="106">
        <v>75.147999999999996</v>
      </c>
      <c r="I362" s="106">
        <v>143.46899999999999</v>
      </c>
      <c r="J362" s="106">
        <v>188.13900000000001</v>
      </c>
      <c r="K362" s="106">
        <v>557.75900000000001</v>
      </c>
      <c r="L362" s="9"/>
    </row>
    <row r="363" spans="1:12" ht="19.899999999999999" customHeight="1" x14ac:dyDescent="0.25">
      <c r="A363" s="8" t="s">
        <v>291</v>
      </c>
      <c r="B363" s="105">
        <v>0</v>
      </c>
      <c r="C363" s="105">
        <v>0</v>
      </c>
      <c r="D363" s="105">
        <v>0</v>
      </c>
      <c r="E363" s="105">
        <v>0</v>
      </c>
      <c r="F363" s="105">
        <v>0</v>
      </c>
      <c r="G363" s="105">
        <v>0</v>
      </c>
      <c r="H363" s="105">
        <v>278.29399999999998</v>
      </c>
      <c r="I363" s="105">
        <v>200.286</v>
      </c>
      <c r="J363" s="105">
        <v>210.34</v>
      </c>
      <c r="K363" s="105">
        <v>157.42500000000001</v>
      </c>
      <c r="L363" s="10"/>
    </row>
    <row r="364" spans="1:12" ht="19.899999999999999" customHeight="1" x14ac:dyDescent="0.25">
      <c r="A364" s="6" t="s">
        <v>292</v>
      </c>
      <c r="B364" s="106">
        <v>0</v>
      </c>
      <c r="C364" s="106">
        <v>0</v>
      </c>
      <c r="D364" s="106">
        <v>0</v>
      </c>
      <c r="E364" s="106">
        <v>0</v>
      </c>
      <c r="F364" s="106">
        <v>0</v>
      </c>
      <c r="G364" s="106">
        <v>0</v>
      </c>
      <c r="H364" s="106">
        <v>-66.861000000000004</v>
      </c>
      <c r="I364" s="106">
        <v>19.521000000000001</v>
      </c>
      <c r="J364" s="106">
        <v>161.31</v>
      </c>
      <c r="K364" s="106">
        <v>145.33500000000001</v>
      </c>
      <c r="L364" s="9"/>
    </row>
    <row r="365" spans="1:12" ht="19.899999999999999" customHeight="1" x14ac:dyDescent="0.25">
      <c r="A365" s="8" t="s">
        <v>293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1"/>
    </row>
    <row r="366" spans="1:12" ht="19.899999999999999" customHeight="1" x14ac:dyDescent="0.25">
      <c r="A366" s="6" t="s">
        <v>294</v>
      </c>
      <c r="B366" s="106">
        <v>0</v>
      </c>
      <c r="C366" s="106">
        <v>0</v>
      </c>
      <c r="D366" s="106">
        <v>0</v>
      </c>
      <c r="E366" s="106">
        <v>0</v>
      </c>
      <c r="F366" s="106">
        <v>0</v>
      </c>
      <c r="G366" s="106">
        <v>0</v>
      </c>
      <c r="H366" s="106">
        <v>0</v>
      </c>
      <c r="I366" s="106">
        <v>0</v>
      </c>
      <c r="J366" s="106">
        <v>0</v>
      </c>
      <c r="K366" s="106">
        <v>0</v>
      </c>
      <c r="L366" s="12"/>
    </row>
    <row r="367" spans="1:12" ht="19.899999999999999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"/>
    </row>
    <row r="368" spans="1:12" ht="19.899999999999999" customHeight="1" x14ac:dyDescent="0.25">
      <c r="A368" s="6" t="s">
        <v>295</v>
      </c>
      <c r="B368" s="104">
        <v>0</v>
      </c>
      <c r="C368" s="104">
        <v>0</v>
      </c>
      <c r="D368" s="104">
        <v>0</v>
      </c>
      <c r="E368" s="104">
        <v>0</v>
      </c>
      <c r="F368" s="104">
        <v>0</v>
      </c>
      <c r="G368" s="104">
        <v>0</v>
      </c>
      <c r="H368" s="104" t="s">
        <v>4240</v>
      </c>
      <c r="I368" s="104" t="s">
        <v>4241</v>
      </c>
      <c r="J368" s="104" t="s">
        <v>4242</v>
      </c>
      <c r="K368" s="104" t="s">
        <v>4243</v>
      </c>
      <c r="L368" s="9"/>
    </row>
    <row r="369" spans="1:13" ht="19.899999999999999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"/>
    </row>
    <row r="370" spans="1:13" ht="19.899999999999999" customHeight="1" x14ac:dyDescent="0.25">
      <c r="A370" s="6" t="s">
        <v>296</v>
      </c>
      <c r="B370" s="106">
        <v>301.48599999999999</v>
      </c>
      <c r="C370" s="106">
        <v>227.69399999999999</v>
      </c>
      <c r="D370" s="106">
        <v>227.648</v>
      </c>
      <c r="E370" s="106">
        <v>245.59100000000001</v>
      </c>
      <c r="F370" s="106">
        <v>198.75299999999999</v>
      </c>
      <c r="G370" s="106">
        <v>146.58699999999999</v>
      </c>
      <c r="H370" s="106">
        <v>77.462999999999994</v>
      </c>
      <c r="I370" s="106">
        <v>50.76</v>
      </c>
      <c r="J370" s="106">
        <v>36.034999999999997</v>
      </c>
      <c r="K370" s="106">
        <v>11.862</v>
      </c>
      <c r="L370" s="12"/>
    </row>
    <row r="371" spans="1:13" ht="19.899999999999999" customHeight="1" x14ac:dyDescent="0.25">
      <c r="A371" s="8" t="s">
        <v>297</v>
      </c>
      <c r="B371" s="105">
        <v>158.81899999999999</v>
      </c>
      <c r="C371" s="105">
        <v>141.12799999999999</v>
      </c>
      <c r="D371" s="105">
        <v>186.14699999999999</v>
      </c>
      <c r="E371" s="105">
        <v>225.983</v>
      </c>
      <c r="F371" s="105">
        <v>181.69</v>
      </c>
      <c r="G371" s="105">
        <v>925.33600000000001</v>
      </c>
      <c r="H371" s="105">
        <v>683.67399999999998</v>
      </c>
      <c r="I371" s="105">
        <v>16.623000000000001</v>
      </c>
      <c r="J371" s="105">
        <v>20.056999999999999</v>
      </c>
      <c r="K371" s="105">
        <v>16.091000000000001</v>
      </c>
      <c r="L371" s="11"/>
    </row>
    <row r="372" spans="1:13" ht="19.899999999999999" customHeight="1" x14ac:dyDescent="0.25">
      <c r="A372" s="6" t="s">
        <v>298</v>
      </c>
      <c r="B372" s="106">
        <v>0</v>
      </c>
      <c r="C372" s="106">
        <v>0</v>
      </c>
      <c r="D372" s="106">
        <v>0</v>
      </c>
      <c r="E372" s="106">
        <v>0</v>
      </c>
      <c r="F372" s="106">
        <v>0</v>
      </c>
      <c r="G372" s="106">
        <v>0</v>
      </c>
      <c r="H372" s="106">
        <v>0</v>
      </c>
      <c r="I372" s="106">
        <v>0</v>
      </c>
      <c r="J372" s="106">
        <v>0</v>
      </c>
      <c r="K372" s="106">
        <v>0</v>
      </c>
      <c r="L372" s="5"/>
    </row>
    <row r="373" spans="1:13" ht="19.899999999999999" customHeight="1" x14ac:dyDescent="0.25">
      <c r="A373" s="8" t="s">
        <v>299</v>
      </c>
      <c r="B373" s="105">
        <v>48.585000000000001</v>
      </c>
      <c r="C373" s="105">
        <v>62.624000000000002</v>
      </c>
      <c r="D373" s="105">
        <v>40.999000000000002</v>
      </c>
      <c r="E373" s="105">
        <v>38.360999999999997</v>
      </c>
      <c r="F373" s="105">
        <v>52.055999999999997</v>
      </c>
      <c r="G373" s="105">
        <v>77.197000000000003</v>
      </c>
      <c r="H373" s="105">
        <v>53.874000000000002</v>
      </c>
      <c r="I373" s="105">
        <v>7.37</v>
      </c>
      <c r="J373" s="105">
        <v>21.52</v>
      </c>
      <c r="K373" s="105">
        <v>14.877000000000001</v>
      </c>
      <c r="L373" s="7"/>
    </row>
    <row r="374" spans="1:13" ht="19.899999999999999" customHeight="1" x14ac:dyDescent="0.25">
      <c r="A374" s="6" t="s">
        <v>300</v>
      </c>
      <c r="B374" s="106">
        <v>-101.691</v>
      </c>
      <c r="C374" s="106">
        <v>-6.3730000000000002</v>
      </c>
      <c r="D374" s="106">
        <v>-91.501999999999995</v>
      </c>
      <c r="E374" s="106">
        <v>-100.476</v>
      </c>
      <c r="F374" s="106">
        <v>46.988</v>
      </c>
      <c r="G374" s="106">
        <v>-107.901</v>
      </c>
      <c r="H374" s="106">
        <v>15.836</v>
      </c>
      <c r="I374" s="106">
        <v>60.457000000000001</v>
      </c>
      <c r="J374" s="106">
        <v>51.875999999999998</v>
      </c>
      <c r="K374" s="106">
        <v>82.409000000000006</v>
      </c>
      <c r="L374" s="5"/>
    </row>
    <row r="375" spans="1:13" ht="19.899999999999999" customHeight="1" x14ac:dyDescent="0.25">
      <c r="A375" s="8" t="s">
        <v>301</v>
      </c>
      <c r="B375" s="105">
        <v>21.045999999999999</v>
      </c>
      <c r="C375" s="105">
        <v>20.581</v>
      </c>
      <c r="D375" s="105">
        <v>20.111000000000001</v>
      </c>
      <c r="E375" s="105">
        <v>21.071999999999999</v>
      </c>
      <c r="F375" s="105">
        <v>0</v>
      </c>
      <c r="G375" s="105">
        <v>17.957999999999998</v>
      </c>
      <c r="H375" s="105">
        <v>13.308</v>
      </c>
      <c r="I375" s="105">
        <v>7.9420000000000002</v>
      </c>
      <c r="J375" s="105">
        <v>8.0079999999999991</v>
      </c>
      <c r="K375" s="105">
        <v>7.3860000000000001</v>
      </c>
      <c r="L375" s="10"/>
    </row>
    <row r="376" spans="1:13" ht="19.899999999999999" customHeight="1" x14ac:dyDescent="0.2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2"/>
    </row>
    <row r="377" spans="1:13" ht="19.899999999999999" customHeight="1" x14ac:dyDescent="0.25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0"/>
    </row>
    <row r="378" spans="1:13" ht="19.899999999999999" customHeight="1" thickBot="1" x14ac:dyDescent="0.3">
      <c r="A378" s="167" t="s">
        <v>302</v>
      </c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9"/>
    </row>
    <row r="379" spans="1:13" ht="19.899999999999999" customHeight="1" x14ac:dyDescent="0.25">
      <c r="A379" s="95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0"/>
    </row>
    <row r="380" spans="1:13" ht="19.899999999999999" customHeight="1" x14ac:dyDescent="0.25">
      <c r="A380" s="96" t="s">
        <v>3</v>
      </c>
      <c r="B380" s="97">
        <v>2019</v>
      </c>
      <c r="C380" s="97">
        <v>2018</v>
      </c>
      <c r="D380" s="97">
        <v>2017</v>
      </c>
      <c r="E380" s="97">
        <v>2016</v>
      </c>
      <c r="F380" s="97">
        <v>2015</v>
      </c>
      <c r="G380" s="97">
        <v>2014</v>
      </c>
      <c r="H380" s="97">
        <v>2013</v>
      </c>
      <c r="I380" s="97">
        <v>2012</v>
      </c>
      <c r="J380" s="97">
        <v>2011</v>
      </c>
      <c r="K380" s="97">
        <v>2010</v>
      </c>
      <c r="L380" s="9"/>
    </row>
    <row r="381" spans="1:13" ht="19.899999999999999" customHeight="1" x14ac:dyDescent="0.25">
      <c r="A381" s="96" t="s">
        <v>4</v>
      </c>
      <c r="B381" s="97">
        <v>12</v>
      </c>
      <c r="C381" s="97">
        <v>12</v>
      </c>
      <c r="D381" s="97">
        <v>12</v>
      </c>
      <c r="E381" s="97">
        <v>12</v>
      </c>
      <c r="F381" s="97">
        <v>12</v>
      </c>
      <c r="G381" s="97">
        <v>12</v>
      </c>
      <c r="H381" s="97">
        <v>12</v>
      </c>
      <c r="I381" s="97">
        <v>12</v>
      </c>
      <c r="J381" s="97">
        <v>12</v>
      </c>
      <c r="K381" s="97">
        <v>12</v>
      </c>
      <c r="L381" s="16"/>
    </row>
    <row r="382" spans="1:13" ht="19.899999999999999" customHeight="1" x14ac:dyDescent="0.25">
      <c r="A382" s="96" t="s">
        <v>5</v>
      </c>
      <c r="B382" s="97" t="s">
        <v>337</v>
      </c>
      <c r="C382" s="97" t="s">
        <v>337</v>
      </c>
      <c r="D382" s="97" t="s">
        <v>337</v>
      </c>
      <c r="E382" s="97" t="s">
        <v>337</v>
      </c>
      <c r="F382" s="97" t="s">
        <v>337</v>
      </c>
      <c r="G382" s="97" t="s">
        <v>337</v>
      </c>
      <c r="H382" s="97" t="s">
        <v>337</v>
      </c>
      <c r="I382" s="97" t="s">
        <v>337</v>
      </c>
      <c r="J382" s="97" t="s">
        <v>337</v>
      </c>
      <c r="K382" s="97" t="s">
        <v>339</v>
      </c>
    </row>
    <row r="383" spans="1:13" ht="19.899999999999999" customHeigh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60"/>
    </row>
    <row r="384" spans="1:13" ht="19.899999999999999" customHeight="1" x14ac:dyDescent="0.25">
      <c r="A384" s="98" t="s">
        <v>303</v>
      </c>
      <c r="B384" s="99" t="s">
        <v>8</v>
      </c>
      <c r="C384" s="99" t="s">
        <v>8</v>
      </c>
      <c r="D384" s="99" t="s">
        <v>8</v>
      </c>
      <c r="E384" s="99" t="s">
        <v>8</v>
      </c>
      <c r="F384" s="99" t="s">
        <v>8</v>
      </c>
      <c r="G384" s="99" t="s">
        <v>8</v>
      </c>
      <c r="H384" s="99" t="s">
        <v>8</v>
      </c>
      <c r="I384" s="99" t="s">
        <v>8</v>
      </c>
      <c r="J384" s="99" t="s">
        <v>8</v>
      </c>
      <c r="K384" s="99" t="s">
        <v>8</v>
      </c>
      <c r="M384" t="s">
        <v>2</v>
      </c>
    </row>
    <row r="385" spans="1:12" ht="19.899999999999999" customHeight="1" x14ac:dyDescent="0.25">
      <c r="A385" s="6" t="s">
        <v>304</v>
      </c>
      <c r="B385" s="106">
        <v>870.14300000000003</v>
      </c>
      <c r="C385" s="106">
        <v>867.32799999999997</v>
      </c>
      <c r="D385" s="106">
        <v>864.80700000000002</v>
      </c>
      <c r="E385" s="106">
        <v>863.65099999999995</v>
      </c>
      <c r="F385" s="106">
        <v>851.56600000000003</v>
      </c>
      <c r="G385" s="106">
        <v>858.81</v>
      </c>
      <c r="H385" s="106">
        <v>574.25699999999995</v>
      </c>
      <c r="I385" s="106">
        <v>294.99200000000002</v>
      </c>
      <c r="J385" s="106">
        <v>293.92599999999999</v>
      </c>
      <c r="K385" s="106">
        <v>292.56299999999999</v>
      </c>
      <c r="L385" s="2"/>
    </row>
    <row r="386" spans="1:12" ht="19.899999999999999" customHeight="1" x14ac:dyDescent="0.25">
      <c r="A386" s="8" t="s">
        <v>305</v>
      </c>
      <c r="B386" s="105">
        <v>870.14300000000003</v>
      </c>
      <c r="C386" s="105">
        <v>867.32799999999997</v>
      </c>
      <c r="D386" s="105">
        <v>864.80700000000002</v>
      </c>
      <c r="E386" s="105">
        <v>863.65099999999995</v>
      </c>
      <c r="F386" s="105">
        <v>851.56600000000003</v>
      </c>
      <c r="G386" s="105">
        <v>858.81</v>
      </c>
      <c r="H386" s="105">
        <v>574.25699999999995</v>
      </c>
      <c r="I386" s="105">
        <v>294.99200000000002</v>
      </c>
      <c r="J386" s="105">
        <v>293.92599999999999</v>
      </c>
      <c r="K386" s="105">
        <v>292.56299999999999</v>
      </c>
      <c r="L386" s="2"/>
    </row>
    <row r="387" spans="1:12" ht="19.899999999999999" customHeight="1" x14ac:dyDescent="0.25">
      <c r="A387" s="6" t="s">
        <v>306</v>
      </c>
      <c r="B387" s="106">
        <v>12</v>
      </c>
      <c r="C387" s="106">
        <v>12</v>
      </c>
      <c r="D387" s="106">
        <v>12</v>
      </c>
      <c r="E387" s="106">
        <v>12</v>
      </c>
      <c r="F387" s="106">
        <v>12</v>
      </c>
      <c r="G387" s="106">
        <v>12</v>
      </c>
      <c r="H387" s="106">
        <v>12</v>
      </c>
      <c r="I387" s="106">
        <v>12</v>
      </c>
      <c r="J387" s="106">
        <v>12</v>
      </c>
      <c r="K387" s="106">
        <v>12</v>
      </c>
      <c r="L387" s="2"/>
    </row>
    <row r="388" spans="1:12" ht="19.899999999999999" customHeight="1" x14ac:dyDescent="0.25">
      <c r="A388" s="8" t="s">
        <v>307</v>
      </c>
      <c r="B388" s="105">
        <v>6</v>
      </c>
      <c r="C388" s="105">
        <v>6</v>
      </c>
      <c r="D388" s="105">
        <v>6</v>
      </c>
      <c r="E388" s="105">
        <v>6</v>
      </c>
      <c r="F388" s="105">
        <v>6</v>
      </c>
      <c r="G388" s="105">
        <v>6</v>
      </c>
      <c r="H388" s="105">
        <v>6</v>
      </c>
      <c r="I388" s="105">
        <v>6</v>
      </c>
      <c r="J388" s="105">
        <v>6</v>
      </c>
      <c r="K388" s="105">
        <v>3</v>
      </c>
      <c r="L388" s="1"/>
    </row>
    <row r="389" spans="1:12" ht="19.899999999999999" customHeight="1" x14ac:dyDescent="0.25">
      <c r="A389" s="6" t="s">
        <v>308</v>
      </c>
      <c r="B389" s="106" t="s">
        <v>4245</v>
      </c>
      <c r="C389" s="106" t="s">
        <v>4246</v>
      </c>
      <c r="D389" s="106" t="s">
        <v>4247</v>
      </c>
      <c r="E389" s="106">
        <v>267.85000000000002</v>
      </c>
      <c r="F389" s="106">
        <v>96.534000000000006</v>
      </c>
      <c r="G389" s="106">
        <v>204.661</v>
      </c>
      <c r="H389" s="106">
        <v>235.18600000000001</v>
      </c>
      <c r="I389" s="106">
        <v>154.31100000000001</v>
      </c>
      <c r="J389" s="106">
        <v>141.66800000000001</v>
      </c>
      <c r="K389" s="106">
        <v>110.504</v>
      </c>
      <c r="L389" s="3"/>
    </row>
    <row r="390" spans="1:12" ht="19.899999999999999" customHeight="1" x14ac:dyDescent="0.25">
      <c r="A390" s="8" t="s">
        <v>309</v>
      </c>
      <c r="B390" s="105">
        <v>307.12700000000001</v>
      </c>
      <c r="C390" s="105">
        <v>220.74799999999999</v>
      </c>
      <c r="D390" s="105">
        <v>182.01</v>
      </c>
      <c r="E390" s="105">
        <v>39.567999999999998</v>
      </c>
      <c r="F390" s="105">
        <v>14.835000000000001</v>
      </c>
      <c r="G390" s="105">
        <v>27.109000000000002</v>
      </c>
      <c r="H390" s="105">
        <v>23.58</v>
      </c>
      <c r="I390" s="105">
        <v>24.93</v>
      </c>
      <c r="J390" s="105">
        <v>26.318999999999999</v>
      </c>
      <c r="K390" s="105">
        <v>16.39</v>
      </c>
      <c r="L390" s="10"/>
    </row>
    <row r="391" spans="1:12" ht="19.899999999999999" customHeight="1" x14ac:dyDescent="0.25">
      <c r="A391" s="6" t="s">
        <v>310</v>
      </c>
      <c r="B391" s="106">
        <v>0</v>
      </c>
      <c r="C391" s="106">
        <v>0</v>
      </c>
      <c r="D391" s="106">
        <v>0</v>
      </c>
      <c r="E391" s="106">
        <v>0</v>
      </c>
      <c r="F391" s="106">
        <v>0</v>
      </c>
      <c r="G391" s="106">
        <v>0</v>
      </c>
      <c r="H391" s="106">
        <v>0</v>
      </c>
      <c r="I391" s="106">
        <v>0</v>
      </c>
      <c r="J391" s="106">
        <v>0</v>
      </c>
      <c r="K391" s="106">
        <v>0</v>
      </c>
      <c r="L391" s="9"/>
    </row>
    <row r="392" spans="1:12" ht="19.899999999999999" customHeight="1" x14ac:dyDescent="0.25">
      <c r="A392" s="8" t="s">
        <v>311</v>
      </c>
      <c r="B392" s="105">
        <v>5.1020000000000003</v>
      </c>
      <c r="C392" s="105">
        <v>4.9000000000000004</v>
      </c>
      <c r="D392" s="105">
        <v>4.8860000000000001</v>
      </c>
      <c r="E392" s="105">
        <v>6.133</v>
      </c>
      <c r="F392" s="105">
        <v>5.9329999999999998</v>
      </c>
      <c r="G392" s="105">
        <v>5.9329999999999998</v>
      </c>
      <c r="H392" s="105">
        <v>8.1449999999999996</v>
      </c>
      <c r="I392" s="105">
        <v>8.016</v>
      </c>
      <c r="J392" s="105">
        <v>7.4240000000000004</v>
      </c>
      <c r="K392" s="105">
        <v>7.8239999999999998</v>
      </c>
      <c r="L392" s="11"/>
    </row>
    <row r="393" spans="1:12" ht="19.899999999999999" customHeight="1" x14ac:dyDescent="0.25">
      <c r="A393" s="6" t="s">
        <v>312</v>
      </c>
      <c r="B393" s="106">
        <v>0</v>
      </c>
      <c r="C393" s="106">
        <v>0</v>
      </c>
      <c r="D393" s="106">
        <v>0</v>
      </c>
      <c r="E393" s="106">
        <v>0</v>
      </c>
      <c r="F393" s="106">
        <v>0</v>
      </c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2"/>
    </row>
    <row r="394" spans="1:12" ht="19.899999999999999" customHeight="1" x14ac:dyDescent="0.25">
      <c r="A394" s="8" t="s">
        <v>313</v>
      </c>
      <c r="B394" s="105">
        <v>-101.691</v>
      </c>
      <c r="C394" s="105">
        <v>-6.3730000000000002</v>
      </c>
      <c r="D394" s="105">
        <v>-91.501999999999995</v>
      </c>
      <c r="E394" s="105">
        <v>-100.476</v>
      </c>
      <c r="F394" s="105">
        <v>46.988</v>
      </c>
      <c r="G394" s="105">
        <v>-107.901</v>
      </c>
      <c r="H394" s="105">
        <v>15.836</v>
      </c>
      <c r="I394" s="105">
        <v>60.457000000000001</v>
      </c>
      <c r="J394" s="105">
        <v>51.875999999999998</v>
      </c>
      <c r="K394" s="105">
        <v>82.409000000000006</v>
      </c>
      <c r="L394" s="10"/>
    </row>
    <row r="395" spans="1:12" ht="19.899999999999999" customHeight="1" x14ac:dyDescent="0.25">
      <c r="A395" s="6" t="s">
        <v>314</v>
      </c>
      <c r="B395" s="106" t="s">
        <v>4205</v>
      </c>
      <c r="C395" s="106">
        <v>596.87900000000002</v>
      </c>
      <c r="D395" s="106">
        <v>689.66899999999998</v>
      </c>
      <c r="E395" s="106">
        <v>943.59100000000001</v>
      </c>
      <c r="F395" s="106">
        <v>876.62699999999995</v>
      </c>
      <c r="G395" s="106">
        <v>825.93499999999995</v>
      </c>
      <c r="H395" s="106">
        <v>352.298</v>
      </c>
      <c r="I395" s="106">
        <v>228.63499999999999</v>
      </c>
      <c r="J395" s="106">
        <v>262.88299999999998</v>
      </c>
      <c r="K395" s="106">
        <v>368.452</v>
      </c>
      <c r="L395" s="9"/>
    </row>
    <row r="396" spans="1:12" ht="19.899999999999999" customHeight="1" x14ac:dyDescent="0.25">
      <c r="A396" s="8" t="s">
        <v>315</v>
      </c>
      <c r="B396" s="105">
        <v>21.045999999999999</v>
      </c>
      <c r="C396" s="105">
        <v>20.581</v>
      </c>
      <c r="D396" s="105">
        <v>20.111000000000001</v>
      </c>
      <c r="E396" s="105">
        <v>21.071999999999999</v>
      </c>
      <c r="F396" s="105">
        <v>0</v>
      </c>
      <c r="G396" s="105">
        <v>17.957999999999998</v>
      </c>
      <c r="H396" s="105">
        <v>13.308</v>
      </c>
      <c r="I396" s="105">
        <v>7.9420000000000002</v>
      </c>
      <c r="J396" s="105">
        <v>8.0079999999999991</v>
      </c>
      <c r="K396" s="105">
        <v>7.3860000000000001</v>
      </c>
      <c r="L396" s="11"/>
    </row>
    <row r="397" spans="1:12" ht="19.899999999999999" customHeight="1" x14ac:dyDescent="0.25">
      <c r="A397" s="6" t="s">
        <v>316</v>
      </c>
      <c r="B397" s="106">
        <v>0</v>
      </c>
      <c r="C397" s="106">
        <v>0</v>
      </c>
      <c r="D397" s="106">
        <v>0</v>
      </c>
      <c r="E397" s="106">
        <v>0</v>
      </c>
      <c r="F397" s="106">
        <v>0</v>
      </c>
      <c r="G397" s="106">
        <v>0</v>
      </c>
      <c r="H397" s="106">
        <v>0</v>
      </c>
      <c r="I397" s="106">
        <v>0</v>
      </c>
      <c r="J397" s="106">
        <v>0</v>
      </c>
      <c r="K397" s="106">
        <v>0</v>
      </c>
      <c r="L397" s="12"/>
    </row>
    <row r="398" spans="1:12" ht="19.899999999999999" customHeight="1" x14ac:dyDescent="0.25">
      <c r="A398" s="8" t="s">
        <v>317</v>
      </c>
      <c r="B398" s="105">
        <v>569.32299999999998</v>
      </c>
      <c r="C398" s="105">
        <v>447.55799999999999</v>
      </c>
      <c r="D398" s="105">
        <v>576.57600000000002</v>
      </c>
      <c r="E398" s="105">
        <v>869.12400000000002</v>
      </c>
      <c r="F398" s="105">
        <v>624.69200000000001</v>
      </c>
      <c r="G398" s="105">
        <v>594.34299999999996</v>
      </c>
      <c r="H398" s="105">
        <v>751.12300000000005</v>
      </c>
      <c r="I398" s="105">
        <v>260.87900000000002</v>
      </c>
      <c r="J398" s="105">
        <v>255.05199999999999</v>
      </c>
      <c r="K398" s="105">
        <v>162.46199999999999</v>
      </c>
      <c r="L398" s="11"/>
    </row>
    <row r="399" spans="1:12" ht="19.899999999999999" customHeight="1" x14ac:dyDescent="0.25">
      <c r="A399" s="6" t="s">
        <v>318</v>
      </c>
      <c r="B399" s="106" t="s">
        <v>4248</v>
      </c>
      <c r="C399" s="106" t="s">
        <v>4249</v>
      </c>
      <c r="D399" s="106" t="s">
        <v>4250</v>
      </c>
      <c r="E399" s="106" t="s">
        <v>4251</v>
      </c>
      <c r="F399" s="106" t="s">
        <v>4252</v>
      </c>
      <c r="G399" s="106" t="s">
        <v>4253</v>
      </c>
      <c r="H399" s="106">
        <v>493.76799999999997</v>
      </c>
      <c r="I399" s="106">
        <v>556.41099999999994</v>
      </c>
      <c r="J399" s="106">
        <v>362.476</v>
      </c>
      <c r="K399" s="106">
        <v>325.59399999999999</v>
      </c>
      <c r="L399" s="9"/>
    </row>
    <row r="400" spans="1:12" ht="19.899999999999999" customHeight="1" x14ac:dyDescent="0.25">
      <c r="A400" s="8" t="s">
        <v>319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69.075000000000003</v>
      </c>
      <c r="I400" s="105">
        <v>0</v>
      </c>
      <c r="J400" s="105">
        <v>0</v>
      </c>
      <c r="K400" s="105">
        <v>0</v>
      </c>
      <c r="L400" s="10"/>
    </row>
    <row r="401" spans="1:12" ht="19.899999999999999" customHeight="1" x14ac:dyDescent="0.25">
      <c r="A401" s="6" t="s">
        <v>320</v>
      </c>
      <c r="B401" s="106">
        <v>338.964</v>
      </c>
      <c r="C401" s="106">
        <v>330.73899999999998</v>
      </c>
      <c r="D401" s="106">
        <v>301.77100000000002</v>
      </c>
      <c r="E401" s="106">
        <v>173.03399999999999</v>
      </c>
      <c r="F401" s="106">
        <v>220.292</v>
      </c>
      <c r="G401" s="106">
        <v>173.05099999999999</v>
      </c>
      <c r="H401" s="106">
        <v>77.164000000000001</v>
      </c>
      <c r="I401" s="106">
        <v>55.75</v>
      </c>
      <c r="J401" s="106">
        <v>47.276000000000003</v>
      </c>
      <c r="K401" s="106">
        <v>50.356999999999999</v>
      </c>
      <c r="L401" s="9"/>
    </row>
    <row r="402" spans="1:12" ht="19.899999999999999" customHeight="1" x14ac:dyDescent="0.25">
      <c r="A402" s="8" t="s">
        <v>321</v>
      </c>
      <c r="B402" s="105">
        <v>4.5030000000000001</v>
      </c>
      <c r="C402" s="105">
        <v>11.641999999999999</v>
      </c>
      <c r="D402" s="105">
        <v>18.114999999999998</v>
      </c>
      <c r="E402" s="105">
        <v>8.5549999999999997</v>
      </c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1"/>
    </row>
    <row r="403" spans="1:12" ht="19.899999999999999" customHeight="1" x14ac:dyDescent="0.25">
      <c r="A403" s="6" t="s">
        <v>322</v>
      </c>
      <c r="B403" s="106">
        <v>0</v>
      </c>
      <c r="C403" s="106">
        <v>0</v>
      </c>
      <c r="D403" s="106">
        <v>0</v>
      </c>
      <c r="E403" s="106">
        <v>0</v>
      </c>
      <c r="F403" s="106">
        <v>0</v>
      </c>
      <c r="G403" s="106">
        <v>0</v>
      </c>
      <c r="H403" s="106">
        <v>0</v>
      </c>
      <c r="I403" s="106">
        <v>0</v>
      </c>
      <c r="J403" s="106">
        <v>0</v>
      </c>
      <c r="K403" s="106">
        <v>0</v>
      </c>
      <c r="L403" s="9"/>
    </row>
    <row r="404" spans="1:12" ht="19.899999999999999" customHeight="1" x14ac:dyDescent="0.25">
      <c r="A404" s="8" t="s">
        <v>323</v>
      </c>
      <c r="B404" s="105" t="s">
        <v>4126</v>
      </c>
      <c r="C404" s="105" t="s">
        <v>4127</v>
      </c>
      <c r="D404" s="105" t="s">
        <v>4128</v>
      </c>
      <c r="E404" s="105" t="s">
        <v>4129</v>
      </c>
      <c r="F404" s="105" t="s">
        <v>4130</v>
      </c>
      <c r="G404" s="105" t="s">
        <v>4131</v>
      </c>
      <c r="H404" s="105" t="s">
        <v>4132</v>
      </c>
      <c r="I404" s="105" t="s">
        <v>4133</v>
      </c>
      <c r="J404" s="105" t="s">
        <v>4134</v>
      </c>
      <c r="K404" s="105" t="s">
        <v>4135</v>
      </c>
      <c r="L404" s="10"/>
    </row>
    <row r="405" spans="1:12" ht="19.899999999999999" customHeight="1" x14ac:dyDescent="0.25">
      <c r="A405" s="6" t="s">
        <v>324</v>
      </c>
      <c r="B405" s="106">
        <v>9</v>
      </c>
      <c r="C405" s="106">
        <v>13</v>
      </c>
      <c r="D405" s="106">
        <v>8</v>
      </c>
      <c r="E405" s="106">
        <v>9</v>
      </c>
      <c r="F405" s="106">
        <v>9</v>
      </c>
      <c r="G405" s="106">
        <v>9</v>
      </c>
      <c r="H405" s="106">
        <v>2</v>
      </c>
      <c r="I405" s="106">
        <v>2</v>
      </c>
      <c r="J405" s="106">
        <v>9</v>
      </c>
      <c r="K405" s="106">
        <v>2</v>
      </c>
      <c r="L405" s="12"/>
    </row>
    <row r="406" spans="1:12" ht="19.899999999999999" customHeight="1" x14ac:dyDescent="0.25">
      <c r="A406" s="8" t="s">
        <v>325</v>
      </c>
      <c r="B406" s="105">
        <v>1.538</v>
      </c>
      <c r="C406" s="105">
        <v>1.5620000000000001</v>
      </c>
      <c r="D406" s="105">
        <v>1.409</v>
      </c>
      <c r="E406" s="105">
        <v>1.478</v>
      </c>
      <c r="F406" s="105">
        <v>1.6970000000000001</v>
      </c>
      <c r="G406" s="105">
        <v>1.647</v>
      </c>
      <c r="H406" s="105">
        <v>1.494</v>
      </c>
      <c r="I406" s="105">
        <v>1.5309999999999999</v>
      </c>
      <c r="J406" s="105">
        <v>1.631</v>
      </c>
      <c r="K406" s="105">
        <v>1.589</v>
      </c>
      <c r="L406" s="10"/>
    </row>
    <row r="407" spans="1:12" ht="19.899999999999999" customHeight="1" x14ac:dyDescent="0.25">
      <c r="A407" s="6" t="s">
        <v>326</v>
      </c>
      <c r="B407" s="106">
        <v>1.234</v>
      </c>
      <c r="C407" s="106">
        <v>1.774</v>
      </c>
      <c r="D407" s="106">
        <v>1.5069999999999999</v>
      </c>
      <c r="E407" s="106">
        <v>1.403</v>
      </c>
      <c r="F407" s="106">
        <v>1.7290000000000001</v>
      </c>
      <c r="G407" s="106">
        <v>1.6359999999999999</v>
      </c>
      <c r="H407" s="106">
        <v>1.575</v>
      </c>
      <c r="I407" s="106">
        <v>1.454</v>
      </c>
      <c r="J407" s="106">
        <v>1.637</v>
      </c>
      <c r="K407" s="106">
        <v>1.6020000000000001</v>
      </c>
      <c r="L407" s="9"/>
    </row>
    <row r="408" spans="1:12" ht="19.899999999999999" customHeight="1" x14ac:dyDescent="0.25">
      <c r="A408" s="8" t="s">
        <v>327</v>
      </c>
      <c r="B408" s="105" t="s">
        <v>1163</v>
      </c>
      <c r="C408" s="105" t="s">
        <v>1163</v>
      </c>
      <c r="D408" s="105" t="s">
        <v>1163</v>
      </c>
      <c r="E408" s="105" t="s">
        <v>1163</v>
      </c>
      <c r="F408" s="105" t="s">
        <v>1163</v>
      </c>
      <c r="G408" s="105" t="s">
        <v>1163</v>
      </c>
      <c r="H408" s="105" t="s">
        <v>1163</v>
      </c>
      <c r="I408" s="105" t="s">
        <v>1163</v>
      </c>
      <c r="J408" s="105" t="s">
        <v>1163</v>
      </c>
      <c r="K408" s="105" t="s">
        <v>1163</v>
      </c>
      <c r="L408" s="11"/>
    </row>
    <row r="409" spans="1:12" ht="19.899999999999999" customHeight="1" x14ac:dyDescent="0.25">
      <c r="A409" s="6" t="s">
        <v>328</v>
      </c>
      <c r="B409" s="106" t="s">
        <v>4254</v>
      </c>
      <c r="C409" s="106" t="s">
        <v>4255</v>
      </c>
      <c r="D409" s="106" t="s">
        <v>4256</v>
      </c>
      <c r="E409" s="106" t="s">
        <v>4257</v>
      </c>
      <c r="F409" s="106" t="s">
        <v>4258</v>
      </c>
      <c r="G409" s="106" t="s">
        <v>4259</v>
      </c>
      <c r="H409" s="106" t="s">
        <v>4260</v>
      </c>
      <c r="I409" s="106" t="s">
        <v>4261</v>
      </c>
      <c r="J409" s="106" t="s">
        <v>4262</v>
      </c>
      <c r="K409" s="106" t="s">
        <v>4263</v>
      </c>
      <c r="L409" s="12"/>
    </row>
    <row r="410" spans="1:12" ht="19.899999999999999" customHeight="1" x14ac:dyDescent="0.25">
      <c r="A410" s="8" t="s">
        <v>329</v>
      </c>
      <c r="B410" s="105">
        <v>753.89200000000005</v>
      </c>
      <c r="C410" s="105">
        <v>913.399</v>
      </c>
      <c r="D410" s="105">
        <v>510.36099999999999</v>
      </c>
      <c r="E410" s="105">
        <v>550.49800000000005</v>
      </c>
      <c r="F410" s="105">
        <v>922.4</v>
      </c>
      <c r="G410" s="105">
        <v>373.20800000000003</v>
      </c>
      <c r="H410" s="105">
        <v>688.23099999999999</v>
      </c>
      <c r="I410" s="105">
        <v>260.53399999999999</v>
      </c>
      <c r="J410" s="105">
        <v>196.55199999999999</v>
      </c>
      <c r="K410" s="105">
        <v>0</v>
      </c>
      <c r="L410" s="11"/>
    </row>
    <row r="411" spans="1:12" ht="19.899999999999999" customHeight="1" x14ac:dyDescent="0.25">
      <c r="A411" s="6" t="s">
        <v>330</v>
      </c>
      <c r="B411" s="106">
        <v>834.30499999999995</v>
      </c>
      <c r="C411" s="106">
        <v>896.66399999999999</v>
      </c>
      <c r="D411" s="106">
        <v>507.28699999999998</v>
      </c>
      <c r="E411" s="106">
        <v>560.71100000000001</v>
      </c>
      <c r="F411" s="106">
        <v>574.35500000000002</v>
      </c>
      <c r="G411" s="106">
        <v>292.72399999999999</v>
      </c>
      <c r="H411" s="106">
        <v>283.51499999999999</v>
      </c>
      <c r="I411" s="106">
        <v>287.30399999999997</v>
      </c>
      <c r="J411" s="106">
        <v>229.40799999999999</v>
      </c>
      <c r="K411" s="106">
        <v>65.209000000000003</v>
      </c>
      <c r="L411" s="9"/>
    </row>
    <row r="412" spans="1:12" ht="19.899999999999999" customHeight="1" x14ac:dyDescent="0.25">
      <c r="A412" s="8" t="s">
        <v>331</v>
      </c>
      <c r="B412" s="105" t="s">
        <v>4264</v>
      </c>
      <c r="C412" s="105" t="s">
        <v>4265</v>
      </c>
      <c r="D412" s="105" t="s">
        <v>4265</v>
      </c>
      <c r="E412" s="105" t="s">
        <v>4266</v>
      </c>
      <c r="F412" s="105">
        <v>75</v>
      </c>
      <c r="G412" s="105">
        <v>75</v>
      </c>
      <c r="H412" s="105">
        <v>14.737</v>
      </c>
      <c r="I412" s="105">
        <v>28.433</v>
      </c>
      <c r="J412" s="105">
        <v>24.423999999999999</v>
      </c>
      <c r="K412" s="105">
        <v>30.771000000000001</v>
      </c>
      <c r="L412" s="10"/>
    </row>
    <row r="413" spans="1:12" ht="19.899999999999999" customHeight="1" x14ac:dyDescent="0.25">
      <c r="A413" s="6" t="s">
        <v>332</v>
      </c>
      <c r="B413" s="106">
        <v>42.395000000000003</v>
      </c>
      <c r="C413" s="106">
        <v>76.150000000000006</v>
      </c>
      <c r="D413" s="106">
        <v>32.793999999999997</v>
      </c>
      <c r="E413" s="106">
        <v>37.695999999999998</v>
      </c>
      <c r="F413" s="106">
        <v>52.636000000000003</v>
      </c>
      <c r="G413" s="106">
        <v>48.439</v>
      </c>
      <c r="H413" s="106">
        <v>46.036000000000001</v>
      </c>
      <c r="I413" s="106">
        <v>11.364000000000001</v>
      </c>
      <c r="J413" s="106">
        <v>25.812000000000001</v>
      </c>
      <c r="K413" s="106">
        <v>17.013999999999999</v>
      </c>
      <c r="L413" s="12"/>
    </row>
    <row r="414" spans="1:12" ht="19.899999999999999" customHeight="1" x14ac:dyDescent="0.25">
      <c r="A414" s="8" t="s">
        <v>333</v>
      </c>
      <c r="B414" s="105">
        <v>8.1890000000000001</v>
      </c>
      <c r="C414" s="105">
        <v>10.377000000000001</v>
      </c>
      <c r="D414" s="105">
        <v>8.5530000000000008</v>
      </c>
      <c r="E414" s="105">
        <v>11.423</v>
      </c>
      <c r="F414" s="105">
        <v>14.076000000000001</v>
      </c>
      <c r="G414" s="105">
        <v>13.802</v>
      </c>
      <c r="H414" s="105">
        <v>12.343</v>
      </c>
      <c r="I414" s="105">
        <v>2.9159999999999999</v>
      </c>
      <c r="J414" s="105">
        <v>3.2429999999999999</v>
      </c>
      <c r="K414" s="105">
        <v>3.5</v>
      </c>
      <c r="L414" s="10"/>
    </row>
    <row r="415" spans="1:12" ht="19.899999999999999" customHeight="1" x14ac:dyDescent="0.25">
      <c r="A415" s="6" t="s">
        <v>334</v>
      </c>
      <c r="B415" s="106">
        <v>651.91399999999999</v>
      </c>
      <c r="C415" s="106" t="s">
        <v>4267</v>
      </c>
      <c r="D415" s="106">
        <v>461.91800000000001</v>
      </c>
      <c r="E415" s="106">
        <v>556.97</v>
      </c>
      <c r="F415" s="106">
        <v>893.46299999999997</v>
      </c>
      <c r="G415" s="106">
        <v>797.70399999999995</v>
      </c>
      <c r="H415" s="106">
        <v>687.61900000000003</v>
      </c>
      <c r="I415" s="106">
        <v>174.023</v>
      </c>
      <c r="J415" s="106">
        <v>420.92099999999999</v>
      </c>
      <c r="K415" s="106">
        <v>270.36399999999998</v>
      </c>
      <c r="L415" s="9"/>
    </row>
    <row r="416" spans="1:12" ht="19.899999999999999" customHeight="1" x14ac:dyDescent="0.25">
      <c r="A416" s="8" t="s">
        <v>335</v>
      </c>
      <c r="B416" s="105">
        <v>1</v>
      </c>
      <c r="C416" s="105">
        <v>1</v>
      </c>
      <c r="D416" s="105">
        <v>1</v>
      </c>
      <c r="E416" s="105">
        <v>1</v>
      </c>
      <c r="F416" s="105">
        <v>1</v>
      </c>
      <c r="G416" s="105">
        <v>1</v>
      </c>
      <c r="H416" s="105">
        <v>1</v>
      </c>
      <c r="I416" s="105">
        <v>1</v>
      </c>
      <c r="J416" s="105">
        <v>1</v>
      </c>
      <c r="K416" s="105">
        <v>1</v>
      </c>
      <c r="L416" s="10"/>
    </row>
    <row r="417" spans="1:12" ht="19.899999999999999" customHeight="1" x14ac:dyDescent="0.25">
      <c r="A417" s="6" t="s">
        <v>336</v>
      </c>
      <c r="B417" s="106">
        <v>0</v>
      </c>
      <c r="C417" s="106">
        <v>0</v>
      </c>
      <c r="D417" s="106">
        <v>0</v>
      </c>
      <c r="E417" s="106">
        <v>0</v>
      </c>
      <c r="F417" s="106">
        <v>0</v>
      </c>
      <c r="G417" s="106">
        <v>0</v>
      </c>
      <c r="H417" s="106">
        <v>0</v>
      </c>
      <c r="I417" s="106">
        <v>0</v>
      </c>
      <c r="J417" s="106">
        <v>0</v>
      </c>
      <c r="K417" s="106">
        <v>0</v>
      </c>
      <c r="L417" s="9"/>
    </row>
    <row r="418" spans="1:12" ht="19.899999999999999" customHeight="1" x14ac:dyDescent="0.2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"/>
    </row>
    <row r="419" spans="1:12" ht="19.899999999999999" customHeight="1" x14ac:dyDescent="0.25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9"/>
    </row>
    <row r="420" spans="1:12" ht="19.899999999999999" customHeight="1" x14ac:dyDescent="0.25">
      <c r="A420" s="172"/>
      <c r="B420" s="172"/>
      <c r="C420" s="172"/>
      <c r="D420" s="172"/>
      <c r="E420" s="172"/>
      <c r="F420" s="172"/>
      <c r="G420" s="172"/>
      <c r="H420" s="172"/>
      <c r="I420" s="172"/>
      <c r="J420" s="172"/>
      <c r="K420" s="172"/>
      <c r="L420" s="10"/>
    </row>
    <row r="421" spans="1:12" ht="19.899999999999999" customHeight="1" x14ac:dyDescent="0.25">
      <c r="A421" s="8" t="s">
        <v>335</v>
      </c>
      <c r="B421" s="12">
        <v>1</v>
      </c>
      <c r="C421" s="12">
        <v>1</v>
      </c>
      <c r="D421" s="12">
        <v>1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/>
      <c r="K421" s="12"/>
      <c r="L421" s="12"/>
    </row>
    <row r="422" spans="1:12" ht="19.899999999999999" customHeight="1" x14ac:dyDescent="0.25">
      <c r="A422" s="6" t="s">
        <v>336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</row>
  </sheetData>
  <mergeCells count="13">
    <mergeCell ref="A419:K419"/>
    <mergeCell ref="A420:K420"/>
    <mergeCell ref="A1:K1"/>
    <mergeCell ref="A124:K124"/>
    <mergeCell ref="A241:K241"/>
    <mergeCell ref="A289:K289"/>
    <mergeCell ref="A343:K343"/>
    <mergeCell ref="A378:K378"/>
    <mergeCell ref="A123:K123"/>
    <mergeCell ref="A240:K240"/>
    <mergeCell ref="A288:K288"/>
    <mergeCell ref="A342:K342"/>
    <mergeCell ref="A377:K377"/>
  </mergeCells>
  <hyperlinks>
    <hyperlink ref="A421" r:id="rId1" display="javascript:Fin_g('01050173')"/>
    <hyperlink ref="A422" r:id="rId2" display="javascript:Fin_g('01050174')"/>
    <hyperlink ref="A10" r:id="rId3" display="javascript:Fin_g('02010025')"/>
    <hyperlink ref="A11" r:id="rId4" display="javascript:Fin_g('02010026')"/>
    <hyperlink ref="A12" r:id="rId5" display="javascript:Fin_g('02010027')"/>
    <hyperlink ref="A13" r:id="rId6" display="javascript:Fin_g('02010028')"/>
    <hyperlink ref="A14" r:id="rId7" display="javascript:Fin_g('02010029')"/>
    <hyperlink ref="A16" r:id="rId8" display="javascript:Fin_g('02010031')"/>
    <hyperlink ref="A17" r:id="rId9" display="javascript:Fin_g('02010032')"/>
    <hyperlink ref="A18" r:id="rId10" display="javascript:Fin_g('02010033')"/>
    <hyperlink ref="A20" r:id="rId11" display="javascript:Fin_g('02010023')"/>
    <hyperlink ref="A21" r:id="rId12" display="javascript:Fin_g('02010024')"/>
    <hyperlink ref="A23" r:id="rId13" display="javascript:Fin_g('02010030')"/>
    <hyperlink ref="A25" r:id="rId14" display="javascript:Fin_g('02010054')"/>
    <hyperlink ref="A27" r:id="rId15" display="javascript:Fin_g('02010034')"/>
    <hyperlink ref="A28" r:id="rId16" display="javascript:Fin_g('02010035')"/>
    <hyperlink ref="A29" r:id="rId17" display="javascript:Fin_g('02010036')"/>
    <hyperlink ref="A30" r:id="rId18" display="javascript:Fin_g('02010037')"/>
    <hyperlink ref="A31" r:id="rId19" display="javascript:Fin_g('02010038')"/>
    <hyperlink ref="A32" r:id="rId20" display="javascript:Fin_g('02010039')"/>
    <hyperlink ref="A34" r:id="rId21" display="javascript:Fin_g('02010050')"/>
    <hyperlink ref="A35" r:id="rId22" display="javascript:Fin_g('02010051')"/>
    <hyperlink ref="A39" r:id="rId23" display="javascript:Fin_g('02010001')"/>
    <hyperlink ref="A40" r:id="rId24" display="javascript:Fin_g('02010002')"/>
    <hyperlink ref="A41" r:id="rId25" display="javascript:Fin_g('02010003')"/>
    <hyperlink ref="A42" r:id="rId26" display="javascript:Fin_g('02010004')"/>
    <hyperlink ref="A43" r:id="rId27" display="javascript:Fin_g('02010005')"/>
    <hyperlink ref="A45" r:id="rId28" display="javascript:Fin_g('02010008')"/>
    <hyperlink ref="A46" r:id="rId29" display="javascript:Fin_g('02010009')"/>
    <hyperlink ref="A47" r:id="rId30" display="javascript:Fin_g('02010010')"/>
    <hyperlink ref="A48" r:id="rId31" display="javascript:Fin_g('02010011')"/>
    <hyperlink ref="A50" r:id="rId32" display="javascript:Fin_g('02010012')"/>
    <hyperlink ref="A52" r:id="rId33" display="javascript:Fin_g('02010013')"/>
    <hyperlink ref="A56" r:id="rId34" display="javascript:Fin_g('02010057')"/>
    <hyperlink ref="A57" r:id="rId35" display="javascript:Fin_g('02010014')"/>
    <hyperlink ref="A58" r:id="rId36" display="javascript:Fin_g('02010017')"/>
    <hyperlink ref="A59" r:id="rId37" display="javascript:Fin_g('02010018')"/>
    <hyperlink ref="A60" r:id="rId38" display="javascript:Fin_g('02010019')"/>
    <hyperlink ref="A61" r:id="rId39" display="javascript:Fin_g('02010020')"/>
    <hyperlink ref="A63" r:id="rId40" display="javascript:Fin_g('02010015')"/>
    <hyperlink ref="A65" r:id="rId41" display="javascript:Fin_g('02010041')"/>
    <hyperlink ref="A66" r:id="rId42" display="javascript:Fin_g('02010042')"/>
    <hyperlink ref="A67" r:id="rId43" display="javascript:Fin_g('02010043')"/>
    <hyperlink ref="A68" r:id="rId44" display="javascript:Fin_g('02010044')"/>
    <hyperlink ref="A69" r:id="rId45" display="javascript:Fin_g('02010045')"/>
    <hyperlink ref="A71" r:id="rId46" display="javascript:Fin_g('02010022')"/>
    <hyperlink ref="A72" r:id="rId47" display="javascript:Fin_g('02010058')"/>
    <hyperlink ref="A74" r:id="rId48" display="javascript:Fin_g('02010048')"/>
    <hyperlink ref="A75" r:id="rId49" display="javascript:Fin_g('02010047')"/>
    <hyperlink ref="A76" r:id="rId50" display="javascript:Fin_g('02010049')"/>
    <hyperlink ref="A80" r:id="rId51" display="javascript:Fin_g('01060201')"/>
    <hyperlink ref="A81" r:id="rId52" display="javascript:Fin_g('01060202')"/>
    <hyperlink ref="A82" r:id="rId53" display="javascript:Fin_g('01060259')"/>
    <hyperlink ref="A83" r:id="rId54" display="javascript:Fin_g('01060260')"/>
    <hyperlink ref="A84" r:id="rId55" display="javascript:Fin_g('01060261')"/>
    <hyperlink ref="A85" r:id="rId56" display="javascript:Fin_g('01060262')"/>
    <hyperlink ref="A86" r:id="rId57" display="javascript:Fin_g('01060206')"/>
    <hyperlink ref="A87" r:id="rId58" display="javascript:Fin_g('01060207')"/>
    <hyperlink ref="A88" r:id="rId59" display="javascript:Fin_g('01060232')"/>
    <hyperlink ref="A89" r:id="rId60" display="javascript:Fin_g('01060233')"/>
    <hyperlink ref="A90" r:id="rId61" display="javascript:Fin_g('01060249')"/>
    <hyperlink ref="A91" r:id="rId62" display="javascript:Fin_g('01060250')"/>
    <hyperlink ref="A92" r:id="rId63" display="javascript:Fin_g('01060274')"/>
    <hyperlink ref="A93" r:id="rId64" display="javascript:Fin_g('01060275')"/>
    <hyperlink ref="A94" r:id="rId65" display="javascript:Fin_g('01060208')"/>
    <hyperlink ref="A95" r:id="rId66" display="javascript:Fin_g('01060228')"/>
    <hyperlink ref="A96" r:id="rId67" display="javascript:Fin_g('01060211')"/>
    <hyperlink ref="A97" r:id="rId68" display="javascript:Fin_g('01060212')"/>
    <hyperlink ref="A98" r:id="rId69" display="javascript:Fin_g('01060213')"/>
    <hyperlink ref="A99" r:id="rId70" display="javascript:Fin_g('01060215')"/>
    <hyperlink ref="A100" r:id="rId71" display="javascript:Fin_g('01060219')"/>
    <hyperlink ref="A101" r:id="rId72" display="javascript:Fin_g('01060220')"/>
    <hyperlink ref="A102" r:id="rId73" display="javascript:Fin_g('01060221')"/>
    <hyperlink ref="A103" r:id="rId74" display="javascript:Fin_g('01060222')"/>
    <hyperlink ref="A104" r:id="rId75" display="javascript:Fin_g('01060223')"/>
    <hyperlink ref="A105" r:id="rId76" display="javascript:Fin_g('01060224')"/>
    <hyperlink ref="A106" r:id="rId77" display="javascript:Fin_g('01060225')"/>
    <hyperlink ref="A107" r:id="rId78" display="javascript:Fin_g('01060229')"/>
    <hyperlink ref="A108" r:id="rId79" display="javascript:Fin_g('01060230')"/>
    <hyperlink ref="A109" r:id="rId80" display="javascript:Fin_g('01060276')"/>
    <hyperlink ref="A110" r:id="rId81" display="javascript:Fin_g('01060236')"/>
    <hyperlink ref="A111" r:id="rId82" display="javascript:Fin_g('01060237')"/>
    <hyperlink ref="A112" r:id="rId83" display="javascript:Fin_g('01060247')"/>
    <hyperlink ref="A113" r:id="rId84" display="javascript:Fin_g('01060277')"/>
    <hyperlink ref="A114" r:id="rId85" display="javascript:Fin_g('01060278')"/>
    <hyperlink ref="A115" r:id="rId86" display="javascript:Fin_g('01060279')"/>
    <hyperlink ref="A116" r:id="rId87" display="javascript:Fin_g('01060258')"/>
    <hyperlink ref="A117" r:id="rId88" display="javascript:Fin_g('01060253')"/>
    <hyperlink ref="A118" r:id="rId89" display="javascript:Fin_g('01060254')"/>
    <hyperlink ref="A119" r:id="rId90" display="javascript:Fin_g('01060255')"/>
    <hyperlink ref="A120" r:id="rId91" display="javascript:Fin_g('01060256')"/>
    <hyperlink ref="A121" r:id="rId92" display="javascript:Fin_g('01060257')"/>
    <hyperlink ref="A131" r:id="rId93" display="javascript:Fin_g('02020060')"/>
    <hyperlink ref="A132" r:id="rId94" display="javascript:Fin_g('02020061')"/>
    <hyperlink ref="A133" r:id="rId95" display="javascript:Fin_g('01020053')"/>
    <hyperlink ref="A135" r:id="rId96" display="javascript:Fin_g('02020094')"/>
    <hyperlink ref="A136" r:id="rId97" display="javascript:Fin_g('02020095')"/>
    <hyperlink ref="A138" r:id="rId98" display="javascript:Fin_g('01090322')"/>
    <hyperlink ref="A139" r:id="rId99" display="javascript:Fin_g('01090323')"/>
    <hyperlink ref="A140" r:id="rId100" display="javascript:Fin_g('01090301')"/>
    <hyperlink ref="A141" r:id="rId101" display="javascript:Fin_g('01090302')"/>
    <hyperlink ref="A142" r:id="rId102" display="javascript:Fin_g('01090303')"/>
    <hyperlink ref="A143" r:id="rId103" display="javascript:Fin_g('02020088')"/>
    <hyperlink ref="A144" r:id="rId104" display="javascript:Fin_g('02020089')"/>
    <hyperlink ref="A145" r:id="rId105" display="javascript:Fin_g('02020090')"/>
    <hyperlink ref="A146" r:id="rId106" display="javascript:Fin_g('02020079')"/>
    <hyperlink ref="A147" r:id="rId107" display="javascript:Fin_g('02020096')"/>
    <hyperlink ref="A148" r:id="rId108" display="javascript:Fin_g('02020077')"/>
    <hyperlink ref="A149" r:id="rId109" display="javascript:Fin_g('02020097')"/>
    <hyperlink ref="A151" r:id="rId110" display="javascript:Fin_g('02020098')"/>
    <hyperlink ref="A153" r:id="rId111" display="javascript:Fin_g('02020062')"/>
    <hyperlink ref="A154" r:id="rId112" display="javascript:Fin_g('02020064')"/>
    <hyperlink ref="A155" r:id="rId113" display="javascript:Fin_g('02020066')"/>
    <hyperlink ref="A156" r:id="rId114" display="javascript:Fin_g('02020104')"/>
    <hyperlink ref="A158" r:id="rId115" display="javascript:Fin_g('02020074')"/>
    <hyperlink ref="A160" r:id="rId116" display="javascript:Fin_g('02020099')"/>
    <hyperlink ref="A162" r:id="rId117" display="javascript:Fin_g('02020067')"/>
    <hyperlink ref="A163" r:id="rId118" display="javascript:Fin_g('02020068')"/>
    <hyperlink ref="A164" r:id="rId119" display="javascript:Fin_g('02020069')"/>
    <hyperlink ref="A165" r:id="rId120" display="javascript:Fin_g('02020070')"/>
    <hyperlink ref="A167" r:id="rId121" display="javascript:Fin_g('02020100')"/>
    <hyperlink ref="A169" r:id="rId122" display="javascript:Fin_g('02020075')"/>
    <hyperlink ref="A170" r:id="rId123" display="javascript:Fin_g('02020072')"/>
    <hyperlink ref="A171" r:id="rId124" display="javascript:Fin_g('02020073')"/>
    <hyperlink ref="A172" r:id="rId125" display="javascript:Fin_g('02020101')"/>
    <hyperlink ref="A174" r:id="rId126" display="javascript:Fin_g('02020093')"/>
    <hyperlink ref="A175" r:id="rId127" display="javascript:Fin_g('02020086')"/>
    <hyperlink ref="A176" r:id="rId128" display="javascript:Fin_g('02020103')"/>
    <hyperlink ref="A177" r:id="rId129" display="javascript:Fin_g('02020087')"/>
    <hyperlink ref="A178" r:id="rId130" display="javascript:Fin_g('02020091')"/>
    <hyperlink ref="A179" r:id="rId131" display="javascript:Fin_g('02020105')"/>
    <hyperlink ref="A180" r:id="rId132" display="javascript:Fin_g('02020092')"/>
    <hyperlink ref="A181" r:id="rId133" display="javascript:Fin_g('02020102')"/>
    <hyperlink ref="A184" r:id="rId134" display="javascript:Fin_g('01090301')"/>
    <hyperlink ref="A185" r:id="rId135" display="javascript:Fin_g('01090302')"/>
    <hyperlink ref="A186" r:id="rId136" display="javascript:Fin_g('01090303')"/>
    <hyperlink ref="A187" r:id="rId137" display="javascript:Fin_g('01090305')"/>
    <hyperlink ref="A188" r:id="rId138" display="javascript:Fin_g('01090306')"/>
    <hyperlink ref="A189" r:id="rId139" display="javascript:Fin_g('01090307')"/>
    <hyperlink ref="A190" r:id="rId140" display="javascript:Fin_g('01090308')"/>
    <hyperlink ref="A191" r:id="rId141" display="javascript:Fin_g('01090374')"/>
    <hyperlink ref="A192" r:id="rId142" display="javascript:Fin_g('01090359')"/>
    <hyperlink ref="A193" r:id="rId143" display="javascript:Fin_g('01090375')"/>
    <hyperlink ref="A194" r:id="rId144" display="javascript:Fin_g('01090376')"/>
    <hyperlink ref="A195" r:id="rId145" display="javascript:Fin_g('01090311')"/>
    <hyperlink ref="A196" r:id="rId146" display="javascript:Fin_g('01090312')"/>
    <hyperlink ref="A197" r:id="rId147" display="javascript:Fin_g('01090309')"/>
    <hyperlink ref="A198" r:id="rId148" display="javascript:Fin_g('01090319')"/>
    <hyperlink ref="A199" r:id="rId149" display="javascript:Fin_g('01090320')"/>
    <hyperlink ref="A200" r:id="rId150" display="javascript:Fin_g('01090338')"/>
    <hyperlink ref="A201" r:id="rId151" display="javascript:Fin_g('01090364')"/>
    <hyperlink ref="A202" r:id="rId152" display="javascript:Fin_g('01090365')"/>
    <hyperlink ref="A203" r:id="rId153" display="javascript:Fin_g('01090366')"/>
    <hyperlink ref="A204" r:id="rId154" display="javascript:Fin_g('01090313')"/>
    <hyperlink ref="A205" r:id="rId155" display="javascript:Fin_g('01090373')"/>
    <hyperlink ref="A206" r:id="rId156" display="javascript:Fin_g('01090315')"/>
    <hyperlink ref="A207" r:id="rId157" display="javascript:Fin_g('01090316')"/>
    <hyperlink ref="A208" r:id="rId158" display="javascript:Fin_g('01090317')"/>
    <hyperlink ref="A209" r:id="rId159" display="javascript:Fin_g('01090322')"/>
    <hyperlink ref="A210" r:id="rId160" display="javascript:Fin_g('01090350')"/>
    <hyperlink ref="A211" r:id="rId161" display="javascript:Fin_g('01090383')"/>
    <hyperlink ref="A212" r:id="rId162" display="javascript:Fin_g('01090351')"/>
    <hyperlink ref="A213" r:id="rId163" display="javascript:Fin_g('01090323')"/>
    <hyperlink ref="A214" r:id="rId164" display="javascript:Fin_g('01090384')"/>
    <hyperlink ref="A215" r:id="rId165" display="javascript:Fin_g('01090324')"/>
    <hyperlink ref="A216" r:id="rId166" display="javascript:Fin_g('01090325')"/>
    <hyperlink ref="A217" r:id="rId167" display="javascript:Fin_g('01090326')"/>
    <hyperlink ref="A218" r:id="rId168" display="javascript:Fin_g('01090360')"/>
    <hyperlink ref="A219" r:id="rId169" display="javascript:Fin_g('01090327')"/>
    <hyperlink ref="A220" r:id="rId170" display="javascript:Fin_g('01090328')"/>
    <hyperlink ref="A221" r:id="rId171" display="javascript:Fin_g('01090329')"/>
    <hyperlink ref="A222" r:id="rId172" display="javascript:Fin_g('01090330')"/>
    <hyperlink ref="A223" r:id="rId173" display="javascript:Fin_g('01090331')"/>
    <hyperlink ref="A224" r:id="rId174" display="javascript:Fin_g('01090377')"/>
    <hyperlink ref="A225" r:id="rId175" display="javascript:Fin_g('01090336')"/>
    <hyperlink ref="A226" r:id="rId176" display="javascript:Fin_g('01090337')"/>
    <hyperlink ref="A227" r:id="rId177" display="javascript:Fin_g('01090357')"/>
    <hyperlink ref="A228" r:id="rId178" display="javascript:Fin_g('01090358')"/>
    <hyperlink ref="A229" r:id="rId179" display="javascript:Fin_g('01090353')"/>
    <hyperlink ref="A230" r:id="rId180" display="javascript:Fin_g('01090343')"/>
    <hyperlink ref="A231" r:id="rId181" display="javascript:Fin_g('01090378')"/>
    <hyperlink ref="A232" r:id="rId182" display="javascript:Fin_g('01090379')"/>
    <hyperlink ref="A233" r:id="rId183" display="javascript:Fin_g('01090344')"/>
    <hyperlink ref="A234" r:id="rId184" display="javascript:Fin_g('01090345')"/>
    <hyperlink ref="A235" r:id="rId185" display="javascript:Fin_g('01090372')"/>
    <hyperlink ref="A236" r:id="rId186" display="javascript:Fin_g('01090361')"/>
    <hyperlink ref="A237" r:id="rId187" display="javascript:Fin_g('01090387')"/>
    <hyperlink ref="A238" r:id="rId188" display="javascript:Fin_g('01090363')"/>
    <hyperlink ref="A248" r:id="rId189" display="javascript:Fin_g('01240901')"/>
    <hyperlink ref="A249" r:id="rId190" display="javascript:Fin_g('01240902')"/>
    <hyperlink ref="A250" r:id="rId191" display="javascript:Fin_g('01240903')"/>
    <hyperlink ref="A251" r:id="rId192" display="javascript:Fin_g('01240904')"/>
    <hyperlink ref="A252" r:id="rId193" display="javascript:Fin_g('01240905')"/>
    <hyperlink ref="A253" r:id="rId194" display="javascript:Fin_g('01240906')"/>
    <hyperlink ref="A254" r:id="rId195" display="javascript:Fin_g('01240908')"/>
    <hyperlink ref="A255" r:id="rId196" display="javascript:Fin_g('01240910')"/>
    <hyperlink ref="A256" r:id="rId197" display="javascript:Fin_g('01240911')"/>
    <hyperlink ref="A257" r:id="rId198" display="javascript:Fin_g('01240913')"/>
    <hyperlink ref="A258" r:id="rId199" display="javascript:Fin_g('01240939')"/>
    <hyperlink ref="A259" r:id="rId200" display="javascript:Fin_g('01240940')"/>
    <hyperlink ref="A261" r:id="rId201" display="javascript:Fin_g('01240941')"/>
    <hyperlink ref="A262" r:id="rId202" display="javascript:Fin_g('01240942')"/>
    <hyperlink ref="A263" r:id="rId203" display="javascript:Fin_g('01240943')"/>
    <hyperlink ref="A264" r:id="rId204" display="javascript:Fin_g('01240945')"/>
    <hyperlink ref="A265" r:id="rId205" display="javascript:Fin_g('01240949')"/>
    <hyperlink ref="A266" r:id="rId206" display="javascript:Fin_g('01240952')"/>
    <hyperlink ref="A267" r:id="rId207" display="javascript:Fin_g('01240954')"/>
    <hyperlink ref="A268" r:id="rId208" display="javascript:Fin_g('01240955')"/>
    <hyperlink ref="A269" r:id="rId209" display="javascript:Fin_g('01240957')"/>
    <hyperlink ref="A270" r:id="rId210" display="javascript:Fin_g('01240969')"/>
    <hyperlink ref="A271" r:id="rId211" display="javascript:Fin_g('01240970')"/>
    <hyperlink ref="A272" r:id="rId212" display="javascript:Fin_g('01240999')"/>
    <hyperlink ref="A273" r:id="rId213" display="javascript:Fin_g('01241000')"/>
    <hyperlink ref="A275" r:id="rId214" display="javascript:Fin_g('01241001')"/>
    <hyperlink ref="A276" r:id="rId215" display="javascript:Fin_g('01241002')"/>
    <hyperlink ref="A277" r:id="rId216" display="javascript:Fin_g('01241003')"/>
    <hyperlink ref="A278" r:id="rId217" display="javascript:Fin_g('01241004')"/>
    <hyperlink ref="A279" r:id="rId218" display="javascript:Fin_g('01241005')"/>
    <hyperlink ref="A280" r:id="rId219" display="javascript:Fin_g('01241006')"/>
    <hyperlink ref="A281" r:id="rId220" display="javascript:Fin_g('01241008')"/>
    <hyperlink ref="A282" r:id="rId221" display="javascript:Fin_g('01241025')"/>
    <hyperlink ref="A283" r:id="rId222" display="javascript:Fin_g('01241059')"/>
    <hyperlink ref="A284" r:id="rId223" display="javascript:Fin_g('01241060')"/>
    <hyperlink ref="A286" r:id="rId224" display="javascript:Fin_g('01241091')"/>
    <hyperlink ref="A296" r:id="rId225" display="javascript:Fin_g('01030701')"/>
    <hyperlink ref="A297" r:id="rId226" display="javascript:Fin_g('01030702')"/>
    <hyperlink ref="A299" r:id="rId227" display="javascript:Fin_g('01030703')"/>
    <hyperlink ref="A300" r:id="rId228" display="javascript:Fin_g('01030704')"/>
    <hyperlink ref="A301" r:id="rId229" display="javascript:Fin_g('01030705')"/>
    <hyperlink ref="A302" r:id="rId230" display="javascript:Fin_g('01030706')"/>
    <hyperlink ref="A304" r:id="rId231" display="javascript:Fin_g('01030707')"/>
    <hyperlink ref="A305" r:id="rId232" display="javascript:Fin_g('01030708')"/>
    <hyperlink ref="A306" r:id="rId233" display="javascript:Fin_g('01030709')"/>
    <hyperlink ref="A307" r:id="rId234" display="javascript:Fin_g('01030710')"/>
    <hyperlink ref="A309" r:id="rId235" display="javascript:Fin_g('01030711')"/>
    <hyperlink ref="A310" r:id="rId236" display="javascript:Fin_g('01030712')"/>
    <hyperlink ref="A311" r:id="rId237" display="javascript:Fin_g('01030713')"/>
    <hyperlink ref="A313" r:id="rId238" display="javascript:Fin_g('01030714')"/>
    <hyperlink ref="A314" r:id="rId239" display="javascript:Fin_g('01030715')"/>
    <hyperlink ref="A315" r:id="rId240" display="javascript:Fin_g('01030716')"/>
    <hyperlink ref="A316" r:id="rId241" display="javascript:Fin_g('01030733')"/>
    <hyperlink ref="A318" r:id="rId242" display="javascript:Fin_g('01030719')"/>
    <hyperlink ref="A319" r:id="rId243" display="javascript:Fin_g('01030720')"/>
    <hyperlink ref="A320" r:id="rId244" display="javascript:Fin_g('01030721')"/>
    <hyperlink ref="A321" r:id="rId245" display="javascript:Fin_g('01030722')"/>
    <hyperlink ref="A322" r:id="rId246" display="javascript:Fin_g('01030724')"/>
    <hyperlink ref="A323" r:id="rId247" display="javascript:Fin_g('01030725')"/>
    <hyperlink ref="A324" r:id="rId248" display="javascript:Fin_g('01030726')"/>
    <hyperlink ref="A325" r:id="rId249" display="javascript:Fin_g('01030734')"/>
    <hyperlink ref="A327" r:id="rId250" display="javascript:Fin_g('01030728')"/>
    <hyperlink ref="A328" r:id="rId251" display="javascript:Fin_g('01030730')"/>
    <hyperlink ref="A329" r:id="rId252" display="javascript:Fin_g('01030735')"/>
    <hyperlink ref="A330" r:id="rId253" display="javascript:Fin_g('01030731')"/>
    <hyperlink ref="A331" r:id="rId254" display="javascript:Fin_g('01030736')"/>
    <hyperlink ref="A333" r:id="rId255" display="javascript:Fin_g('01030737')"/>
    <hyperlink ref="A336" r:id="rId256" display="javascript:Fin_g('01120801')"/>
    <hyperlink ref="A337" r:id="rId257" display="javascript:Fin_g('01120802')"/>
    <hyperlink ref="A338" r:id="rId258" display="javascript:Fin_g('01120803')"/>
    <hyperlink ref="A339" r:id="rId259" display="javascript:Fin_g('01120804')"/>
    <hyperlink ref="A340" r:id="rId260" display="javascript:Fin_g('01120805')"/>
    <hyperlink ref="A350" r:id="rId261" display="javascript:Fin_g('01040760')"/>
    <hyperlink ref="A351" r:id="rId262" display="javascript:Fin_g('01040761')"/>
    <hyperlink ref="A352" r:id="rId263" display="javascript:Fin_g('01040762')"/>
    <hyperlink ref="A353" r:id="rId264" display="javascript:Fin_g('01040763')"/>
    <hyperlink ref="A355" r:id="rId265" display="javascript:Fin_g('01040764')"/>
    <hyperlink ref="A357" r:id="rId266" display="javascript:Fin_g('01040765')"/>
    <hyperlink ref="A358" r:id="rId267" display="javascript:Fin_g('01040766')"/>
    <hyperlink ref="A359" r:id="rId268" display="javascript:Fin_g('01040767')"/>
    <hyperlink ref="A360" r:id="rId269" display="javascript:Fin_g('01040768')"/>
    <hyperlink ref="A361" r:id="rId270" display="javascript:Fin_g('01040769')"/>
    <hyperlink ref="A362" r:id="rId271" display="javascript:Fin_g('01040770')"/>
    <hyperlink ref="A363" r:id="rId272" display="javascript:Fin_g('01040771')"/>
    <hyperlink ref="A364" r:id="rId273" display="javascript:Fin_g('01040772')"/>
    <hyperlink ref="A365" r:id="rId274" display="javascript:Fin_g('01040773')"/>
    <hyperlink ref="A366" r:id="rId275" display="javascript:Fin_g('01040774')"/>
    <hyperlink ref="A368" r:id="rId276" display="javascript:Fin_g('01040775')"/>
    <hyperlink ref="A370" r:id="rId277" display="javascript:Fin_g('01040776')"/>
    <hyperlink ref="A371" r:id="rId278" display="javascript:Fin_g('01040777')"/>
    <hyperlink ref="A372" r:id="rId279" display="javascript:Fin_g('01040778')"/>
    <hyperlink ref="A373" r:id="rId280" display="javascript:Fin_g('01040779')"/>
    <hyperlink ref="A374" r:id="rId281" display="javascript:Fin_g('01040780')"/>
    <hyperlink ref="A375" r:id="rId282" display="javascript:Fin_g('01040781')"/>
    <hyperlink ref="A385" r:id="rId283" display="javascript:Fin_g('01050101')"/>
    <hyperlink ref="A386" r:id="rId284" display="javascript:Fin_g('01050102')"/>
    <hyperlink ref="A387" r:id="rId285" display="javascript:Fin_g('01050115')"/>
    <hyperlink ref="A388" r:id="rId286" display="javascript:Fin_g('01050116')"/>
    <hyperlink ref="A389" r:id="rId287" display="javascript:Fin_g('01050118')"/>
    <hyperlink ref="A390" r:id="rId288" display="javascript:Fin_g('01050119')"/>
    <hyperlink ref="A391" r:id="rId289" display="javascript:Fin_g('01050122')"/>
    <hyperlink ref="A392" r:id="rId290" display="javascript:Fin_g('01050126')"/>
    <hyperlink ref="A393" r:id="rId291" display="javascript:Fin_g('01050127')"/>
    <hyperlink ref="A394" r:id="rId292" display="javascript:Fin_g('01050129')"/>
    <hyperlink ref="A395" r:id="rId293" display="javascript:Fin_g('01050130')"/>
    <hyperlink ref="A396" r:id="rId294" display="javascript:Fin_g('01050131')"/>
    <hyperlink ref="A397" r:id="rId295" display="javascript:Fin_g('01050175')"/>
    <hyperlink ref="A398" r:id="rId296" display="javascript:Fin_g('01050132')"/>
    <hyperlink ref="A399" r:id="rId297" display="javascript:Fin_g('01050133')"/>
    <hyperlink ref="A400" r:id="rId298" display="javascript:Fin_g('01050134')"/>
    <hyperlink ref="A401" r:id="rId299" display="javascript:Fin_g('01050135')"/>
    <hyperlink ref="A402" r:id="rId300" display="javascript:Fin_g('01050136')"/>
    <hyperlink ref="A403" r:id="rId301" display="javascript:Fin_g('01050137')"/>
    <hyperlink ref="A404" r:id="rId302" display="javascript:Fin_g('01050144')"/>
    <hyperlink ref="A405" r:id="rId303" display="javascript:Fin_g('01050148')"/>
    <hyperlink ref="A406" r:id="rId304" display="javascript:Fin_g('01050149')"/>
    <hyperlink ref="A407" r:id="rId305" display="javascript:Fin_g('01050150')"/>
    <hyperlink ref="A408" r:id="rId306" display="javascript:Fin_g('01050158')"/>
    <hyperlink ref="A409" r:id="rId307" display="javascript:Fin_g('01050162')"/>
    <hyperlink ref="A410" r:id="rId308" display="javascript:Fin_g('01050140')"/>
    <hyperlink ref="A411" r:id="rId309" display="javascript:Fin_g('01050166')"/>
    <hyperlink ref="A412" r:id="rId310" display="javascript:Fin_g('01050167')"/>
    <hyperlink ref="A413" r:id="rId311" display="javascript:Fin_g('01050170')"/>
    <hyperlink ref="A414" r:id="rId312" display="javascript:Fin_g('01050171')"/>
    <hyperlink ref="A415" r:id="rId313" display="javascript:Fin_g('01050172')"/>
    <hyperlink ref="A416" r:id="rId314" display="javascript:Fin_g('01050173')"/>
    <hyperlink ref="A417" r:id="rId315" display="javascript:Fin_g('01050174')"/>
  </hyperlinks>
  <pageMargins left="0.7" right="0.7" top="0.75" bottom="0.75" header="0.3" footer="0.3"/>
  <drawing r:id="rId31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3" sqref="N3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1" max="21" width="11.42578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73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95" t="s">
        <v>2</v>
      </c>
      <c r="M2" s="173"/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18"/>
      <c r="M3" s="173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18"/>
      <c r="M4" s="173"/>
      <c r="N4" s="19" t="s">
        <v>5571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340</v>
      </c>
      <c r="C5" s="97" t="s">
        <v>340</v>
      </c>
      <c r="D5" s="97" t="s">
        <v>340</v>
      </c>
      <c r="E5" s="97" t="s">
        <v>340</v>
      </c>
      <c r="F5" s="97" t="s">
        <v>340</v>
      </c>
      <c r="G5" s="97" t="s">
        <v>340</v>
      </c>
      <c r="H5" s="97" t="s">
        <v>340</v>
      </c>
      <c r="I5" s="97" t="s">
        <v>340</v>
      </c>
      <c r="J5" s="97" t="s">
        <v>340</v>
      </c>
      <c r="K5" s="97" t="s">
        <v>340</v>
      </c>
      <c r="L5" s="18"/>
      <c r="M5" s="173"/>
      <c r="N5" s="4" t="s">
        <v>344</v>
      </c>
      <c r="O5" s="22">
        <v>5.54</v>
      </c>
      <c r="P5" s="21">
        <v>6.17</v>
      </c>
      <c r="Q5" s="22">
        <v>5.86</v>
      </c>
      <c r="R5" s="21">
        <v>5.35</v>
      </c>
      <c r="S5" s="22">
        <v>4.9800000000000004</v>
      </c>
      <c r="T5" s="21">
        <v>6.24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8"/>
      <c r="M6" s="173"/>
      <c r="N6" s="4" t="s">
        <v>345</v>
      </c>
      <c r="O6" s="22">
        <v>1.1599999999999999</v>
      </c>
      <c r="P6" s="21">
        <v>1.1200000000000001</v>
      </c>
      <c r="Q6" s="22">
        <v>1.1100000000000001</v>
      </c>
      <c r="R6" s="21">
        <v>1.34</v>
      </c>
      <c r="S6" s="22">
        <v>1.24</v>
      </c>
      <c r="T6" s="21">
        <v>1.48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18"/>
      <c r="M7" s="173"/>
      <c r="N7" s="4" t="s">
        <v>346</v>
      </c>
      <c r="O7" s="22">
        <v>939.72</v>
      </c>
      <c r="P7" s="21">
        <v>910.87</v>
      </c>
      <c r="Q7" s="22">
        <v>878.38</v>
      </c>
      <c r="R7" s="21">
        <v>562.15</v>
      </c>
      <c r="S7" s="22">
        <v>456.37</v>
      </c>
      <c r="T7" s="21">
        <v>152.09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8"/>
      <c r="M8" s="173"/>
      <c r="N8" s="4" t="s">
        <v>347</v>
      </c>
      <c r="O8" s="22">
        <v>190.72</v>
      </c>
      <c r="P8" s="21">
        <v>122.78</v>
      </c>
      <c r="Q8" s="22">
        <v>142.55000000000001</v>
      </c>
      <c r="R8" s="21">
        <v>172.22</v>
      </c>
      <c r="S8" s="22">
        <v>104.31</v>
      </c>
      <c r="T8" s="21">
        <v>75.62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8"/>
      <c r="M9" s="173"/>
      <c r="N9" s="4" t="s">
        <v>348</v>
      </c>
      <c r="O9" s="22">
        <v>8.5500000000000007</v>
      </c>
      <c r="P9" s="21">
        <v>7.56</v>
      </c>
      <c r="Q9" s="22">
        <v>5.73</v>
      </c>
      <c r="R9" s="21">
        <v>3.02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>
        <v>662.01199999999994</v>
      </c>
      <c r="C10" s="104">
        <v>642.548</v>
      </c>
      <c r="D10" s="104">
        <v>664.46500000000003</v>
      </c>
      <c r="E10" s="104">
        <v>369.19400000000002</v>
      </c>
      <c r="F10" s="104">
        <v>351.68299999999999</v>
      </c>
      <c r="G10" s="104">
        <v>177.376</v>
      </c>
      <c r="H10" s="101"/>
      <c r="I10" s="101"/>
      <c r="J10" s="101"/>
      <c r="K10" s="101"/>
      <c r="L10" s="18"/>
      <c r="M10" s="173"/>
      <c r="N10" s="4" t="s">
        <v>349</v>
      </c>
      <c r="O10" s="22">
        <v>4.25</v>
      </c>
      <c r="P10" s="21">
        <v>2.69</v>
      </c>
      <c r="Q10" s="22">
        <v>4.25</v>
      </c>
      <c r="R10" s="21">
        <v>4.26</v>
      </c>
      <c r="S10" s="22">
        <v>4.8600000000000003</v>
      </c>
      <c r="T10" s="21">
        <v>1.25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12</v>
      </c>
      <c r="B11" s="105">
        <v>444.85700000000003</v>
      </c>
      <c r="C11" s="105">
        <v>444.85700000000003</v>
      </c>
      <c r="D11" s="105">
        <v>457.18299999999999</v>
      </c>
      <c r="E11" s="105">
        <v>287.60700000000003</v>
      </c>
      <c r="F11" s="105">
        <v>271.77499999999998</v>
      </c>
      <c r="G11" s="105">
        <v>126.325</v>
      </c>
      <c r="H11" s="103"/>
      <c r="I11" s="103"/>
      <c r="J11" s="103"/>
      <c r="K11" s="103"/>
      <c r="L11" s="18"/>
      <c r="M11" s="173"/>
      <c r="N11" s="4" t="s">
        <v>350</v>
      </c>
      <c r="O11" s="22">
        <v>1.8</v>
      </c>
      <c r="P11" s="21">
        <v>2</v>
      </c>
      <c r="Q11" s="22">
        <v>1.97</v>
      </c>
      <c r="R11" s="21">
        <v>1.62</v>
      </c>
      <c r="S11" s="22">
        <v>1.71</v>
      </c>
      <c r="T11" s="21">
        <v>1.41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13</v>
      </c>
      <c r="B12" s="106">
        <v>125.29900000000001</v>
      </c>
      <c r="C12" s="106">
        <v>129.93700000000001</v>
      </c>
      <c r="D12" s="106">
        <v>130.99700000000001</v>
      </c>
      <c r="E12" s="106">
        <v>56.618000000000002</v>
      </c>
      <c r="F12" s="106">
        <v>57.274000000000001</v>
      </c>
      <c r="G12" s="106">
        <v>50.951000000000001</v>
      </c>
      <c r="H12" s="101"/>
      <c r="I12" s="101"/>
      <c r="J12" s="101"/>
      <c r="K12" s="101"/>
      <c r="L12" s="18"/>
      <c r="M12" s="173"/>
      <c r="N12" s="4" t="s">
        <v>351</v>
      </c>
      <c r="O12" s="22">
        <v>0.49</v>
      </c>
      <c r="P12" s="21">
        <v>0.52</v>
      </c>
      <c r="Q12" s="22">
        <v>0.49</v>
      </c>
      <c r="R12" s="21">
        <v>0.64</v>
      </c>
      <c r="S12" s="22">
        <v>0.65</v>
      </c>
      <c r="T12" s="21">
        <v>0.75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3"/>
      <c r="I13" s="103"/>
      <c r="J13" s="103"/>
      <c r="K13" s="103"/>
      <c r="L13" s="18"/>
      <c r="M13" s="173"/>
      <c r="N13" s="4" t="s">
        <v>352</v>
      </c>
      <c r="O13" s="22">
        <v>0.8</v>
      </c>
      <c r="P13" s="21">
        <v>0.89</v>
      </c>
      <c r="Q13" s="22">
        <v>0.76</v>
      </c>
      <c r="R13" s="21">
        <v>1.42</v>
      </c>
      <c r="S13" s="22">
        <v>1.38</v>
      </c>
      <c r="T13" s="21">
        <v>4.3499999999999996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15</v>
      </c>
      <c r="B14" s="106">
        <v>91.855999999999995</v>
      </c>
      <c r="C14" s="106">
        <v>67.754000000000005</v>
      </c>
      <c r="D14" s="106">
        <v>76.284999999999997</v>
      </c>
      <c r="E14" s="106">
        <v>24.969000000000001</v>
      </c>
      <c r="F14" s="106">
        <v>22.634</v>
      </c>
      <c r="G14" s="106">
        <v>100</v>
      </c>
      <c r="H14" s="101"/>
      <c r="I14" s="101"/>
      <c r="J14" s="101"/>
      <c r="K14" s="101"/>
      <c r="L14" s="18"/>
      <c r="M14" s="173"/>
      <c r="N14" s="4" t="s">
        <v>353</v>
      </c>
      <c r="O14" s="22">
        <v>5.26</v>
      </c>
      <c r="P14" s="21">
        <v>8.7799999999999994</v>
      </c>
      <c r="Q14" s="22">
        <v>7.68</v>
      </c>
      <c r="R14" s="21">
        <v>6</v>
      </c>
      <c r="S14" s="22">
        <v>5.99</v>
      </c>
      <c r="T14" s="21">
        <v>9.9700000000000006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8"/>
      <c r="M15" s="173"/>
      <c r="N15" s="4" t="s">
        <v>354</v>
      </c>
      <c r="O15" s="22">
        <v>22.32</v>
      </c>
      <c r="P15" s="21">
        <v>16.239999999999998</v>
      </c>
      <c r="Q15" s="22">
        <v>24.88</v>
      </c>
      <c r="R15" s="21">
        <v>56.95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13.427</v>
      </c>
      <c r="C16" s="104">
        <v>13.345000000000001</v>
      </c>
      <c r="D16" s="104">
        <v>270</v>
      </c>
      <c r="E16" s="104">
        <v>0</v>
      </c>
      <c r="F16" s="104">
        <v>0</v>
      </c>
      <c r="G16" s="104">
        <v>9.2750000000000004</v>
      </c>
      <c r="H16" s="101"/>
      <c r="I16" s="101"/>
      <c r="J16" s="101"/>
      <c r="K16" s="101"/>
      <c r="L16" s="18"/>
      <c r="M16" s="173"/>
      <c r="N16" s="4" t="s">
        <v>355</v>
      </c>
      <c r="O16" s="22">
        <v>3.76</v>
      </c>
      <c r="P16" s="21">
        <v>3.88</v>
      </c>
      <c r="Q16" s="22">
        <v>3.89</v>
      </c>
      <c r="R16" s="21">
        <v>2.31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5.5720000000000001</v>
      </c>
      <c r="C17" s="105">
        <v>5.335</v>
      </c>
      <c r="D17" s="105">
        <v>0</v>
      </c>
      <c r="E17" s="105">
        <v>0</v>
      </c>
      <c r="F17" s="105">
        <v>0</v>
      </c>
      <c r="G17" s="105">
        <v>0</v>
      </c>
      <c r="H17" s="103"/>
      <c r="I17" s="103"/>
      <c r="J17" s="103"/>
      <c r="K17" s="103"/>
      <c r="L17" s="18"/>
      <c r="M17" s="173"/>
      <c r="N17" s="4" t="s">
        <v>356</v>
      </c>
      <c r="O17" s="22">
        <v>1.24</v>
      </c>
      <c r="P17" s="21">
        <v>1.88</v>
      </c>
      <c r="Q17" s="22">
        <v>2.2000000000000002</v>
      </c>
      <c r="R17" s="21">
        <v>0.96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18</v>
      </c>
      <c r="B18" s="106">
        <v>7.8550000000000004</v>
      </c>
      <c r="C18" s="106">
        <v>8.01</v>
      </c>
      <c r="D18" s="106">
        <v>270</v>
      </c>
      <c r="E18" s="106">
        <v>0</v>
      </c>
      <c r="F18" s="106">
        <v>0</v>
      </c>
      <c r="G18" s="106">
        <v>9.2750000000000004</v>
      </c>
      <c r="H18" s="101"/>
      <c r="I18" s="101"/>
      <c r="J18" s="101"/>
      <c r="K18" s="101"/>
      <c r="L18" s="18"/>
      <c r="M18" s="173"/>
      <c r="N18" s="4" t="s">
        <v>357</v>
      </c>
      <c r="O18" s="22">
        <v>84</v>
      </c>
      <c r="P18" s="21">
        <v>63</v>
      </c>
      <c r="Q18" s="22">
        <v>96.9</v>
      </c>
      <c r="R18" s="21">
        <v>131.80000000000001</v>
      </c>
      <c r="S18" s="22">
        <v>77.400000000000006</v>
      </c>
      <c r="T18" s="21">
        <v>47.5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8"/>
      <c r="M19" s="173"/>
      <c r="N19" s="4" t="s">
        <v>358</v>
      </c>
      <c r="O19" s="22">
        <v>5.13</v>
      </c>
      <c r="P19" s="21">
        <v>3.66</v>
      </c>
      <c r="Q19" s="22">
        <v>5</v>
      </c>
      <c r="R19" s="21">
        <v>4.87</v>
      </c>
      <c r="S19" s="22">
        <v>3.75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19</v>
      </c>
      <c r="B20" s="104" t="s">
        <v>5448</v>
      </c>
      <c r="C20" s="104" t="s">
        <v>5449</v>
      </c>
      <c r="D20" s="104" t="s">
        <v>5450</v>
      </c>
      <c r="E20" s="104">
        <v>974.64200000000005</v>
      </c>
      <c r="F20" s="104">
        <v>785.46199999999999</v>
      </c>
      <c r="G20" s="104">
        <v>529.15200000000004</v>
      </c>
      <c r="H20" s="101"/>
      <c r="I20" s="101"/>
      <c r="J20" s="101"/>
      <c r="K20" s="101"/>
      <c r="L20" s="18"/>
      <c r="M20" s="173"/>
      <c r="N20" s="4" t="s">
        <v>359</v>
      </c>
      <c r="O20" s="22">
        <v>74.069999999999993</v>
      </c>
      <c r="P20" s="21">
        <v>53.17</v>
      </c>
      <c r="Q20" s="22">
        <v>87.24</v>
      </c>
      <c r="R20" s="21">
        <v>130</v>
      </c>
      <c r="S20" s="22">
        <v>76.75</v>
      </c>
      <c r="T20" s="21">
        <v>47.65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3"/>
      <c r="I21" s="103"/>
      <c r="J21" s="103"/>
      <c r="K21" s="103"/>
      <c r="L21" s="18"/>
      <c r="M21" s="173"/>
      <c r="N21" s="4" t="s">
        <v>360</v>
      </c>
      <c r="O21" s="22">
        <v>8.77</v>
      </c>
      <c r="P21" s="21">
        <v>7.13</v>
      </c>
      <c r="Q21" s="22">
        <v>11.06</v>
      </c>
      <c r="R21" s="21">
        <v>17.899999999999999</v>
      </c>
      <c r="S21" s="22">
        <v>13.52</v>
      </c>
      <c r="T21" s="21">
        <v>15.65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8"/>
      <c r="M22" s="173"/>
      <c r="N22" s="4" t="s">
        <v>361</v>
      </c>
      <c r="O22" s="22">
        <v>7.36</v>
      </c>
      <c r="P22" s="21">
        <v>5.42</v>
      </c>
      <c r="Q22" s="22">
        <v>9.48</v>
      </c>
      <c r="R22" s="21">
        <v>22.88</v>
      </c>
      <c r="S22" s="22">
        <v>16.690000000000001</v>
      </c>
      <c r="T22" s="21">
        <v>31.01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21</v>
      </c>
      <c r="B23" s="107">
        <v>13.170999999999999</v>
      </c>
      <c r="C23" s="107">
        <v>12.087999999999999</v>
      </c>
      <c r="D23" s="107">
        <v>19.957999999999998</v>
      </c>
      <c r="E23" s="107">
        <v>32.073</v>
      </c>
      <c r="F23" s="107">
        <v>30.751000000000001</v>
      </c>
      <c r="G23" s="107">
        <v>28.806000000000001</v>
      </c>
      <c r="H23" s="103"/>
      <c r="I23" s="103"/>
      <c r="J23" s="103"/>
      <c r="K23" s="103"/>
      <c r="L23" s="18"/>
      <c r="M23" s="173"/>
      <c r="N23" s="4" t="s">
        <v>362</v>
      </c>
      <c r="O23" s="22">
        <v>3.32</v>
      </c>
      <c r="P23" s="21">
        <v>2.73</v>
      </c>
      <c r="Q23" s="22">
        <v>4.8</v>
      </c>
      <c r="R23" s="21">
        <v>5.54</v>
      </c>
      <c r="S23" s="22">
        <v>6.12</v>
      </c>
      <c r="T23" s="21">
        <v>2.2799999999999998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8"/>
      <c r="M24" s="173"/>
      <c r="N24" s="4" t="s">
        <v>363</v>
      </c>
      <c r="O24" s="22">
        <v>0.9</v>
      </c>
      <c r="P24" s="21">
        <v>0.84</v>
      </c>
      <c r="Q24" s="22">
        <v>0.9</v>
      </c>
      <c r="R24" s="21">
        <v>1.29</v>
      </c>
      <c r="S24" s="22">
        <v>1.24</v>
      </c>
      <c r="T24" s="21">
        <v>2.0099999999999998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22</v>
      </c>
      <c r="B25" s="107" t="s">
        <v>5451</v>
      </c>
      <c r="C25" s="107" t="s">
        <v>5452</v>
      </c>
      <c r="D25" s="107" t="s">
        <v>5453</v>
      </c>
      <c r="E25" s="107" t="s">
        <v>5454</v>
      </c>
      <c r="F25" s="107" t="s">
        <v>5455</v>
      </c>
      <c r="G25" s="107">
        <v>744.60900000000004</v>
      </c>
      <c r="H25" s="103"/>
      <c r="I25" s="103"/>
      <c r="J25" s="103"/>
      <c r="K25" s="103"/>
      <c r="L25" s="18"/>
      <c r="M25" s="173"/>
      <c r="N25" s="4" t="s">
        <v>364</v>
      </c>
      <c r="O25" s="22">
        <v>38.19</v>
      </c>
      <c r="P25" s="21">
        <v>47.75</v>
      </c>
      <c r="Q25" s="22">
        <v>41.28</v>
      </c>
      <c r="R25" s="21">
        <v>39.19</v>
      </c>
      <c r="S25" s="22">
        <v>44.76</v>
      </c>
      <c r="T25" s="21">
        <v>41.15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8"/>
      <c r="M26" s="173"/>
      <c r="N26" s="4" t="s">
        <v>365</v>
      </c>
      <c r="O26" s="22">
        <v>942.9</v>
      </c>
      <c r="P26" s="21">
        <v>917.46</v>
      </c>
      <c r="Q26" s="22">
        <v>885.01</v>
      </c>
      <c r="R26" s="21">
        <v>569.55999999999995</v>
      </c>
      <c r="S26" s="22">
        <v>462.67</v>
      </c>
      <c r="T26" s="21">
        <v>290.70999999999998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23</v>
      </c>
      <c r="B27" s="107" t="s">
        <v>5456</v>
      </c>
      <c r="C27" s="107" t="s">
        <v>5457</v>
      </c>
      <c r="D27" s="107" t="s">
        <v>5458</v>
      </c>
      <c r="E27" s="107" t="s">
        <v>5459</v>
      </c>
      <c r="F27" s="107" t="s">
        <v>5460</v>
      </c>
      <c r="G27" s="107">
        <v>936.33199999999999</v>
      </c>
      <c r="H27" s="103"/>
      <c r="I27" s="103"/>
      <c r="J27" s="103"/>
      <c r="K27" s="103"/>
      <c r="L27" s="18"/>
      <c r="M27" s="173"/>
      <c r="N27" s="4" t="s">
        <v>366</v>
      </c>
      <c r="O27" s="22">
        <v>3.99</v>
      </c>
      <c r="P27" s="21">
        <v>3.02</v>
      </c>
      <c r="Q27" s="22">
        <v>5.1100000000000003</v>
      </c>
      <c r="R27" s="21">
        <v>6.93</v>
      </c>
      <c r="S27" s="22">
        <v>5.62</v>
      </c>
      <c r="T27" s="21">
        <v>3.35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24</v>
      </c>
      <c r="B28" s="106" t="s">
        <v>5461</v>
      </c>
      <c r="C28" s="106" t="s">
        <v>5462</v>
      </c>
      <c r="D28" s="106" t="s">
        <v>5463</v>
      </c>
      <c r="E28" s="106">
        <v>947.48800000000006</v>
      </c>
      <c r="F28" s="106">
        <v>694.60400000000004</v>
      </c>
      <c r="G28" s="106">
        <v>542.63199999999995</v>
      </c>
      <c r="H28" s="101"/>
      <c r="I28" s="101"/>
      <c r="J28" s="101"/>
      <c r="K28" s="101"/>
      <c r="L28" s="18"/>
      <c r="M28" s="173"/>
      <c r="N28" s="4" t="s">
        <v>367</v>
      </c>
      <c r="O28" s="24">
        <v>112378.22</v>
      </c>
      <c r="P28" s="23">
        <v>103499.67</v>
      </c>
      <c r="Q28" s="24">
        <v>155984.28</v>
      </c>
      <c r="R28" s="23">
        <v>207256.61</v>
      </c>
      <c r="S28" s="24">
        <v>164229.85</v>
      </c>
      <c r="T28" s="23">
        <v>197259.82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>
        <v>977.66399999999999</v>
      </c>
      <c r="C29" s="105">
        <v>828.68100000000004</v>
      </c>
      <c r="D29" s="105">
        <v>784.40200000000004</v>
      </c>
      <c r="E29" s="105">
        <v>774.303</v>
      </c>
      <c r="F29" s="105">
        <v>606.83600000000001</v>
      </c>
      <c r="G29" s="105">
        <v>391.97</v>
      </c>
      <c r="H29" s="103"/>
      <c r="I29" s="103"/>
      <c r="J29" s="103"/>
      <c r="K29" s="103"/>
      <c r="L29" s="18"/>
      <c r="M29" s="173"/>
      <c r="N29" s="4" t="s">
        <v>368</v>
      </c>
      <c r="O29" s="22">
        <v>7.24</v>
      </c>
      <c r="P29" s="21">
        <v>6.15</v>
      </c>
      <c r="Q29" s="22">
        <v>8.86</v>
      </c>
      <c r="R29" s="21">
        <v>11.9</v>
      </c>
      <c r="S29" s="22">
        <v>9.57</v>
      </c>
      <c r="T29" s="21">
        <v>9.66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26</v>
      </c>
      <c r="B30" s="106">
        <v>7.0609999999999999</v>
      </c>
      <c r="C30" s="106">
        <v>34.345999999999997</v>
      </c>
      <c r="D30" s="106">
        <v>4.2279999999999998</v>
      </c>
      <c r="E30" s="106">
        <v>7.0289999999999999</v>
      </c>
      <c r="F30" s="106">
        <v>8.6270000000000007</v>
      </c>
      <c r="G30" s="106">
        <v>1.73</v>
      </c>
      <c r="H30" s="101"/>
      <c r="I30" s="101"/>
      <c r="J30" s="101"/>
      <c r="K30" s="101"/>
      <c r="L30" s="18"/>
      <c r="M30" s="173"/>
      <c r="N30" s="4" t="s">
        <v>369</v>
      </c>
      <c r="O30" s="22">
        <v>22.09</v>
      </c>
      <c r="P30" s="21">
        <v>32.369999999999997</v>
      </c>
      <c r="Q30" s="22">
        <v>22.21</v>
      </c>
      <c r="R30" s="21">
        <v>20.8</v>
      </c>
      <c r="S30" s="22">
        <v>26.9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3"/>
      <c r="I31" s="103"/>
      <c r="J31" s="103"/>
      <c r="K31" s="103"/>
      <c r="L31" s="18"/>
      <c r="M31" s="173"/>
      <c r="N31" s="4" t="s">
        <v>370</v>
      </c>
      <c r="O31" s="22">
        <v>1.74</v>
      </c>
      <c r="P31" s="21">
        <v>1.89</v>
      </c>
      <c r="Q31" s="22">
        <v>2.21</v>
      </c>
      <c r="R31" s="21">
        <v>4.8099999999999996</v>
      </c>
      <c r="S31" s="22">
        <v>4.5199999999999996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28</v>
      </c>
      <c r="B32" s="106">
        <v>5.3620000000000001</v>
      </c>
      <c r="C32" s="106">
        <v>48.174999999999997</v>
      </c>
      <c r="D32" s="106">
        <v>32.192999999999998</v>
      </c>
      <c r="E32" s="106">
        <v>0</v>
      </c>
      <c r="F32" s="106">
        <v>0</v>
      </c>
      <c r="G32" s="106">
        <v>0</v>
      </c>
      <c r="H32" s="101"/>
      <c r="I32" s="101"/>
      <c r="J32" s="101"/>
      <c r="K32" s="101"/>
      <c r="L32" s="18"/>
      <c r="M32" s="173"/>
      <c r="N32" s="4" t="s">
        <v>371</v>
      </c>
      <c r="O32" s="22">
        <v>8.58</v>
      </c>
      <c r="P32" s="21">
        <v>14.02</v>
      </c>
      <c r="Q32" s="22">
        <v>13.6</v>
      </c>
      <c r="R32" s="21">
        <v>15.7</v>
      </c>
      <c r="S32" s="22">
        <v>19.8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8"/>
      <c r="M33" s="173"/>
      <c r="N33" s="4" t="s">
        <v>372</v>
      </c>
      <c r="O33" s="22">
        <v>19.48</v>
      </c>
      <c r="P33" s="21">
        <v>27.32</v>
      </c>
      <c r="Q33" s="22">
        <v>20</v>
      </c>
      <c r="R33" s="21">
        <v>20.52</v>
      </c>
      <c r="S33" s="22">
        <v>26.68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29</v>
      </c>
      <c r="B34" s="104" t="s">
        <v>5464</v>
      </c>
      <c r="C34" s="104" t="s">
        <v>5465</v>
      </c>
      <c r="D34" s="104" t="s">
        <v>5466</v>
      </c>
      <c r="E34" s="104" t="s">
        <v>5467</v>
      </c>
      <c r="F34" s="104" t="s">
        <v>5468</v>
      </c>
      <c r="G34" s="104" t="s">
        <v>5469</v>
      </c>
      <c r="H34" s="101"/>
      <c r="I34" s="101"/>
      <c r="J34" s="101"/>
      <c r="K34" s="101"/>
      <c r="L34" s="18"/>
      <c r="M34" s="173"/>
      <c r="N34" s="4" t="s">
        <v>373</v>
      </c>
      <c r="O34" s="22">
        <v>2.0699999999999998</v>
      </c>
      <c r="P34" s="21">
        <v>2.29</v>
      </c>
      <c r="Q34" s="22">
        <v>2.8</v>
      </c>
      <c r="R34" s="21">
        <v>6.06</v>
      </c>
      <c r="S34" s="22">
        <v>6.16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30</v>
      </c>
      <c r="B35" s="107" t="s">
        <v>5470</v>
      </c>
      <c r="C35" s="107" t="s">
        <v>5471</v>
      </c>
      <c r="D35" s="107" t="s">
        <v>5472</v>
      </c>
      <c r="E35" s="107" t="s">
        <v>5473</v>
      </c>
      <c r="F35" s="107" t="s">
        <v>5474</v>
      </c>
      <c r="G35" s="107" t="s">
        <v>5475</v>
      </c>
      <c r="H35" s="103"/>
      <c r="I35" s="103"/>
      <c r="J35" s="103"/>
      <c r="K35" s="103"/>
      <c r="L35" s="18"/>
      <c r="M35" s="173"/>
      <c r="N35" s="4" t="s">
        <v>374</v>
      </c>
      <c r="O35" s="24">
        <v>1636</v>
      </c>
      <c r="P35" s="23">
        <v>1721</v>
      </c>
      <c r="Q35" s="24">
        <v>1938</v>
      </c>
      <c r="R35" s="23">
        <v>2704</v>
      </c>
      <c r="S35" s="24">
        <v>2065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8"/>
      <c r="M36" s="173"/>
      <c r="N36" s="4" t="s">
        <v>375</v>
      </c>
      <c r="O36" s="22">
        <v>0.81</v>
      </c>
      <c r="P36" s="21">
        <v>0.85</v>
      </c>
      <c r="Q36" s="22">
        <v>0.82</v>
      </c>
      <c r="R36" s="21">
        <v>0.73</v>
      </c>
      <c r="S36" s="22">
        <v>0.8</v>
      </c>
      <c r="T36" s="21">
        <v>0.59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8"/>
      <c r="M37" s="173"/>
      <c r="N37" s="4" t="s">
        <v>376</v>
      </c>
      <c r="O37" s="22">
        <v>6.52</v>
      </c>
      <c r="P37" s="21">
        <v>16.399999999999999</v>
      </c>
      <c r="Q37" s="22">
        <v>142.96</v>
      </c>
      <c r="R37" s="21" t="e">
        <v>#N/A</v>
      </c>
      <c r="S37" s="22" t="e">
        <v>#N/A</v>
      </c>
      <c r="T37" s="21">
        <v>6.44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8"/>
      <c r="M38" s="173"/>
      <c r="N38" s="4" t="s">
        <v>377</v>
      </c>
      <c r="O38" s="22">
        <v>75.33</v>
      </c>
      <c r="P38" s="21">
        <v>47.08</v>
      </c>
      <c r="Q38" s="22">
        <v>54.11</v>
      </c>
      <c r="R38" s="21">
        <v>80.150000000000006</v>
      </c>
      <c r="S38" s="22">
        <v>100</v>
      </c>
      <c r="T38" s="21">
        <v>100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32</v>
      </c>
      <c r="B39" s="107" t="s">
        <v>5476</v>
      </c>
      <c r="C39" s="107" t="s">
        <v>5477</v>
      </c>
      <c r="D39" s="107" t="s">
        <v>5478</v>
      </c>
      <c r="E39" s="107" t="s">
        <v>5479</v>
      </c>
      <c r="F39" s="107" t="s">
        <v>5480</v>
      </c>
      <c r="G39" s="107">
        <v>260.06700000000001</v>
      </c>
      <c r="H39" s="103"/>
      <c r="I39" s="103"/>
      <c r="J39" s="103"/>
      <c r="K39" s="103"/>
      <c r="L39" s="18"/>
      <c r="M39" s="173"/>
      <c r="N39" s="4" t="s">
        <v>378</v>
      </c>
      <c r="O39" s="22">
        <v>9.68</v>
      </c>
      <c r="P39" s="21">
        <v>7.97</v>
      </c>
      <c r="Q39" s="22">
        <v>11.81</v>
      </c>
      <c r="R39" s="21">
        <v>18.04</v>
      </c>
      <c r="S39" s="22">
        <v>13.61</v>
      </c>
      <c r="T39" s="21">
        <v>15.7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33</v>
      </c>
      <c r="B40" s="106" t="s">
        <v>5481</v>
      </c>
      <c r="C40" s="106" t="s">
        <v>5482</v>
      </c>
      <c r="D40" s="106" t="s">
        <v>5482</v>
      </c>
      <c r="E40" s="106">
        <v>712.70399999999995</v>
      </c>
      <c r="F40" s="106">
        <v>712.70399999999995</v>
      </c>
      <c r="G40" s="106">
        <v>142.5</v>
      </c>
      <c r="H40" s="101"/>
      <c r="I40" s="101"/>
      <c r="J40" s="101"/>
      <c r="K40" s="101"/>
      <c r="L40" s="18"/>
      <c r="M40" s="173"/>
      <c r="N40" s="4" t="s">
        <v>379</v>
      </c>
      <c r="O40" s="22">
        <v>8.76</v>
      </c>
      <c r="P40" s="21">
        <v>6.71</v>
      </c>
      <c r="Q40" s="22">
        <v>10.57</v>
      </c>
      <c r="R40" s="21">
        <v>23.23</v>
      </c>
      <c r="S40" s="22">
        <v>16.899999999999999</v>
      </c>
      <c r="T40" s="21">
        <v>31.49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3"/>
      <c r="I41" s="103"/>
      <c r="J41" s="103"/>
      <c r="K41" s="103"/>
      <c r="L41" s="18"/>
      <c r="M41" s="173"/>
      <c r="N41" s="4" t="s">
        <v>380</v>
      </c>
      <c r="O41" s="22">
        <v>1.34</v>
      </c>
      <c r="P41" s="21">
        <v>1.3</v>
      </c>
      <c r="Q41" s="22">
        <v>1.33</v>
      </c>
      <c r="R41" s="21">
        <v>1.52</v>
      </c>
      <c r="S41" s="22">
        <v>1.42</v>
      </c>
      <c r="T41" s="21">
        <v>1.63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35</v>
      </c>
      <c r="B42" s="106">
        <v>13.747</v>
      </c>
      <c r="C42" s="106">
        <v>17.722999999999999</v>
      </c>
      <c r="D42" s="106">
        <v>8.7789999999999999</v>
      </c>
      <c r="E42" s="106">
        <v>2.7730000000000001</v>
      </c>
      <c r="F42" s="106">
        <v>0</v>
      </c>
      <c r="G42" s="106">
        <v>0</v>
      </c>
      <c r="H42" s="101"/>
      <c r="I42" s="101"/>
      <c r="J42" s="101"/>
      <c r="K42" s="101"/>
      <c r="L42" s="18"/>
      <c r="M42" s="173"/>
      <c r="N42" s="4" t="s">
        <v>381</v>
      </c>
      <c r="O42" s="22">
        <v>3.94</v>
      </c>
      <c r="P42" s="21">
        <v>6.58</v>
      </c>
      <c r="Q42" s="22">
        <v>4.71</v>
      </c>
      <c r="R42" s="21">
        <v>4.63</v>
      </c>
      <c r="S42" s="22">
        <v>6.05</v>
      </c>
      <c r="T42" s="21">
        <v>8.75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>
        <v>892.96900000000005</v>
      </c>
      <c r="C43" s="105">
        <v>725.45899999999995</v>
      </c>
      <c r="D43" s="105">
        <v>652.32600000000002</v>
      </c>
      <c r="E43" s="105">
        <v>521.59699999999998</v>
      </c>
      <c r="F43" s="105">
        <v>291.58199999999999</v>
      </c>
      <c r="G43" s="105">
        <v>117.56699999999999</v>
      </c>
      <c r="H43" s="103"/>
      <c r="I43" s="103"/>
      <c r="J43" s="103"/>
      <c r="K43" s="103"/>
      <c r="L43" s="18"/>
      <c r="M43" s="173"/>
      <c r="N43" s="4" t="s">
        <v>382</v>
      </c>
      <c r="O43" s="24">
        <v>1551181.95</v>
      </c>
      <c r="P43" s="23">
        <v>1684028.35</v>
      </c>
      <c r="Q43" s="24">
        <v>1761241.18</v>
      </c>
      <c r="R43" s="23">
        <v>1741244.02</v>
      </c>
      <c r="S43" s="24">
        <v>1715439.27</v>
      </c>
      <c r="T43" s="23">
        <v>2041959.06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8"/>
      <c r="M44" s="173"/>
      <c r="N44" s="4" t="s">
        <v>383</v>
      </c>
      <c r="O44" s="22">
        <v>6.19</v>
      </c>
      <c r="P44" s="21">
        <v>4.3899999999999997</v>
      </c>
      <c r="Q44" s="22">
        <v>7.53</v>
      </c>
      <c r="R44" s="21">
        <v>14.1</v>
      </c>
      <c r="S44" s="22">
        <v>9.92</v>
      </c>
      <c r="T44" s="21">
        <v>8.07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7.5010000000000003</v>
      </c>
      <c r="D45" s="107">
        <v>7.5010000000000003</v>
      </c>
      <c r="E45" s="107">
        <v>7.5010000000000003</v>
      </c>
      <c r="F45" s="107">
        <v>7.5010000000000003</v>
      </c>
      <c r="G45" s="107">
        <v>230.73400000000001</v>
      </c>
      <c r="H45" s="103"/>
      <c r="I45" s="103"/>
      <c r="J45" s="103"/>
      <c r="K45" s="103"/>
      <c r="L45" s="18"/>
      <c r="M45" s="173"/>
      <c r="N45" s="4" t="s">
        <v>384</v>
      </c>
      <c r="O45" s="22">
        <v>7.59</v>
      </c>
      <c r="P45" s="21">
        <v>9.43</v>
      </c>
      <c r="Q45" s="22">
        <v>9.35</v>
      </c>
      <c r="R45" s="21">
        <v>10.29</v>
      </c>
      <c r="S45" s="22">
        <v>13.08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1"/>
      <c r="I46" s="101"/>
      <c r="J46" s="101"/>
      <c r="K46" s="101"/>
      <c r="L46" s="18"/>
      <c r="M46" s="173"/>
      <c r="N46" s="4" t="s">
        <v>385</v>
      </c>
      <c r="O46" s="22">
        <v>10.96</v>
      </c>
      <c r="P46" s="21">
        <v>13.85</v>
      </c>
      <c r="Q46" s="22">
        <v>12.04</v>
      </c>
      <c r="R46" s="21">
        <v>12.06</v>
      </c>
      <c r="S46" s="22">
        <v>15.7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223.233</v>
      </c>
      <c r="H47" s="103"/>
      <c r="I47" s="103"/>
      <c r="J47" s="103"/>
      <c r="K47" s="103"/>
      <c r="L47" s="18"/>
      <c r="M47" s="173"/>
      <c r="N47" s="4" t="s">
        <v>386</v>
      </c>
      <c r="O47" s="22">
        <v>608.80999999999995</v>
      </c>
      <c r="P47" s="21">
        <v>126.59</v>
      </c>
      <c r="Q47" s="24">
        <v>1158.02</v>
      </c>
      <c r="R47" s="21">
        <v>846.56</v>
      </c>
      <c r="S47" s="22">
        <v>526.75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7.5010000000000003</v>
      </c>
      <c r="D48" s="106">
        <v>7.5010000000000003</v>
      </c>
      <c r="E48" s="106">
        <v>7.5010000000000003</v>
      </c>
      <c r="F48" s="106">
        <v>7.5010000000000003</v>
      </c>
      <c r="G48" s="106">
        <v>7.5010000000000003</v>
      </c>
      <c r="H48" s="101"/>
      <c r="I48" s="101"/>
      <c r="J48" s="101"/>
      <c r="K48" s="101"/>
      <c r="L48" s="18"/>
      <c r="M48" s="173"/>
      <c r="N48" s="4" t="s">
        <v>387</v>
      </c>
      <c r="O48" s="22">
        <v>6.54</v>
      </c>
      <c r="P48" s="21">
        <v>32.159999999999997</v>
      </c>
      <c r="Q48" s="22">
        <v>285.93</v>
      </c>
      <c r="R48" s="21" t="e">
        <v>#N/A</v>
      </c>
      <c r="S48" s="22">
        <v>0.73</v>
      </c>
      <c r="T48" s="21">
        <v>12.87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8"/>
      <c r="M49" s="173"/>
      <c r="N49" s="4" t="s">
        <v>388</v>
      </c>
      <c r="O49" s="22">
        <v>9.81</v>
      </c>
      <c r="P49" s="21">
        <v>8.5</v>
      </c>
      <c r="Q49" s="22">
        <v>13.16</v>
      </c>
      <c r="R49" s="21">
        <v>20.3</v>
      </c>
      <c r="S49" s="22">
        <v>15.94</v>
      </c>
      <c r="T49" s="21">
        <v>31.41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41</v>
      </c>
      <c r="B50" s="104">
        <v>8.3580000000000005</v>
      </c>
      <c r="C50" s="104">
        <v>9.1489999999999991</v>
      </c>
      <c r="D50" s="104">
        <v>9.2509999999999994</v>
      </c>
      <c r="E50" s="104">
        <v>8.8070000000000004</v>
      </c>
      <c r="F50" s="104">
        <v>6.37</v>
      </c>
      <c r="G50" s="104">
        <v>6.32</v>
      </c>
      <c r="H50" s="101"/>
      <c r="I50" s="101"/>
      <c r="J50" s="101"/>
      <c r="K50" s="101"/>
      <c r="L50" s="18"/>
      <c r="M50" s="173"/>
      <c r="N50" s="4" t="s">
        <v>389</v>
      </c>
      <c r="O50" s="22">
        <v>9.07</v>
      </c>
      <c r="P50" s="21">
        <v>6.83</v>
      </c>
      <c r="Q50" s="22">
        <v>13.57</v>
      </c>
      <c r="R50" s="21">
        <v>25.65</v>
      </c>
      <c r="S50" s="22">
        <v>26.85</v>
      </c>
      <c r="T50" s="21">
        <v>62.98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8"/>
      <c r="M51" s="173"/>
      <c r="N51" s="4" t="s">
        <v>390</v>
      </c>
      <c r="O51" s="22">
        <v>8.8800000000000008</v>
      </c>
      <c r="P51" s="21">
        <v>7.66</v>
      </c>
      <c r="Q51" s="22">
        <v>12.47</v>
      </c>
      <c r="R51" s="21">
        <v>20.16</v>
      </c>
      <c r="S51" s="22">
        <v>15.85</v>
      </c>
      <c r="T51" s="21">
        <v>31.3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42</v>
      </c>
      <c r="B52" s="104" t="s">
        <v>5483</v>
      </c>
      <c r="C52" s="104" t="s">
        <v>5484</v>
      </c>
      <c r="D52" s="104" t="s">
        <v>5485</v>
      </c>
      <c r="E52" s="104" t="s">
        <v>5486</v>
      </c>
      <c r="F52" s="104" t="s">
        <v>5487</v>
      </c>
      <c r="G52" s="104">
        <v>497.12099999999998</v>
      </c>
      <c r="H52" s="101"/>
      <c r="I52" s="101"/>
      <c r="J52" s="101"/>
      <c r="K52" s="101"/>
      <c r="L52" s="18"/>
      <c r="M52" s="173"/>
      <c r="N52" s="4" t="s">
        <v>391</v>
      </c>
      <c r="O52" s="22">
        <v>7.59</v>
      </c>
      <c r="P52" s="21">
        <v>5.59</v>
      </c>
      <c r="Q52" s="22">
        <v>12.33</v>
      </c>
      <c r="R52" s="21">
        <v>25.29</v>
      </c>
      <c r="S52" s="22">
        <v>26.49</v>
      </c>
      <c r="T52" s="21">
        <v>62.02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8"/>
      <c r="M53" s="173"/>
      <c r="N53" s="40" t="s">
        <v>394</v>
      </c>
      <c r="O53" s="58">
        <f>B86</f>
        <v>261.637</v>
      </c>
      <c r="P53" s="58">
        <f t="shared" ref="P53:X53" si="0">C86</f>
        <v>252.637</v>
      </c>
      <c r="Q53" s="58">
        <f t="shared" si="0"/>
        <v>244.53299999999999</v>
      </c>
      <c r="R53" s="58">
        <f t="shared" si="0"/>
        <v>219.875</v>
      </c>
      <c r="S53" s="58">
        <f t="shared" si="0"/>
        <v>171</v>
      </c>
      <c r="T53" s="58">
        <f t="shared" si="0"/>
        <v>171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8"/>
      <c r="M54" s="173"/>
      <c r="N54" s="41" t="s">
        <v>395</v>
      </c>
      <c r="O54" s="42">
        <f>O53*O7/100</f>
        <v>2458.6552164000004</v>
      </c>
      <c r="P54" s="43">
        <f t="shared" ref="P54:X54" si="1">P53*P7/100</f>
        <v>2301.1946419000001</v>
      </c>
      <c r="Q54" s="42">
        <f t="shared" si="1"/>
        <v>2147.9289653999999</v>
      </c>
      <c r="R54" s="43">
        <f t="shared" si="1"/>
        <v>1236.0273124999999</v>
      </c>
      <c r="S54" s="42">
        <f t="shared" si="1"/>
        <v>780.39269999999999</v>
      </c>
      <c r="T54" s="43">
        <f t="shared" si="1"/>
        <v>260.07389999999998</v>
      </c>
      <c r="U54" s="42" t="e">
        <f t="shared" si="1"/>
        <v>#N/A</v>
      </c>
      <c r="V54" s="43" t="e">
        <f t="shared" si="1"/>
        <v>#N/A</v>
      </c>
      <c r="W54" s="42" t="e">
        <f t="shared" si="1"/>
        <v>#N/A</v>
      </c>
      <c r="X54" s="43" t="e">
        <f t="shared" si="1"/>
        <v>#N/A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8"/>
      <c r="M55" s="173"/>
      <c r="N55" s="41" t="s">
        <v>396</v>
      </c>
      <c r="O55" s="42">
        <f t="shared" ref="O55:X55" si="2">O53*O8/100</f>
        <v>498.99408640000001</v>
      </c>
      <c r="P55" s="43">
        <f t="shared" si="2"/>
        <v>310.18770860000001</v>
      </c>
      <c r="Q55" s="42">
        <f t="shared" si="2"/>
        <v>348.58179150000001</v>
      </c>
      <c r="R55" s="43">
        <f t="shared" si="2"/>
        <v>378.66872499999999</v>
      </c>
      <c r="S55" s="42">
        <f t="shared" si="2"/>
        <v>178.37010000000001</v>
      </c>
      <c r="T55" s="43">
        <f t="shared" si="2"/>
        <v>129.31020000000001</v>
      </c>
      <c r="U55" s="42" t="e">
        <f t="shared" si="2"/>
        <v>#N/A</v>
      </c>
      <c r="V55" s="43" t="e">
        <f t="shared" si="2"/>
        <v>#N/A</v>
      </c>
      <c r="W55" s="42" t="e">
        <f t="shared" si="2"/>
        <v>#N/A</v>
      </c>
      <c r="X55" s="43" t="e">
        <f t="shared" si="2"/>
        <v>#N/A</v>
      </c>
    </row>
    <row r="56" spans="1:24" ht="19.899999999999999" customHeight="1" x14ac:dyDescent="0.25">
      <c r="A56" s="6" t="s">
        <v>44</v>
      </c>
      <c r="B56" s="104" t="s">
        <v>5488</v>
      </c>
      <c r="C56" s="104" t="s">
        <v>5489</v>
      </c>
      <c r="D56" s="104">
        <v>877.88300000000004</v>
      </c>
      <c r="E56" s="104">
        <v>785.21</v>
      </c>
      <c r="F56" s="104">
        <v>692.53300000000002</v>
      </c>
      <c r="G56" s="104">
        <v>518.16800000000001</v>
      </c>
      <c r="H56" s="101"/>
      <c r="I56" s="101"/>
      <c r="J56" s="101"/>
      <c r="K56" s="101"/>
      <c r="L56" s="18"/>
      <c r="M56" s="173"/>
      <c r="N56" s="44" t="s">
        <v>397</v>
      </c>
      <c r="O56" s="45">
        <f>B132/100</f>
        <v>0</v>
      </c>
      <c r="P56" s="45">
        <f t="shared" ref="P56:X56" si="3">C132/100</f>
        <v>0</v>
      </c>
      <c r="Q56" s="45">
        <f t="shared" si="3"/>
        <v>0</v>
      </c>
      <c r="R56" s="45">
        <f t="shared" si="3"/>
        <v>0</v>
      </c>
      <c r="S56" s="45">
        <f t="shared" si="3"/>
        <v>0</v>
      </c>
      <c r="T56" s="45">
        <f t="shared" si="3"/>
        <v>0</v>
      </c>
      <c r="U56" s="45">
        <f t="shared" si="3"/>
        <v>0</v>
      </c>
      <c r="V56" s="45">
        <f t="shared" si="3"/>
        <v>0</v>
      </c>
      <c r="W56" s="45">
        <f t="shared" si="3"/>
        <v>0</v>
      </c>
      <c r="X56" s="45">
        <f t="shared" si="3"/>
        <v>0</v>
      </c>
    </row>
    <row r="57" spans="1:24" ht="19.899999999999999" customHeight="1" x14ac:dyDescent="0.25">
      <c r="A57" s="8" t="s">
        <v>45</v>
      </c>
      <c r="B57" s="105">
        <v>246.059</v>
      </c>
      <c r="C57" s="105">
        <v>207.65299999999999</v>
      </c>
      <c r="D57" s="105">
        <v>161.71100000000001</v>
      </c>
      <c r="E57" s="105">
        <v>83.751000000000005</v>
      </c>
      <c r="F57" s="105">
        <v>60.993000000000002</v>
      </c>
      <c r="G57" s="105">
        <v>43.603000000000002</v>
      </c>
      <c r="H57" s="103"/>
      <c r="I57" s="103"/>
      <c r="J57" s="103"/>
      <c r="K57" s="103"/>
      <c r="L57" s="18"/>
      <c r="M57" s="173"/>
      <c r="N57" s="41" t="s">
        <v>398</v>
      </c>
      <c r="O57" s="46" t="e">
        <f>(B30+B29+B28)-(B66+B69)</f>
        <v>#VALUE!</v>
      </c>
      <c r="P57" s="46" t="e">
        <f t="shared" ref="P57:X57" si="4">(C30+C29+C28)-(C66+C69)</f>
        <v>#VALUE!</v>
      </c>
      <c r="Q57" s="46" t="e">
        <f t="shared" si="4"/>
        <v>#VALUE!</v>
      </c>
      <c r="R57" s="46">
        <f t="shared" si="4"/>
        <v>721.60100000000011</v>
      </c>
      <c r="S57" s="46">
        <f t="shared" si="4"/>
        <v>572.61400000000003</v>
      </c>
      <c r="T57" s="46">
        <f t="shared" si="4"/>
        <v>300.36399999999992</v>
      </c>
      <c r="U57" s="46">
        <f t="shared" si="4"/>
        <v>0</v>
      </c>
      <c r="V57" s="46">
        <f t="shared" si="4"/>
        <v>0</v>
      </c>
      <c r="W57" s="46">
        <f t="shared" si="4"/>
        <v>0</v>
      </c>
      <c r="X57" s="46">
        <f t="shared" si="4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1"/>
      <c r="I58" s="101"/>
      <c r="J58" s="101"/>
      <c r="K58" s="101"/>
      <c r="L58" s="18"/>
      <c r="M58" s="173"/>
      <c r="N58" s="41" t="s">
        <v>399</v>
      </c>
      <c r="O58" s="46" t="str">
        <f>B20</f>
        <v>1,831,270</v>
      </c>
      <c r="P58" s="46" t="str">
        <f t="shared" ref="P58:X58" si="5">C20</f>
        <v>1,776,614</v>
      </c>
      <c r="Q58" s="46" t="str">
        <f t="shared" si="5"/>
        <v>1,460,493</v>
      </c>
      <c r="R58" s="46">
        <f t="shared" si="5"/>
        <v>974.64200000000005</v>
      </c>
      <c r="S58" s="46">
        <f t="shared" si="5"/>
        <v>785.46199999999999</v>
      </c>
      <c r="T58" s="46">
        <f t="shared" si="5"/>
        <v>529.15200000000004</v>
      </c>
      <c r="U58" s="46">
        <f t="shared" si="5"/>
        <v>0</v>
      </c>
      <c r="V58" s="46">
        <f t="shared" si="5"/>
        <v>0</v>
      </c>
      <c r="W58" s="46">
        <f t="shared" si="5"/>
        <v>0</v>
      </c>
      <c r="X58" s="46">
        <f t="shared" si="5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3"/>
      <c r="I59" s="103"/>
      <c r="J59" s="103"/>
      <c r="K59" s="103"/>
      <c r="L59" s="18"/>
      <c r="M59" s="173"/>
      <c r="N59" s="44" t="s">
        <v>400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>
        <f t="shared" si="6"/>
        <v>1696.2430000000002</v>
      </c>
      <c r="S59" s="47">
        <f t="shared" si="6"/>
        <v>1358.076</v>
      </c>
      <c r="T59" s="48">
        <f t="shared" si="6"/>
        <v>829.51599999999996</v>
      </c>
      <c r="U59" s="47">
        <f t="shared" si="6"/>
        <v>0</v>
      </c>
      <c r="V59" s="48">
        <f t="shared" si="6"/>
        <v>0</v>
      </c>
      <c r="W59" s="47">
        <f t="shared" si="6"/>
        <v>0</v>
      </c>
      <c r="X59" s="48">
        <f t="shared" si="6"/>
        <v>0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1"/>
      <c r="I60" s="101"/>
      <c r="J60" s="101"/>
      <c r="K60" s="101"/>
      <c r="L60" s="18"/>
      <c r="M60" s="173"/>
      <c r="N60" s="41" t="s">
        <v>401</v>
      </c>
      <c r="O60" s="46">
        <f>B143</f>
        <v>53.131999999999998</v>
      </c>
      <c r="P60" s="46">
        <f t="shared" ref="P60:X60" si="7">C143</f>
        <v>60.942999999999998</v>
      </c>
      <c r="Q60" s="46">
        <f t="shared" si="7"/>
        <v>49.884999999999998</v>
      </c>
      <c r="R60" s="46">
        <f t="shared" si="7"/>
        <v>46.470999999999997</v>
      </c>
      <c r="S60" s="46">
        <f t="shared" si="7"/>
        <v>28.207000000000001</v>
      </c>
      <c r="T60" s="46">
        <f t="shared" si="7"/>
        <v>18.478999999999999</v>
      </c>
      <c r="U60" s="46">
        <f t="shared" si="7"/>
        <v>0</v>
      </c>
      <c r="V60" s="46">
        <f t="shared" si="7"/>
        <v>0</v>
      </c>
      <c r="W60" s="46">
        <f t="shared" si="7"/>
        <v>0</v>
      </c>
      <c r="X60" s="46">
        <f t="shared" si="7"/>
        <v>0</v>
      </c>
    </row>
    <row r="61" spans="1:24" ht="19.899999999999999" customHeight="1" x14ac:dyDescent="0.25">
      <c r="A61" s="8" t="s">
        <v>49</v>
      </c>
      <c r="B61" s="105">
        <v>753.45399999999995</v>
      </c>
      <c r="C61" s="105">
        <v>974.93299999999999</v>
      </c>
      <c r="D61" s="105">
        <v>700.40700000000004</v>
      </c>
      <c r="E61" s="105">
        <v>687.23099999999999</v>
      </c>
      <c r="F61" s="105">
        <v>621.77300000000002</v>
      </c>
      <c r="G61" s="105">
        <v>465.43400000000003</v>
      </c>
      <c r="H61" s="103"/>
      <c r="I61" s="103"/>
      <c r="J61" s="103"/>
      <c r="K61" s="103"/>
      <c r="L61" s="18"/>
      <c r="M61" s="173"/>
      <c r="N61" s="41" t="s">
        <v>402</v>
      </c>
      <c r="O61" s="49" t="e">
        <f>B162/B160</f>
        <v>#DIV/0!</v>
      </c>
      <c r="P61" s="49" t="e">
        <f t="shared" ref="P61:X61" si="8">C162/C160</f>
        <v>#DIV/0!</v>
      </c>
      <c r="Q61" s="49" t="e">
        <f t="shared" si="8"/>
        <v>#DIV/0!</v>
      </c>
      <c r="R61" s="49" t="e">
        <f t="shared" si="8"/>
        <v>#DIV/0!</v>
      </c>
      <c r="S61" s="49" t="e">
        <f t="shared" si="8"/>
        <v>#DIV/0!</v>
      </c>
      <c r="T61" s="49" t="e">
        <f t="shared" si="8"/>
        <v>#DIV/0!</v>
      </c>
      <c r="U61" s="49" t="e">
        <f t="shared" si="8"/>
        <v>#DIV/0!</v>
      </c>
      <c r="V61" s="49" t="e">
        <f t="shared" si="8"/>
        <v>#DIV/0!</v>
      </c>
      <c r="W61" s="49" t="e">
        <f t="shared" si="8"/>
        <v>#DIV/0!</v>
      </c>
      <c r="X61" s="49" t="e">
        <f t="shared" si="8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8"/>
      <c r="M62" s="173"/>
      <c r="N62" s="41" t="s">
        <v>403</v>
      </c>
      <c r="O62" s="46">
        <f>B151</f>
        <v>0</v>
      </c>
      <c r="P62" s="46">
        <f t="shared" ref="P62:X62" si="9">C151</f>
        <v>0</v>
      </c>
      <c r="Q62" s="46">
        <f t="shared" si="9"/>
        <v>0</v>
      </c>
      <c r="R62" s="46">
        <f t="shared" si="9"/>
        <v>0</v>
      </c>
      <c r="S62" s="46">
        <f t="shared" si="9"/>
        <v>0</v>
      </c>
      <c r="T62" s="46">
        <f t="shared" si="9"/>
        <v>0</v>
      </c>
      <c r="U62" s="46">
        <f t="shared" si="9"/>
        <v>0</v>
      </c>
      <c r="V62" s="46">
        <f t="shared" si="9"/>
        <v>0</v>
      </c>
      <c r="W62" s="46">
        <f t="shared" si="9"/>
        <v>0</v>
      </c>
      <c r="X62" s="46">
        <f t="shared" si="9"/>
        <v>0</v>
      </c>
    </row>
    <row r="63" spans="1:24" ht="19.899999999999999" customHeight="1" x14ac:dyDescent="0.25">
      <c r="A63" s="8" t="s">
        <v>50</v>
      </c>
      <c r="B63" s="107">
        <v>17.027999999999999</v>
      </c>
      <c r="C63" s="107">
        <v>16.25</v>
      </c>
      <c r="D63" s="107">
        <v>15.765000000000001</v>
      </c>
      <c r="E63" s="107">
        <v>14.228</v>
      </c>
      <c r="F63" s="107">
        <v>9.7669999999999995</v>
      </c>
      <c r="G63" s="107">
        <v>9.1310000000000002</v>
      </c>
      <c r="H63" s="103"/>
      <c r="I63" s="103"/>
      <c r="J63" s="103"/>
      <c r="K63" s="103"/>
      <c r="L63" s="18"/>
      <c r="M63" s="173"/>
      <c r="N63" s="44" t="s">
        <v>404</v>
      </c>
      <c r="O63" s="50" t="e">
        <f>O62*(1-O61)</f>
        <v>#DIV/0!</v>
      </c>
      <c r="P63" s="48" t="e">
        <f t="shared" ref="P63:X63" si="10">P62*(1-P61)</f>
        <v>#DIV/0!</v>
      </c>
      <c r="Q63" s="50" t="e">
        <f t="shared" si="10"/>
        <v>#DIV/0!</v>
      </c>
      <c r="R63" s="48" t="e">
        <f t="shared" si="10"/>
        <v>#DIV/0!</v>
      </c>
      <c r="S63" s="50" t="e">
        <f t="shared" si="10"/>
        <v>#DIV/0!</v>
      </c>
      <c r="T63" s="48" t="e">
        <f t="shared" si="10"/>
        <v>#DIV/0!</v>
      </c>
      <c r="U63" s="50" t="e">
        <f t="shared" si="10"/>
        <v>#DIV/0!</v>
      </c>
      <c r="V63" s="48" t="e">
        <f t="shared" si="10"/>
        <v>#DIV/0!</v>
      </c>
      <c r="W63" s="50" t="e">
        <f t="shared" si="10"/>
        <v>#DIV/0!</v>
      </c>
      <c r="X63" s="48" t="e">
        <f t="shared" si="10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8"/>
      <c r="M64" s="173"/>
      <c r="N64" s="51" t="s">
        <v>405</v>
      </c>
      <c r="O64" s="52" t="e">
        <f>(O63+O60)-(O59-P59+O60)</f>
        <v>#DIV/0!</v>
      </c>
      <c r="P64" s="53" t="e">
        <f t="shared" ref="P64:V64" si="11">(P63+P60)-(P59-Q59+P60)</f>
        <v>#DIV/0!</v>
      </c>
      <c r="Q64" s="52" t="e">
        <f t="shared" si="11"/>
        <v>#DIV/0!</v>
      </c>
      <c r="R64" s="53" t="e">
        <f t="shared" si="11"/>
        <v>#DIV/0!</v>
      </c>
      <c r="S64" s="52" t="e">
        <f t="shared" si="11"/>
        <v>#DIV/0!</v>
      </c>
      <c r="T64" s="53" t="e">
        <f t="shared" si="11"/>
        <v>#DIV/0!</v>
      </c>
      <c r="U64" s="52" t="e">
        <f t="shared" si="11"/>
        <v>#DIV/0!</v>
      </c>
      <c r="V64" s="53" t="e">
        <f t="shared" si="11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 t="s">
        <v>5490</v>
      </c>
      <c r="C65" s="107" t="s">
        <v>5491</v>
      </c>
      <c r="D65" s="107">
        <v>996.34100000000001</v>
      </c>
      <c r="E65" s="107" t="s">
        <v>5492</v>
      </c>
      <c r="F65" s="107">
        <v>767.27300000000002</v>
      </c>
      <c r="G65" s="107">
        <v>665.65200000000004</v>
      </c>
      <c r="H65" s="103"/>
      <c r="I65" s="103"/>
      <c r="J65" s="103"/>
      <c r="K65" s="103"/>
      <c r="L65" s="18"/>
      <c r="M65" s="173"/>
      <c r="N65" s="54" t="s">
        <v>406</v>
      </c>
      <c r="O65" s="55" t="e">
        <f>O64/O55</f>
        <v>#DIV/0!</v>
      </c>
      <c r="P65" s="56" t="e">
        <f>P64/P55</f>
        <v>#DIV/0!</v>
      </c>
      <c r="Q65" s="57" t="e">
        <f t="shared" ref="Q65:X65" si="12">Q64/Q55</f>
        <v>#DIV/0!</v>
      </c>
      <c r="R65" s="56" t="e">
        <f t="shared" si="12"/>
        <v>#DIV/0!</v>
      </c>
      <c r="S65" s="57" t="e">
        <f t="shared" si="12"/>
        <v>#DIV/0!</v>
      </c>
      <c r="T65" s="56" t="e">
        <f t="shared" si="12"/>
        <v>#DIV/0!</v>
      </c>
      <c r="U65" s="57" t="e">
        <f t="shared" si="12"/>
        <v>#DIV/0!</v>
      </c>
      <c r="V65" s="56" t="e">
        <f t="shared" si="12"/>
        <v>#DIV/0!</v>
      </c>
      <c r="W65" s="57" t="e">
        <f t="shared" si="12"/>
        <v>#DIV/0!</v>
      </c>
      <c r="X65" s="56" t="e">
        <f t="shared" si="12"/>
        <v>#DIV/0!</v>
      </c>
    </row>
    <row r="66" spans="1:24" ht="19.899999999999999" customHeight="1" x14ac:dyDescent="0.25">
      <c r="A66" s="6" t="s">
        <v>52</v>
      </c>
      <c r="B66" s="106">
        <v>800.49</v>
      </c>
      <c r="C66" s="106">
        <v>755.26700000000005</v>
      </c>
      <c r="D66" s="106">
        <v>616.70100000000002</v>
      </c>
      <c r="E66" s="106">
        <v>657.60400000000004</v>
      </c>
      <c r="F66" s="106">
        <v>555.23</v>
      </c>
      <c r="G66" s="106">
        <v>434.56400000000002</v>
      </c>
      <c r="H66" s="101"/>
      <c r="I66" s="101"/>
      <c r="J66" s="101"/>
      <c r="K66" s="101"/>
      <c r="L66" s="18"/>
      <c r="M66" s="173"/>
      <c r="N66" s="61" t="s">
        <v>407</v>
      </c>
      <c r="O66" s="63">
        <f>B11</f>
        <v>444.85700000000003</v>
      </c>
      <c r="P66" s="62">
        <f t="shared" ref="P66:X66" si="13">C11</f>
        <v>444.85700000000003</v>
      </c>
      <c r="Q66" s="62">
        <f t="shared" si="13"/>
        <v>457.18299999999999</v>
      </c>
      <c r="R66" s="62">
        <f t="shared" si="13"/>
        <v>287.60700000000003</v>
      </c>
      <c r="S66" s="62">
        <f t="shared" si="13"/>
        <v>271.77499999999998</v>
      </c>
      <c r="T66" s="62">
        <f t="shared" si="13"/>
        <v>126.325</v>
      </c>
      <c r="U66" s="62">
        <f t="shared" si="13"/>
        <v>0</v>
      </c>
      <c r="V66" s="62">
        <f t="shared" si="13"/>
        <v>0</v>
      </c>
      <c r="W66" s="62">
        <f t="shared" si="13"/>
        <v>0</v>
      </c>
      <c r="X66" s="62">
        <f t="shared" si="13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3"/>
      <c r="I67" s="103"/>
      <c r="J67" s="103"/>
      <c r="K67" s="103"/>
      <c r="L67" s="18"/>
      <c r="M67" s="173"/>
      <c r="N67" s="61" t="s">
        <v>408</v>
      </c>
      <c r="O67" s="63" t="str">
        <f>B34</f>
        <v>4,051,625</v>
      </c>
      <c r="P67" s="63" t="str">
        <f t="shared" ref="P67:X67" si="14">C34</f>
        <v>3,940,997</v>
      </c>
      <c r="Q67" s="63" t="str">
        <f t="shared" si="14"/>
        <v>3,445,624</v>
      </c>
      <c r="R67" s="63" t="str">
        <f t="shared" si="14"/>
        <v>2,735,535</v>
      </c>
      <c r="S67" s="63" t="str">
        <f t="shared" si="14"/>
        <v>2,126,280</v>
      </c>
      <c r="T67" s="63" t="str">
        <f t="shared" si="14"/>
        <v>1,503,565</v>
      </c>
      <c r="U67" s="63">
        <f t="shared" si="14"/>
        <v>0</v>
      </c>
      <c r="V67" s="63">
        <f t="shared" si="14"/>
        <v>0</v>
      </c>
      <c r="W67" s="63">
        <f t="shared" si="14"/>
        <v>0</v>
      </c>
      <c r="X67" s="63">
        <f t="shared" si="14"/>
        <v>0</v>
      </c>
    </row>
    <row r="68" spans="1:24" ht="19.899999999999999" customHeight="1" x14ac:dyDescent="0.25">
      <c r="A68" s="6" t="s">
        <v>54</v>
      </c>
      <c r="B68" s="106">
        <v>1.2729999999999999</v>
      </c>
      <c r="C68" s="106">
        <v>2.5619999999999998</v>
      </c>
      <c r="D68" s="106">
        <v>2.7320000000000002</v>
      </c>
      <c r="E68" s="106">
        <v>58.917999999999999</v>
      </c>
      <c r="F68" s="106">
        <v>29.82</v>
      </c>
      <c r="G68" s="106">
        <v>29.684000000000001</v>
      </c>
      <c r="H68" s="101"/>
      <c r="I68" s="101"/>
      <c r="J68" s="101"/>
      <c r="K68" s="101"/>
      <c r="L68" s="18"/>
      <c r="M68" s="173"/>
      <c r="N68" s="61" t="s">
        <v>409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#DIV/0!</v>
      </c>
      <c r="V68" s="76" t="e">
        <f t="shared" si="15"/>
        <v>#DIV/0!</v>
      </c>
      <c r="W68" s="76" t="e">
        <f t="shared" si="15"/>
        <v>#DIV/0!</v>
      </c>
      <c r="X68" s="76" t="e">
        <f t="shared" si="15"/>
        <v>#DIV/0!</v>
      </c>
    </row>
    <row r="69" spans="1:24" ht="19.899999999999999" customHeight="1" x14ac:dyDescent="0.25">
      <c r="A69" s="8" t="s">
        <v>55</v>
      </c>
      <c r="B69" s="105">
        <v>417.75</v>
      </c>
      <c r="C69" s="105">
        <v>309.04000000000002</v>
      </c>
      <c r="D69" s="105">
        <v>376.90800000000002</v>
      </c>
      <c r="E69" s="105">
        <v>349.61500000000001</v>
      </c>
      <c r="F69" s="105">
        <v>182.22300000000001</v>
      </c>
      <c r="G69" s="105">
        <v>201.404</v>
      </c>
      <c r="H69" s="103"/>
      <c r="I69" s="103"/>
      <c r="J69" s="103"/>
      <c r="K69" s="103"/>
      <c r="L69" s="18"/>
      <c r="M69" s="173"/>
      <c r="N69" s="77" t="s">
        <v>415</v>
      </c>
      <c r="O69" s="79">
        <f>B212</f>
        <v>10.536</v>
      </c>
      <c r="P69" s="79">
        <f t="shared" ref="P69:X69" si="16">C212</f>
        <v>9.5909999999999993</v>
      </c>
      <c r="Q69" s="79">
        <f t="shared" si="16"/>
        <v>6.5389999999999997</v>
      </c>
      <c r="R69" s="79">
        <f t="shared" si="16"/>
        <v>3.3210000000000002</v>
      </c>
      <c r="S69" s="79">
        <f t="shared" si="16"/>
        <v>1.016</v>
      </c>
      <c r="T69" s="79">
        <f t="shared" si="16"/>
        <v>0</v>
      </c>
      <c r="U69" s="79">
        <f t="shared" si="16"/>
        <v>0</v>
      </c>
      <c r="V69" s="79">
        <f t="shared" si="16"/>
        <v>0</v>
      </c>
      <c r="W69" s="79">
        <f t="shared" si="16"/>
        <v>0</v>
      </c>
      <c r="X69" s="79">
        <f t="shared" si="16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8"/>
      <c r="M70" s="173"/>
      <c r="N70" s="78" t="s">
        <v>416</v>
      </c>
      <c r="O70" s="80">
        <f>O69/O66</f>
        <v>2.3684015312785904E-2</v>
      </c>
      <c r="P70" s="80">
        <f t="shared" ref="P70:X70" si="17">P69/P66</f>
        <v>2.1559737173968262E-2</v>
      </c>
      <c r="Q70" s="80">
        <f t="shared" si="17"/>
        <v>1.4302806534801163E-2</v>
      </c>
      <c r="R70" s="80">
        <f t="shared" si="17"/>
        <v>1.1547006853101628E-2</v>
      </c>
      <c r="S70" s="80">
        <f t="shared" si="17"/>
        <v>3.7383865329776475E-3</v>
      </c>
      <c r="T70" s="80">
        <f>T69/T66</f>
        <v>0</v>
      </c>
      <c r="U70" s="80" t="e">
        <f t="shared" si="17"/>
        <v>#DIV/0!</v>
      </c>
      <c r="V70" s="80" t="e">
        <f t="shared" si="17"/>
        <v>#DIV/0!</v>
      </c>
      <c r="W70" s="80" t="e">
        <f t="shared" si="17"/>
        <v>#DIV/0!</v>
      </c>
      <c r="X70" s="80" t="e">
        <f t="shared" si="17"/>
        <v>#DIV/0!</v>
      </c>
    </row>
    <row r="71" spans="1:24" ht="19.899999999999999" customHeight="1" x14ac:dyDescent="0.25">
      <c r="A71" s="8" t="s">
        <v>56</v>
      </c>
      <c r="B71" s="107" t="s">
        <v>5493</v>
      </c>
      <c r="C71" s="107" t="s">
        <v>5494</v>
      </c>
      <c r="D71" s="107" t="s">
        <v>5495</v>
      </c>
      <c r="E71" s="107" t="s">
        <v>5496</v>
      </c>
      <c r="F71" s="107" t="s">
        <v>5497</v>
      </c>
      <c r="G71" s="107" t="s">
        <v>5498</v>
      </c>
      <c r="H71" s="103"/>
      <c r="I71" s="103"/>
      <c r="J71" s="103"/>
      <c r="K71" s="103"/>
      <c r="L71" s="18"/>
      <c r="M71" s="173"/>
    </row>
    <row r="72" spans="1:24" ht="19.899999999999999" customHeight="1" x14ac:dyDescent="0.25">
      <c r="A72" s="6" t="s">
        <v>57</v>
      </c>
      <c r="B72" s="104" t="s">
        <v>5470</v>
      </c>
      <c r="C72" s="104" t="s">
        <v>5471</v>
      </c>
      <c r="D72" s="104" t="s">
        <v>5472</v>
      </c>
      <c r="E72" s="104" t="s">
        <v>5473</v>
      </c>
      <c r="F72" s="104" t="s">
        <v>5474</v>
      </c>
      <c r="G72" s="104" t="s">
        <v>5475</v>
      </c>
      <c r="H72" s="101"/>
      <c r="I72" s="101"/>
      <c r="J72" s="101"/>
      <c r="K72" s="101"/>
      <c r="L72" s="18"/>
      <c r="M72" s="173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8"/>
      <c r="M73" s="173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1"/>
      <c r="I74" s="101"/>
      <c r="J74" s="101"/>
      <c r="K74" s="101"/>
      <c r="L74" s="18"/>
      <c r="M74" s="173"/>
    </row>
    <row r="75" spans="1:24" ht="19.899999999999999" customHeight="1" x14ac:dyDescent="0.25">
      <c r="A75" s="8" t="s">
        <v>59</v>
      </c>
      <c r="B75" s="107">
        <v>974.24400000000003</v>
      </c>
      <c r="C75" s="107" t="s">
        <v>5499</v>
      </c>
      <c r="D75" s="107">
        <v>968.56200000000001</v>
      </c>
      <c r="E75" s="107">
        <v>662.68299999999999</v>
      </c>
      <c r="F75" s="107">
        <v>542.79399999999998</v>
      </c>
      <c r="G75" s="107">
        <v>270.68</v>
      </c>
      <c r="H75" s="103"/>
      <c r="I75" s="103"/>
      <c r="J75" s="103"/>
      <c r="K75" s="103"/>
      <c r="L75" s="18"/>
      <c r="M75" s="173"/>
    </row>
    <row r="76" spans="1:24" ht="19.899999999999999" customHeight="1" x14ac:dyDescent="0.25">
      <c r="A76" s="6" t="s">
        <v>60</v>
      </c>
      <c r="B76" s="104" t="s">
        <v>5500</v>
      </c>
      <c r="C76" s="104" t="s">
        <v>5501</v>
      </c>
      <c r="D76" s="104" t="s">
        <v>5502</v>
      </c>
      <c r="E76" s="104" t="s">
        <v>5503</v>
      </c>
      <c r="F76" s="104" t="s">
        <v>5504</v>
      </c>
      <c r="G76" s="104" t="s">
        <v>5505</v>
      </c>
      <c r="H76" s="101"/>
      <c r="I76" s="101"/>
      <c r="J76" s="101"/>
      <c r="K76" s="101"/>
      <c r="L76" s="18"/>
      <c r="M76" s="173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8"/>
      <c r="M77" s="173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8"/>
      <c r="M78" s="173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8"/>
      <c r="M79" s="173"/>
    </row>
    <row r="80" spans="1:24" ht="19.899999999999999" customHeight="1" x14ac:dyDescent="0.25">
      <c r="A80" s="8" t="s">
        <v>62</v>
      </c>
      <c r="B80" s="105">
        <v>262.762</v>
      </c>
      <c r="C80" s="105">
        <v>252.637</v>
      </c>
      <c r="D80" s="105">
        <v>252.637</v>
      </c>
      <c r="E80" s="105">
        <v>220.06200000000001</v>
      </c>
      <c r="F80" s="105">
        <v>220.06200000000001</v>
      </c>
      <c r="G80" s="105">
        <v>171</v>
      </c>
      <c r="H80" s="103"/>
      <c r="I80" s="103"/>
      <c r="J80" s="103"/>
      <c r="K80" s="103"/>
      <c r="L80" s="18"/>
      <c r="M80" s="173"/>
    </row>
    <row r="81" spans="1:13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1"/>
      <c r="I81" s="101"/>
      <c r="J81" s="101"/>
      <c r="K81" s="101"/>
      <c r="L81" s="18"/>
      <c r="M81" s="173"/>
    </row>
    <row r="82" spans="1:13" ht="19.899999999999999" customHeight="1" x14ac:dyDescent="0.25">
      <c r="A82" s="8" t="s">
        <v>64</v>
      </c>
      <c r="B82" s="105" t="s">
        <v>5506</v>
      </c>
      <c r="C82" s="105" t="s">
        <v>5506</v>
      </c>
      <c r="D82" s="105" t="s">
        <v>5506</v>
      </c>
      <c r="E82" s="105" t="s">
        <v>5506</v>
      </c>
      <c r="F82" s="105" t="s">
        <v>5506</v>
      </c>
      <c r="G82" s="105" t="s">
        <v>5506</v>
      </c>
      <c r="H82" s="103"/>
      <c r="I82" s="103"/>
      <c r="J82" s="103"/>
      <c r="K82" s="103"/>
      <c r="L82" s="18"/>
      <c r="M82" s="173"/>
    </row>
    <row r="83" spans="1:13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1"/>
      <c r="I83" s="101"/>
      <c r="J83" s="101"/>
      <c r="K83" s="101"/>
      <c r="L83" s="18"/>
      <c r="M83" s="173"/>
    </row>
    <row r="84" spans="1:13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3"/>
      <c r="I84" s="103"/>
      <c r="J84" s="103"/>
      <c r="K84" s="103"/>
      <c r="L84" s="18"/>
      <c r="M84" s="173"/>
    </row>
    <row r="85" spans="1:13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1"/>
      <c r="I85" s="101"/>
      <c r="J85" s="101"/>
      <c r="K85" s="101"/>
      <c r="L85" s="18"/>
      <c r="M85" s="173"/>
    </row>
    <row r="86" spans="1:13" ht="19.899999999999999" customHeight="1" x14ac:dyDescent="0.25">
      <c r="A86" s="8" t="s">
        <v>68</v>
      </c>
      <c r="B86" s="105">
        <v>261.637</v>
      </c>
      <c r="C86" s="105">
        <v>252.637</v>
      </c>
      <c r="D86" s="105">
        <v>244.53299999999999</v>
      </c>
      <c r="E86" s="105">
        <v>219.875</v>
      </c>
      <c r="F86" s="105">
        <v>171</v>
      </c>
      <c r="G86" s="105">
        <v>171</v>
      </c>
      <c r="H86" s="103"/>
      <c r="I86" s="103"/>
      <c r="J86" s="103"/>
      <c r="K86" s="103"/>
      <c r="L86" s="18"/>
      <c r="M86" s="173"/>
    </row>
    <row r="87" spans="1:13" ht="19.899999999999999" customHeight="1" x14ac:dyDescent="0.25">
      <c r="A87" s="6" t="s">
        <v>69</v>
      </c>
      <c r="B87" s="106">
        <v>262.21899999999999</v>
      </c>
      <c r="C87" s="106">
        <v>261.83800000000002</v>
      </c>
      <c r="D87" s="106">
        <v>253.72200000000001</v>
      </c>
      <c r="E87" s="106">
        <v>228.96700000000001</v>
      </c>
      <c r="F87" s="106">
        <v>229.06299999999999</v>
      </c>
      <c r="G87" s="106">
        <v>180</v>
      </c>
      <c r="H87" s="101"/>
      <c r="I87" s="101"/>
      <c r="J87" s="101"/>
      <c r="K87" s="101"/>
      <c r="L87" s="18"/>
      <c r="M87" s="173"/>
    </row>
    <row r="88" spans="1:13" ht="19.899999999999999" customHeight="1" x14ac:dyDescent="0.25">
      <c r="A88" s="8" t="s">
        <v>70</v>
      </c>
      <c r="B88" s="105">
        <v>1.125</v>
      </c>
      <c r="C88" s="105">
        <v>1.125</v>
      </c>
      <c r="D88" s="105">
        <v>1.125</v>
      </c>
      <c r="E88" s="105">
        <v>938</v>
      </c>
      <c r="F88" s="105">
        <v>938</v>
      </c>
      <c r="G88" s="105">
        <v>0</v>
      </c>
      <c r="H88" s="103"/>
      <c r="I88" s="103"/>
      <c r="J88" s="103"/>
      <c r="K88" s="103"/>
      <c r="L88" s="18"/>
      <c r="M88" s="173"/>
    </row>
    <row r="89" spans="1:13" ht="19.899999999999999" customHeight="1" x14ac:dyDescent="0.25">
      <c r="A89" s="6" t="s">
        <v>71</v>
      </c>
      <c r="B89" s="106">
        <v>937</v>
      </c>
      <c r="C89" s="106">
        <v>937</v>
      </c>
      <c r="D89" s="106">
        <v>937</v>
      </c>
      <c r="E89" s="106">
        <v>938</v>
      </c>
      <c r="F89" s="106">
        <v>938</v>
      </c>
      <c r="G89" s="106">
        <v>0</v>
      </c>
      <c r="H89" s="101"/>
      <c r="I89" s="101"/>
      <c r="J89" s="101"/>
      <c r="K89" s="101"/>
      <c r="L89" s="18"/>
      <c r="M89" s="173"/>
    </row>
    <row r="90" spans="1:13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3"/>
      <c r="I90" s="103"/>
      <c r="J90" s="103"/>
      <c r="K90" s="103"/>
      <c r="L90" s="18"/>
      <c r="M90" s="173"/>
    </row>
    <row r="91" spans="1:13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1"/>
      <c r="I91" s="101"/>
      <c r="J91" s="101"/>
      <c r="K91" s="101"/>
      <c r="L91" s="18"/>
      <c r="M91" s="173"/>
    </row>
    <row r="92" spans="1:13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3"/>
      <c r="I92" s="103"/>
      <c r="J92" s="103"/>
      <c r="K92" s="103"/>
      <c r="L92" s="18"/>
      <c r="M92" s="173"/>
    </row>
    <row r="93" spans="1:13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1"/>
      <c r="I93" s="101"/>
      <c r="J93" s="101"/>
      <c r="K93" s="101"/>
      <c r="L93" s="18"/>
      <c r="M93" s="173"/>
    </row>
    <row r="94" spans="1:13" ht="19.899999999999999" customHeight="1" x14ac:dyDescent="0.25">
      <c r="A94" s="8" t="s">
        <v>76</v>
      </c>
      <c r="B94" s="105">
        <v>0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03"/>
      <c r="I94" s="103"/>
      <c r="J94" s="103"/>
      <c r="K94" s="103"/>
      <c r="L94" s="18"/>
      <c r="M94" s="173"/>
    </row>
    <row r="95" spans="1:13" ht="19.899999999999999" customHeight="1" x14ac:dyDescent="0.25">
      <c r="A95" s="6" t="s">
        <v>77</v>
      </c>
      <c r="B95" s="106">
        <v>0</v>
      </c>
      <c r="C95" s="106">
        <v>0</v>
      </c>
      <c r="D95" s="106">
        <v>0</v>
      </c>
      <c r="E95" s="106">
        <v>0</v>
      </c>
      <c r="F95" s="106">
        <v>0</v>
      </c>
      <c r="G95" s="106">
        <v>0</v>
      </c>
      <c r="H95" s="101"/>
      <c r="I95" s="101"/>
      <c r="J95" s="101"/>
      <c r="K95" s="101"/>
      <c r="L95" s="18"/>
      <c r="M95" s="173"/>
    </row>
    <row r="96" spans="1:13" ht="19.899999999999999" customHeight="1" x14ac:dyDescent="0.25">
      <c r="A96" s="8" t="s">
        <v>78</v>
      </c>
      <c r="B96" s="105">
        <v>133.37799999999999</v>
      </c>
      <c r="C96" s="105">
        <v>114.761</v>
      </c>
      <c r="D96" s="105">
        <v>57.133000000000003</v>
      </c>
      <c r="E96" s="105">
        <v>7.6680000000000001</v>
      </c>
      <c r="F96" s="105">
        <v>6.3819999999999997</v>
      </c>
      <c r="G96" s="105">
        <v>4.1689999999999996</v>
      </c>
      <c r="H96" s="103"/>
      <c r="I96" s="103"/>
      <c r="J96" s="103"/>
      <c r="K96" s="103"/>
      <c r="L96" s="18"/>
      <c r="M96" s="173"/>
    </row>
    <row r="97" spans="1:13" ht="19.899999999999999" customHeight="1" x14ac:dyDescent="0.25">
      <c r="A97" s="6" t="s">
        <v>79</v>
      </c>
      <c r="B97" s="106">
        <v>32.119999999999997</v>
      </c>
      <c r="C97" s="106">
        <v>49.287999999999997</v>
      </c>
      <c r="D97" s="106">
        <v>16.312000000000001</v>
      </c>
      <c r="E97" s="106">
        <v>5.7350000000000003</v>
      </c>
      <c r="F97" s="106">
        <v>14.91</v>
      </c>
      <c r="G97" s="106">
        <v>19.977</v>
      </c>
      <c r="H97" s="101"/>
      <c r="I97" s="101"/>
      <c r="J97" s="101"/>
      <c r="K97" s="101"/>
      <c r="L97" s="18"/>
      <c r="M97" s="173"/>
    </row>
    <row r="98" spans="1:13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3"/>
      <c r="I98" s="103"/>
      <c r="J98" s="103"/>
      <c r="K98" s="103"/>
      <c r="L98" s="18"/>
      <c r="M98" s="173"/>
    </row>
    <row r="99" spans="1:13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1"/>
      <c r="I99" s="101"/>
      <c r="J99" s="101"/>
      <c r="K99" s="101"/>
      <c r="L99" s="18"/>
      <c r="M99" s="173"/>
    </row>
    <row r="100" spans="1:13" ht="19.899999999999999" customHeight="1" x14ac:dyDescent="0.25">
      <c r="A100" s="8" t="s">
        <v>82</v>
      </c>
      <c r="B100" s="105">
        <v>0</v>
      </c>
      <c r="C100" s="105">
        <v>0</v>
      </c>
      <c r="D100" s="105">
        <v>0</v>
      </c>
      <c r="E100" s="105">
        <v>0</v>
      </c>
      <c r="F100" s="105">
        <v>0</v>
      </c>
      <c r="G100" s="105">
        <v>0</v>
      </c>
      <c r="H100" s="103"/>
      <c r="I100" s="103"/>
      <c r="J100" s="103"/>
      <c r="K100" s="103"/>
      <c r="L100" s="18"/>
      <c r="M100" s="173"/>
    </row>
    <row r="101" spans="1:13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1"/>
      <c r="I101" s="101"/>
      <c r="J101" s="101"/>
      <c r="K101" s="101"/>
      <c r="L101" s="18"/>
      <c r="M101" s="173"/>
    </row>
    <row r="102" spans="1:13" ht="19.899999999999999" customHeight="1" x14ac:dyDescent="0.25">
      <c r="A102" s="8" t="s">
        <v>84</v>
      </c>
      <c r="B102" s="105">
        <v>753.45399999999995</v>
      </c>
      <c r="C102" s="105">
        <v>974.93299999999999</v>
      </c>
      <c r="D102" s="105">
        <v>700.40700000000004</v>
      </c>
      <c r="E102" s="105">
        <v>687.23099999999999</v>
      </c>
      <c r="F102" s="105">
        <v>621.77300000000002</v>
      </c>
      <c r="G102" s="105">
        <v>465.43400000000003</v>
      </c>
      <c r="H102" s="103"/>
      <c r="I102" s="103"/>
      <c r="J102" s="103"/>
      <c r="K102" s="103"/>
      <c r="L102" s="18"/>
      <c r="M102" s="173"/>
    </row>
    <row r="103" spans="1:13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1"/>
      <c r="I103" s="101"/>
      <c r="J103" s="101"/>
      <c r="K103" s="101"/>
      <c r="L103" s="18"/>
      <c r="M103" s="173"/>
    </row>
    <row r="104" spans="1:13" ht="19.899999999999999" customHeight="1" x14ac:dyDescent="0.25">
      <c r="A104" s="8" t="s">
        <v>86</v>
      </c>
      <c r="B104" s="105">
        <v>417.75</v>
      </c>
      <c r="C104" s="105">
        <v>309.04000000000002</v>
      </c>
      <c r="D104" s="105">
        <v>376.90800000000002</v>
      </c>
      <c r="E104" s="105">
        <v>349.61500000000001</v>
      </c>
      <c r="F104" s="105">
        <v>182.22300000000001</v>
      </c>
      <c r="G104" s="105">
        <v>201.404</v>
      </c>
      <c r="H104" s="103"/>
      <c r="I104" s="103"/>
      <c r="J104" s="103"/>
      <c r="K104" s="103"/>
      <c r="L104" s="18"/>
      <c r="M104" s="173"/>
    </row>
    <row r="105" spans="1:13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1"/>
      <c r="I105" s="101"/>
      <c r="J105" s="101"/>
      <c r="K105" s="101"/>
      <c r="L105" s="18"/>
      <c r="M105" s="173"/>
    </row>
    <row r="106" spans="1:13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3"/>
      <c r="I106" s="103"/>
      <c r="J106" s="103"/>
      <c r="K106" s="103"/>
      <c r="L106" s="18"/>
      <c r="M106" s="173"/>
    </row>
    <row r="107" spans="1:13" ht="19.899999999999999" customHeight="1" x14ac:dyDescent="0.25">
      <c r="A107" s="6" t="s">
        <v>89</v>
      </c>
      <c r="B107" s="106">
        <v>155.85900000000001</v>
      </c>
      <c r="C107" s="106">
        <v>139.24199999999999</v>
      </c>
      <c r="D107" s="106">
        <v>129.87799999999999</v>
      </c>
      <c r="E107" s="106">
        <v>114.61799999999999</v>
      </c>
      <c r="F107" s="106">
        <v>108.947</v>
      </c>
      <c r="G107" s="106">
        <v>75.022999999999996</v>
      </c>
      <c r="H107" s="101"/>
      <c r="I107" s="101"/>
      <c r="J107" s="101"/>
      <c r="K107" s="101"/>
      <c r="L107" s="18"/>
      <c r="M107" s="173"/>
    </row>
    <row r="108" spans="1:13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3"/>
      <c r="I108" s="103"/>
      <c r="J108" s="103"/>
      <c r="K108" s="103"/>
      <c r="L108" s="18"/>
      <c r="M108" s="173"/>
    </row>
    <row r="109" spans="1:13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1"/>
      <c r="I109" s="101"/>
      <c r="J109" s="101"/>
      <c r="K109" s="101"/>
      <c r="L109" s="18"/>
      <c r="M109" s="173"/>
    </row>
    <row r="110" spans="1:13" ht="19.899999999999999" customHeight="1" x14ac:dyDescent="0.25">
      <c r="A110" s="8" t="s">
        <v>92</v>
      </c>
      <c r="B110" s="105">
        <v>17.027999999999999</v>
      </c>
      <c r="C110" s="105">
        <v>16.25</v>
      </c>
      <c r="D110" s="105">
        <v>0</v>
      </c>
      <c r="E110" s="105">
        <v>0</v>
      </c>
      <c r="F110" s="105">
        <v>0</v>
      </c>
      <c r="G110" s="105">
        <v>0</v>
      </c>
      <c r="H110" s="103"/>
      <c r="I110" s="103"/>
      <c r="J110" s="103"/>
      <c r="K110" s="103"/>
      <c r="L110" s="18"/>
      <c r="M110" s="173"/>
    </row>
    <row r="111" spans="1:13" ht="19.899999999999999" customHeight="1" x14ac:dyDescent="0.25">
      <c r="A111" s="6" t="s">
        <v>93</v>
      </c>
      <c r="B111" s="106">
        <v>68.320999999999998</v>
      </c>
      <c r="C111" s="106">
        <v>54.646999999999998</v>
      </c>
      <c r="D111" s="106">
        <v>75.323999999999998</v>
      </c>
      <c r="E111" s="106">
        <v>126.008</v>
      </c>
      <c r="F111" s="106">
        <v>114.92700000000001</v>
      </c>
      <c r="G111" s="106">
        <v>99.275000000000006</v>
      </c>
      <c r="H111" s="101"/>
      <c r="I111" s="101"/>
      <c r="J111" s="101"/>
      <c r="K111" s="101"/>
      <c r="L111" s="18"/>
      <c r="M111" s="173"/>
    </row>
    <row r="112" spans="1:13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3"/>
      <c r="I112" s="103"/>
      <c r="J112" s="103"/>
      <c r="K112" s="103"/>
      <c r="L112" s="18"/>
      <c r="M112" s="173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1"/>
      <c r="I113" s="101"/>
      <c r="J113" s="101"/>
      <c r="K113" s="101"/>
      <c r="L113" s="18"/>
      <c r="M113" s="173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3"/>
      <c r="I114" s="103"/>
      <c r="J114" s="103"/>
      <c r="K114" s="103"/>
      <c r="L114" s="18"/>
      <c r="M114" s="173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1"/>
      <c r="I115" s="101"/>
      <c r="J115" s="101"/>
      <c r="K115" s="101"/>
      <c r="L115" s="18"/>
      <c r="M115" s="173"/>
    </row>
    <row r="116" spans="1:13" ht="19.899999999999999" customHeight="1" x14ac:dyDescent="0.25">
      <c r="A116" s="8" t="s">
        <v>98</v>
      </c>
      <c r="B116" s="105">
        <v>685.77200000000005</v>
      </c>
      <c r="C116" s="105">
        <v>596.97799999999995</v>
      </c>
      <c r="D116" s="105">
        <v>483.13299999999998</v>
      </c>
      <c r="E116" s="105">
        <v>402.42399999999998</v>
      </c>
      <c r="F116" s="105">
        <v>378.17500000000001</v>
      </c>
      <c r="G116" s="105">
        <v>265.01299999999998</v>
      </c>
      <c r="H116" s="103"/>
      <c r="I116" s="103"/>
      <c r="J116" s="103"/>
      <c r="K116" s="103"/>
      <c r="L116" s="18"/>
      <c r="M116" s="173"/>
    </row>
    <row r="117" spans="1:13" ht="19.899999999999999" customHeight="1" x14ac:dyDescent="0.25">
      <c r="A117" s="6" t="s">
        <v>99</v>
      </c>
      <c r="B117" s="106" t="s">
        <v>5507</v>
      </c>
      <c r="C117" s="106">
        <v>940.68399999999997</v>
      </c>
      <c r="D117" s="106">
        <v>635.45000000000005</v>
      </c>
      <c r="E117" s="106">
        <v>460.423</v>
      </c>
      <c r="F117" s="106">
        <v>330.339</v>
      </c>
      <c r="G117" s="106">
        <v>213.68700000000001</v>
      </c>
      <c r="H117" s="101"/>
      <c r="I117" s="101"/>
      <c r="J117" s="101"/>
      <c r="K117" s="101"/>
      <c r="L117" s="18"/>
      <c r="M117" s="173"/>
    </row>
    <row r="118" spans="1:13" ht="19.899999999999999" customHeight="1" x14ac:dyDescent="0.25">
      <c r="A118" s="8" t="s">
        <v>100</v>
      </c>
      <c r="B118" s="105">
        <v>20.373999999999999</v>
      </c>
      <c r="C118" s="105">
        <v>26.832000000000001</v>
      </c>
      <c r="D118" s="105">
        <v>35.979999999999997</v>
      </c>
      <c r="E118" s="105">
        <v>23.734000000000002</v>
      </c>
      <c r="F118" s="105">
        <v>17.48</v>
      </c>
      <c r="G118" s="105">
        <v>15.845000000000001</v>
      </c>
      <c r="H118" s="103"/>
      <c r="I118" s="103"/>
      <c r="J118" s="103"/>
      <c r="K118" s="103"/>
      <c r="L118" s="18"/>
      <c r="M118" s="173"/>
    </row>
    <row r="119" spans="1:13" ht="19.899999999999999" customHeight="1" x14ac:dyDescent="0.25">
      <c r="A119" s="6" t="s">
        <v>101</v>
      </c>
      <c r="B119" s="106">
        <v>23.818000000000001</v>
      </c>
      <c r="C119" s="106">
        <v>19.593</v>
      </c>
      <c r="D119" s="106">
        <v>18.399999999999999</v>
      </c>
      <c r="E119" s="106">
        <v>9.782</v>
      </c>
      <c r="F119" s="106">
        <v>12.128</v>
      </c>
      <c r="G119" s="106">
        <v>6.3570000000000002</v>
      </c>
      <c r="H119" s="101"/>
      <c r="I119" s="101"/>
      <c r="J119" s="101"/>
      <c r="K119" s="101"/>
      <c r="L119" s="18"/>
      <c r="M119" s="173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3"/>
      <c r="I120" s="103"/>
      <c r="J120" s="103"/>
      <c r="K120" s="103"/>
      <c r="L120" s="18"/>
      <c r="M120" s="173"/>
    </row>
    <row r="121" spans="1:13" ht="19.899999999999999" customHeight="1" x14ac:dyDescent="0.25">
      <c r="A121" s="6" t="s">
        <v>103</v>
      </c>
      <c r="B121" s="106">
        <v>74.218000000000004</v>
      </c>
      <c r="C121" s="106">
        <v>192.52699999999999</v>
      </c>
      <c r="D121" s="106">
        <v>287.52999999999997</v>
      </c>
      <c r="E121" s="106">
        <v>78.278999999999996</v>
      </c>
      <c r="F121" s="106">
        <v>69.569999999999993</v>
      </c>
      <c r="G121" s="106">
        <v>47.662999999999997</v>
      </c>
      <c r="H121" s="101"/>
      <c r="I121" s="101"/>
      <c r="J121" s="101"/>
      <c r="K121" s="101"/>
      <c r="L121" s="18"/>
      <c r="M121" s="173"/>
    </row>
    <row r="122" spans="1:13" ht="19.899999999999999" customHeight="1" x14ac:dyDescent="0.25">
      <c r="A122" s="8" t="s">
        <v>104</v>
      </c>
      <c r="B122" s="105">
        <v>0</v>
      </c>
      <c r="C122" s="105">
        <v>0</v>
      </c>
      <c r="D122" s="103"/>
      <c r="E122" s="103"/>
      <c r="F122" s="103"/>
      <c r="G122" s="103"/>
      <c r="H122" s="103"/>
      <c r="I122" s="103"/>
      <c r="J122" s="103"/>
      <c r="K122" s="103"/>
      <c r="L122" s="18"/>
      <c r="M122" s="173"/>
    </row>
    <row r="123" spans="1:13" ht="19.899999999999999" customHeight="1" x14ac:dyDescent="0.25">
      <c r="A123" s="6" t="s">
        <v>105</v>
      </c>
      <c r="B123" s="106">
        <v>0</v>
      </c>
      <c r="C123" s="106">
        <v>0</v>
      </c>
      <c r="D123" s="101"/>
      <c r="E123" s="101"/>
      <c r="F123" s="101"/>
      <c r="G123" s="101"/>
      <c r="H123" s="101"/>
      <c r="I123" s="101"/>
      <c r="J123" s="101"/>
      <c r="K123" s="101"/>
      <c r="L123" s="18"/>
      <c r="M123" s="173"/>
    </row>
    <row r="124" spans="1:13" ht="19.899999999999999" customHeight="1" x14ac:dyDescent="0.25">
      <c r="A124" s="8" t="s">
        <v>106</v>
      </c>
      <c r="B124" s="105">
        <v>7.5279999999999996</v>
      </c>
      <c r="C124" s="105">
        <v>0</v>
      </c>
      <c r="D124" s="103"/>
      <c r="E124" s="103"/>
      <c r="F124" s="103"/>
      <c r="G124" s="103"/>
      <c r="H124" s="103"/>
      <c r="I124" s="103"/>
      <c r="J124" s="103"/>
      <c r="K124" s="103"/>
      <c r="L124" s="18"/>
      <c r="M124" s="173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8"/>
      <c r="M125" s="173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3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73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95" t="s">
        <v>2</v>
      </c>
      <c r="M128" s="173"/>
    </row>
    <row r="129" spans="1:13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18"/>
      <c r="M129" s="173"/>
    </row>
    <row r="130" spans="1:13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18"/>
      <c r="M130" s="173"/>
    </row>
    <row r="131" spans="1:13" ht="19.899999999999999" customHeight="1" x14ac:dyDescent="0.25">
      <c r="A131" s="96" t="s">
        <v>5</v>
      </c>
      <c r="B131" s="97" t="s">
        <v>340</v>
      </c>
      <c r="C131" s="97" t="s">
        <v>340</v>
      </c>
      <c r="D131" s="97" t="s">
        <v>340</v>
      </c>
      <c r="E131" s="97" t="s">
        <v>340</v>
      </c>
      <c r="F131" s="97" t="s">
        <v>340</v>
      </c>
      <c r="G131" s="97" t="s">
        <v>340</v>
      </c>
      <c r="H131" s="97" t="s">
        <v>340</v>
      </c>
      <c r="I131" s="97" t="s">
        <v>340</v>
      </c>
      <c r="J131" s="97" t="s">
        <v>340</v>
      </c>
      <c r="K131" s="97" t="s">
        <v>340</v>
      </c>
      <c r="L131" s="18"/>
      <c r="M131" s="173"/>
    </row>
    <row r="132" spans="1:13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8"/>
      <c r="M132" s="173"/>
    </row>
    <row r="133" spans="1:13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18"/>
      <c r="M133" s="173"/>
    </row>
    <row r="134" spans="1:13" ht="19.899999999999999" customHeight="1" x14ac:dyDescent="0.25">
      <c r="A134" s="6" t="s">
        <v>109</v>
      </c>
      <c r="B134" s="104" t="s">
        <v>5508</v>
      </c>
      <c r="C134" s="104" t="s">
        <v>5509</v>
      </c>
      <c r="D134" s="104" t="s">
        <v>5510</v>
      </c>
      <c r="E134" s="104" t="s">
        <v>5511</v>
      </c>
      <c r="F134" s="104" t="s">
        <v>5512</v>
      </c>
      <c r="G134" s="104" t="s">
        <v>5513</v>
      </c>
      <c r="H134" s="101"/>
      <c r="I134" s="101"/>
      <c r="J134" s="101"/>
      <c r="K134" s="101"/>
      <c r="L134" s="18"/>
      <c r="M134" s="173"/>
    </row>
    <row r="135" spans="1:13" ht="19.899999999999999" customHeight="1" x14ac:dyDescent="0.25">
      <c r="A135" s="8" t="s">
        <v>110</v>
      </c>
      <c r="B135" s="107">
        <v>6</v>
      </c>
      <c r="C135" s="107">
        <v>11</v>
      </c>
      <c r="D135" s="107">
        <v>11</v>
      </c>
      <c r="E135" s="107">
        <v>37</v>
      </c>
      <c r="F135" s="107">
        <v>24</v>
      </c>
      <c r="G135" s="107">
        <v>0</v>
      </c>
      <c r="H135" s="103"/>
      <c r="I135" s="103"/>
      <c r="J135" s="103"/>
      <c r="K135" s="103"/>
      <c r="L135" s="18"/>
      <c r="M135" s="173"/>
    </row>
    <row r="136" spans="1:13" ht="19.899999999999999" customHeight="1" x14ac:dyDescent="0.25">
      <c r="A136" s="6" t="s">
        <v>111</v>
      </c>
      <c r="B136" s="104" t="s">
        <v>5514</v>
      </c>
      <c r="C136" s="104" t="s">
        <v>5515</v>
      </c>
      <c r="D136" s="104" t="s">
        <v>5516</v>
      </c>
      <c r="E136" s="104" t="s">
        <v>5517</v>
      </c>
      <c r="F136" s="104" t="s">
        <v>5518</v>
      </c>
      <c r="G136" s="104" t="s">
        <v>5519</v>
      </c>
      <c r="H136" s="101"/>
      <c r="I136" s="101"/>
      <c r="J136" s="101"/>
      <c r="K136" s="101"/>
      <c r="L136" s="18"/>
      <c r="M136" s="173"/>
    </row>
    <row r="137" spans="1:13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8"/>
      <c r="M137" s="173"/>
    </row>
    <row r="138" spans="1:13" ht="19.899999999999999" customHeight="1" x14ac:dyDescent="0.25">
      <c r="A138" s="6" t="s">
        <v>112</v>
      </c>
      <c r="B138" s="106">
        <v>638.98800000000006</v>
      </c>
      <c r="C138" s="106">
        <v>543.48400000000004</v>
      </c>
      <c r="D138" s="106">
        <v>603.09</v>
      </c>
      <c r="E138" s="106">
        <v>653.11300000000006</v>
      </c>
      <c r="F138" s="106">
        <v>394.363</v>
      </c>
      <c r="G138" s="106">
        <v>317.75</v>
      </c>
      <c r="H138" s="101"/>
      <c r="I138" s="101"/>
      <c r="J138" s="101"/>
      <c r="K138" s="101"/>
      <c r="L138" s="18"/>
      <c r="M138" s="173"/>
    </row>
    <row r="139" spans="1:13" ht="19.899999999999999" customHeight="1" x14ac:dyDescent="0.25">
      <c r="A139" s="8" t="s">
        <v>113</v>
      </c>
      <c r="B139" s="107">
        <v>638.98800000000006</v>
      </c>
      <c r="C139" s="107">
        <v>543.48400000000004</v>
      </c>
      <c r="D139" s="107">
        <v>603.09</v>
      </c>
      <c r="E139" s="107">
        <v>653.11300000000006</v>
      </c>
      <c r="F139" s="107">
        <v>394.363</v>
      </c>
      <c r="G139" s="107">
        <v>317.75</v>
      </c>
      <c r="H139" s="103"/>
      <c r="I139" s="103"/>
      <c r="J139" s="103"/>
      <c r="K139" s="103"/>
      <c r="L139" s="18"/>
      <c r="M139" s="173"/>
    </row>
    <row r="140" spans="1:13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8"/>
      <c r="M140" s="173"/>
    </row>
    <row r="141" spans="1:13" ht="19.899999999999999" customHeight="1" x14ac:dyDescent="0.25">
      <c r="A141" s="8" t="s">
        <v>114</v>
      </c>
      <c r="B141" s="105">
        <v>10.536</v>
      </c>
      <c r="C141" s="105">
        <v>9.5909999999999993</v>
      </c>
      <c r="D141" s="105">
        <v>6.5389999999999997</v>
      </c>
      <c r="E141" s="105">
        <v>3.3210000000000002</v>
      </c>
      <c r="F141" s="105">
        <v>1.016</v>
      </c>
      <c r="G141" s="105">
        <v>0</v>
      </c>
      <c r="H141" s="103"/>
      <c r="I141" s="103"/>
      <c r="J141" s="103"/>
      <c r="K141" s="103"/>
      <c r="L141" s="18"/>
      <c r="M141" s="173"/>
    </row>
    <row r="142" spans="1:13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1"/>
      <c r="I142" s="101"/>
      <c r="J142" s="101"/>
      <c r="K142" s="101"/>
      <c r="L142" s="18"/>
      <c r="M142" s="173"/>
    </row>
    <row r="143" spans="1:13" ht="19.899999999999999" customHeight="1" x14ac:dyDescent="0.25">
      <c r="A143" s="8" t="s">
        <v>116</v>
      </c>
      <c r="B143" s="105">
        <v>53.131999999999998</v>
      </c>
      <c r="C143" s="105">
        <v>60.942999999999998</v>
      </c>
      <c r="D143" s="105">
        <v>49.884999999999998</v>
      </c>
      <c r="E143" s="105">
        <v>46.470999999999997</v>
      </c>
      <c r="F143" s="105">
        <v>28.207000000000001</v>
      </c>
      <c r="G143" s="105">
        <v>18.478999999999999</v>
      </c>
      <c r="H143" s="103"/>
      <c r="I143" s="103"/>
      <c r="J143" s="103"/>
      <c r="K143" s="103"/>
      <c r="L143" s="18"/>
      <c r="M143" s="173"/>
    </row>
    <row r="144" spans="1:13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1"/>
      <c r="I144" s="101"/>
      <c r="J144" s="101"/>
      <c r="K144" s="101"/>
      <c r="L144" s="18"/>
      <c r="M144" s="173"/>
    </row>
    <row r="145" spans="1:13" ht="19.899999999999999" customHeight="1" x14ac:dyDescent="0.25">
      <c r="A145" s="8" t="s">
        <v>118</v>
      </c>
      <c r="B145" s="105">
        <v>0</v>
      </c>
      <c r="C145" s="105">
        <v>0</v>
      </c>
      <c r="D145" s="105">
        <v>0</v>
      </c>
      <c r="E145" s="105">
        <v>0</v>
      </c>
      <c r="F145" s="105">
        <v>0</v>
      </c>
      <c r="G145" s="105">
        <v>0</v>
      </c>
      <c r="H145" s="103"/>
      <c r="I145" s="103"/>
      <c r="J145" s="103"/>
      <c r="K145" s="103"/>
      <c r="L145" s="18"/>
      <c r="M145" s="173"/>
    </row>
    <row r="146" spans="1:13" ht="19.899999999999999" customHeight="1" x14ac:dyDescent="0.25">
      <c r="A146" s="6" t="s">
        <v>119</v>
      </c>
      <c r="B146" s="106">
        <v>163.857</v>
      </c>
      <c r="C146" s="106">
        <v>137.29400000000001</v>
      </c>
      <c r="D146" s="106">
        <v>110.548</v>
      </c>
      <c r="E146" s="106">
        <v>81.448999999999998</v>
      </c>
      <c r="F146" s="106">
        <v>57.112000000000002</v>
      </c>
      <c r="G146" s="106">
        <v>47.378999999999998</v>
      </c>
      <c r="H146" s="101"/>
      <c r="I146" s="101"/>
      <c r="J146" s="101"/>
      <c r="K146" s="101"/>
      <c r="L146" s="18"/>
      <c r="M146" s="173"/>
    </row>
    <row r="147" spans="1:13" ht="19.899999999999999" customHeight="1" x14ac:dyDescent="0.25">
      <c r="A147" s="8" t="s">
        <v>120</v>
      </c>
      <c r="B147" s="105">
        <v>4.8049999999999997</v>
      </c>
      <c r="C147" s="105">
        <v>3.9729999999999999</v>
      </c>
      <c r="D147" s="105">
        <v>4.5529999999999999</v>
      </c>
      <c r="E147" s="105">
        <v>4.1230000000000002</v>
      </c>
      <c r="F147" s="105">
        <v>4.1500000000000004</v>
      </c>
      <c r="G147" s="105">
        <v>2.484</v>
      </c>
      <c r="H147" s="103"/>
      <c r="I147" s="103"/>
      <c r="J147" s="103"/>
      <c r="K147" s="103"/>
      <c r="L147" s="18"/>
      <c r="M147" s="173"/>
    </row>
    <row r="148" spans="1:13" ht="19.899999999999999" customHeight="1" x14ac:dyDescent="0.25">
      <c r="A148" s="6" t="s">
        <v>121</v>
      </c>
      <c r="B148" s="106">
        <v>14.458</v>
      </c>
      <c r="C148" s="106">
        <v>17.664999999999999</v>
      </c>
      <c r="D148" s="106">
        <v>24.757999999999999</v>
      </c>
      <c r="E148" s="106">
        <v>24.271000000000001</v>
      </c>
      <c r="F148" s="106">
        <v>14.505000000000001</v>
      </c>
      <c r="G148" s="106">
        <v>13.288</v>
      </c>
      <c r="H148" s="101"/>
      <c r="I148" s="101"/>
      <c r="J148" s="101"/>
      <c r="K148" s="101"/>
      <c r="L148" s="18"/>
      <c r="M148" s="173"/>
    </row>
    <row r="149" spans="1:13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3"/>
      <c r="I149" s="103"/>
      <c r="J149" s="103"/>
      <c r="K149" s="103"/>
      <c r="L149" s="18"/>
      <c r="M149" s="173"/>
    </row>
    <row r="150" spans="1:13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1"/>
      <c r="I150" s="101"/>
      <c r="J150" s="101"/>
      <c r="K150" s="101"/>
      <c r="L150" s="18"/>
      <c r="M150" s="173"/>
    </row>
    <row r="151" spans="1:13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3"/>
      <c r="I151" s="103"/>
      <c r="J151" s="103"/>
      <c r="K151" s="103"/>
      <c r="L151" s="18"/>
      <c r="M151" s="173"/>
    </row>
    <row r="152" spans="1:13" ht="19.899999999999999" customHeight="1" x14ac:dyDescent="0.25">
      <c r="A152" s="6" t="s">
        <v>125</v>
      </c>
      <c r="B152" s="104">
        <v>246.78800000000001</v>
      </c>
      <c r="C152" s="104">
        <v>229.46600000000001</v>
      </c>
      <c r="D152" s="104">
        <v>196.28299999999999</v>
      </c>
      <c r="E152" s="104">
        <v>159.63499999999999</v>
      </c>
      <c r="F152" s="104">
        <v>104.99</v>
      </c>
      <c r="G152" s="104">
        <v>81.63</v>
      </c>
      <c r="H152" s="101"/>
      <c r="I152" s="101"/>
      <c r="J152" s="101"/>
      <c r="K152" s="101"/>
      <c r="L152" s="18"/>
      <c r="M152" s="173"/>
    </row>
    <row r="153" spans="1:13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8"/>
      <c r="M153" s="173"/>
    </row>
    <row r="154" spans="1:13" ht="19.899999999999999" customHeight="1" x14ac:dyDescent="0.25">
      <c r="A154" s="6" t="s">
        <v>126</v>
      </c>
      <c r="B154" s="104">
        <v>392.2</v>
      </c>
      <c r="C154" s="104">
        <v>314.01799999999997</v>
      </c>
      <c r="D154" s="104">
        <v>406.80700000000002</v>
      </c>
      <c r="E154" s="104">
        <v>493.47800000000001</v>
      </c>
      <c r="F154" s="104">
        <v>289.37299999999999</v>
      </c>
      <c r="G154" s="104">
        <v>236.12</v>
      </c>
      <c r="H154" s="101"/>
      <c r="I154" s="101"/>
      <c r="J154" s="101"/>
      <c r="K154" s="101"/>
      <c r="L154" s="18"/>
      <c r="M154" s="173"/>
    </row>
    <row r="155" spans="1:13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8"/>
      <c r="M155" s="173"/>
    </row>
    <row r="156" spans="1:13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1"/>
      <c r="I156" s="101"/>
      <c r="J156" s="101"/>
      <c r="K156" s="101"/>
      <c r="L156" s="18"/>
      <c r="M156" s="173"/>
    </row>
    <row r="157" spans="1:13" ht="19.899999999999999" customHeight="1" x14ac:dyDescent="0.25">
      <c r="A157" s="8" t="s">
        <v>128</v>
      </c>
      <c r="B157" s="105">
        <v>875</v>
      </c>
      <c r="C157" s="105">
        <v>2.1890000000000001</v>
      </c>
      <c r="D157" s="105">
        <v>386</v>
      </c>
      <c r="E157" s="105">
        <v>13</v>
      </c>
      <c r="F157" s="105">
        <v>34</v>
      </c>
      <c r="G157" s="105">
        <v>597</v>
      </c>
      <c r="H157" s="103"/>
      <c r="I157" s="103"/>
      <c r="J157" s="103"/>
      <c r="K157" s="103"/>
      <c r="L157" s="18"/>
      <c r="M157" s="173"/>
    </row>
    <row r="158" spans="1:13" ht="19.899999999999999" customHeight="1" x14ac:dyDescent="0.25">
      <c r="A158" s="6" t="s">
        <v>129</v>
      </c>
      <c r="B158" s="106">
        <v>117.97799999999999</v>
      </c>
      <c r="C158" s="106">
        <v>115.123</v>
      </c>
      <c r="D158" s="106">
        <v>84.835999999999999</v>
      </c>
      <c r="E158" s="106">
        <v>89.066000000000003</v>
      </c>
      <c r="F158" s="106">
        <v>47.256</v>
      </c>
      <c r="G158" s="106">
        <v>103.446</v>
      </c>
      <c r="H158" s="101"/>
      <c r="I158" s="101"/>
      <c r="J158" s="101"/>
      <c r="K158" s="101"/>
      <c r="L158" s="18"/>
      <c r="M158" s="173"/>
    </row>
    <row r="159" spans="1:13" ht="19.899999999999999" customHeight="1" x14ac:dyDescent="0.25">
      <c r="A159" s="8" t="s">
        <v>130</v>
      </c>
      <c r="B159" s="107">
        <v>-117.10299999999999</v>
      </c>
      <c r="C159" s="107">
        <v>-112.934</v>
      </c>
      <c r="D159" s="107">
        <v>-84.45</v>
      </c>
      <c r="E159" s="107">
        <v>-89.052999999999997</v>
      </c>
      <c r="F159" s="107">
        <v>-47.222000000000001</v>
      </c>
      <c r="G159" s="107">
        <v>-102.849</v>
      </c>
      <c r="H159" s="103"/>
      <c r="I159" s="103"/>
      <c r="J159" s="103"/>
      <c r="K159" s="103"/>
      <c r="L159" s="18"/>
      <c r="M159" s="173"/>
    </row>
    <row r="160" spans="1:13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8"/>
      <c r="M160" s="173"/>
    </row>
    <row r="161" spans="1:13" ht="19.899999999999999" customHeight="1" x14ac:dyDescent="0.25">
      <c r="A161" s="8" t="s">
        <v>131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3"/>
      <c r="I161" s="103"/>
      <c r="J161" s="103"/>
      <c r="K161" s="103"/>
      <c r="L161" s="18"/>
      <c r="M161" s="173"/>
    </row>
    <row r="162" spans="1:13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8"/>
      <c r="M162" s="173"/>
    </row>
    <row r="163" spans="1:13" ht="19.899999999999999" customHeight="1" x14ac:dyDescent="0.25">
      <c r="A163" s="8" t="s">
        <v>132</v>
      </c>
      <c r="B163" s="107">
        <v>275.09699999999998</v>
      </c>
      <c r="C163" s="107">
        <v>201.084</v>
      </c>
      <c r="D163" s="107">
        <v>322.35700000000003</v>
      </c>
      <c r="E163" s="107">
        <v>404.42500000000001</v>
      </c>
      <c r="F163" s="107">
        <v>242.15100000000001</v>
      </c>
      <c r="G163" s="107">
        <v>133.27099999999999</v>
      </c>
      <c r="H163" s="103"/>
      <c r="I163" s="103"/>
      <c r="J163" s="103"/>
      <c r="K163" s="103"/>
      <c r="L163" s="18"/>
      <c r="M163" s="173"/>
    </row>
    <row r="164" spans="1:13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8"/>
      <c r="M164" s="173"/>
    </row>
    <row r="165" spans="1:13" ht="19.899999999999999" customHeight="1" x14ac:dyDescent="0.25">
      <c r="A165" s="8" t="s">
        <v>133</v>
      </c>
      <c r="B165" s="107">
        <v>59.631999999999998</v>
      </c>
      <c r="C165" s="107">
        <v>46.756</v>
      </c>
      <c r="D165" s="107">
        <v>87.566000000000003</v>
      </c>
      <c r="E165" s="107">
        <v>114.59</v>
      </c>
      <c r="F165" s="107">
        <v>72.373000000000005</v>
      </c>
      <c r="G165" s="107">
        <v>50.804000000000002</v>
      </c>
      <c r="H165" s="103"/>
      <c r="I165" s="103"/>
      <c r="J165" s="103"/>
      <c r="K165" s="103"/>
      <c r="L165" s="18"/>
      <c r="M165" s="173"/>
    </row>
    <row r="166" spans="1:13" ht="19.899999999999999" customHeight="1" x14ac:dyDescent="0.25">
      <c r="A166" s="6" t="s">
        <v>134</v>
      </c>
      <c r="B166" s="106">
        <v>21.329000000000001</v>
      </c>
      <c r="C166" s="106">
        <v>2.3260000000000001</v>
      </c>
      <c r="D166" s="106">
        <v>53.530999999999999</v>
      </c>
      <c r="E166" s="106">
        <v>91.631</v>
      </c>
      <c r="F166" s="106">
        <v>63.54</v>
      </c>
      <c r="G166" s="106">
        <v>53.234999999999999</v>
      </c>
      <c r="H166" s="101"/>
      <c r="I166" s="101"/>
      <c r="J166" s="101"/>
      <c r="K166" s="101"/>
      <c r="L166" s="18"/>
      <c r="M166" s="173"/>
    </row>
    <row r="167" spans="1:13" ht="19.899999999999999" customHeight="1" x14ac:dyDescent="0.25">
      <c r="A167" s="8" t="s">
        <v>135</v>
      </c>
      <c r="B167" s="105">
        <v>42.302999999999997</v>
      </c>
      <c r="C167" s="105">
        <v>55.441000000000003</v>
      </c>
      <c r="D167" s="105">
        <v>39.054000000000002</v>
      </c>
      <c r="E167" s="105">
        <v>21.593</v>
      </c>
      <c r="F167" s="105">
        <v>7.9160000000000004</v>
      </c>
      <c r="G167" s="105">
        <v>-2.8860000000000001</v>
      </c>
      <c r="H167" s="103"/>
      <c r="I167" s="103"/>
      <c r="J167" s="103"/>
      <c r="K167" s="103"/>
      <c r="L167" s="18"/>
      <c r="M167" s="173"/>
    </row>
    <row r="168" spans="1:13" ht="19.899999999999999" customHeight="1" x14ac:dyDescent="0.25">
      <c r="A168" s="6" t="s">
        <v>136</v>
      </c>
      <c r="B168" s="106">
        <v>-4</v>
      </c>
      <c r="C168" s="106">
        <v>-11.010999999999999</v>
      </c>
      <c r="D168" s="106">
        <v>-5.0190000000000001</v>
      </c>
      <c r="E168" s="106">
        <v>1.3660000000000001</v>
      </c>
      <c r="F168" s="106">
        <v>917</v>
      </c>
      <c r="G168" s="106">
        <v>455</v>
      </c>
      <c r="H168" s="101"/>
      <c r="I168" s="101"/>
      <c r="J168" s="101"/>
      <c r="K168" s="101"/>
      <c r="L168" s="18"/>
      <c r="M168" s="173"/>
    </row>
    <row r="169" spans="1:13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8"/>
      <c r="M169" s="173"/>
    </row>
    <row r="170" spans="1:13" ht="19.899999999999999" customHeight="1" x14ac:dyDescent="0.25">
      <c r="A170" s="6" t="s">
        <v>137</v>
      </c>
      <c r="B170" s="104">
        <v>215.465</v>
      </c>
      <c r="C170" s="104">
        <v>154.328</v>
      </c>
      <c r="D170" s="104">
        <v>234.791</v>
      </c>
      <c r="E170" s="104">
        <v>289.83499999999998</v>
      </c>
      <c r="F170" s="104">
        <v>169.77799999999999</v>
      </c>
      <c r="G170" s="104">
        <v>82.466999999999999</v>
      </c>
      <c r="H170" s="101"/>
      <c r="I170" s="101"/>
      <c r="J170" s="101"/>
      <c r="K170" s="101"/>
      <c r="L170" s="18"/>
      <c r="M170" s="173"/>
    </row>
    <row r="171" spans="1:13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8"/>
      <c r="M171" s="173"/>
    </row>
    <row r="172" spans="1:13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1"/>
      <c r="I172" s="101"/>
      <c r="J172" s="101"/>
      <c r="K172" s="101"/>
      <c r="L172" s="18"/>
      <c r="M172" s="173"/>
    </row>
    <row r="173" spans="1:13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3"/>
      <c r="I173" s="103"/>
      <c r="J173" s="103"/>
      <c r="K173" s="103"/>
      <c r="L173" s="18"/>
      <c r="M173" s="173"/>
    </row>
    <row r="174" spans="1:13" ht="19.899999999999999" customHeight="1" x14ac:dyDescent="0.25">
      <c r="A174" s="6" t="s">
        <v>140</v>
      </c>
      <c r="B174" s="106">
        <v>-791</v>
      </c>
      <c r="C174" s="106">
        <v>-102</v>
      </c>
      <c r="D174" s="106">
        <v>279</v>
      </c>
      <c r="E174" s="106">
        <v>2.4369999999999998</v>
      </c>
      <c r="F174" s="106">
        <v>50</v>
      </c>
      <c r="G174" s="106">
        <v>569</v>
      </c>
      <c r="H174" s="101"/>
      <c r="I174" s="101"/>
      <c r="J174" s="101"/>
      <c r="K174" s="101"/>
      <c r="L174" s="18"/>
      <c r="M174" s="173"/>
    </row>
    <row r="175" spans="1:13" ht="19.899999999999999" customHeight="1" x14ac:dyDescent="0.25">
      <c r="A175" s="8" t="s">
        <v>141</v>
      </c>
      <c r="B175" s="107">
        <v>216.256</v>
      </c>
      <c r="C175" s="107">
        <v>154.43</v>
      </c>
      <c r="D175" s="107">
        <v>234.512</v>
      </c>
      <c r="E175" s="107">
        <v>287.39800000000002</v>
      </c>
      <c r="F175" s="107">
        <v>169.72800000000001</v>
      </c>
      <c r="G175" s="107">
        <v>81.897999999999996</v>
      </c>
      <c r="H175" s="103"/>
      <c r="I175" s="103"/>
      <c r="J175" s="103"/>
      <c r="K175" s="103"/>
      <c r="L175" s="18"/>
      <c r="M175" s="173"/>
    </row>
    <row r="176" spans="1:13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8"/>
      <c r="M176" s="173"/>
    </row>
    <row r="177" spans="1:13" ht="19.899999999999999" customHeight="1" x14ac:dyDescent="0.25">
      <c r="A177" s="8" t="s">
        <v>142</v>
      </c>
      <c r="B177" s="105">
        <v>219.80199999999999</v>
      </c>
      <c r="C177" s="105">
        <v>159.11600000000001</v>
      </c>
      <c r="D177" s="105">
        <v>237.00700000000001</v>
      </c>
      <c r="E177" s="105">
        <v>89.710999999999999</v>
      </c>
      <c r="F177" s="105">
        <v>170.43700000000001</v>
      </c>
      <c r="G177" s="105">
        <v>81.295000000000002</v>
      </c>
      <c r="H177" s="103"/>
      <c r="I177" s="103"/>
      <c r="J177" s="103"/>
      <c r="K177" s="103"/>
      <c r="L177" s="18"/>
      <c r="M177" s="173"/>
    </row>
    <row r="178" spans="1:13" ht="19.899999999999999" customHeight="1" x14ac:dyDescent="0.25">
      <c r="A178" s="6" t="s">
        <v>143</v>
      </c>
      <c r="B178" s="106" t="s">
        <v>4140</v>
      </c>
      <c r="C178" s="106" t="s">
        <v>4163</v>
      </c>
      <c r="D178" s="106" t="s">
        <v>5520</v>
      </c>
      <c r="E178" s="106" t="s">
        <v>4167</v>
      </c>
      <c r="F178" s="106" t="s">
        <v>5521</v>
      </c>
      <c r="G178" s="106" t="s">
        <v>5522</v>
      </c>
      <c r="H178" s="101"/>
      <c r="I178" s="101"/>
      <c r="J178" s="101"/>
      <c r="K178" s="101"/>
      <c r="L178" s="18"/>
      <c r="M178" s="173"/>
    </row>
    <row r="179" spans="1:13" ht="19.899999999999999" customHeight="1" x14ac:dyDescent="0.25">
      <c r="A179" s="8" t="s">
        <v>144</v>
      </c>
      <c r="B179" s="105" t="s">
        <v>5523</v>
      </c>
      <c r="C179" s="105" t="s">
        <v>5524</v>
      </c>
      <c r="D179" s="105" t="s">
        <v>5525</v>
      </c>
      <c r="E179" s="105" t="s">
        <v>5526</v>
      </c>
      <c r="F179" s="105" t="s">
        <v>718</v>
      </c>
      <c r="G179" s="105" t="s">
        <v>718</v>
      </c>
      <c r="H179" s="103"/>
      <c r="I179" s="103"/>
      <c r="J179" s="103"/>
      <c r="K179" s="103"/>
      <c r="L179" s="18"/>
      <c r="M179" s="173"/>
    </row>
    <row r="180" spans="1:13" ht="19.899999999999999" customHeight="1" x14ac:dyDescent="0.25">
      <c r="A180" s="6" t="s">
        <v>145</v>
      </c>
      <c r="B180" s="106" t="s">
        <v>5527</v>
      </c>
      <c r="C180" s="106" t="s">
        <v>5528</v>
      </c>
      <c r="D180" s="106" t="s">
        <v>5529</v>
      </c>
      <c r="E180" s="106" t="s">
        <v>5530</v>
      </c>
      <c r="F180" s="106" t="s">
        <v>718</v>
      </c>
      <c r="G180" s="106" t="s">
        <v>718</v>
      </c>
      <c r="H180" s="101"/>
      <c r="I180" s="101"/>
      <c r="J180" s="101"/>
      <c r="K180" s="101"/>
      <c r="L180" s="18"/>
      <c r="M180" s="173"/>
    </row>
    <row r="181" spans="1:13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3"/>
      <c r="I181" s="103"/>
      <c r="J181" s="103"/>
      <c r="K181" s="103"/>
      <c r="L181" s="18"/>
      <c r="M181" s="173"/>
    </row>
    <row r="182" spans="1:13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1"/>
      <c r="I182" s="101"/>
      <c r="J182" s="101"/>
      <c r="K182" s="101"/>
      <c r="L182" s="18"/>
      <c r="M182" s="173"/>
    </row>
    <row r="183" spans="1:13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3"/>
      <c r="I183" s="103"/>
      <c r="J183" s="103"/>
      <c r="K183" s="103"/>
      <c r="L183" s="18"/>
      <c r="M183" s="173"/>
    </row>
    <row r="184" spans="1:13" ht="19.899999999999999" customHeight="1" x14ac:dyDescent="0.25">
      <c r="A184" s="6" t="s">
        <v>149</v>
      </c>
      <c r="B184" s="106">
        <v>566.59299999999996</v>
      </c>
      <c r="C184" s="106">
        <v>460.90300000000002</v>
      </c>
      <c r="D184" s="106">
        <v>523.89400000000001</v>
      </c>
      <c r="E184" s="106">
        <v>578.24800000000005</v>
      </c>
      <c r="F184" s="106">
        <v>347.50099999999998</v>
      </c>
      <c r="G184" s="106">
        <v>283.49900000000002</v>
      </c>
      <c r="H184" s="101"/>
      <c r="I184" s="101"/>
      <c r="J184" s="101"/>
      <c r="K184" s="101"/>
      <c r="L184" s="18"/>
      <c r="M184" s="173"/>
    </row>
    <row r="185" spans="1:13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8"/>
      <c r="M185" s="173"/>
    </row>
    <row r="186" spans="1:13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8"/>
      <c r="M186" s="173"/>
    </row>
    <row r="187" spans="1:13" ht="19.899999999999999" customHeight="1" x14ac:dyDescent="0.25">
      <c r="A187" s="6" t="s">
        <v>116</v>
      </c>
      <c r="B187" s="106">
        <v>53.131999999999998</v>
      </c>
      <c r="C187" s="106">
        <v>60.942999999999998</v>
      </c>
      <c r="D187" s="106">
        <v>49.884999999999998</v>
      </c>
      <c r="E187" s="106">
        <v>46.470999999999997</v>
      </c>
      <c r="F187" s="106">
        <v>28.207000000000001</v>
      </c>
      <c r="G187" s="106">
        <v>18.478999999999999</v>
      </c>
      <c r="H187" s="101"/>
      <c r="I187" s="101"/>
      <c r="J187" s="101"/>
      <c r="K187" s="101"/>
      <c r="L187" s="18"/>
      <c r="M187" s="173"/>
    </row>
    <row r="188" spans="1:13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3"/>
      <c r="I188" s="103"/>
      <c r="J188" s="103"/>
      <c r="K188" s="103"/>
      <c r="L188" s="18"/>
      <c r="M188" s="173"/>
    </row>
    <row r="189" spans="1:13" ht="19.899999999999999" customHeight="1" x14ac:dyDescent="0.25">
      <c r="A189" s="6" t="s">
        <v>118</v>
      </c>
      <c r="B189" s="106">
        <v>0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1"/>
      <c r="I189" s="101"/>
      <c r="J189" s="101"/>
      <c r="K189" s="101"/>
      <c r="L189" s="18"/>
      <c r="M189" s="173"/>
    </row>
    <row r="190" spans="1:13" ht="19.899999999999999" customHeight="1" x14ac:dyDescent="0.25">
      <c r="A190" s="8" t="s">
        <v>150</v>
      </c>
      <c r="B190" s="105" t="s">
        <v>3042</v>
      </c>
      <c r="C190" s="105" t="s">
        <v>5531</v>
      </c>
      <c r="D190" s="105" t="s">
        <v>5532</v>
      </c>
      <c r="E190" s="105" t="s">
        <v>5533</v>
      </c>
      <c r="F190" s="105" t="s">
        <v>5534</v>
      </c>
      <c r="G190" s="105" t="s">
        <v>5535</v>
      </c>
      <c r="H190" s="103"/>
      <c r="I190" s="103"/>
      <c r="J190" s="103"/>
      <c r="K190" s="103"/>
      <c r="L190" s="18"/>
      <c r="M190" s="173"/>
    </row>
    <row r="191" spans="1:13" ht="19.899999999999999" customHeight="1" x14ac:dyDescent="0.25">
      <c r="A191" s="6" t="s">
        <v>151</v>
      </c>
      <c r="B191" s="106" t="s">
        <v>4140</v>
      </c>
      <c r="C191" s="106" t="s">
        <v>4163</v>
      </c>
      <c r="D191" s="106" t="s">
        <v>5520</v>
      </c>
      <c r="E191" s="106" t="s">
        <v>4167</v>
      </c>
      <c r="F191" s="106" t="s">
        <v>5521</v>
      </c>
      <c r="G191" s="106" t="s">
        <v>5522</v>
      </c>
      <c r="H191" s="101"/>
      <c r="I191" s="101"/>
      <c r="J191" s="101"/>
      <c r="K191" s="101"/>
      <c r="L191" s="18"/>
      <c r="M191" s="173"/>
    </row>
    <row r="192" spans="1:13" ht="19.899999999999999" customHeight="1" x14ac:dyDescent="0.25">
      <c r="A192" s="8" t="s">
        <v>152</v>
      </c>
      <c r="B192" s="105" t="s">
        <v>5536</v>
      </c>
      <c r="C192" s="105" t="s">
        <v>5537</v>
      </c>
      <c r="D192" s="105" t="s">
        <v>5538</v>
      </c>
      <c r="E192" s="105" t="s">
        <v>2037</v>
      </c>
      <c r="F192" s="105" t="s">
        <v>5539</v>
      </c>
      <c r="G192" s="105" t="s">
        <v>5540</v>
      </c>
      <c r="H192" s="103"/>
      <c r="I192" s="103"/>
      <c r="J192" s="103"/>
      <c r="K192" s="103"/>
      <c r="L192" s="18"/>
      <c r="M192" s="173"/>
    </row>
    <row r="193" spans="1:13" ht="19.899999999999999" customHeight="1" x14ac:dyDescent="0.25">
      <c r="A193" s="6" t="s">
        <v>153</v>
      </c>
      <c r="B193" s="106" t="s">
        <v>5541</v>
      </c>
      <c r="C193" s="106" t="s">
        <v>5542</v>
      </c>
      <c r="D193" s="106" t="s">
        <v>5543</v>
      </c>
      <c r="E193" s="106" t="s">
        <v>5544</v>
      </c>
      <c r="F193" s="106" t="s">
        <v>5545</v>
      </c>
      <c r="G193" s="106" t="s">
        <v>5546</v>
      </c>
      <c r="H193" s="101"/>
      <c r="I193" s="101"/>
      <c r="J193" s="101"/>
      <c r="K193" s="101"/>
      <c r="L193" s="18"/>
      <c r="M193" s="173"/>
    </row>
    <row r="194" spans="1:13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3"/>
      <c r="I194" s="103"/>
      <c r="J194" s="103"/>
      <c r="K194" s="103"/>
      <c r="L194" s="18"/>
      <c r="M194" s="173"/>
    </row>
    <row r="195" spans="1:13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1"/>
      <c r="I195" s="101"/>
      <c r="J195" s="101"/>
      <c r="K195" s="101"/>
      <c r="L195" s="18"/>
      <c r="M195" s="173"/>
    </row>
    <row r="196" spans="1:13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3"/>
      <c r="I196" s="103"/>
      <c r="J196" s="103"/>
      <c r="K196" s="103"/>
      <c r="L196" s="18"/>
      <c r="M196" s="173"/>
    </row>
    <row r="197" spans="1:13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1"/>
      <c r="I197" s="101"/>
      <c r="J197" s="101"/>
      <c r="K197" s="101"/>
      <c r="L197" s="18"/>
      <c r="M197" s="173"/>
    </row>
    <row r="198" spans="1:13" ht="19.899999999999999" customHeight="1" x14ac:dyDescent="0.25">
      <c r="A198" s="8" t="s">
        <v>158</v>
      </c>
      <c r="B198" s="105">
        <v>42.302999999999997</v>
      </c>
      <c r="C198" s="105">
        <v>55.441000000000003</v>
      </c>
      <c r="D198" s="105">
        <v>39.054000000000002</v>
      </c>
      <c r="E198" s="105">
        <v>21.593</v>
      </c>
      <c r="F198" s="105">
        <v>7.9160000000000004</v>
      </c>
      <c r="G198" s="105">
        <v>-2.8860000000000001</v>
      </c>
      <c r="H198" s="103"/>
      <c r="I198" s="103"/>
      <c r="J198" s="103"/>
      <c r="K198" s="103"/>
      <c r="L198" s="18"/>
      <c r="M198" s="173"/>
    </row>
    <row r="199" spans="1:13" ht="19.899999999999999" customHeight="1" x14ac:dyDescent="0.25">
      <c r="A199" s="6" t="s">
        <v>159</v>
      </c>
      <c r="B199" s="106">
        <v>-4</v>
      </c>
      <c r="C199" s="106">
        <v>-333</v>
      </c>
      <c r="D199" s="106">
        <v>0</v>
      </c>
      <c r="E199" s="106">
        <v>0</v>
      </c>
      <c r="F199" s="106">
        <v>0</v>
      </c>
      <c r="G199" s="106">
        <v>0</v>
      </c>
      <c r="H199" s="101"/>
      <c r="I199" s="101"/>
      <c r="J199" s="101"/>
      <c r="K199" s="101"/>
      <c r="L199" s="18"/>
      <c r="M199" s="173"/>
    </row>
    <row r="200" spans="1:13" ht="19.899999999999999" customHeight="1" x14ac:dyDescent="0.25">
      <c r="A200" s="8" t="s">
        <v>160</v>
      </c>
      <c r="B200" s="105">
        <v>22</v>
      </c>
      <c r="C200" s="105">
        <v>23</v>
      </c>
      <c r="D200" s="105">
        <v>27</v>
      </c>
      <c r="E200" s="105">
        <v>28</v>
      </c>
      <c r="F200" s="105">
        <v>30</v>
      </c>
      <c r="G200" s="105">
        <v>38</v>
      </c>
      <c r="H200" s="103"/>
      <c r="I200" s="103"/>
      <c r="J200" s="103"/>
      <c r="K200" s="103"/>
      <c r="L200" s="18"/>
      <c r="M200" s="173"/>
    </row>
    <row r="201" spans="1:13" ht="19.899999999999999" customHeight="1" x14ac:dyDescent="0.25">
      <c r="A201" s="6" t="s">
        <v>161</v>
      </c>
      <c r="B201" s="106">
        <v>0</v>
      </c>
      <c r="C201" s="106">
        <v>0</v>
      </c>
      <c r="D201" s="106">
        <v>0</v>
      </c>
      <c r="E201" s="106">
        <v>0</v>
      </c>
      <c r="F201" s="106">
        <v>0</v>
      </c>
      <c r="G201" s="106">
        <v>0</v>
      </c>
      <c r="H201" s="101"/>
      <c r="I201" s="101"/>
      <c r="J201" s="101"/>
      <c r="K201" s="101"/>
      <c r="L201" s="18"/>
      <c r="M201" s="173"/>
    </row>
    <row r="202" spans="1:13" ht="19.899999999999999" customHeight="1" x14ac:dyDescent="0.25">
      <c r="A202" s="8" t="s">
        <v>162</v>
      </c>
      <c r="B202" s="105">
        <v>0</v>
      </c>
      <c r="C202" s="105">
        <v>-10.693</v>
      </c>
      <c r="D202" s="105">
        <v>-5.0190000000000001</v>
      </c>
      <c r="E202" s="105">
        <v>1.3660000000000001</v>
      </c>
      <c r="F202" s="105">
        <v>917</v>
      </c>
      <c r="G202" s="105">
        <v>455</v>
      </c>
      <c r="H202" s="103"/>
      <c r="I202" s="103"/>
      <c r="J202" s="103"/>
      <c r="K202" s="103"/>
      <c r="L202" s="18"/>
      <c r="M202" s="173"/>
    </row>
    <row r="203" spans="1:13" ht="19.899999999999999" customHeight="1" x14ac:dyDescent="0.25">
      <c r="A203" s="6" t="s">
        <v>163</v>
      </c>
      <c r="B203" s="106">
        <v>-4.8479999999999999</v>
      </c>
      <c r="C203" s="106">
        <v>-266</v>
      </c>
      <c r="D203" s="106">
        <v>3.5680000000000001</v>
      </c>
      <c r="E203" s="106">
        <v>21.007000000000001</v>
      </c>
      <c r="F203" s="106">
        <v>3.2829999999999999</v>
      </c>
      <c r="G203" s="106">
        <v>3.3220000000000001</v>
      </c>
      <c r="H203" s="101"/>
      <c r="I203" s="101"/>
      <c r="J203" s="101"/>
      <c r="K203" s="101"/>
      <c r="L203" s="18"/>
      <c r="M203" s="173"/>
    </row>
    <row r="204" spans="1:13" ht="19.899999999999999" customHeight="1" x14ac:dyDescent="0.25">
      <c r="A204" s="8" t="s">
        <v>164</v>
      </c>
      <c r="B204" s="105">
        <v>1.141</v>
      </c>
      <c r="C204" s="105">
        <v>1.099</v>
      </c>
      <c r="D204" s="105">
        <v>6.1719999999999997</v>
      </c>
      <c r="E204" s="105">
        <v>11.916</v>
      </c>
      <c r="F204" s="105">
        <v>1.581</v>
      </c>
      <c r="G204" s="105">
        <v>438</v>
      </c>
      <c r="H204" s="103"/>
      <c r="I204" s="103"/>
      <c r="J204" s="103"/>
      <c r="K204" s="103"/>
      <c r="L204" s="18"/>
      <c r="M204" s="173"/>
    </row>
    <row r="205" spans="1:13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1"/>
      <c r="I205" s="101"/>
      <c r="J205" s="101"/>
      <c r="K205" s="101"/>
      <c r="L205" s="18"/>
      <c r="M205" s="173"/>
    </row>
    <row r="206" spans="1:13" ht="19.899999999999999" customHeight="1" x14ac:dyDescent="0.25">
      <c r="A206" s="8" t="s">
        <v>166</v>
      </c>
      <c r="B206" s="105">
        <v>-5.9889999999999999</v>
      </c>
      <c r="C206" s="105">
        <v>-1.365</v>
      </c>
      <c r="D206" s="105">
        <v>-2.6040000000000001</v>
      </c>
      <c r="E206" s="105">
        <v>9.0909999999999993</v>
      </c>
      <c r="F206" s="105">
        <v>1.702</v>
      </c>
      <c r="G206" s="105">
        <v>2.8839999999999999</v>
      </c>
      <c r="H206" s="103"/>
      <c r="I206" s="103"/>
      <c r="J206" s="103"/>
      <c r="K206" s="103"/>
      <c r="L206" s="18"/>
      <c r="M206" s="173"/>
    </row>
    <row r="207" spans="1:13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1"/>
      <c r="I207" s="101"/>
      <c r="J207" s="101"/>
      <c r="K207" s="101"/>
      <c r="L207" s="18"/>
      <c r="M207" s="173"/>
    </row>
    <row r="208" spans="1:13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3"/>
      <c r="I208" s="103"/>
      <c r="J208" s="103"/>
      <c r="K208" s="103"/>
      <c r="L208" s="18"/>
      <c r="M208" s="173"/>
    </row>
    <row r="209" spans="1:13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1"/>
      <c r="I209" s="101"/>
      <c r="J209" s="101"/>
      <c r="K209" s="101"/>
      <c r="L209" s="18"/>
      <c r="M209" s="173"/>
    </row>
    <row r="210" spans="1:13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3"/>
      <c r="I210" s="103"/>
      <c r="J210" s="103"/>
      <c r="K210" s="103"/>
      <c r="L210" s="18"/>
      <c r="M210" s="173"/>
    </row>
    <row r="211" spans="1:13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1"/>
      <c r="I211" s="101"/>
      <c r="J211" s="101"/>
      <c r="K211" s="101"/>
      <c r="L211" s="18"/>
      <c r="M211" s="173"/>
    </row>
    <row r="212" spans="1:13" ht="19.899999999999999" customHeight="1" x14ac:dyDescent="0.25">
      <c r="A212" s="8" t="s">
        <v>114</v>
      </c>
      <c r="B212" s="105">
        <v>10.536</v>
      </c>
      <c r="C212" s="105">
        <v>9.5909999999999993</v>
      </c>
      <c r="D212" s="105">
        <v>6.5389999999999997</v>
      </c>
      <c r="E212" s="105">
        <v>3.3210000000000002</v>
      </c>
      <c r="F212" s="105">
        <v>1.016</v>
      </c>
      <c r="G212" s="105">
        <v>0</v>
      </c>
      <c r="H212" s="103"/>
      <c r="I212" s="103"/>
      <c r="J212" s="103"/>
      <c r="K212" s="103"/>
      <c r="L212" s="18"/>
      <c r="M212" s="173"/>
    </row>
    <row r="213" spans="1:13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1"/>
      <c r="I213" s="101"/>
      <c r="J213" s="101"/>
      <c r="K213" s="101"/>
      <c r="L213" s="18"/>
      <c r="M213" s="173"/>
    </row>
    <row r="214" spans="1:13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3"/>
      <c r="I214" s="103"/>
      <c r="J214" s="103"/>
      <c r="K214" s="103"/>
      <c r="L214" s="18"/>
      <c r="M214" s="173"/>
    </row>
    <row r="215" spans="1:13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1"/>
      <c r="I215" s="101"/>
      <c r="J215" s="101"/>
      <c r="K215" s="101"/>
      <c r="L215" s="18"/>
      <c r="M215" s="173"/>
    </row>
    <row r="216" spans="1:13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3"/>
      <c r="I216" s="103"/>
      <c r="J216" s="103"/>
      <c r="K216" s="103"/>
      <c r="L216" s="18"/>
      <c r="M216" s="173"/>
    </row>
    <row r="217" spans="1:13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1"/>
      <c r="I217" s="101"/>
      <c r="J217" s="101"/>
      <c r="K217" s="101"/>
      <c r="L217" s="18"/>
      <c r="M217" s="173"/>
    </row>
    <row r="218" spans="1:13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3"/>
      <c r="I218" s="103"/>
      <c r="J218" s="103"/>
      <c r="K218" s="103"/>
      <c r="L218" s="18"/>
      <c r="M218" s="173"/>
    </row>
    <row r="219" spans="1:13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1"/>
      <c r="I219" s="101"/>
      <c r="J219" s="101"/>
      <c r="K219" s="101"/>
      <c r="L219" s="18"/>
      <c r="M219" s="173"/>
    </row>
    <row r="220" spans="1:13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-765</v>
      </c>
      <c r="G220" s="105">
        <v>-2.44</v>
      </c>
      <c r="H220" s="103"/>
      <c r="I220" s="103"/>
      <c r="J220" s="103"/>
      <c r="K220" s="103"/>
      <c r="L220" s="18"/>
      <c r="M220" s="173"/>
    </row>
    <row r="221" spans="1:13" ht="19.899999999999999" customHeight="1" x14ac:dyDescent="0.25">
      <c r="A221" s="6" t="s">
        <v>179</v>
      </c>
      <c r="B221" s="106">
        <v>0</v>
      </c>
      <c r="C221" s="106">
        <v>0</v>
      </c>
      <c r="D221" s="106">
        <v>0</v>
      </c>
      <c r="E221" s="106">
        <v>0</v>
      </c>
      <c r="F221" s="106">
        <v>0</v>
      </c>
      <c r="G221" s="106">
        <v>1.964</v>
      </c>
      <c r="H221" s="101"/>
      <c r="I221" s="101"/>
      <c r="J221" s="101"/>
      <c r="K221" s="101"/>
      <c r="L221" s="18"/>
      <c r="M221" s="173"/>
    </row>
    <row r="222" spans="1:13" ht="19.899999999999999" customHeight="1" x14ac:dyDescent="0.25">
      <c r="A222" s="8" t="s">
        <v>180</v>
      </c>
      <c r="B222" s="105">
        <v>-3.0169999999999999</v>
      </c>
      <c r="C222" s="105">
        <v>-1.7270000000000001</v>
      </c>
      <c r="D222" s="105">
        <v>-3.3210000000000002</v>
      </c>
      <c r="E222" s="105">
        <v>-254</v>
      </c>
      <c r="F222" s="105">
        <v>0</v>
      </c>
      <c r="G222" s="105">
        <v>0</v>
      </c>
      <c r="H222" s="103"/>
      <c r="I222" s="103"/>
      <c r="J222" s="103"/>
      <c r="K222" s="103"/>
      <c r="L222" s="18"/>
      <c r="M222" s="173"/>
    </row>
    <row r="223" spans="1:13" ht="19.899999999999999" customHeight="1" x14ac:dyDescent="0.25">
      <c r="A223" s="6" t="s">
        <v>181</v>
      </c>
      <c r="B223" s="106">
        <v>-1.9079999999999999</v>
      </c>
      <c r="C223" s="106">
        <v>-4.782</v>
      </c>
      <c r="D223" s="106">
        <v>-144</v>
      </c>
      <c r="E223" s="106">
        <v>-2.9580000000000002</v>
      </c>
      <c r="F223" s="106">
        <v>-985</v>
      </c>
      <c r="G223" s="106">
        <v>838</v>
      </c>
      <c r="H223" s="101"/>
      <c r="I223" s="101"/>
      <c r="J223" s="101"/>
      <c r="K223" s="101"/>
      <c r="L223" s="18"/>
      <c r="M223" s="173"/>
    </row>
    <row r="224" spans="1:13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3"/>
      <c r="I224" s="103"/>
      <c r="J224" s="103"/>
      <c r="K224" s="103"/>
      <c r="L224" s="18"/>
      <c r="M224" s="173"/>
    </row>
    <row r="225" spans="1:13" ht="19.899999999999999" customHeight="1" x14ac:dyDescent="0.25">
      <c r="A225" s="6" t="s">
        <v>183</v>
      </c>
      <c r="B225" s="106">
        <v>-5.79</v>
      </c>
      <c r="C225" s="106">
        <v>14.682</v>
      </c>
      <c r="D225" s="106">
        <v>-6.7869999999999999</v>
      </c>
      <c r="E225" s="106">
        <v>21.925000000000001</v>
      </c>
      <c r="F225" s="106">
        <v>-10.095000000000001</v>
      </c>
      <c r="G225" s="106">
        <v>-2.1760000000000002</v>
      </c>
      <c r="H225" s="101"/>
      <c r="I225" s="101"/>
      <c r="J225" s="101"/>
      <c r="K225" s="101"/>
      <c r="L225" s="18"/>
      <c r="M225" s="173"/>
    </row>
    <row r="226" spans="1:13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3"/>
      <c r="I226" s="103"/>
      <c r="J226" s="103"/>
      <c r="K226" s="103"/>
      <c r="L226" s="18"/>
      <c r="M226" s="173"/>
    </row>
    <row r="227" spans="1:13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6">
        <v>0</v>
      </c>
      <c r="H227" s="101"/>
      <c r="I227" s="101"/>
      <c r="J227" s="101"/>
      <c r="K227" s="101"/>
      <c r="L227" s="18"/>
      <c r="M227" s="173"/>
    </row>
    <row r="228" spans="1:13" ht="19.899999999999999" customHeight="1" x14ac:dyDescent="0.25">
      <c r="A228" s="8" t="s">
        <v>186</v>
      </c>
      <c r="B228" s="105">
        <v>144.40799999999999</v>
      </c>
      <c r="C228" s="105">
        <v>138.54599999999999</v>
      </c>
      <c r="D228" s="105">
        <v>120.723</v>
      </c>
      <c r="E228" s="105">
        <v>0</v>
      </c>
      <c r="F228" s="105">
        <v>908.75900000000001</v>
      </c>
      <c r="G228" s="105">
        <v>848.57399999999996</v>
      </c>
      <c r="H228" s="103"/>
      <c r="I228" s="103"/>
      <c r="J228" s="103"/>
      <c r="K228" s="103"/>
      <c r="L228" s="18"/>
      <c r="M228" s="173"/>
    </row>
    <row r="229" spans="1:13" ht="19.899999999999999" customHeight="1" x14ac:dyDescent="0.25">
      <c r="A229" s="6" t="s">
        <v>187</v>
      </c>
      <c r="B229" s="106">
        <v>0</v>
      </c>
      <c r="C229" s="106">
        <v>0</v>
      </c>
      <c r="D229" s="106">
        <v>0</v>
      </c>
      <c r="E229" s="106">
        <v>0</v>
      </c>
      <c r="F229" s="106">
        <v>105.372</v>
      </c>
      <c r="G229" s="106">
        <v>96.063999999999993</v>
      </c>
      <c r="H229" s="101"/>
      <c r="I229" s="101"/>
      <c r="J229" s="101"/>
      <c r="K229" s="101"/>
      <c r="L229" s="18"/>
      <c r="M229" s="173"/>
    </row>
    <row r="230" spans="1:13" ht="19.899999999999999" customHeight="1" x14ac:dyDescent="0.25">
      <c r="A230" s="8" t="s">
        <v>188</v>
      </c>
      <c r="B230" s="105">
        <v>73.311000000000007</v>
      </c>
      <c r="C230" s="105">
        <v>51.514000000000003</v>
      </c>
      <c r="D230" s="105">
        <v>78.569999999999993</v>
      </c>
      <c r="E230" s="105">
        <v>150.30199999999999</v>
      </c>
      <c r="F230" s="105">
        <v>0</v>
      </c>
      <c r="G230" s="105">
        <v>0</v>
      </c>
      <c r="H230" s="103"/>
      <c r="I230" s="103"/>
      <c r="J230" s="103"/>
      <c r="K230" s="103"/>
      <c r="L230" s="18"/>
      <c r="M230" s="173"/>
    </row>
    <row r="231" spans="1:13" ht="19.899999999999999" customHeight="1" x14ac:dyDescent="0.25">
      <c r="A231" s="6" t="s">
        <v>189</v>
      </c>
      <c r="B231" s="106">
        <v>53.341000000000001</v>
      </c>
      <c r="C231" s="106">
        <v>81.718999999999994</v>
      </c>
      <c r="D231" s="106">
        <v>107.61</v>
      </c>
      <c r="E231" s="106">
        <v>57.04</v>
      </c>
      <c r="F231" s="106">
        <v>0</v>
      </c>
      <c r="G231" s="106">
        <v>0</v>
      </c>
      <c r="H231" s="101"/>
      <c r="I231" s="101"/>
      <c r="J231" s="101"/>
      <c r="K231" s="101"/>
      <c r="L231" s="18"/>
      <c r="M231" s="173"/>
    </row>
    <row r="232" spans="1:13" ht="19.899999999999999" customHeight="1" x14ac:dyDescent="0.25">
      <c r="A232" s="8" t="s">
        <v>190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3"/>
      <c r="I232" s="103"/>
      <c r="J232" s="103"/>
      <c r="K232" s="103"/>
      <c r="L232" s="18"/>
      <c r="M232" s="173"/>
    </row>
    <row r="233" spans="1:13" ht="19.899999999999999" customHeight="1" x14ac:dyDescent="0.25">
      <c r="A233" s="6" t="s">
        <v>191</v>
      </c>
      <c r="B233" s="106">
        <v>3.5590000000000002</v>
      </c>
      <c r="C233" s="106">
        <v>3.1669999999999998</v>
      </c>
      <c r="D233" s="106">
        <v>3.18</v>
      </c>
      <c r="E233" s="106">
        <v>2.6219999999999999</v>
      </c>
      <c r="F233" s="106">
        <v>2.7330000000000001</v>
      </c>
      <c r="G233" s="106">
        <v>1.9610000000000001</v>
      </c>
      <c r="H233" s="101"/>
      <c r="I233" s="101"/>
      <c r="J233" s="101"/>
      <c r="K233" s="101"/>
      <c r="L233" s="18"/>
      <c r="M233" s="173"/>
    </row>
    <row r="234" spans="1:13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3"/>
      <c r="I234" s="103"/>
      <c r="J234" s="103"/>
      <c r="K234" s="103"/>
      <c r="L234" s="18"/>
      <c r="M234" s="173"/>
    </row>
    <row r="235" spans="1:13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1"/>
      <c r="I235" s="101"/>
      <c r="J235" s="101"/>
      <c r="K235" s="101"/>
      <c r="L235" s="18"/>
      <c r="M235" s="173"/>
    </row>
    <row r="236" spans="1:13" ht="19.899999999999999" customHeight="1" x14ac:dyDescent="0.25">
      <c r="A236" s="8" t="s">
        <v>194</v>
      </c>
      <c r="B236" s="105">
        <v>1.246</v>
      </c>
      <c r="C236" s="105">
        <v>806</v>
      </c>
      <c r="D236" s="105">
        <v>1.373</v>
      </c>
      <c r="E236" s="105">
        <v>1.5009999999999999</v>
      </c>
      <c r="F236" s="105">
        <v>1.417</v>
      </c>
      <c r="G236" s="105">
        <v>523</v>
      </c>
      <c r="H236" s="103"/>
      <c r="I236" s="103"/>
      <c r="J236" s="103"/>
      <c r="K236" s="103"/>
      <c r="L236" s="18"/>
      <c r="M236" s="173"/>
    </row>
    <row r="237" spans="1:13" ht="19.899999999999999" customHeight="1" x14ac:dyDescent="0.25">
      <c r="A237" s="6" t="s">
        <v>195</v>
      </c>
      <c r="B237" s="106">
        <v>903.07500000000005</v>
      </c>
      <c r="C237" s="106">
        <v>812.70699999999999</v>
      </c>
      <c r="D237" s="106">
        <v>734.26499999999999</v>
      </c>
      <c r="E237" s="106">
        <v>637.48400000000004</v>
      </c>
      <c r="F237" s="106">
        <v>479.07299999999998</v>
      </c>
      <c r="G237" s="106">
        <v>396.32900000000001</v>
      </c>
      <c r="H237" s="101"/>
      <c r="I237" s="101"/>
      <c r="J237" s="101"/>
      <c r="K237" s="101"/>
      <c r="L237" s="18"/>
      <c r="M237" s="173"/>
    </row>
    <row r="238" spans="1:13" ht="19.899999999999999" customHeight="1" x14ac:dyDescent="0.25">
      <c r="A238" s="8" t="s">
        <v>196</v>
      </c>
      <c r="B238" s="105">
        <v>0</v>
      </c>
      <c r="C238" s="105">
        <v>0</v>
      </c>
      <c r="D238" s="105">
        <v>0</v>
      </c>
      <c r="E238" s="105">
        <v>0</v>
      </c>
      <c r="F238" s="105">
        <v>0</v>
      </c>
      <c r="G238" s="105">
        <v>0</v>
      </c>
      <c r="H238" s="103"/>
      <c r="I238" s="103"/>
      <c r="J238" s="103"/>
      <c r="K238" s="103"/>
      <c r="L238" s="18"/>
      <c r="M238" s="173"/>
    </row>
    <row r="239" spans="1:13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6">
        <v>0</v>
      </c>
      <c r="F239" s="106">
        <v>0</v>
      </c>
      <c r="G239" s="106">
        <v>0</v>
      </c>
      <c r="H239" s="101"/>
      <c r="I239" s="101"/>
      <c r="J239" s="101"/>
      <c r="K239" s="101"/>
      <c r="L239" s="18"/>
      <c r="M239" s="173"/>
    </row>
    <row r="240" spans="1:13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3"/>
      <c r="I240" s="103"/>
      <c r="J240" s="103"/>
      <c r="K240" s="103"/>
      <c r="L240" s="18"/>
      <c r="M240" s="173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6">
        <v>0</v>
      </c>
      <c r="H241" s="101"/>
      <c r="I241" s="101"/>
      <c r="J241" s="101"/>
      <c r="K241" s="101"/>
      <c r="L241" s="18"/>
      <c r="M241" s="173"/>
    </row>
    <row r="242" spans="1:13" ht="19.899999999999999" customHeight="1" x14ac:dyDescent="0.25">
      <c r="A242" s="8" t="s">
        <v>200</v>
      </c>
      <c r="B242" s="105">
        <v>0</v>
      </c>
      <c r="C242" s="105">
        <v>0</v>
      </c>
      <c r="D242" s="103"/>
      <c r="E242" s="103"/>
      <c r="F242" s="103"/>
      <c r="G242" s="103"/>
      <c r="H242" s="103"/>
      <c r="I242" s="103"/>
      <c r="J242" s="103"/>
      <c r="K242" s="103"/>
      <c r="L242" s="18"/>
      <c r="M242" s="173"/>
    </row>
    <row r="243" spans="1:13" ht="19.899999999999999" customHeight="1" x14ac:dyDescent="0.25">
      <c r="A243" s="6" t="s">
        <v>201</v>
      </c>
      <c r="B243" s="106">
        <v>0</v>
      </c>
      <c r="C243" s="106">
        <v>0</v>
      </c>
      <c r="D243" s="101"/>
      <c r="E243" s="101"/>
      <c r="F243" s="101"/>
      <c r="G243" s="101"/>
      <c r="H243" s="101"/>
      <c r="I243" s="101"/>
      <c r="J243" s="101"/>
      <c r="K243" s="101"/>
      <c r="L243" s="18"/>
      <c r="M243" s="173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8"/>
      <c r="M244" s="173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3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73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95" t="s">
        <v>2</v>
      </c>
      <c r="M247" s="173"/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18"/>
      <c r="M248" s="173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18"/>
      <c r="M249" s="173"/>
    </row>
    <row r="250" spans="1:13" ht="19.899999999999999" customHeight="1" x14ac:dyDescent="0.25">
      <c r="A250" s="96" t="s">
        <v>5</v>
      </c>
      <c r="B250" s="97" t="s">
        <v>340</v>
      </c>
      <c r="C250" s="97" t="s">
        <v>340</v>
      </c>
      <c r="D250" s="97" t="s">
        <v>340</v>
      </c>
      <c r="E250" s="97" t="s">
        <v>340</v>
      </c>
      <c r="F250" s="97" t="s">
        <v>340</v>
      </c>
      <c r="G250" s="97" t="s">
        <v>340</v>
      </c>
      <c r="H250" s="97" t="s">
        <v>340</v>
      </c>
      <c r="I250" s="97" t="s">
        <v>340</v>
      </c>
      <c r="J250" s="97" t="s">
        <v>340</v>
      </c>
      <c r="K250" s="97" t="s">
        <v>340</v>
      </c>
      <c r="L250" s="18"/>
      <c r="M250" s="173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8"/>
      <c r="M251" s="173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18"/>
      <c r="M252" s="173"/>
    </row>
    <row r="253" spans="1:13" ht="19.899999999999999" customHeight="1" x14ac:dyDescent="0.25">
      <c r="A253" s="6" t="s">
        <v>204</v>
      </c>
      <c r="B253" s="104" t="s">
        <v>5547</v>
      </c>
      <c r="C253" s="104" t="s">
        <v>5548</v>
      </c>
      <c r="D253" s="104" t="s">
        <v>5549</v>
      </c>
      <c r="E253" s="104" t="s">
        <v>5550</v>
      </c>
      <c r="F253" s="104">
        <v>267.56799999999998</v>
      </c>
      <c r="G253" s="104">
        <v>187.33799999999999</v>
      </c>
      <c r="H253" s="101"/>
      <c r="I253" s="101"/>
      <c r="J253" s="101"/>
      <c r="K253" s="101"/>
      <c r="L253" s="18"/>
      <c r="M253" s="173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3"/>
      <c r="I254" s="103"/>
      <c r="J254" s="103"/>
      <c r="K254" s="103"/>
      <c r="L254" s="18"/>
      <c r="M254" s="173"/>
    </row>
    <row r="255" spans="1:13" ht="19.899999999999999" customHeight="1" x14ac:dyDescent="0.25">
      <c r="A255" s="6" t="s">
        <v>206</v>
      </c>
      <c r="B255" s="104" t="s">
        <v>5551</v>
      </c>
      <c r="C255" s="104" t="s">
        <v>5551</v>
      </c>
      <c r="D255" s="104">
        <v>720.20500000000004</v>
      </c>
      <c r="E255" s="104">
        <v>720.20500000000004</v>
      </c>
      <c r="F255" s="104">
        <v>150.001</v>
      </c>
      <c r="G255" s="104">
        <v>150.001</v>
      </c>
      <c r="H255" s="101"/>
      <c r="I255" s="101"/>
      <c r="J255" s="101"/>
      <c r="K255" s="101"/>
      <c r="L255" s="18"/>
      <c r="M255" s="173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3"/>
      <c r="I256" s="103"/>
      <c r="J256" s="103"/>
      <c r="K256" s="103"/>
      <c r="L256" s="18"/>
      <c r="M256" s="173"/>
    </row>
    <row r="257" spans="1:13" ht="19.899999999999999" customHeight="1" x14ac:dyDescent="0.25">
      <c r="A257" s="6" t="s">
        <v>208</v>
      </c>
      <c r="B257" s="106">
        <v>0</v>
      </c>
      <c r="C257" s="106">
        <v>0</v>
      </c>
      <c r="D257" s="106">
        <v>845.30399999999997</v>
      </c>
      <c r="E257" s="106">
        <v>0</v>
      </c>
      <c r="F257" s="106">
        <v>569.89099999999996</v>
      </c>
      <c r="G257" s="106">
        <v>0</v>
      </c>
      <c r="H257" s="101"/>
      <c r="I257" s="101"/>
      <c r="J257" s="101"/>
      <c r="K257" s="101"/>
      <c r="L257" s="18"/>
      <c r="M257" s="173"/>
    </row>
    <row r="258" spans="1:13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3"/>
      <c r="I258" s="103"/>
      <c r="J258" s="103"/>
      <c r="K258" s="103"/>
      <c r="L258" s="18"/>
      <c r="M258" s="173"/>
    </row>
    <row r="259" spans="1:13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1"/>
      <c r="I259" s="101"/>
      <c r="J259" s="101"/>
      <c r="K259" s="101"/>
      <c r="L259" s="18"/>
      <c r="M259" s="173"/>
    </row>
    <row r="260" spans="1:13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3"/>
      <c r="I260" s="103"/>
      <c r="J260" s="103"/>
      <c r="K260" s="103"/>
      <c r="L260" s="18"/>
      <c r="M260" s="173"/>
    </row>
    <row r="261" spans="1:13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313</v>
      </c>
      <c r="G261" s="106">
        <v>0</v>
      </c>
      <c r="H261" s="101"/>
      <c r="I261" s="101"/>
      <c r="J261" s="101"/>
      <c r="K261" s="101"/>
      <c r="L261" s="18"/>
      <c r="M261" s="173"/>
    </row>
    <row r="262" spans="1:13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3"/>
      <c r="I262" s="103"/>
      <c r="J262" s="103"/>
      <c r="K262" s="103"/>
      <c r="L262" s="18"/>
      <c r="M262" s="173"/>
    </row>
    <row r="263" spans="1:13" ht="19.899999999999999" customHeight="1" x14ac:dyDescent="0.25">
      <c r="A263" s="6" t="s">
        <v>214</v>
      </c>
      <c r="B263" s="106">
        <v>-3</v>
      </c>
      <c r="C263" s="106">
        <v>0</v>
      </c>
      <c r="D263" s="106">
        <v>0</v>
      </c>
      <c r="E263" s="106">
        <v>0</v>
      </c>
      <c r="F263" s="106">
        <v>0</v>
      </c>
      <c r="G263" s="106">
        <v>0</v>
      </c>
      <c r="H263" s="101"/>
      <c r="I263" s="101"/>
      <c r="J263" s="101"/>
      <c r="K263" s="101"/>
      <c r="L263" s="18"/>
      <c r="M263" s="173"/>
    </row>
    <row r="264" spans="1:13" ht="19.899999999999999" customHeight="1" x14ac:dyDescent="0.25">
      <c r="A264" s="8" t="s">
        <v>215</v>
      </c>
      <c r="B264" s="107" t="s">
        <v>5481</v>
      </c>
      <c r="C264" s="107" t="s">
        <v>5551</v>
      </c>
      <c r="D264" s="107" t="s">
        <v>5551</v>
      </c>
      <c r="E264" s="107">
        <v>720.20500000000004</v>
      </c>
      <c r="F264" s="107">
        <v>720.20500000000004</v>
      </c>
      <c r="G264" s="107">
        <v>150.001</v>
      </c>
      <c r="H264" s="103"/>
      <c r="I264" s="103"/>
      <c r="J264" s="103"/>
      <c r="K264" s="103"/>
      <c r="L264" s="18"/>
      <c r="M264" s="173"/>
    </row>
    <row r="265" spans="1:13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8"/>
      <c r="M265" s="173"/>
    </row>
    <row r="266" spans="1:13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3"/>
      <c r="I266" s="103"/>
      <c r="J266" s="103"/>
      <c r="K266" s="103"/>
      <c r="L266" s="18"/>
      <c r="M266" s="173"/>
    </row>
    <row r="267" spans="1:13" ht="19.899999999999999" customHeight="1" x14ac:dyDescent="0.25">
      <c r="A267" s="6" t="s">
        <v>217</v>
      </c>
      <c r="B267" s="104">
        <v>17.722999999999999</v>
      </c>
      <c r="C267" s="104">
        <v>8.7789999999999999</v>
      </c>
      <c r="D267" s="104">
        <v>2.7730000000000001</v>
      </c>
      <c r="E267" s="104">
        <v>0</v>
      </c>
      <c r="F267" s="104">
        <v>0</v>
      </c>
      <c r="G267" s="104">
        <v>0</v>
      </c>
      <c r="H267" s="101"/>
      <c r="I267" s="101"/>
      <c r="J267" s="101"/>
      <c r="K267" s="101"/>
      <c r="L267" s="18"/>
      <c r="M267" s="173"/>
    </row>
    <row r="268" spans="1:13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3"/>
      <c r="I268" s="103"/>
      <c r="J268" s="103"/>
      <c r="K268" s="103"/>
      <c r="L268" s="18"/>
      <c r="M268" s="173"/>
    </row>
    <row r="269" spans="1:13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1"/>
      <c r="I269" s="101"/>
      <c r="J269" s="101"/>
      <c r="K269" s="101"/>
      <c r="L269" s="18"/>
      <c r="M269" s="173"/>
    </row>
    <row r="270" spans="1:13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3"/>
      <c r="I270" s="103"/>
      <c r="J270" s="103"/>
      <c r="K270" s="103"/>
      <c r="L270" s="18"/>
      <c r="M270" s="173"/>
    </row>
    <row r="271" spans="1:13" ht="19.899999999999999" customHeight="1" x14ac:dyDescent="0.25">
      <c r="A271" s="6" t="s">
        <v>221</v>
      </c>
      <c r="B271" s="106">
        <v>0</v>
      </c>
      <c r="C271" s="106">
        <v>0</v>
      </c>
      <c r="D271" s="106">
        <v>0</v>
      </c>
      <c r="E271" s="106">
        <v>0</v>
      </c>
      <c r="F271" s="106">
        <v>0</v>
      </c>
      <c r="G271" s="106">
        <v>0</v>
      </c>
      <c r="H271" s="101"/>
      <c r="I271" s="101"/>
      <c r="J271" s="101"/>
      <c r="K271" s="101"/>
      <c r="L271" s="18"/>
      <c r="M271" s="173"/>
    </row>
    <row r="272" spans="1:13" ht="19.899999999999999" customHeight="1" x14ac:dyDescent="0.25">
      <c r="A272" s="8" t="s">
        <v>222</v>
      </c>
      <c r="B272" s="105">
        <v>0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3"/>
      <c r="I272" s="103"/>
      <c r="J272" s="103"/>
      <c r="K272" s="103"/>
      <c r="L272" s="18"/>
      <c r="M272" s="173"/>
    </row>
    <row r="273" spans="1:13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1"/>
      <c r="I273" s="101"/>
      <c r="J273" s="101"/>
      <c r="K273" s="101"/>
      <c r="L273" s="18"/>
      <c r="M273" s="173"/>
    </row>
    <row r="274" spans="1:13" ht="19.899999999999999" customHeight="1" x14ac:dyDescent="0.25">
      <c r="A274" s="8" t="s">
        <v>224</v>
      </c>
      <c r="B274" s="105">
        <v>0</v>
      </c>
      <c r="C274" s="105">
        <v>0</v>
      </c>
      <c r="D274" s="105">
        <v>0</v>
      </c>
      <c r="E274" s="105">
        <v>0</v>
      </c>
      <c r="F274" s="105">
        <v>0</v>
      </c>
      <c r="G274" s="105">
        <v>0</v>
      </c>
      <c r="H274" s="103"/>
      <c r="I274" s="103"/>
      <c r="J274" s="103"/>
      <c r="K274" s="103"/>
      <c r="L274" s="18"/>
      <c r="M274" s="173"/>
    </row>
    <row r="275" spans="1:13" ht="19.899999999999999" customHeight="1" x14ac:dyDescent="0.25">
      <c r="A275" s="6" t="s">
        <v>225</v>
      </c>
      <c r="B275" s="106">
        <v>-3.976</v>
      </c>
      <c r="C275" s="106">
        <v>8.9440000000000008</v>
      </c>
      <c r="D275" s="106">
        <v>6.0060000000000002</v>
      </c>
      <c r="E275" s="106">
        <v>0</v>
      </c>
      <c r="F275" s="106">
        <v>0</v>
      </c>
      <c r="G275" s="106">
        <v>0</v>
      </c>
      <c r="H275" s="101"/>
      <c r="I275" s="101"/>
      <c r="J275" s="101"/>
      <c r="K275" s="101"/>
      <c r="L275" s="18"/>
      <c r="M275" s="173"/>
    </row>
    <row r="276" spans="1:13" ht="19.899999999999999" customHeight="1" x14ac:dyDescent="0.25">
      <c r="A276" s="8" t="s">
        <v>226</v>
      </c>
      <c r="B276" s="105">
        <v>0</v>
      </c>
      <c r="C276" s="105">
        <v>0</v>
      </c>
      <c r="D276" s="105">
        <v>0</v>
      </c>
      <c r="E276" s="105">
        <v>0</v>
      </c>
      <c r="F276" s="105">
        <v>0</v>
      </c>
      <c r="G276" s="105">
        <v>0</v>
      </c>
      <c r="H276" s="103"/>
      <c r="I276" s="103"/>
      <c r="J276" s="103"/>
      <c r="K276" s="103"/>
      <c r="L276" s="18"/>
      <c r="M276" s="173"/>
    </row>
    <row r="277" spans="1:13" ht="19.899999999999999" customHeight="1" x14ac:dyDescent="0.25">
      <c r="A277" s="6" t="s">
        <v>227</v>
      </c>
      <c r="B277" s="106">
        <v>0</v>
      </c>
      <c r="C277" s="106">
        <v>0</v>
      </c>
      <c r="D277" s="106">
        <v>0</v>
      </c>
      <c r="E277" s="106">
        <v>2.7730000000000001</v>
      </c>
      <c r="F277" s="106">
        <v>0</v>
      </c>
      <c r="G277" s="106">
        <v>0</v>
      </c>
      <c r="H277" s="101"/>
      <c r="I277" s="101"/>
      <c r="J277" s="101"/>
      <c r="K277" s="101"/>
      <c r="L277" s="18"/>
      <c r="M277" s="173"/>
    </row>
    <row r="278" spans="1:13" ht="19.899999999999999" customHeight="1" x14ac:dyDescent="0.25">
      <c r="A278" s="8" t="s">
        <v>228</v>
      </c>
      <c r="B278" s="107">
        <v>13.747</v>
      </c>
      <c r="C278" s="107">
        <v>17.722999999999999</v>
      </c>
      <c r="D278" s="107">
        <v>8.7789999999999999</v>
      </c>
      <c r="E278" s="107">
        <v>2.7730000000000001</v>
      </c>
      <c r="F278" s="107">
        <v>0</v>
      </c>
      <c r="G278" s="107">
        <v>0</v>
      </c>
      <c r="H278" s="103"/>
      <c r="I278" s="103"/>
      <c r="J278" s="103"/>
      <c r="K278" s="103"/>
      <c r="L278" s="18"/>
      <c r="M278" s="173"/>
    </row>
    <row r="279" spans="1:13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8"/>
      <c r="M279" s="173"/>
    </row>
    <row r="280" spans="1:13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3"/>
      <c r="I280" s="103"/>
      <c r="J280" s="103"/>
      <c r="K280" s="103"/>
      <c r="L280" s="18"/>
      <c r="M280" s="173"/>
    </row>
    <row r="281" spans="1:13" ht="19.899999999999999" customHeight="1" x14ac:dyDescent="0.25">
      <c r="A281" s="6" t="s">
        <v>230</v>
      </c>
      <c r="B281" s="104">
        <v>725.45899999999995</v>
      </c>
      <c r="C281" s="104">
        <v>652.32600000000002</v>
      </c>
      <c r="D281" s="104">
        <v>524.94799999999998</v>
      </c>
      <c r="E281" s="104">
        <v>291.58199999999999</v>
      </c>
      <c r="F281" s="104">
        <v>117.56699999999999</v>
      </c>
      <c r="G281" s="104">
        <v>37.337000000000003</v>
      </c>
      <c r="H281" s="101"/>
      <c r="I281" s="101"/>
      <c r="J281" s="101"/>
      <c r="K281" s="101"/>
      <c r="L281" s="18"/>
      <c r="M281" s="173"/>
    </row>
    <row r="282" spans="1:13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3"/>
      <c r="I282" s="103"/>
      <c r="J282" s="103"/>
      <c r="K282" s="103"/>
      <c r="L282" s="18"/>
      <c r="M282" s="173"/>
    </row>
    <row r="283" spans="1:13" ht="19.899999999999999" customHeight="1" x14ac:dyDescent="0.25">
      <c r="A283" s="6" t="s">
        <v>232</v>
      </c>
      <c r="B283" s="106">
        <v>216.26599999999999</v>
      </c>
      <c r="C283" s="106">
        <v>154.50200000000001</v>
      </c>
      <c r="D283" s="106">
        <v>234.51300000000001</v>
      </c>
      <c r="E283" s="106">
        <v>286.77600000000001</v>
      </c>
      <c r="F283" s="106">
        <v>169.827</v>
      </c>
      <c r="G283" s="106">
        <v>80.23</v>
      </c>
      <c r="H283" s="101"/>
      <c r="I283" s="101"/>
      <c r="J283" s="101"/>
      <c r="K283" s="101"/>
      <c r="L283" s="18"/>
      <c r="M283" s="173"/>
    </row>
    <row r="284" spans="1:13" ht="19.899999999999999" customHeight="1" x14ac:dyDescent="0.25">
      <c r="A284" s="8" t="s">
        <v>233</v>
      </c>
      <c r="B284" s="105">
        <v>-53.341000000000001</v>
      </c>
      <c r="C284" s="105">
        <v>-81.718999999999994</v>
      </c>
      <c r="D284" s="105">
        <v>-107.61</v>
      </c>
      <c r="E284" s="105">
        <v>-57.04</v>
      </c>
      <c r="F284" s="105">
        <v>0</v>
      </c>
      <c r="G284" s="105">
        <v>0</v>
      </c>
      <c r="H284" s="103"/>
      <c r="I284" s="103"/>
      <c r="J284" s="103"/>
      <c r="K284" s="103"/>
      <c r="L284" s="18"/>
      <c r="M284" s="173"/>
    </row>
    <row r="285" spans="1:13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1"/>
      <c r="I285" s="101"/>
      <c r="J285" s="101"/>
      <c r="K285" s="101"/>
      <c r="L285" s="18"/>
      <c r="M285" s="173"/>
    </row>
    <row r="286" spans="1:13" ht="19.899999999999999" customHeight="1" x14ac:dyDescent="0.25">
      <c r="A286" s="8" t="s">
        <v>235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3"/>
      <c r="I286" s="103"/>
      <c r="J286" s="103"/>
      <c r="K286" s="103"/>
      <c r="L286" s="18"/>
      <c r="M286" s="173"/>
    </row>
    <row r="287" spans="1:13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1"/>
      <c r="I287" s="101"/>
      <c r="J287" s="101"/>
      <c r="K287" s="101"/>
      <c r="L287" s="18"/>
      <c r="M287" s="173"/>
    </row>
    <row r="288" spans="1:13" ht="19.899999999999999" customHeight="1" x14ac:dyDescent="0.25">
      <c r="A288" s="8" t="s">
        <v>237</v>
      </c>
      <c r="B288" s="105">
        <v>4.585</v>
      </c>
      <c r="C288" s="105">
        <v>350</v>
      </c>
      <c r="D288" s="105">
        <v>475</v>
      </c>
      <c r="E288" s="105">
        <v>279</v>
      </c>
      <c r="F288" s="105">
        <v>4.1879999999999997</v>
      </c>
      <c r="G288" s="105">
        <v>0</v>
      </c>
      <c r="H288" s="103"/>
      <c r="I288" s="103"/>
      <c r="J288" s="103"/>
      <c r="K288" s="103"/>
      <c r="L288" s="18"/>
      <c r="M288" s="173"/>
    </row>
    <row r="289" spans="1:13" ht="19.899999999999999" customHeight="1" x14ac:dyDescent="0.25">
      <c r="A289" s="6" t="s">
        <v>238</v>
      </c>
      <c r="B289" s="104">
        <v>892.96900000000005</v>
      </c>
      <c r="C289" s="104">
        <v>725.45899999999995</v>
      </c>
      <c r="D289" s="104">
        <v>652.32600000000002</v>
      </c>
      <c r="E289" s="104">
        <v>521.59699999999998</v>
      </c>
      <c r="F289" s="104">
        <v>291.58199999999999</v>
      </c>
      <c r="G289" s="104">
        <v>117.56699999999999</v>
      </c>
      <c r="H289" s="101"/>
      <c r="I289" s="101"/>
      <c r="J289" s="101"/>
      <c r="K289" s="101"/>
      <c r="L289" s="18"/>
      <c r="M289" s="173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8"/>
      <c r="M290" s="173"/>
    </row>
    <row r="291" spans="1:13" ht="19.899999999999999" customHeight="1" x14ac:dyDescent="0.25">
      <c r="A291" s="6" t="s">
        <v>239</v>
      </c>
      <c r="B291" s="104" t="s">
        <v>5476</v>
      </c>
      <c r="C291" s="104" t="s">
        <v>5547</v>
      </c>
      <c r="D291" s="104" t="s">
        <v>5548</v>
      </c>
      <c r="E291" s="104" t="s">
        <v>5552</v>
      </c>
      <c r="F291" s="104" t="s">
        <v>5550</v>
      </c>
      <c r="G291" s="104">
        <v>267.56799999999998</v>
      </c>
      <c r="H291" s="101"/>
      <c r="I291" s="101"/>
      <c r="J291" s="101"/>
      <c r="K291" s="101"/>
      <c r="L291" s="18"/>
      <c r="M291" s="173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8"/>
      <c r="M292" s="173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3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73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95" t="s">
        <v>2</v>
      </c>
      <c r="M295" s="173"/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18"/>
      <c r="M296" s="173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18"/>
      <c r="M297" s="173"/>
    </row>
    <row r="298" spans="1:13" ht="19.899999999999999" customHeight="1" x14ac:dyDescent="0.25">
      <c r="A298" s="96" t="s">
        <v>5</v>
      </c>
      <c r="B298" s="97" t="s">
        <v>340</v>
      </c>
      <c r="C298" s="97" t="s">
        <v>340</v>
      </c>
      <c r="D298" s="97" t="s">
        <v>340</v>
      </c>
      <c r="E298" s="97" t="s">
        <v>340</v>
      </c>
      <c r="F298" s="97" t="s">
        <v>340</v>
      </c>
      <c r="G298" s="97" t="s">
        <v>340</v>
      </c>
      <c r="H298" s="97" t="s">
        <v>340</v>
      </c>
      <c r="I298" s="97" t="s">
        <v>340</v>
      </c>
      <c r="J298" s="97" t="s">
        <v>340</v>
      </c>
      <c r="K298" s="97" t="s">
        <v>340</v>
      </c>
      <c r="L298" s="18"/>
      <c r="M298" s="173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8"/>
      <c r="M299" s="173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18"/>
      <c r="M300" s="173"/>
    </row>
    <row r="301" spans="1:13" ht="19.899999999999999" customHeight="1" x14ac:dyDescent="0.25">
      <c r="A301" s="6" t="s">
        <v>242</v>
      </c>
      <c r="B301" s="106">
        <v>274.86</v>
      </c>
      <c r="C301" s="106">
        <v>309.56599999999997</v>
      </c>
      <c r="D301" s="106">
        <v>406.80700000000002</v>
      </c>
      <c r="E301" s="106">
        <v>492.15600000000001</v>
      </c>
      <c r="F301" s="106">
        <v>286.637</v>
      </c>
      <c r="G301" s="106">
        <v>235.179</v>
      </c>
      <c r="H301" s="101"/>
      <c r="I301" s="101"/>
      <c r="J301" s="101"/>
      <c r="K301" s="101"/>
      <c r="L301" s="18"/>
      <c r="M301" s="173"/>
    </row>
    <row r="302" spans="1:13" ht="19.899999999999999" customHeight="1" x14ac:dyDescent="0.25">
      <c r="A302" s="8" t="s">
        <v>243</v>
      </c>
      <c r="B302" s="105">
        <v>284.89299999999997</v>
      </c>
      <c r="C302" s="105">
        <v>155.76</v>
      </c>
      <c r="D302" s="105">
        <v>125.613</v>
      </c>
      <c r="E302" s="105">
        <v>91.585999999999999</v>
      </c>
      <c r="F302" s="105">
        <v>59.826000000000001</v>
      </c>
      <c r="G302" s="105">
        <v>47.41</v>
      </c>
      <c r="H302" s="103"/>
      <c r="I302" s="103"/>
      <c r="J302" s="103"/>
      <c r="K302" s="103"/>
      <c r="L302" s="18"/>
      <c r="M302" s="173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8"/>
      <c r="M303" s="173"/>
    </row>
    <row r="304" spans="1:13" ht="19.899999999999999" customHeight="1" x14ac:dyDescent="0.25">
      <c r="A304" s="8" t="s">
        <v>244</v>
      </c>
      <c r="B304" s="107">
        <v>559.75300000000004</v>
      </c>
      <c r="C304" s="107">
        <v>465.32600000000002</v>
      </c>
      <c r="D304" s="107">
        <v>532.41999999999996</v>
      </c>
      <c r="E304" s="107">
        <v>583.74199999999996</v>
      </c>
      <c r="F304" s="107">
        <v>346.46300000000002</v>
      </c>
      <c r="G304" s="107">
        <v>282.589</v>
      </c>
      <c r="H304" s="103"/>
      <c r="I304" s="103"/>
      <c r="J304" s="103"/>
      <c r="K304" s="103"/>
      <c r="L304" s="18"/>
      <c r="M304" s="173"/>
    </row>
    <row r="305" spans="1:13" ht="19.899999999999999" customHeight="1" x14ac:dyDescent="0.25">
      <c r="A305" s="6" t="s">
        <v>245</v>
      </c>
      <c r="B305" s="106">
        <v>0</v>
      </c>
      <c r="C305" s="106">
        <v>0</v>
      </c>
      <c r="D305" s="106">
        <v>0</v>
      </c>
      <c r="E305" s="106">
        <v>0</v>
      </c>
      <c r="F305" s="106">
        <v>0</v>
      </c>
      <c r="G305" s="106">
        <v>0</v>
      </c>
      <c r="H305" s="101"/>
      <c r="I305" s="101"/>
      <c r="J305" s="101"/>
      <c r="K305" s="101"/>
      <c r="L305" s="18"/>
      <c r="M305" s="173"/>
    </row>
    <row r="306" spans="1:13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3"/>
      <c r="I306" s="103"/>
      <c r="J306" s="103"/>
      <c r="K306" s="103"/>
      <c r="L306" s="18"/>
      <c r="M306" s="173"/>
    </row>
    <row r="307" spans="1:13" ht="19.899999999999999" customHeight="1" x14ac:dyDescent="0.25">
      <c r="A307" s="6" t="s">
        <v>247</v>
      </c>
      <c r="B307" s="104">
        <v>-64.605000000000004</v>
      </c>
      <c r="C307" s="104">
        <v>22.190999999999999</v>
      </c>
      <c r="D307" s="104">
        <v>-185.30600000000001</v>
      </c>
      <c r="E307" s="104">
        <v>-290.97699999999998</v>
      </c>
      <c r="F307" s="104">
        <v>-126.164</v>
      </c>
      <c r="G307" s="104">
        <v>-103.285</v>
      </c>
      <c r="H307" s="101"/>
      <c r="I307" s="101"/>
      <c r="J307" s="101"/>
      <c r="K307" s="101"/>
      <c r="L307" s="18"/>
      <c r="M307" s="173"/>
    </row>
    <row r="308" spans="1:13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8"/>
      <c r="M308" s="173"/>
    </row>
    <row r="309" spans="1:13" ht="19.899999999999999" customHeight="1" x14ac:dyDescent="0.25">
      <c r="A309" s="6" t="s">
        <v>248</v>
      </c>
      <c r="B309" s="106">
        <v>24.077999999999999</v>
      </c>
      <c r="C309" s="106">
        <v>-84.100999999999999</v>
      </c>
      <c r="D309" s="106">
        <v>-139.83500000000001</v>
      </c>
      <c r="E309" s="106">
        <v>-227.744</v>
      </c>
      <c r="F309" s="106">
        <v>-39.545999999999999</v>
      </c>
      <c r="G309" s="106">
        <v>-84.968999999999994</v>
      </c>
      <c r="H309" s="101"/>
      <c r="I309" s="101"/>
      <c r="J309" s="101"/>
      <c r="K309" s="101"/>
      <c r="L309" s="18"/>
      <c r="M309" s="173"/>
    </row>
    <row r="310" spans="1:13" ht="19.899999999999999" customHeight="1" x14ac:dyDescent="0.25">
      <c r="A310" s="8" t="s">
        <v>249</v>
      </c>
      <c r="B310" s="105">
        <v>-137.529</v>
      </c>
      <c r="C310" s="105">
        <v>-43.512</v>
      </c>
      <c r="D310" s="105">
        <v>35.198</v>
      </c>
      <c r="E310" s="105">
        <v>-140.01900000000001</v>
      </c>
      <c r="F310" s="105">
        <v>-154.041</v>
      </c>
      <c r="G310" s="105">
        <v>-88.531999999999996</v>
      </c>
      <c r="H310" s="103"/>
      <c r="I310" s="103"/>
      <c r="J310" s="103"/>
      <c r="K310" s="103"/>
      <c r="L310" s="18"/>
      <c r="M310" s="173"/>
    </row>
    <row r="311" spans="1:13" ht="19.899999999999999" customHeight="1" x14ac:dyDescent="0.25">
      <c r="A311" s="6" t="s">
        <v>250</v>
      </c>
      <c r="B311" s="106">
        <v>48.845999999999997</v>
      </c>
      <c r="C311" s="106">
        <v>149.804</v>
      </c>
      <c r="D311" s="106">
        <v>-80.668999999999997</v>
      </c>
      <c r="E311" s="106">
        <v>76.786000000000001</v>
      </c>
      <c r="F311" s="106">
        <v>67.423000000000002</v>
      </c>
      <c r="G311" s="106">
        <v>70.215999999999994</v>
      </c>
      <c r="H311" s="101"/>
      <c r="I311" s="101"/>
      <c r="J311" s="101"/>
      <c r="K311" s="101"/>
      <c r="L311" s="18"/>
      <c r="M311" s="173"/>
    </row>
    <row r="312" spans="1:13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3"/>
      <c r="I312" s="103"/>
      <c r="J312" s="103"/>
      <c r="K312" s="103"/>
      <c r="L312" s="18"/>
      <c r="M312" s="173"/>
    </row>
    <row r="313" spans="1:13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8"/>
      <c r="M313" s="173"/>
    </row>
    <row r="314" spans="1:13" ht="19.899999999999999" customHeight="1" x14ac:dyDescent="0.25">
      <c r="A314" s="8" t="s">
        <v>252</v>
      </c>
      <c r="B314" s="107">
        <v>495.14800000000002</v>
      </c>
      <c r="C314" s="107">
        <v>487.517</v>
      </c>
      <c r="D314" s="107">
        <v>347.11399999999998</v>
      </c>
      <c r="E314" s="107">
        <v>292.76499999999999</v>
      </c>
      <c r="F314" s="107">
        <v>220.29900000000001</v>
      </c>
      <c r="G314" s="107">
        <v>179.304</v>
      </c>
      <c r="H314" s="103"/>
      <c r="I314" s="103"/>
      <c r="J314" s="103"/>
      <c r="K314" s="103"/>
      <c r="L314" s="18"/>
      <c r="M314" s="173"/>
    </row>
    <row r="315" spans="1:13" ht="19.899999999999999" customHeight="1" x14ac:dyDescent="0.25">
      <c r="A315" s="6" t="s">
        <v>253</v>
      </c>
      <c r="B315" s="106">
        <v>117.002</v>
      </c>
      <c r="C315" s="106">
        <v>114.441</v>
      </c>
      <c r="D315" s="106">
        <v>86.15</v>
      </c>
      <c r="E315" s="106">
        <v>88.613</v>
      </c>
      <c r="F315" s="106">
        <v>104.557</v>
      </c>
      <c r="G315" s="106">
        <v>38.853000000000002</v>
      </c>
      <c r="H315" s="101"/>
      <c r="I315" s="101"/>
      <c r="J315" s="101"/>
      <c r="K315" s="101"/>
      <c r="L315" s="18"/>
      <c r="M315" s="173"/>
    </row>
    <row r="316" spans="1:13" ht="19.899999999999999" customHeight="1" x14ac:dyDescent="0.25">
      <c r="A316" s="8" t="s">
        <v>254</v>
      </c>
      <c r="B316" s="105">
        <v>-20.195</v>
      </c>
      <c r="C316" s="105">
        <v>8.0719999999999992</v>
      </c>
      <c r="D316" s="105">
        <v>139.023</v>
      </c>
      <c r="E316" s="105">
        <v>63.899000000000001</v>
      </c>
      <c r="F316" s="105">
        <v>64.320999999999998</v>
      </c>
      <c r="G316" s="105">
        <v>49.808999999999997</v>
      </c>
      <c r="H316" s="103"/>
      <c r="I316" s="103"/>
      <c r="J316" s="103"/>
      <c r="K316" s="103"/>
      <c r="L316" s="18"/>
      <c r="M316" s="173"/>
    </row>
    <row r="317" spans="1:13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8"/>
      <c r="M317" s="173"/>
    </row>
    <row r="318" spans="1:13" ht="19.899999999999999" customHeight="1" x14ac:dyDescent="0.25">
      <c r="A318" s="8" t="s">
        <v>255</v>
      </c>
      <c r="B318" s="107">
        <v>398.34100000000001</v>
      </c>
      <c r="C318" s="107">
        <v>365.00400000000002</v>
      </c>
      <c r="D318" s="107">
        <v>121.941</v>
      </c>
      <c r="E318" s="107">
        <v>140.25299999999999</v>
      </c>
      <c r="F318" s="107">
        <v>51.420999999999999</v>
      </c>
      <c r="G318" s="107">
        <v>90.641999999999996</v>
      </c>
      <c r="H318" s="103"/>
      <c r="I318" s="103"/>
      <c r="J318" s="103"/>
      <c r="K318" s="103"/>
      <c r="L318" s="18"/>
      <c r="M318" s="173"/>
    </row>
    <row r="319" spans="1:13" ht="19.899999999999999" customHeight="1" x14ac:dyDescent="0.25">
      <c r="A319" s="6" t="s">
        <v>256</v>
      </c>
      <c r="B319" s="106">
        <v>53.341000000000001</v>
      </c>
      <c r="C319" s="106">
        <v>81.369</v>
      </c>
      <c r="D319" s="106">
        <v>107.13500000000001</v>
      </c>
      <c r="E319" s="106">
        <v>56.761000000000003</v>
      </c>
      <c r="F319" s="106">
        <v>0</v>
      </c>
      <c r="G319" s="106">
        <v>0</v>
      </c>
      <c r="H319" s="101"/>
      <c r="I319" s="101"/>
      <c r="J319" s="101"/>
      <c r="K319" s="101"/>
      <c r="L319" s="18"/>
      <c r="M319" s="173"/>
    </row>
    <row r="320" spans="1:13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3"/>
      <c r="I320" s="103"/>
      <c r="J320" s="103"/>
      <c r="K320" s="103"/>
      <c r="L320" s="18"/>
      <c r="M320" s="173"/>
    </row>
    <row r="321" spans="1:13" ht="19.899999999999999" customHeight="1" x14ac:dyDescent="0.25">
      <c r="A321" s="6" t="s">
        <v>258</v>
      </c>
      <c r="B321" s="104">
        <v>345</v>
      </c>
      <c r="C321" s="104">
        <v>283.63499999999999</v>
      </c>
      <c r="D321" s="104">
        <v>14.805999999999999</v>
      </c>
      <c r="E321" s="104">
        <v>83.492000000000004</v>
      </c>
      <c r="F321" s="104">
        <v>51.420999999999999</v>
      </c>
      <c r="G321" s="104">
        <v>90.641999999999996</v>
      </c>
      <c r="H321" s="101"/>
      <c r="I321" s="101"/>
      <c r="J321" s="101"/>
      <c r="K321" s="101"/>
      <c r="L321" s="18"/>
      <c r="M321" s="173"/>
    </row>
    <row r="322" spans="1:13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8"/>
      <c r="M322" s="173"/>
    </row>
    <row r="323" spans="1:13" ht="19.899999999999999" customHeight="1" x14ac:dyDescent="0.25">
      <c r="A323" s="6" t="s">
        <v>259</v>
      </c>
      <c r="B323" s="106">
        <v>261.48399999999998</v>
      </c>
      <c r="C323" s="106">
        <v>479.55700000000002</v>
      </c>
      <c r="D323" s="106">
        <v>486.94600000000003</v>
      </c>
      <c r="E323" s="106">
        <v>228.553</v>
      </c>
      <c r="F323" s="106">
        <v>175.88200000000001</v>
      </c>
      <c r="G323" s="106">
        <v>87.763000000000005</v>
      </c>
      <c r="H323" s="101"/>
      <c r="I323" s="101"/>
      <c r="J323" s="101"/>
      <c r="K323" s="101"/>
      <c r="L323" s="18"/>
      <c r="M323" s="173"/>
    </row>
    <row r="324" spans="1:13" ht="19.899999999999999" customHeight="1" x14ac:dyDescent="0.25">
      <c r="A324" s="8" t="s">
        <v>260</v>
      </c>
      <c r="B324" s="105">
        <v>2.0059999999999998</v>
      </c>
      <c r="C324" s="105">
        <v>3.2730000000000001</v>
      </c>
      <c r="D324" s="105">
        <v>3.7320000000000002</v>
      </c>
      <c r="E324" s="105">
        <v>300</v>
      </c>
      <c r="F324" s="105">
        <v>0</v>
      </c>
      <c r="G324" s="105">
        <v>0</v>
      </c>
      <c r="H324" s="103"/>
      <c r="I324" s="103"/>
      <c r="J324" s="103"/>
      <c r="K324" s="103"/>
      <c r="L324" s="18"/>
      <c r="M324" s="173"/>
    </row>
    <row r="325" spans="1:13" ht="19.899999999999999" customHeight="1" x14ac:dyDescent="0.25">
      <c r="A325" s="6" t="s">
        <v>261</v>
      </c>
      <c r="B325" s="106">
        <v>0</v>
      </c>
      <c r="C325" s="106">
        <v>0</v>
      </c>
      <c r="D325" s="106">
        <v>207.297</v>
      </c>
      <c r="E325" s="106">
        <v>123.11</v>
      </c>
      <c r="F325" s="106">
        <v>407.79599999999999</v>
      </c>
      <c r="G325" s="106">
        <v>0</v>
      </c>
      <c r="H325" s="101"/>
      <c r="I325" s="101"/>
      <c r="J325" s="101"/>
      <c r="K325" s="101"/>
      <c r="L325" s="18"/>
      <c r="M325" s="173"/>
    </row>
    <row r="326" spans="1:13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3"/>
      <c r="I326" s="103"/>
      <c r="J326" s="103"/>
      <c r="K326" s="103"/>
      <c r="L326" s="18"/>
      <c r="M326" s="173"/>
    </row>
    <row r="327" spans="1:13" ht="19.899999999999999" customHeight="1" x14ac:dyDescent="0.25">
      <c r="A327" s="6" t="s">
        <v>263</v>
      </c>
      <c r="B327" s="106">
        <v>8.0459999999999994</v>
      </c>
      <c r="C327" s="106">
        <v>16.202000000000002</v>
      </c>
      <c r="D327" s="106">
        <v>1.478</v>
      </c>
      <c r="E327" s="106">
        <v>6.7030000000000003</v>
      </c>
      <c r="F327" s="106">
        <v>528</v>
      </c>
      <c r="G327" s="106">
        <v>859</v>
      </c>
      <c r="H327" s="101"/>
      <c r="I327" s="101"/>
      <c r="J327" s="101"/>
      <c r="K327" s="101"/>
      <c r="L327" s="18"/>
      <c r="M327" s="173"/>
    </row>
    <row r="328" spans="1:13" ht="19.899999999999999" customHeight="1" x14ac:dyDescent="0.25">
      <c r="A328" s="8" t="s">
        <v>264</v>
      </c>
      <c r="B328" s="105">
        <v>899</v>
      </c>
      <c r="C328" s="105">
        <v>763</v>
      </c>
      <c r="D328" s="105">
        <v>1.4710000000000001</v>
      </c>
      <c r="E328" s="105">
        <v>58</v>
      </c>
      <c r="F328" s="105">
        <v>0</v>
      </c>
      <c r="G328" s="105">
        <v>0</v>
      </c>
      <c r="H328" s="103"/>
      <c r="I328" s="103"/>
      <c r="J328" s="103"/>
      <c r="K328" s="103"/>
      <c r="L328" s="18"/>
      <c r="M328" s="173"/>
    </row>
    <row r="329" spans="1:13" ht="19.899999999999999" customHeight="1" x14ac:dyDescent="0.25">
      <c r="A329" s="6" t="s">
        <v>265</v>
      </c>
      <c r="B329" s="106">
        <v>229</v>
      </c>
      <c r="C329" s="106">
        <v>0</v>
      </c>
      <c r="D329" s="106">
        <v>0</v>
      </c>
      <c r="E329" s="106">
        <v>0</v>
      </c>
      <c r="F329" s="106">
        <v>0</v>
      </c>
      <c r="G329" s="106">
        <v>0</v>
      </c>
      <c r="H329" s="101"/>
      <c r="I329" s="101"/>
      <c r="J329" s="101"/>
      <c r="K329" s="101"/>
      <c r="L329" s="18"/>
      <c r="M329" s="173"/>
    </row>
    <row r="330" spans="1:13" ht="19.899999999999999" customHeight="1" x14ac:dyDescent="0.25">
      <c r="A330" s="8" t="s">
        <v>266</v>
      </c>
      <c r="B330" s="107">
        <v>-254.316</v>
      </c>
      <c r="C330" s="107">
        <v>-465.86500000000001</v>
      </c>
      <c r="D330" s="107">
        <v>-695.02599999999995</v>
      </c>
      <c r="E330" s="107">
        <v>-345.202</v>
      </c>
      <c r="F330" s="107">
        <v>-583.15</v>
      </c>
      <c r="G330" s="107">
        <v>-86.903999999999996</v>
      </c>
      <c r="H330" s="103"/>
      <c r="I330" s="103"/>
      <c r="J330" s="103"/>
      <c r="K330" s="103"/>
      <c r="L330" s="18"/>
      <c r="M330" s="173"/>
    </row>
    <row r="331" spans="1:13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8"/>
      <c r="M331" s="173"/>
    </row>
    <row r="332" spans="1:13" ht="19.899999999999999" customHeight="1" x14ac:dyDescent="0.25">
      <c r="A332" s="8" t="s">
        <v>267</v>
      </c>
      <c r="B332" s="105">
        <v>-243.55099999999999</v>
      </c>
      <c r="C332" s="105">
        <v>309.43299999999999</v>
      </c>
      <c r="D332" s="105">
        <v>64.257999999999996</v>
      </c>
      <c r="E332" s="105">
        <v>108.646</v>
      </c>
      <c r="F332" s="105">
        <v>19.141999999999999</v>
      </c>
      <c r="G332" s="105">
        <v>-20.709</v>
      </c>
      <c r="H332" s="103"/>
      <c r="I332" s="103"/>
      <c r="J332" s="103"/>
      <c r="K332" s="103"/>
      <c r="L332" s="18"/>
      <c r="M332" s="173"/>
    </row>
    <row r="333" spans="1:13" ht="19.899999999999999" customHeight="1" x14ac:dyDescent="0.25">
      <c r="A333" s="6" t="s">
        <v>268</v>
      </c>
      <c r="B333" s="106">
        <v>0</v>
      </c>
      <c r="C333" s="106">
        <v>0</v>
      </c>
      <c r="D333" s="106">
        <v>648.30399999999997</v>
      </c>
      <c r="E333" s="106">
        <v>0</v>
      </c>
      <c r="F333" s="106">
        <v>575.64099999999996</v>
      </c>
      <c r="G333" s="106">
        <v>0</v>
      </c>
      <c r="H333" s="101"/>
      <c r="I333" s="101"/>
      <c r="J333" s="101"/>
      <c r="K333" s="101"/>
      <c r="L333" s="18"/>
      <c r="M333" s="173"/>
    </row>
    <row r="334" spans="1:13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-2.8570000000000002</v>
      </c>
      <c r="H334" s="103"/>
      <c r="I334" s="103"/>
      <c r="J334" s="103"/>
      <c r="K334" s="103"/>
      <c r="L334" s="18"/>
      <c r="M334" s="173"/>
    </row>
    <row r="335" spans="1:13" ht="19.899999999999999" customHeight="1" x14ac:dyDescent="0.25">
      <c r="A335" s="6" t="s">
        <v>270</v>
      </c>
      <c r="B335" s="106">
        <v>0</v>
      </c>
      <c r="C335" s="106">
        <v>2.87</v>
      </c>
      <c r="D335" s="106">
        <v>3.4319999999999999</v>
      </c>
      <c r="E335" s="106">
        <v>27.262</v>
      </c>
      <c r="F335" s="106">
        <v>0</v>
      </c>
      <c r="G335" s="106">
        <v>0</v>
      </c>
      <c r="H335" s="101"/>
      <c r="I335" s="101"/>
      <c r="J335" s="101"/>
      <c r="K335" s="101"/>
      <c r="L335" s="18"/>
      <c r="M335" s="173"/>
    </row>
    <row r="336" spans="1:13" ht="19.899999999999999" customHeight="1" x14ac:dyDescent="0.25">
      <c r="A336" s="8" t="s">
        <v>271</v>
      </c>
      <c r="B336" s="107">
        <v>-243.55099999999999</v>
      </c>
      <c r="C336" s="107">
        <v>312.303</v>
      </c>
      <c r="D336" s="107">
        <v>715.99400000000003</v>
      </c>
      <c r="E336" s="107">
        <v>135.90799999999999</v>
      </c>
      <c r="F336" s="107">
        <v>594.78300000000002</v>
      </c>
      <c r="G336" s="107">
        <v>-23.565999999999999</v>
      </c>
      <c r="H336" s="103"/>
      <c r="I336" s="103"/>
      <c r="J336" s="103"/>
      <c r="K336" s="103"/>
      <c r="L336" s="18"/>
      <c r="M336" s="173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8"/>
      <c r="M337" s="173"/>
    </row>
    <row r="338" spans="1:13" ht="19.899999999999999" customHeight="1" x14ac:dyDescent="0.25">
      <c r="A338" s="8" t="s">
        <v>272</v>
      </c>
      <c r="B338" s="107">
        <v>-152.86699999999999</v>
      </c>
      <c r="C338" s="107">
        <v>130.07300000000001</v>
      </c>
      <c r="D338" s="107">
        <v>35.774000000000001</v>
      </c>
      <c r="E338" s="107">
        <v>-125.80200000000001</v>
      </c>
      <c r="F338" s="107">
        <v>63.054000000000002</v>
      </c>
      <c r="G338" s="107">
        <v>-19.827999999999999</v>
      </c>
      <c r="H338" s="103"/>
      <c r="I338" s="103"/>
      <c r="J338" s="103"/>
      <c r="K338" s="103"/>
      <c r="L338" s="18"/>
      <c r="M338" s="173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8"/>
      <c r="M339" s="173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8"/>
      <c r="M340" s="173"/>
    </row>
    <row r="341" spans="1:13" ht="19.899999999999999" customHeight="1" x14ac:dyDescent="0.25">
      <c r="A341" s="6" t="s">
        <v>273</v>
      </c>
      <c r="B341" s="106">
        <v>0</v>
      </c>
      <c r="C341" s="106">
        <v>0</v>
      </c>
      <c r="D341" s="106">
        <v>0</v>
      </c>
      <c r="E341" s="106">
        <v>0</v>
      </c>
      <c r="F341" s="106">
        <v>0</v>
      </c>
      <c r="G341" s="106">
        <v>0</v>
      </c>
      <c r="H341" s="101"/>
      <c r="I341" s="101"/>
      <c r="J341" s="101"/>
      <c r="K341" s="101"/>
      <c r="L341" s="18"/>
      <c r="M341" s="173"/>
    </row>
    <row r="342" spans="1:13" ht="19.899999999999999" customHeight="1" x14ac:dyDescent="0.25">
      <c r="A342" s="8" t="s">
        <v>274</v>
      </c>
      <c r="B342" s="105">
        <v>30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3"/>
      <c r="I342" s="103"/>
      <c r="J342" s="103"/>
      <c r="K342" s="103"/>
      <c r="L342" s="18"/>
      <c r="M342" s="173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1"/>
      <c r="I343" s="101"/>
      <c r="J343" s="101"/>
      <c r="K343" s="101"/>
      <c r="L343" s="18"/>
      <c r="M343" s="173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3"/>
      <c r="I344" s="103"/>
      <c r="J344" s="103"/>
      <c r="K344" s="103"/>
      <c r="L344" s="18"/>
      <c r="M344" s="173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1"/>
      <c r="I345" s="101"/>
      <c r="J345" s="101"/>
      <c r="K345" s="101"/>
      <c r="L345" s="18"/>
      <c r="M345" s="173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8"/>
      <c r="M346" s="173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3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73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95" t="s">
        <v>2</v>
      </c>
      <c r="M349" s="173"/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18"/>
      <c r="M350" s="173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18"/>
      <c r="M351" s="173"/>
    </row>
    <row r="352" spans="1:13" ht="19.899999999999999" customHeight="1" x14ac:dyDescent="0.25">
      <c r="A352" s="96" t="s">
        <v>5</v>
      </c>
      <c r="B352" s="97" t="s">
        <v>340</v>
      </c>
      <c r="C352" s="97" t="s">
        <v>340</v>
      </c>
      <c r="D352" s="97" t="s">
        <v>340</v>
      </c>
      <c r="E352" s="97" t="s">
        <v>340</v>
      </c>
      <c r="F352" s="97" t="s">
        <v>340</v>
      </c>
      <c r="G352" s="97" t="s">
        <v>340</v>
      </c>
      <c r="H352" s="97" t="s">
        <v>340</v>
      </c>
      <c r="I352" s="97" t="s">
        <v>340</v>
      </c>
      <c r="J352" s="97" t="s">
        <v>340</v>
      </c>
      <c r="K352" s="97" t="s">
        <v>340</v>
      </c>
      <c r="L352" s="18"/>
      <c r="M352" s="173"/>
    </row>
    <row r="353" spans="1:13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8"/>
      <c r="M353" s="173"/>
    </row>
    <row r="354" spans="1:13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18"/>
      <c r="M354" s="173"/>
    </row>
    <row r="355" spans="1:13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6">
        <v>0</v>
      </c>
      <c r="F355" s="106">
        <v>0</v>
      </c>
      <c r="G355" s="106">
        <v>0</v>
      </c>
      <c r="H355" s="101"/>
      <c r="I355" s="101"/>
      <c r="J355" s="101"/>
      <c r="K355" s="101"/>
      <c r="L355" s="18"/>
      <c r="M355" s="173"/>
    </row>
    <row r="356" spans="1:13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3"/>
      <c r="I356" s="103"/>
      <c r="J356" s="103"/>
      <c r="K356" s="103"/>
      <c r="L356" s="18"/>
      <c r="M356" s="173"/>
    </row>
    <row r="357" spans="1:13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0</v>
      </c>
      <c r="G357" s="106">
        <v>0</v>
      </c>
      <c r="H357" s="101"/>
      <c r="I357" s="101"/>
      <c r="J357" s="101"/>
      <c r="K357" s="101"/>
      <c r="L357" s="18"/>
      <c r="M357" s="173"/>
    </row>
    <row r="358" spans="1:13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3"/>
      <c r="I358" s="103"/>
      <c r="J358" s="103"/>
      <c r="K358" s="103"/>
      <c r="L358" s="18"/>
      <c r="M358" s="173"/>
    </row>
    <row r="359" spans="1:13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8"/>
      <c r="M359" s="173"/>
    </row>
    <row r="360" spans="1:13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3"/>
      <c r="I360" s="103"/>
      <c r="J360" s="103"/>
      <c r="K360" s="103"/>
      <c r="L360" s="18"/>
      <c r="M360" s="173"/>
    </row>
    <row r="361" spans="1:13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8"/>
      <c r="M361" s="173"/>
    </row>
    <row r="362" spans="1:13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3"/>
      <c r="I362" s="103"/>
      <c r="J362" s="103"/>
      <c r="K362" s="103"/>
      <c r="L362" s="18"/>
      <c r="M362" s="173"/>
    </row>
    <row r="363" spans="1:13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6">
        <v>0</v>
      </c>
      <c r="H363" s="101"/>
      <c r="I363" s="101"/>
      <c r="J363" s="101"/>
      <c r="K363" s="101"/>
      <c r="L363" s="18"/>
      <c r="M363" s="173"/>
    </row>
    <row r="364" spans="1:13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3"/>
      <c r="I364" s="103"/>
      <c r="J364" s="103"/>
      <c r="K364" s="103"/>
      <c r="L364" s="18"/>
      <c r="M364" s="173"/>
    </row>
    <row r="365" spans="1:13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1"/>
      <c r="I365" s="101"/>
      <c r="J365" s="101"/>
      <c r="K365" s="101"/>
      <c r="L365" s="18"/>
      <c r="M365" s="173"/>
    </row>
    <row r="366" spans="1:13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3"/>
      <c r="I366" s="103"/>
      <c r="J366" s="103"/>
      <c r="K366" s="103"/>
      <c r="L366" s="18"/>
      <c r="M366" s="173"/>
    </row>
    <row r="367" spans="1:13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6">
        <v>0</v>
      </c>
      <c r="F367" s="106">
        <v>0</v>
      </c>
      <c r="G367" s="106">
        <v>0</v>
      </c>
      <c r="H367" s="101"/>
      <c r="I367" s="101"/>
      <c r="J367" s="101"/>
      <c r="K367" s="101"/>
      <c r="L367" s="18"/>
      <c r="M367" s="173"/>
    </row>
    <row r="368" spans="1:13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3"/>
      <c r="I368" s="103"/>
      <c r="J368" s="103"/>
      <c r="K368" s="103"/>
      <c r="L368" s="18"/>
      <c r="M368" s="173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6">
        <v>0</v>
      </c>
      <c r="F369" s="106">
        <v>0</v>
      </c>
      <c r="G369" s="106">
        <v>0</v>
      </c>
      <c r="H369" s="101"/>
      <c r="I369" s="101"/>
      <c r="J369" s="101"/>
      <c r="K369" s="101"/>
      <c r="L369" s="18"/>
      <c r="M369" s="173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3"/>
      <c r="I370" s="103"/>
      <c r="J370" s="103"/>
      <c r="K370" s="103"/>
      <c r="L370" s="18"/>
      <c r="M370" s="173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1"/>
      <c r="I371" s="101"/>
      <c r="J371" s="101"/>
      <c r="K371" s="101"/>
      <c r="L371" s="18"/>
      <c r="M371" s="173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8"/>
      <c r="M372" s="173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1"/>
      <c r="I373" s="101"/>
      <c r="J373" s="101"/>
      <c r="K373" s="101"/>
      <c r="L373" s="18"/>
      <c r="M373" s="173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8"/>
      <c r="M374" s="173"/>
    </row>
    <row r="375" spans="1:13" ht="19.899999999999999" customHeight="1" x14ac:dyDescent="0.25">
      <c r="A375" s="6" t="s">
        <v>296</v>
      </c>
      <c r="B375" s="106">
        <v>53.131999999999998</v>
      </c>
      <c r="C375" s="106">
        <v>60.942999999999998</v>
      </c>
      <c r="D375" s="106">
        <v>49.884999999999998</v>
      </c>
      <c r="E375" s="106">
        <v>46.470999999999997</v>
      </c>
      <c r="F375" s="106">
        <v>28.207000000000001</v>
      </c>
      <c r="G375" s="106">
        <v>18.478999999999999</v>
      </c>
      <c r="H375" s="101"/>
      <c r="I375" s="101"/>
      <c r="J375" s="101"/>
      <c r="K375" s="101"/>
      <c r="L375" s="18"/>
      <c r="M375" s="173"/>
    </row>
    <row r="376" spans="1:13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3"/>
      <c r="I376" s="103"/>
      <c r="J376" s="103"/>
      <c r="K376" s="103"/>
      <c r="L376" s="18"/>
      <c r="M376" s="173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6">
        <v>0</v>
      </c>
      <c r="H377" s="101"/>
      <c r="I377" s="101"/>
      <c r="J377" s="101"/>
      <c r="K377" s="101"/>
      <c r="L377" s="18"/>
      <c r="M377" s="173"/>
    </row>
    <row r="378" spans="1:13" ht="19.899999999999999" customHeight="1" x14ac:dyDescent="0.25">
      <c r="A378" s="8" t="s">
        <v>299</v>
      </c>
      <c r="B378" s="105">
        <v>875</v>
      </c>
      <c r="C378" s="105">
        <v>2.1890000000000001</v>
      </c>
      <c r="D378" s="105">
        <v>386</v>
      </c>
      <c r="E378" s="105">
        <v>13</v>
      </c>
      <c r="F378" s="105">
        <v>34</v>
      </c>
      <c r="G378" s="105">
        <v>597</v>
      </c>
      <c r="H378" s="103"/>
      <c r="I378" s="103"/>
      <c r="J378" s="103"/>
      <c r="K378" s="103"/>
      <c r="L378" s="18"/>
      <c r="M378" s="173"/>
    </row>
    <row r="379" spans="1:13" ht="19.899999999999999" customHeight="1" x14ac:dyDescent="0.25">
      <c r="A379" s="6" t="s">
        <v>300</v>
      </c>
      <c r="B379" s="106">
        <v>38.302999999999997</v>
      </c>
      <c r="C379" s="106">
        <v>55.107999999999997</v>
      </c>
      <c r="D379" s="106">
        <v>39.054000000000002</v>
      </c>
      <c r="E379" s="106">
        <v>21.593</v>
      </c>
      <c r="F379" s="106">
        <v>7.9160000000000004</v>
      </c>
      <c r="G379" s="106">
        <v>-2.8860000000000001</v>
      </c>
      <c r="H379" s="101"/>
      <c r="I379" s="101"/>
      <c r="J379" s="101"/>
      <c r="K379" s="101"/>
      <c r="L379" s="18"/>
      <c r="M379" s="173"/>
    </row>
    <row r="380" spans="1:13" ht="19.899999999999999" customHeight="1" x14ac:dyDescent="0.25">
      <c r="A380" s="8" t="s">
        <v>301</v>
      </c>
      <c r="B380" s="105">
        <v>3.49</v>
      </c>
      <c r="C380" s="105">
        <v>3.0339999999999998</v>
      </c>
      <c r="D380" s="105">
        <v>2.6080000000000001</v>
      </c>
      <c r="E380" s="105">
        <v>2.3809999999999998</v>
      </c>
      <c r="F380" s="105">
        <v>1.762</v>
      </c>
      <c r="G380" s="105">
        <v>1.1970000000000001</v>
      </c>
      <c r="H380" s="103"/>
      <c r="I380" s="103"/>
      <c r="J380" s="103"/>
      <c r="K380" s="103"/>
      <c r="L380" s="18"/>
      <c r="M380" s="173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8"/>
      <c r="M381" s="173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3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73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95" t="s">
        <v>2</v>
      </c>
      <c r="M384" s="173"/>
    </row>
    <row r="385" spans="1:13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18"/>
      <c r="M385" s="173"/>
    </row>
    <row r="386" spans="1:13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18"/>
      <c r="M386" s="173"/>
    </row>
    <row r="387" spans="1:13" ht="19.899999999999999" customHeight="1" x14ac:dyDescent="0.25">
      <c r="A387" s="96" t="s">
        <v>5</v>
      </c>
      <c r="B387" s="97" t="s">
        <v>340</v>
      </c>
      <c r="C387" s="97" t="s">
        <v>340</v>
      </c>
      <c r="D387" s="97" t="s">
        <v>340</v>
      </c>
      <c r="E387" s="97" t="s">
        <v>340</v>
      </c>
      <c r="F387" s="97" t="s">
        <v>340</v>
      </c>
      <c r="G387" s="97" t="s">
        <v>340</v>
      </c>
      <c r="H387" s="97" t="s">
        <v>340</v>
      </c>
      <c r="I387" s="97" t="s">
        <v>340</v>
      </c>
      <c r="J387" s="97" t="s">
        <v>340</v>
      </c>
      <c r="K387" s="97" t="s">
        <v>340</v>
      </c>
      <c r="L387" s="18"/>
      <c r="M387" s="173"/>
    </row>
    <row r="388" spans="1:13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8"/>
      <c r="M388" s="173"/>
    </row>
    <row r="389" spans="1:13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18"/>
      <c r="M389" s="173"/>
    </row>
    <row r="390" spans="1:13" ht="19.899999999999999" customHeight="1" x14ac:dyDescent="0.25">
      <c r="A390" s="6" t="s">
        <v>304</v>
      </c>
      <c r="B390" s="106">
        <v>262.762</v>
      </c>
      <c r="C390" s="106">
        <v>252.637</v>
      </c>
      <c r="D390" s="106">
        <v>252.637</v>
      </c>
      <c r="E390" s="106">
        <v>220.06200000000001</v>
      </c>
      <c r="F390" s="106">
        <v>220.06200000000001</v>
      </c>
      <c r="G390" s="106">
        <v>171</v>
      </c>
      <c r="H390" s="101"/>
      <c r="I390" s="101"/>
      <c r="J390" s="101"/>
      <c r="K390" s="101"/>
      <c r="L390" s="18"/>
      <c r="M390" s="173"/>
    </row>
    <row r="391" spans="1:13" ht="19.899999999999999" customHeight="1" x14ac:dyDescent="0.25">
      <c r="A391" s="8" t="s">
        <v>305</v>
      </c>
      <c r="B391" s="105">
        <v>262.762</v>
      </c>
      <c r="C391" s="105">
        <v>252.637</v>
      </c>
      <c r="D391" s="105">
        <v>252.637</v>
      </c>
      <c r="E391" s="105">
        <v>220.06200000000001</v>
      </c>
      <c r="F391" s="105">
        <v>220.06200000000001</v>
      </c>
      <c r="G391" s="105">
        <v>171</v>
      </c>
      <c r="H391" s="103"/>
      <c r="I391" s="103"/>
      <c r="J391" s="103"/>
      <c r="K391" s="103"/>
      <c r="L391" s="18"/>
      <c r="M391" s="173"/>
    </row>
    <row r="392" spans="1:13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1"/>
      <c r="I392" s="101"/>
      <c r="J392" s="101"/>
      <c r="K392" s="101"/>
      <c r="L392" s="18"/>
      <c r="M392" s="173"/>
    </row>
    <row r="393" spans="1:13" ht="19.899999999999999" customHeight="1" x14ac:dyDescent="0.25">
      <c r="A393" s="8" t="s">
        <v>307</v>
      </c>
      <c r="B393" s="105">
        <v>9</v>
      </c>
      <c r="C393" s="105">
        <v>9</v>
      </c>
      <c r="D393" s="105">
        <v>9</v>
      </c>
      <c r="E393" s="105">
        <v>9</v>
      </c>
      <c r="F393" s="105">
        <v>9</v>
      </c>
      <c r="G393" s="105">
        <v>9</v>
      </c>
      <c r="H393" s="103"/>
      <c r="I393" s="103"/>
      <c r="J393" s="103"/>
      <c r="K393" s="103"/>
      <c r="L393" s="18"/>
      <c r="M393" s="173"/>
    </row>
    <row r="394" spans="1:13" ht="19.899999999999999" customHeight="1" x14ac:dyDescent="0.25">
      <c r="A394" s="6" t="s">
        <v>308</v>
      </c>
      <c r="B394" s="106">
        <v>175.96299999999999</v>
      </c>
      <c r="C394" s="106">
        <v>179.03100000000001</v>
      </c>
      <c r="D394" s="106">
        <v>105.486</v>
      </c>
      <c r="E394" s="106">
        <v>13.391</v>
      </c>
      <c r="F394" s="106">
        <v>8.0169999999999995</v>
      </c>
      <c r="G394" s="106">
        <v>2.7130000000000001</v>
      </c>
      <c r="H394" s="101"/>
      <c r="I394" s="101"/>
      <c r="J394" s="101"/>
      <c r="K394" s="101"/>
      <c r="L394" s="18"/>
      <c r="M394" s="173"/>
    </row>
    <row r="395" spans="1:13" ht="19.899999999999999" customHeight="1" x14ac:dyDescent="0.25">
      <c r="A395" s="8" t="s">
        <v>309</v>
      </c>
      <c r="B395" s="105">
        <v>21.64</v>
      </c>
      <c r="C395" s="105">
        <v>20.091999999999999</v>
      </c>
      <c r="D395" s="105">
        <v>14.105</v>
      </c>
      <c r="E395" s="105">
        <v>1.3220000000000001</v>
      </c>
      <c r="F395" s="105">
        <v>825</v>
      </c>
      <c r="G395" s="105">
        <v>410</v>
      </c>
      <c r="H395" s="103"/>
      <c r="I395" s="103"/>
      <c r="J395" s="103"/>
      <c r="K395" s="103"/>
      <c r="L395" s="18"/>
      <c r="M395" s="173"/>
    </row>
    <row r="396" spans="1:13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1"/>
      <c r="I396" s="101"/>
      <c r="J396" s="101"/>
      <c r="K396" s="101"/>
      <c r="L396" s="18"/>
      <c r="M396" s="173"/>
    </row>
    <row r="397" spans="1:13" ht="19.899999999999999" customHeight="1" x14ac:dyDescent="0.25">
      <c r="A397" s="8" t="s">
        <v>311</v>
      </c>
      <c r="B397" s="105">
        <v>22.504000000000001</v>
      </c>
      <c r="C397" s="105">
        <v>38.997999999999998</v>
      </c>
      <c r="D397" s="105">
        <v>38.997999999999998</v>
      </c>
      <c r="E397" s="105">
        <v>126.247</v>
      </c>
      <c r="F397" s="105">
        <v>2.19</v>
      </c>
      <c r="G397" s="105">
        <v>28.908999999999999</v>
      </c>
      <c r="H397" s="103"/>
      <c r="I397" s="103"/>
      <c r="J397" s="103"/>
      <c r="K397" s="103"/>
      <c r="L397" s="18"/>
      <c r="M397" s="173"/>
    </row>
    <row r="398" spans="1:13" ht="19.899999999999999" customHeight="1" x14ac:dyDescent="0.25">
      <c r="A398" s="6" t="s">
        <v>312</v>
      </c>
      <c r="B398" s="106">
        <v>0</v>
      </c>
      <c r="C398" s="106">
        <v>19.201000000000001</v>
      </c>
      <c r="D398" s="106">
        <v>19.201000000000001</v>
      </c>
      <c r="E398" s="106">
        <v>19.201000000000001</v>
      </c>
      <c r="F398" s="106">
        <v>19.201000000000001</v>
      </c>
      <c r="G398" s="106">
        <v>27.600999999999999</v>
      </c>
      <c r="H398" s="101"/>
      <c r="I398" s="101"/>
      <c r="J398" s="101"/>
      <c r="K398" s="101"/>
      <c r="L398" s="18"/>
      <c r="M398" s="173"/>
    </row>
    <row r="399" spans="1:13" ht="19.899999999999999" customHeight="1" x14ac:dyDescent="0.25">
      <c r="A399" s="8" t="s">
        <v>313</v>
      </c>
      <c r="B399" s="105">
        <v>38.302999999999997</v>
      </c>
      <c r="C399" s="105">
        <v>55.107999999999997</v>
      </c>
      <c r="D399" s="105">
        <v>39.054000000000002</v>
      </c>
      <c r="E399" s="105">
        <v>21.593</v>
      </c>
      <c r="F399" s="105">
        <v>7.9160000000000004</v>
      </c>
      <c r="G399" s="105">
        <v>-2.8860000000000001</v>
      </c>
      <c r="H399" s="103"/>
      <c r="I399" s="103"/>
      <c r="J399" s="103"/>
      <c r="K399" s="103"/>
      <c r="L399" s="18"/>
      <c r="M399" s="173"/>
    </row>
    <row r="400" spans="1:13" ht="19.899999999999999" customHeight="1" x14ac:dyDescent="0.25">
      <c r="A400" s="6" t="s">
        <v>314</v>
      </c>
      <c r="B400" s="106">
        <v>284.89299999999997</v>
      </c>
      <c r="C400" s="106">
        <v>155.76</v>
      </c>
      <c r="D400" s="106">
        <v>125.613</v>
      </c>
      <c r="E400" s="106">
        <v>91.585999999999999</v>
      </c>
      <c r="F400" s="106">
        <v>59.826000000000001</v>
      </c>
      <c r="G400" s="106">
        <v>47.41</v>
      </c>
      <c r="H400" s="101"/>
      <c r="I400" s="101"/>
      <c r="J400" s="101"/>
      <c r="K400" s="101"/>
      <c r="L400" s="18"/>
      <c r="M400" s="173"/>
    </row>
    <row r="401" spans="1:13" ht="19.899999999999999" customHeight="1" x14ac:dyDescent="0.25">
      <c r="A401" s="8" t="s">
        <v>315</v>
      </c>
      <c r="B401" s="105">
        <v>3.49</v>
      </c>
      <c r="C401" s="105">
        <v>3.0339999999999998</v>
      </c>
      <c r="D401" s="105">
        <v>2.6080000000000001</v>
      </c>
      <c r="E401" s="105">
        <v>2.3809999999999998</v>
      </c>
      <c r="F401" s="105">
        <v>1.762</v>
      </c>
      <c r="G401" s="105">
        <v>1.1970000000000001</v>
      </c>
      <c r="H401" s="103"/>
      <c r="I401" s="103"/>
      <c r="J401" s="103"/>
      <c r="K401" s="103"/>
      <c r="L401" s="18"/>
      <c r="M401" s="173"/>
    </row>
    <row r="402" spans="1:13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6">
        <v>0</v>
      </c>
      <c r="F402" s="106">
        <v>0</v>
      </c>
      <c r="G402" s="106">
        <v>0</v>
      </c>
      <c r="H402" s="101"/>
      <c r="I402" s="101"/>
      <c r="J402" s="101"/>
      <c r="K402" s="101"/>
      <c r="L402" s="18"/>
      <c r="M402" s="173"/>
    </row>
    <row r="403" spans="1:13" ht="19.899999999999999" customHeight="1" x14ac:dyDescent="0.25">
      <c r="A403" s="8" t="s">
        <v>317</v>
      </c>
      <c r="B403" s="105">
        <v>364.13600000000002</v>
      </c>
      <c r="C403" s="105">
        <v>409.18799999999999</v>
      </c>
      <c r="D403" s="105">
        <v>289.67099999999999</v>
      </c>
      <c r="E403" s="105">
        <v>266.13</v>
      </c>
      <c r="F403" s="105">
        <v>171.06399999999999</v>
      </c>
      <c r="G403" s="105">
        <v>114.851</v>
      </c>
      <c r="H403" s="103"/>
      <c r="I403" s="103"/>
      <c r="J403" s="103"/>
      <c r="K403" s="103"/>
      <c r="L403" s="18"/>
      <c r="M403" s="173"/>
    </row>
    <row r="404" spans="1:13" ht="19.899999999999999" customHeight="1" x14ac:dyDescent="0.25">
      <c r="A404" s="6" t="s">
        <v>318</v>
      </c>
      <c r="B404" s="106">
        <v>831.3</v>
      </c>
      <c r="C404" s="106">
        <v>809.03800000000001</v>
      </c>
      <c r="D404" s="106">
        <v>837.38099999999997</v>
      </c>
      <c r="E404" s="106">
        <v>656.827</v>
      </c>
      <c r="F404" s="106">
        <v>514.91</v>
      </c>
      <c r="G404" s="106">
        <v>420.13799999999998</v>
      </c>
      <c r="H404" s="101"/>
      <c r="I404" s="101"/>
      <c r="J404" s="101"/>
      <c r="K404" s="101"/>
      <c r="L404" s="18"/>
      <c r="M404" s="173"/>
    </row>
    <row r="405" spans="1:13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3"/>
      <c r="I405" s="103"/>
      <c r="J405" s="103"/>
      <c r="K405" s="103"/>
      <c r="L405" s="18"/>
      <c r="M405" s="173"/>
    </row>
    <row r="406" spans="1:13" ht="19.899999999999999" customHeight="1" x14ac:dyDescent="0.25">
      <c r="A406" s="6" t="s">
        <v>320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6">
        <v>0</v>
      </c>
      <c r="H406" s="101"/>
      <c r="I406" s="101"/>
      <c r="J406" s="101"/>
      <c r="K406" s="101"/>
      <c r="L406" s="18"/>
      <c r="M406" s="173"/>
    </row>
    <row r="407" spans="1:13" ht="19.899999999999999" customHeight="1" x14ac:dyDescent="0.25">
      <c r="A407" s="8" t="s">
        <v>321</v>
      </c>
      <c r="B407" s="105">
        <v>8.234</v>
      </c>
      <c r="C407" s="105">
        <v>9.5220000000000002</v>
      </c>
      <c r="D407" s="105">
        <v>17.027999999999999</v>
      </c>
      <c r="E407" s="105">
        <v>24.530999999999999</v>
      </c>
      <c r="F407" s="105">
        <v>8.6300000000000008</v>
      </c>
      <c r="G407" s="105">
        <v>7.6429999999999998</v>
      </c>
      <c r="H407" s="103"/>
      <c r="I407" s="103"/>
      <c r="J407" s="103"/>
      <c r="K407" s="103"/>
      <c r="L407" s="18"/>
      <c r="M407" s="173"/>
    </row>
    <row r="408" spans="1:13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1"/>
      <c r="I408" s="101"/>
      <c r="J408" s="101"/>
      <c r="K408" s="101"/>
      <c r="L408" s="18"/>
      <c r="M408" s="173"/>
    </row>
    <row r="409" spans="1:13" ht="19.899999999999999" customHeight="1" x14ac:dyDescent="0.25">
      <c r="A409" s="8" t="s">
        <v>323</v>
      </c>
      <c r="B409" s="105" t="s">
        <v>4140</v>
      </c>
      <c r="C409" s="105" t="s">
        <v>4163</v>
      </c>
      <c r="D409" s="105" t="s">
        <v>5520</v>
      </c>
      <c r="E409" s="105" t="s">
        <v>4167</v>
      </c>
      <c r="F409" s="105" t="s">
        <v>5521</v>
      </c>
      <c r="G409" s="105" t="s">
        <v>5522</v>
      </c>
      <c r="H409" s="103"/>
      <c r="I409" s="103"/>
      <c r="J409" s="103"/>
      <c r="K409" s="103"/>
      <c r="L409" s="18"/>
      <c r="M409" s="173"/>
    </row>
    <row r="410" spans="1:13" ht="19.899999999999999" customHeight="1" x14ac:dyDescent="0.25">
      <c r="A410" s="6" t="s">
        <v>324</v>
      </c>
      <c r="B410" s="106">
        <v>8</v>
      </c>
      <c r="C410" s="106">
        <v>8</v>
      </c>
      <c r="D410" s="106">
        <v>8</v>
      </c>
      <c r="E410" s="106">
        <v>8</v>
      </c>
      <c r="F410" s="106">
        <v>9</v>
      </c>
      <c r="G410" s="106">
        <v>2</v>
      </c>
      <c r="H410" s="101"/>
      <c r="I410" s="101"/>
      <c r="J410" s="101"/>
      <c r="K410" s="101"/>
      <c r="L410" s="18"/>
      <c r="M410" s="173"/>
    </row>
    <row r="411" spans="1:13" ht="19.899999999999999" customHeight="1" x14ac:dyDescent="0.25">
      <c r="A411" s="8" t="s">
        <v>325</v>
      </c>
      <c r="B411" s="105">
        <v>1.625</v>
      </c>
      <c r="C411" s="105">
        <v>1.954</v>
      </c>
      <c r="D411" s="105">
        <v>2.4279999999999999</v>
      </c>
      <c r="E411" s="105">
        <v>2.2869999999999999</v>
      </c>
      <c r="F411" s="105">
        <v>1.5840000000000001</v>
      </c>
      <c r="G411" s="105">
        <v>0</v>
      </c>
      <c r="H411" s="103"/>
      <c r="I411" s="103"/>
      <c r="J411" s="103"/>
      <c r="K411" s="103"/>
      <c r="L411" s="18"/>
      <c r="M411" s="173"/>
    </row>
    <row r="412" spans="1:13" ht="19.899999999999999" customHeight="1" x14ac:dyDescent="0.25">
      <c r="A412" s="6" t="s">
        <v>326</v>
      </c>
      <c r="B412" s="106">
        <v>1.6359999999999999</v>
      </c>
      <c r="C412" s="106">
        <v>1.7210000000000001</v>
      </c>
      <c r="D412" s="106">
        <v>1.9379999999999999</v>
      </c>
      <c r="E412" s="106">
        <v>2.7040000000000002</v>
      </c>
      <c r="F412" s="106">
        <v>2.0649999999999999</v>
      </c>
      <c r="G412" s="106">
        <v>0</v>
      </c>
      <c r="H412" s="101"/>
      <c r="I412" s="101"/>
      <c r="J412" s="101"/>
      <c r="K412" s="101"/>
      <c r="L412" s="18"/>
      <c r="M412" s="173"/>
    </row>
    <row r="413" spans="1:13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3"/>
      <c r="I413" s="103"/>
      <c r="J413" s="103"/>
      <c r="K413" s="103"/>
      <c r="L413" s="18"/>
      <c r="M413" s="173"/>
    </row>
    <row r="414" spans="1:13" ht="19.899999999999999" customHeight="1" x14ac:dyDescent="0.25">
      <c r="A414" s="6" t="s">
        <v>328</v>
      </c>
      <c r="B414" s="106">
        <v>484.82600000000002</v>
      </c>
      <c r="C414" s="106">
        <v>529.70000000000005</v>
      </c>
      <c r="D414" s="106">
        <v>403.56299999999999</v>
      </c>
      <c r="E414" s="106">
        <v>389.08199999999999</v>
      </c>
      <c r="F414" s="106">
        <v>324.02699999999999</v>
      </c>
      <c r="G414" s="106">
        <v>215.869</v>
      </c>
      <c r="H414" s="101"/>
      <c r="I414" s="101"/>
      <c r="J414" s="101"/>
      <c r="K414" s="101"/>
      <c r="L414" s="18"/>
      <c r="M414" s="173"/>
    </row>
    <row r="415" spans="1:13" ht="19.899999999999999" customHeight="1" x14ac:dyDescent="0.25">
      <c r="A415" s="8" t="s">
        <v>329</v>
      </c>
      <c r="B415" s="105">
        <v>27.777999999999999</v>
      </c>
      <c r="C415" s="105">
        <v>46.180999999999997</v>
      </c>
      <c r="D415" s="105">
        <v>297.536</v>
      </c>
      <c r="E415" s="105">
        <v>179.30699999999999</v>
      </c>
      <c r="F415" s="105">
        <v>58.548999999999999</v>
      </c>
      <c r="G415" s="105">
        <v>49.286999999999999</v>
      </c>
      <c r="H415" s="103"/>
      <c r="I415" s="103"/>
      <c r="J415" s="103"/>
      <c r="K415" s="103"/>
      <c r="L415" s="18"/>
      <c r="M415" s="173"/>
    </row>
    <row r="416" spans="1:13" ht="19.899999999999999" customHeight="1" x14ac:dyDescent="0.25">
      <c r="A416" s="6" t="s">
        <v>330</v>
      </c>
      <c r="B416" s="106">
        <v>165.49799999999999</v>
      </c>
      <c r="C416" s="106">
        <v>164.04900000000001</v>
      </c>
      <c r="D416" s="106">
        <v>73.444999999999993</v>
      </c>
      <c r="E416" s="106">
        <v>13.403</v>
      </c>
      <c r="F416" s="106">
        <v>21.292000000000002</v>
      </c>
      <c r="G416" s="106">
        <v>24.146000000000001</v>
      </c>
      <c r="H416" s="101"/>
      <c r="I416" s="101"/>
      <c r="J416" s="101"/>
      <c r="K416" s="101"/>
      <c r="L416" s="18"/>
      <c r="M416" s="173"/>
    </row>
    <row r="417" spans="1:13" ht="19.899999999999999" customHeight="1" x14ac:dyDescent="0.25">
      <c r="A417" s="8" t="s">
        <v>331</v>
      </c>
      <c r="B417" s="105">
        <v>119</v>
      </c>
      <c r="C417" s="105">
        <v>12.862</v>
      </c>
      <c r="D417" s="105">
        <v>6.56</v>
      </c>
      <c r="E417" s="105">
        <v>5.8719999999999999</v>
      </c>
      <c r="F417" s="105">
        <v>4.7329999999999997</v>
      </c>
      <c r="G417" s="105">
        <v>7.4340000000000002</v>
      </c>
      <c r="H417" s="103"/>
      <c r="I417" s="103"/>
      <c r="J417" s="103"/>
      <c r="K417" s="103"/>
      <c r="L417" s="18"/>
      <c r="M417" s="173"/>
    </row>
    <row r="418" spans="1:13" ht="19.899999999999999" customHeight="1" x14ac:dyDescent="0.25">
      <c r="A418" s="6" t="s">
        <v>332</v>
      </c>
      <c r="B418" s="106">
        <v>55.531999999999996</v>
      </c>
      <c r="C418" s="106">
        <v>59.661000000000001</v>
      </c>
      <c r="D418" s="106">
        <v>90.188000000000002</v>
      </c>
      <c r="E418" s="106">
        <v>48.58</v>
      </c>
      <c r="F418" s="106">
        <v>113.012</v>
      </c>
      <c r="G418" s="106">
        <v>0</v>
      </c>
      <c r="H418" s="101"/>
      <c r="I418" s="101"/>
      <c r="J418" s="101"/>
      <c r="K418" s="101"/>
      <c r="L418" s="18"/>
      <c r="M418" s="173"/>
    </row>
    <row r="419" spans="1:13" ht="19.899999999999999" customHeight="1" x14ac:dyDescent="0.25">
      <c r="A419" s="8" t="s">
        <v>333</v>
      </c>
      <c r="B419" s="105">
        <v>16.286000000000001</v>
      </c>
      <c r="C419" s="105">
        <v>29.298999999999999</v>
      </c>
      <c r="D419" s="105">
        <v>44.128</v>
      </c>
      <c r="E419" s="105">
        <v>25.481000000000002</v>
      </c>
      <c r="F419" s="105">
        <v>27.766999999999999</v>
      </c>
      <c r="G419" s="105">
        <v>0</v>
      </c>
      <c r="H419" s="103"/>
      <c r="I419" s="103"/>
      <c r="J419" s="103"/>
      <c r="K419" s="103"/>
      <c r="L419" s="18"/>
      <c r="M419" s="173"/>
    </row>
    <row r="420" spans="1:13" ht="19.899999999999999" customHeight="1" x14ac:dyDescent="0.25">
      <c r="A420" s="6" t="s">
        <v>334</v>
      </c>
      <c r="B420" s="106">
        <v>902.58399999999995</v>
      </c>
      <c r="C420" s="106" t="s">
        <v>5553</v>
      </c>
      <c r="D420" s="106" t="s">
        <v>5554</v>
      </c>
      <c r="E420" s="106" t="s">
        <v>5555</v>
      </c>
      <c r="F420" s="106" t="s">
        <v>5556</v>
      </c>
      <c r="G420" s="106">
        <v>0</v>
      </c>
      <c r="H420" s="101"/>
      <c r="I420" s="101"/>
      <c r="J420" s="101"/>
      <c r="K420" s="101"/>
      <c r="L420" s="18"/>
      <c r="M420" s="173"/>
    </row>
    <row r="421" spans="1:13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3"/>
      <c r="I421" s="103"/>
      <c r="J421" s="103"/>
      <c r="K421" s="103"/>
      <c r="L421" s="18"/>
    </row>
    <row r="422" spans="1:13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1"/>
      <c r="I422" s="101"/>
      <c r="J422" s="101"/>
      <c r="K422" s="101"/>
      <c r="L422" s="18"/>
    </row>
    <row r="423" spans="1:13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8"/>
    </row>
    <row r="424" spans="1:13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</row>
    <row r="425" spans="1:13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  <c r="L425" s="172"/>
    </row>
  </sheetData>
  <mergeCells count="14">
    <mergeCell ref="A424:L424"/>
    <mergeCell ref="A425:L425"/>
    <mergeCell ref="A294:L294"/>
    <mergeCell ref="A348:L348"/>
    <mergeCell ref="A383:L383"/>
    <mergeCell ref="M1:M420"/>
    <mergeCell ref="A1:L1"/>
    <mergeCell ref="A127:L127"/>
    <mergeCell ref="A246:L246"/>
    <mergeCell ref="A126:L126"/>
    <mergeCell ref="A245:L245"/>
    <mergeCell ref="A293:L293"/>
    <mergeCell ref="A347:L347"/>
    <mergeCell ref="A382:L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15" max="15" width="11.42578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73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95" t="s">
        <v>2</v>
      </c>
      <c r="M2" s="173"/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18"/>
      <c r="M3" s="173"/>
      <c r="N3" s="1" t="s">
        <v>3</v>
      </c>
      <c r="O3" s="2">
        <v>2018</v>
      </c>
      <c r="P3" s="2">
        <v>2017</v>
      </c>
      <c r="Q3" s="2">
        <v>2016</v>
      </c>
      <c r="R3" s="2">
        <v>2015</v>
      </c>
      <c r="S3" s="2">
        <v>2014</v>
      </c>
      <c r="T3" s="2">
        <v>2013</v>
      </c>
      <c r="U3" s="2">
        <v>2012</v>
      </c>
      <c r="V3" s="2">
        <v>2011</v>
      </c>
      <c r="W3" s="2">
        <v>2010</v>
      </c>
      <c r="X3" s="2">
        <v>2009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18"/>
      <c r="M4" s="173"/>
      <c r="N4" s="19" t="s">
        <v>5572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6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L5" s="18"/>
      <c r="M5" s="173"/>
      <c r="N5" s="4" t="s">
        <v>344</v>
      </c>
      <c r="O5" s="22">
        <v>4.4000000000000004</v>
      </c>
      <c r="P5" s="21">
        <v>5.08</v>
      </c>
      <c r="Q5" s="22">
        <v>5.69</v>
      </c>
      <c r="R5" s="21" t="e">
        <v>#N/A</v>
      </c>
      <c r="S5" s="22" t="e">
        <v>#N/A</v>
      </c>
      <c r="T5" s="21" t="e">
        <v>#N/A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8"/>
      <c r="M6" s="173"/>
      <c r="N6" s="4" t="s">
        <v>345</v>
      </c>
      <c r="O6" s="22">
        <v>0.88</v>
      </c>
      <c r="P6" s="21">
        <v>0.86</v>
      </c>
      <c r="Q6" s="22">
        <v>0.91</v>
      </c>
      <c r="R6" s="21" t="e">
        <v>#N/A</v>
      </c>
      <c r="S6" s="22" t="e">
        <v>#N/A</v>
      </c>
      <c r="T6" s="21" t="e">
        <v>#N/A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18"/>
      <c r="M7" s="173"/>
      <c r="N7" s="4" t="s">
        <v>346</v>
      </c>
      <c r="O7" s="22">
        <v>879.17</v>
      </c>
      <c r="P7" s="21">
        <v>705.6</v>
      </c>
      <c r="Q7" s="22">
        <v>582.41999999999996</v>
      </c>
      <c r="R7" s="21" t="e">
        <v>#N/A</v>
      </c>
      <c r="S7" s="22" t="e">
        <v>#N/A</v>
      </c>
      <c r="T7" s="21" t="e">
        <v>#N/A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8"/>
      <c r="M8" s="173"/>
      <c r="N8" s="4" t="s">
        <v>347</v>
      </c>
      <c r="O8" s="22">
        <v>227.12</v>
      </c>
      <c r="P8" s="21">
        <v>151.32</v>
      </c>
      <c r="Q8" s="22">
        <v>140.22</v>
      </c>
      <c r="R8" s="21" t="e">
        <v>#N/A</v>
      </c>
      <c r="S8" s="22" t="e">
        <v>#N/A</v>
      </c>
      <c r="T8" s="21" t="e">
        <v>#N/A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8"/>
      <c r="M9" s="173"/>
      <c r="N9" s="4" t="s">
        <v>348</v>
      </c>
      <c r="O9" s="22">
        <v>5.68</v>
      </c>
      <c r="P9" s="21">
        <v>4.7300000000000004</v>
      </c>
      <c r="Q9" s="22">
        <v>5.65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 t="s">
        <v>5388</v>
      </c>
      <c r="C10" s="104" t="s">
        <v>5389</v>
      </c>
      <c r="D10" s="104">
        <v>574.02499999999998</v>
      </c>
      <c r="E10" s="101"/>
      <c r="F10" s="101"/>
      <c r="G10" s="101"/>
      <c r="H10" s="101"/>
      <c r="I10" s="101"/>
      <c r="J10" s="101"/>
      <c r="K10" s="101"/>
      <c r="L10" s="18"/>
      <c r="M10" s="173"/>
      <c r="N10" s="4" t="s">
        <v>349</v>
      </c>
      <c r="O10" s="22">
        <v>5.16</v>
      </c>
      <c r="P10" s="21">
        <v>4.32</v>
      </c>
      <c r="Q10" s="22">
        <v>11.22</v>
      </c>
      <c r="R10" s="21" t="e">
        <v>#N/A</v>
      </c>
      <c r="S10" s="22" t="e">
        <v>#N/A</v>
      </c>
      <c r="T10" s="21" t="e">
        <v>#N/A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12</v>
      </c>
      <c r="B11" s="105">
        <v>849.61500000000001</v>
      </c>
      <c r="C11" s="105">
        <v>621.54899999999998</v>
      </c>
      <c r="D11" s="105">
        <v>84.22</v>
      </c>
      <c r="E11" s="103"/>
      <c r="F11" s="103"/>
      <c r="G11" s="103"/>
      <c r="H11" s="103"/>
      <c r="I11" s="103"/>
      <c r="J11" s="103"/>
      <c r="K11" s="103"/>
      <c r="L11" s="18"/>
      <c r="M11" s="173"/>
      <c r="N11" s="4" t="s">
        <v>350</v>
      </c>
      <c r="O11" s="22">
        <v>1.89</v>
      </c>
      <c r="P11" s="21">
        <v>2.61</v>
      </c>
      <c r="Q11" s="22">
        <v>2.91</v>
      </c>
      <c r="R11" s="21" t="e">
        <v>#N/A</v>
      </c>
      <c r="S11" s="22" t="e">
        <v>#N/A</v>
      </c>
      <c r="T11" s="21" t="e">
        <v>#N/A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13</v>
      </c>
      <c r="B12" s="106">
        <v>48.341000000000001</v>
      </c>
      <c r="C12" s="106">
        <v>3.0459999999999998</v>
      </c>
      <c r="D12" s="106">
        <v>0</v>
      </c>
      <c r="E12" s="101"/>
      <c r="F12" s="101"/>
      <c r="G12" s="101"/>
      <c r="H12" s="101"/>
      <c r="I12" s="101"/>
      <c r="J12" s="101"/>
      <c r="K12" s="101"/>
      <c r="L12" s="18"/>
      <c r="M12" s="173"/>
      <c r="N12" s="4" t="s">
        <v>351</v>
      </c>
      <c r="O12" s="22">
        <v>0.57999999999999996</v>
      </c>
      <c r="P12" s="21">
        <v>0.6</v>
      </c>
      <c r="Q12" s="22">
        <v>0.34</v>
      </c>
      <c r="R12" s="21" t="e">
        <v>#N/A</v>
      </c>
      <c r="S12" s="22" t="e">
        <v>#N/A</v>
      </c>
      <c r="T12" s="21" t="e">
        <v>#N/A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3"/>
      <c r="F13" s="103"/>
      <c r="G13" s="103"/>
      <c r="H13" s="103"/>
      <c r="I13" s="103"/>
      <c r="J13" s="103"/>
      <c r="K13" s="103"/>
      <c r="L13" s="18"/>
      <c r="M13" s="173"/>
      <c r="N13" s="4" t="s">
        <v>352</v>
      </c>
      <c r="O13" s="22">
        <v>0.96</v>
      </c>
      <c r="P13" s="21">
        <v>1.19</v>
      </c>
      <c r="Q13" s="22">
        <v>0.49</v>
      </c>
      <c r="R13" s="21" t="e">
        <v>#N/A</v>
      </c>
      <c r="S13" s="22" t="e">
        <v>#N/A</v>
      </c>
      <c r="T13" s="21" t="e">
        <v>#N/A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15</v>
      </c>
      <c r="B14" s="106">
        <v>591.45399999999995</v>
      </c>
      <c r="C14" s="106">
        <v>613.11699999999996</v>
      </c>
      <c r="D14" s="106">
        <v>489.80500000000001</v>
      </c>
      <c r="E14" s="101"/>
      <c r="F14" s="101"/>
      <c r="G14" s="101"/>
      <c r="H14" s="101"/>
      <c r="I14" s="101"/>
      <c r="J14" s="101"/>
      <c r="K14" s="101"/>
      <c r="L14" s="18"/>
      <c r="M14" s="173"/>
      <c r="N14" s="4" t="s">
        <v>353</v>
      </c>
      <c r="O14" s="22">
        <v>5.66</v>
      </c>
      <c r="P14" s="21">
        <v>7.26</v>
      </c>
      <c r="Q14" s="22">
        <v>4.75</v>
      </c>
      <c r="R14" s="21" t="e">
        <v>#N/A</v>
      </c>
      <c r="S14" s="22" t="e">
        <v>#N/A</v>
      </c>
      <c r="T14" s="21" t="e">
        <v>#N/A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8"/>
      <c r="M15" s="173"/>
      <c r="N15" s="4" t="s">
        <v>354</v>
      </c>
      <c r="O15" s="22">
        <v>40</v>
      </c>
      <c r="P15" s="21">
        <v>32</v>
      </c>
      <c r="Q15" s="22">
        <v>24.8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194.33699999999999</v>
      </c>
      <c r="C16" s="104">
        <v>175.251</v>
      </c>
      <c r="D16" s="104">
        <v>124.53700000000001</v>
      </c>
      <c r="E16" s="101"/>
      <c r="F16" s="101"/>
      <c r="G16" s="101"/>
      <c r="H16" s="101"/>
      <c r="I16" s="101"/>
      <c r="J16" s="101"/>
      <c r="K16" s="101"/>
      <c r="L16" s="18"/>
      <c r="M16" s="173"/>
      <c r="N16" s="4" t="s">
        <v>355</v>
      </c>
      <c r="O16" s="22">
        <v>3.71</v>
      </c>
      <c r="P16" s="21">
        <v>3.48</v>
      </c>
      <c r="Q16" s="22">
        <v>4.3499999999999996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26.468</v>
      </c>
      <c r="C17" s="105">
        <v>26.58</v>
      </c>
      <c r="D17" s="105">
        <v>50.088999999999999</v>
      </c>
      <c r="E17" s="103"/>
      <c r="F17" s="103"/>
      <c r="G17" s="103"/>
      <c r="H17" s="103"/>
      <c r="I17" s="103"/>
      <c r="J17" s="103"/>
      <c r="K17" s="103"/>
      <c r="L17" s="18"/>
      <c r="M17" s="173"/>
      <c r="N17" s="4" t="s">
        <v>356</v>
      </c>
      <c r="O17" s="22">
        <v>2.86</v>
      </c>
      <c r="P17" s="21">
        <v>2.17</v>
      </c>
      <c r="Q17" s="22">
        <v>7.38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18</v>
      </c>
      <c r="B18" s="106">
        <v>167.869</v>
      </c>
      <c r="C18" s="106">
        <v>148.67099999999999</v>
      </c>
      <c r="D18" s="106">
        <v>74.447999999999993</v>
      </c>
      <c r="E18" s="101"/>
      <c r="F18" s="101"/>
      <c r="G18" s="101"/>
      <c r="H18" s="101"/>
      <c r="I18" s="101"/>
      <c r="J18" s="101"/>
      <c r="K18" s="101"/>
      <c r="L18" s="18"/>
      <c r="M18" s="173"/>
      <c r="N18" s="4" t="s">
        <v>357</v>
      </c>
      <c r="O18" s="22">
        <v>148.5</v>
      </c>
      <c r="P18" s="21">
        <v>111.5</v>
      </c>
      <c r="Q18" s="22">
        <v>108</v>
      </c>
      <c r="R18" s="21" t="e">
        <v>#N/A</v>
      </c>
      <c r="S18" s="22" t="e">
        <v>#N/A</v>
      </c>
      <c r="T18" s="21" t="e">
        <v>#N/A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8"/>
      <c r="M19" s="173"/>
      <c r="N19" s="4" t="s">
        <v>358</v>
      </c>
      <c r="O19" s="22">
        <v>10.14</v>
      </c>
      <c r="P19" s="21">
        <v>8.02</v>
      </c>
      <c r="Q19" s="22">
        <v>8.74</v>
      </c>
      <c r="R19" s="21" t="e">
        <v>#N/A</v>
      </c>
      <c r="S19" s="22" t="e">
        <v>#N/A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19</v>
      </c>
      <c r="B20" s="104" t="s">
        <v>5390</v>
      </c>
      <c r="C20" s="104" t="s">
        <v>5391</v>
      </c>
      <c r="D20" s="104">
        <v>808.19200000000001</v>
      </c>
      <c r="E20" s="101"/>
      <c r="F20" s="101"/>
      <c r="G20" s="101"/>
      <c r="H20" s="101"/>
      <c r="I20" s="101"/>
      <c r="J20" s="101"/>
      <c r="K20" s="101"/>
      <c r="L20" s="18"/>
      <c r="M20" s="173"/>
      <c r="N20" s="4" t="s">
        <v>359</v>
      </c>
      <c r="O20" s="22">
        <v>140.37</v>
      </c>
      <c r="P20" s="21">
        <v>100.83</v>
      </c>
      <c r="Q20" s="22">
        <v>99.94</v>
      </c>
      <c r="R20" s="21" t="e">
        <v>#N/A</v>
      </c>
      <c r="S20" s="22" t="e">
        <v>#N/A</v>
      </c>
      <c r="T20" s="21" t="e">
        <v>#N/A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3"/>
      <c r="F21" s="103"/>
      <c r="G21" s="103"/>
      <c r="H21" s="103"/>
      <c r="I21" s="103"/>
      <c r="J21" s="103"/>
      <c r="K21" s="103"/>
      <c r="L21" s="18"/>
      <c r="M21" s="173"/>
      <c r="N21" s="4" t="s">
        <v>360</v>
      </c>
      <c r="O21" s="22">
        <v>14.24</v>
      </c>
      <c r="P21" s="21">
        <v>10.62</v>
      </c>
      <c r="Q21" s="22">
        <v>16.86</v>
      </c>
      <c r="R21" s="21" t="e">
        <v>#N/A</v>
      </c>
      <c r="S21" s="22" t="e">
        <v>#N/A</v>
      </c>
      <c r="T21" s="21" t="e">
        <v>#N/A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8"/>
      <c r="M22" s="173"/>
      <c r="N22" s="4" t="s">
        <v>361</v>
      </c>
      <c r="O22" s="22">
        <v>14.4</v>
      </c>
      <c r="P22" s="21">
        <v>12.21</v>
      </c>
      <c r="Q22" s="22">
        <v>15.39</v>
      </c>
      <c r="R22" s="21" t="e">
        <v>#N/A</v>
      </c>
      <c r="S22" s="22" t="e">
        <v>#N/A</v>
      </c>
      <c r="T22" s="21" t="e">
        <v>#N/A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21</v>
      </c>
      <c r="B23" s="107">
        <v>85.277000000000001</v>
      </c>
      <c r="C23" s="107">
        <v>133.89099999999999</v>
      </c>
      <c r="D23" s="107">
        <v>243</v>
      </c>
      <c r="E23" s="103"/>
      <c r="F23" s="103"/>
      <c r="G23" s="103"/>
      <c r="H23" s="103"/>
      <c r="I23" s="103"/>
      <c r="J23" s="103"/>
      <c r="K23" s="103"/>
      <c r="L23" s="18"/>
      <c r="M23" s="173"/>
      <c r="N23" s="4" t="s">
        <v>362</v>
      </c>
      <c r="O23" s="22">
        <v>5.21</v>
      </c>
      <c r="P23" s="21">
        <v>4.8499999999999996</v>
      </c>
      <c r="Q23" s="22">
        <v>12.73</v>
      </c>
      <c r="R23" s="21" t="e">
        <v>#N/A</v>
      </c>
      <c r="S23" s="22" t="e">
        <v>#N/A</v>
      </c>
      <c r="T23" s="21" t="e">
        <v>#N/A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8"/>
      <c r="M24" s="173"/>
      <c r="N24" s="4" t="s">
        <v>363</v>
      </c>
      <c r="O24" s="22">
        <v>1.07</v>
      </c>
      <c r="P24" s="21">
        <v>1.28</v>
      </c>
      <c r="Q24" s="22">
        <v>0.97</v>
      </c>
      <c r="R24" s="21" t="e">
        <v>#N/A</v>
      </c>
      <c r="S24" s="22" t="e">
        <v>#N/A</v>
      </c>
      <c r="T24" s="21" t="e">
        <v>#N/A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22</v>
      </c>
      <c r="B25" s="107" t="s">
        <v>5392</v>
      </c>
      <c r="C25" s="107" t="s">
        <v>5393</v>
      </c>
      <c r="D25" s="107" t="s">
        <v>5394</v>
      </c>
      <c r="E25" s="103"/>
      <c r="F25" s="103"/>
      <c r="G25" s="103"/>
      <c r="H25" s="103"/>
      <c r="I25" s="103"/>
      <c r="J25" s="103"/>
      <c r="K25" s="103"/>
      <c r="L25" s="18"/>
      <c r="M25" s="173"/>
      <c r="N25" s="4" t="s">
        <v>364</v>
      </c>
      <c r="O25" s="22">
        <v>60.7</v>
      </c>
      <c r="P25" s="21">
        <v>70.010000000000005</v>
      </c>
      <c r="Q25" s="22">
        <v>46.4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8"/>
      <c r="M26" s="173"/>
      <c r="N26" s="4" t="s">
        <v>365</v>
      </c>
      <c r="O26" s="22">
        <v>906.76</v>
      </c>
      <c r="P26" s="21">
        <v>804.62</v>
      </c>
      <c r="Q26" s="22">
        <v>652.55999999999995</v>
      </c>
      <c r="R26" s="21" t="e">
        <v>#N/A</v>
      </c>
      <c r="S26" s="22" t="e">
        <v>#N/A</v>
      </c>
      <c r="T26" s="21" t="e">
        <v>#N/A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23</v>
      </c>
      <c r="B27" s="107" t="s">
        <v>5395</v>
      </c>
      <c r="C27" s="107" t="s">
        <v>5396</v>
      </c>
      <c r="D27" s="107" t="s">
        <v>5397</v>
      </c>
      <c r="E27" s="103"/>
      <c r="F27" s="103"/>
      <c r="G27" s="103"/>
      <c r="H27" s="103"/>
      <c r="I27" s="103"/>
      <c r="J27" s="103"/>
      <c r="K27" s="103"/>
      <c r="L27" s="18"/>
      <c r="M27" s="173"/>
      <c r="N27" s="4" t="s">
        <v>366</v>
      </c>
      <c r="O27" s="22">
        <v>10.4</v>
      </c>
      <c r="P27" s="21">
        <v>10.89</v>
      </c>
      <c r="Q27" s="22">
        <v>12.17</v>
      </c>
      <c r="R27" s="21" t="e">
        <v>#N/A</v>
      </c>
      <c r="S27" s="22" t="e">
        <v>#N/A</v>
      </c>
      <c r="T27" s="21" t="e">
        <v>#N/A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24</v>
      </c>
      <c r="B28" s="106">
        <v>582.16200000000003</v>
      </c>
      <c r="C28" s="106">
        <v>396.471</v>
      </c>
      <c r="D28" s="106">
        <v>304.00099999999998</v>
      </c>
      <c r="E28" s="101"/>
      <c r="F28" s="101"/>
      <c r="G28" s="101"/>
      <c r="H28" s="101"/>
      <c r="I28" s="101"/>
      <c r="J28" s="101"/>
      <c r="K28" s="101"/>
      <c r="L28" s="18"/>
      <c r="M28" s="173"/>
      <c r="N28" s="4" t="s">
        <v>367</v>
      </c>
      <c r="O28" s="24">
        <v>145598.62</v>
      </c>
      <c r="P28" s="23">
        <v>108257.92</v>
      </c>
      <c r="Q28" s="24">
        <v>162120.17000000001</v>
      </c>
      <c r="R28" s="21" t="e">
        <v>#N/A</v>
      </c>
      <c r="S28" s="22" t="e">
        <v>#N/A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>
        <v>900.46699999999998</v>
      </c>
      <c r="C29" s="105">
        <v>508.49400000000003</v>
      </c>
      <c r="D29" s="105">
        <v>374.47399999999999</v>
      </c>
      <c r="E29" s="103"/>
      <c r="F29" s="103"/>
      <c r="G29" s="103"/>
      <c r="H29" s="103"/>
      <c r="I29" s="103"/>
      <c r="J29" s="103"/>
      <c r="K29" s="103"/>
      <c r="L29" s="18"/>
      <c r="M29" s="173"/>
      <c r="N29" s="4" t="s">
        <v>368</v>
      </c>
      <c r="O29" s="22">
        <v>16</v>
      </c>
      <c r="P29" s="21">
        <v>16.93</v>
      </c>
      <c r="Q29" s="22">
        <v>17.920000000000002</v>
      </c>
      <c r="R29" s="21" t="e">
        <v>#N/A</v>
      </c>
      <c r="S29" s="22" t="e">
        <v>#N/A</v>
      </c>
      <c r="T29" s="21" t="e">
        <v>#N/A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26</v>
      </c>
      <c r="B30" s="106">
        <v>237.88200000000001</v>
      </c>
      <c r="C30" s="106">
        <v>781.67899999999997</v>
      </c>
      <c r="D30" s="106">
        <v>383.04700000000003</v>
      </c>
      <c r="E30" s="101"/>
      <c r="F30" s="101"/>
      <c r="G30" s="101"/>
      <c r="H30" s="101"/>
      <c r="I30" s="101"/>
      <c r="J30" s="101"/>
      <c r="K30" s="101"/>
      <c r="L30" s="18"/>
      <c r="M30" s="173"/>
      <c r="N30" s="4" t="s">
        <v>369</v>
      </c>
      <c r="O30" s="22">
        <v>10.43</v>
      </c>
      <c r="P30" s="21">
        <v>13.8</v>
      </c>
      <c r="Q30" s="22">
        <v>12.36</v>
      </c>
      <c r="R30" s="21" t="e">
        <v>#N/A</v>
      </c>
      <c r="S30" s="22" t="e">
        <v>#N/A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3"/>
      <c r="F31" s="103"/>
      <c r="G31" s="103"/>
      <c r="H31" s="103"/>
      <c r="I31" s="103"/>
      <c r="J31" s="103"/>
      <c r="K31" s="103"/>
      <c r="L31" s="18"/>
      <c r="M31" s="173"/>
      <c r="N31" s="4" t="s">
        <v>370</v>
      </c>
      <c r="O31" s="22">
        <v>1.67</v>
      </c>
      <c r="P31" s="21">
        <v>1.97</v>
      </c>
      <c r="Q31" s="22">
        <v>2.12</v>
      </c>
      <c r="R31" s="21" t="e">
        <v>#N/A</v>
      </c>
      <c r="S31" s="22" t="e">
        <v>#N/A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28</v>
      </c>
      <c r="B32" s="106">
        <v>8.2889999999999997</v>
      </c>
      <c r="C32" s="106">
        <v>9.9860000000000007</v>
      </c>
      <c r="D32" s="106">
        <v>0</v>
      </c>
      <c r="E32" s="101"/>
      <c r="F32" s="101"/>
      <c r="G32" s="101"/>
      <c r="H32" s="101"/>
      <c r="I32" s="101"/>
      <c r="J32" s="101"/>
      <c r="K32" s="101"/>
      <c r="L32" s="18"/>
      <c r="M32" s="173"/>
      <c r="N32" s="4" t="s">
        <v>371</v>
      </c>
      <c r="O32" s="22">
        <v>6.45</v>
      </c>
      <c r="P32" s="21">
        <v>9.19</v>
      </c>
      <c r="Q32" s="22">
        <v>8.81</v>
      </c>
      <c r="R32" s="21" t="e">
        <v>#N/A</v>
      </c>
      <c r="S32" s="22" t="e">
        <v>#N/A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8"/>
      <c r="M33" s="173"/>
      <c r="N33" s="4" t="s">
        <v>372</v>
      </c>
      <c r="O33" s="22">
        <v>9.86</v>
      </c>
      <c r="P33" s="21">
        <v>12.48</v>
      </c>
      <c r="Q33" s="22">
        <v>11.44</v>
      </c>
      <c r="R33" s="21" t="e">
        <v>#N/A</v>
      </c>
      <c r="S33" s="22" t="e">
        <v>#N/A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29</v>
      </c>
      <c r="B34" s="104" t="s">
        <v>5398</v>
      </c>
      <c r="C34" s="104" t="s">
        <v>5399</v>
      </c>
      <c r="D34" s="104" t="s">
        <v>5400</v>
      </c>
      <c r="E34" s="101"/>
      <c r="F34" s="101"/>
      <c r="G34" s="101"/>
      <c r="H34" s="101"/>
      <c r="I34" s="101"/>
      <c r="J34" s="101"/>
      <c r="K34" s="101"/>
      <c r="L34" s="18"/>
      <c r="M34" s="173"/>
      <c r="N34" s="4" t="s">
        <v>373</v>
      </c>
      <c r="O34" s="22">
        <v>2.39</v>
      </c>
      <c r="P34" s="21">
        <v>2.48</v>
      </c>
      <c r="Q34" s="22">
        <v>2.2599999999999998</v>
      </c>
      <c r="R34" s="21" t="e">
        <v>#N/A</v>
      </c>
      <c r="S34" s="22" t="e">
        <v>#N/A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30</v>
      </c>
      <c r="B35" s="107" t="s">
        <v>5401</v>
      </c>
      <c r="C35" s="107" t="s">
        <v>5402</v>
      </c>
      <c r="D35" s="107" t="s">
        <v>5403</v>
      </c>
      <c r="E35" s="103"/>
      <c r="F35" s="103"/>
      <c r="G35" s="103"/>
      <c r="H35" s="103"/>
      <c r="I35" s="103"/>
      <c r="J35" s="103"/>
      <c r="K35" s="103"/>
      <c r="L35" s="18"/>
      <c r="M35" s="173"/>
      <c r="N35" s="4" t="s">
        <v>374</v>
      </c>
      <c r="O35" s="24">
        <v>1464</v>
      </c>
      <c r="P35" s="23">
        <v>1391</v>
      </c>
      <c r="Q35" s="24">
        <v>1235</v>
      </c>
      <c r="R35" s="21" t="e">
        <v>#N/A</v>
      </c>
      <c r="S35" s="22" t="e">
        <v>#N/A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8"/>
      <c r="M36" s="173"/>
      <c r="N36" s="4" t="s">
        <v>375</v>
      </c>
      <c r="O36" s="22">
        <v>1.25</v>
      </c>
      <c r="P36" s="21">
        <v>2</v>
      </c>
      <c r="Q36" s="22">
        <v>2.08</v>
      </c>
      <c r="R36" s="21" t="e">
        <v>#N/A</v>
      </c>
      <c r="S36" s="22" t="e">
        <v>#N/A</v>
      </c>
      <c r="T36" s="21" t="e">
        <v>#N/A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8"/>
      <c r="M37" s="173"/>
      <c r="N37" s="4" t="s">
        <v>376</v>
      </c>
      <c r="O37" s="22">
        <v>11.02</v>
      </c>
      <c r="P37" s="21">
        <v>26.32</v>
      </c>
      <c r="Q37" s="22">
        <v>13.82</v>
      </c>
      <c r="R37" s="21" t="e">
        <v>#N/A</v>
      </c>
      <c r="S37" s="22" t="e">
        <v>#N/A</v>
      </c>
      <c r="T37" s="21" t="e">
        <v>#N/A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8"/>
      <c r="M38" s="173"/>
      <c r="N38" s="4" t="s">
        <v>377</v>
      </c>
      <c r="O38" s="22">
        <v>71.819999999999993</v>
      </c>
      <c r="P38" s="21">
        <v>72.42</v>
      </c>
      <c r="Q38" s="22">
        <v>15.65</v>
      </c>
      <c r="R38" s="21" t="e">
        <v>#N/A</v>
      </c>
      <c r="S38" s="22" t="e">
        <v>#N/A</v>
      </c>
      <c r="T38" s="21" t="e">
        <v>#N/A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32</v>
      </c>
      <c r="B39" s="107" t="s">
        <v>5404</v>
      </c>
      <c r="C39" s="107" t="s">
        <v>5405</v>
      </c>
      <c r="D39" s="107" t="s">
        <v>5406</v>
      </c>
      <c r="E39" s="103"/>
      <c r="F39" s="103"/>
      <c r="G39" s="103"/>
      <c r="H39" s="103"/>
      <c r="I39" s="103"/>
      <c r="J39" s="103"/>
      <c r="K39" s="103"/>
      <c r="L39" s="18"/>
      <c r="M39" s="173"/>
      <c r="N39" s="4" t="s">
        <v>378</v>
      </c>
      <c r="O39" s="22">
        <v>15.76</v>
      </c>
      <c r="P39" s="21">
        <v>12.11</v>
      </c>
      <c r="Q39" s="22">
        <v>19.14</v>
      </c>
      <c r="R39" s="21" t="e">
        <v>#N/A</v>
      </c>
      <c r="S39" s="22" t="e">
        <v>#N/A</v>
      </c>
      <c r="T39" s="21" t="e">
        <v>#N/A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33</v>
      </c>
      <c r="B40" s="106" t="s">
        <v>5407</v>
      </c>
      <c r="C40" s="106" t="s">
        <v>5408</v>
      </c>
      <c r="D40" s="106" t="s">
        <v>5409</v>
      </c>
      <c r="E40" s="101"/>
      <c r="F40" s="101"/>
      <c r="G40" s="101"/>
      <c r="H40" s="101"/>
      <c r="I40" s="101"/>
      <c r="J40" s="101"/>
      <c r="K40" s="101"/>
      <c r="L40" s="18"/>
      <c r="M40" s="173"/>
      <c r="N40" s="4" t="s">
        <v>379</v>
      </c>
      <c r="O40" s="22">
        <v>16.920000000000002</v>
      </c>
      <c r="P40" s="21">
        <v>15.5</v>
      </c>
      <c r="Q40" s="22">
        <v>18.559999999999999</v>
      </c>
      <c r="R40" s="21" t="e">
        <v>#N/A</v>
      </c>
      <c r="S40" s="22" t="e">
        <v>#N/A</v>
      </c>
      <c r="T40" s="21" t="e">
        <v>#N/A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3"/>
      <c r="F41" s="103"/>
      <c r="G41" s="103"/>
      <c r="H41" s="103"/>
      <c r="I41" s="103"/>
      <c r="J41" s="103"/>
      <c r="K41" s="103"/>
      <c r="L41" s="18"/>
      <c r="M41" s="173"/>
      <c r="N41" s="4" t="s">
        <v>380</v>
      </c>
      <c r="O41" s="22">
        <v>0.99</v>
      </c>
      <c r="P41" s="21">
        <v>0.72</v>
      </c>
      <c r="Q41" s="22">
        <v>1.07</v>
      </c>
      <c r="R41" s="21" t="e">
        <v>#N/A</v>
      </c>
      <c r="S41" s="22" t="e">
        <v>#N/A</v>
      </c>
      <c r="T41" s="21" t="e">
        <v>#N/A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35</v>
      </c>
      <c r="B42" s="106">
        <v>-36.953000000000003</v>
      </c>
      <c r="C42" s="106">
        <v>-102.008</v>
      </c>
      <c r="D42" s="106">
        <v>-71.475999999999999</v>
      </c>
      <c r="E42" s="101"/>
      <c r="F42" s="101"/>
      <c r="G42" s="101"/>
      <c r="H42" s="101"/>
      <c r="I42" s="101"/>
      <c r="J42" s="101"/>
      <c r="K42" s="101"/>
      <c r="L42" s="18"/>
      <c r="M42" s="173"/>
      <c r="N42" s="4" t="s">
        <v>381</v>
      </c>
      <c r="O42" s="22">
        <v>3.7</v>
      </c>
      <c r="P42" s="21">
        <v>5.57</v>
      </c>
      <c r="Q42" s="22">
        <v>2.02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>
        <v>663.721</v>
      </c>
      <c r="C43" s="105">
        <v>377.911</v>
      </c>
      <c r="D43" s="105">
        <v>174.267</v>
      </c>
      <c r="E43" s="103"/>
      <c r="F43" s="103"/>
      <c r="G43" s="103"/>
      <c r="H43" s="103"/>
      <c r="I43" s="103"/>
      <c r="J43" s="103"/>
      <c r="K43" s="103"/>
      <c r="L43" s="18"/>
      <c r="M43" s="173"/>
      <c r="N43" s="4" t="s">
        <v>382</v>
      </c>
      <c r="O43" s="24">
        <v>909736.7</v>
      </c>
      <c r="P43" s="23">
        <v>639440.84</v>
      </c>
      <c r="Q43" s="24">
        <v>904906.16</v>
      </c>
      <c r="R43" s="21" t="e">
        <v>#N/A</v>
      </c>
      <c r="S43" s="22" t="e">
        <v>#N/A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8"/>
      <c r="M44" s="173"/>
      <c r="N44" s="4" t="s">
        <v>383</v>
      </c>
      <c r="O44" s="22">
        <v>8.9700000000000006</v>
      </c>
      <c r="P44" s="21">
        <v>6.7</v>
      </c>
      <c r="Q44" s="22">
        <v>11.77</v>
      </c>
      <c r="R44" s="21" t="e">
        <v>#N/A</v>
      </c>
      <c r="S44" s="22" t="e">
        <v>#N/A</v>
      </c>
      <c r="T44" s="21" t="e">
        <v>#N/A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3"/>
      <c r="F45" s="103"/>
      <c r="G45" s="103"/>
      <c r="H45" s="103"/>
      <c r="I45" s="103"/>
      <c r="J45" s="103"/>
      <c r="K45" s="103"/>
      <c r="L45" s="18"/>
      <c r="M45" s="173"/>
      <c r="N45" s="4" t="s">
        <v>384</v>
      </c>
      <c r="O45" s="22">
        <v>4.96</v>
      </c>
      <c r="P45" s="21">
        <v>6.46</v>
      </c>
      <c r="Q45" s="22">
        <v>6.11</v>
      </c>
      <c r="R45" s="21" t="e">
        <v>#N/A</v>
      </c>
      <c r="S45" s="22" t="e">
        <v>#N/A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1"/>
      <c r="F46" s="101"/>
      <c r="G46" s="101"/>
      <c r="H46" s="101"/>
      <c r="I46" s="101"/>
      <c r="J46" s="101"/>
      <c r="K46" s="101"/>
      <c r="L46" s="18"/>
      <c r="M46" s="173"/>
      <c r="N46" s="4" t="s">
        <v>385</v>
      </c>
      <c r="O46" s="22">
        <v>6.39</v>
      </c>
      <c r="P46" s="21">
        <v>8.18</v>
      </c>
      <c r="Q46" s="22">
        <v>7.76</v>
      </c>
      <c r="R46" s="21" t="e">
        <v>#N/A</v>
      </c>
      <c r="S46" s="22" t="e">
        <v>#N/A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3"/>
      <c r="F47" s="103"/>
      <c r="G47" s="103"/>
      <c r="H47" s="103"/>
      <c r="I47" s="103"/>
      <c r="J47" s="103"/>
      <c r="K47" s="103"/>
      <c r="L47" s="18"/>
      <c r="M47" s="173"/>
      <c r="N47" s="4" t="s">
        <v>386</v>
      </c>
      <c r="O47" s="22">
        <v>17.059999999999999</v>
      </c>
      <c r="P47" s="21">
        <v>4.58</v>
      </c>
      <c r="Q47" s="22">
        <v>7.74</v>
      </c>
      <c r="R47" s="21" t="e">
        <v>#N/A</v>
      </c>
      <c r="S47" s="22" t="e">
        <v>#N/A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1"/>
      <c r="F48" s="101"/>
      <c r="G48" s="101"/>
      <c r="H48" s="101"/>
      <c r="I48" s="101"/>
      <c r="J48" s="101"/>
      <c r="K48" s="101"/>
      <c r="L48" s="18"/>
      <c r="M48" s="173"/>
      <c r="N48" s="4" t="s">
        <v>387</v>
      </c>
      <c r="O48" s="22">
        <v>11.59</v>
      </c>
      <c r="P48" s="21">
        <v>30.77</v>
      </c>
      <c r="Q48" s="22">
        <v>27.63</v>
      </c>
      <c r="R48" s="21" t="e">
        <v>#N/A</v>
      </c>
      <c r="S48" s="22" t="e">
        <v>#N/A</v>
      </c>
      <c r="T48" s="21" t="e">
        <v>#N/A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8"/>
      <c r="M49" s="173"/>
      <c r="N49" s="4" t="s">
        <v>388</v>
      </c>
      <c r="O49" s="22">
        <v>16.62</v>
      </c>
      <c r="P49" s="21">
        <v>15.61</v>
      </c>
      <c r="Q49" s="22">
        <v>38.28</v>
      </c>
      <c r="R49" s="21" t="e">
        <v>#N/A</v>
      </c>
      <c r="S49" s="22" t="e">
        <v>#N/A</v>
      </c>
      <c r="T49" s="21" t="e">
        <v>#N/A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41</v>
      </c>
      <c r="B50" s="104">
        <v>76.5</v>
      </c>
      <c r="C50" s="104">
        <v>254.66200000000001</v>
      </c>
      <c r="D50" s="104">
        <v>168.31299999999999</v>
      </c>
      <c r="E50" s="101"/>
      <c r="F50" s="101"/>
      <c r="G50" s="101"/>
      <c r="H50" s="101"/>
      <c r="I50" s="101"/>
      <c r="J50" s="101"/>
      <c r="K50" s="101"/>
      <c r="L50" s="18"/>
      <c r="M50" s="173"/>
      <c r="N50" s="4" t="s">
        <v>389</v>
      </c>
      <c r="O50" s="22">
        <v>19.399999999999999</v>
      </c>
      <c r="P50" s="21">
        <v>17.510000000000002</v>
      </c>
      <c r="Q50" s="22">
        <v>37.11</v>
      </c>
      <c r="R50" s="21" t="e">
        <v>#N/A</v>
      </c>
      <c r="S50" s="22" t="e">
        <v>#N/A</v>
      </c>
      <c r="T50" s="21" t="e">
        <v>#N/A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8"/>
      <c r="M51" s="173"/>
      <c r="N51" s="4" t="s">
        <v>390</v>
      </c>
      <c r="O51" s="22">
        <v>14.89</v>
      </c>
      <c r="P51" s="21">
        <v>13.68</v>
      </c>
      <c r="Q51" s="22">
        <v>33.619999999999997</v>
      </c>
      <c r="R51" s="21" t="e">
        <v>#N/A</v>
      </c>
      <c r="S51" s="22" t="e">
        <v>#N/A</v>
      </c>
      <c r="T51" s="21" t="e">
        <v>#N/A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42</v>
      </c>
      <c r="B52" s="104" t="s">
        <v>5410</v>
      </c>
      <c r="C52" s="104" t="s">
        <v>5411</v>
      </c>
      <c r="D52" s="104" t="s">
        <v>5412</v>
      </c>
      <c r="E52" s="101"/>
      <c r="F52" s="101"/>
      <c r="G52" s="101"/>
      <c r="H52" s="101"/>
      <c r="I52" s="101"/>
      <c r="J52" s="101"/>
      <c r="K52" s="101"/>
      <c r="L52" s="18"/>
      <c r="M52" s="173"/>
      <c r="N52" s="4" t="s">
        <v>391</v>
      </c>
      <c r="O52" s="22">
        <v>16.13</v>
      </c>
      <c r="P52" s="21">
        <v>14.09</v>
      </c>
      <c r="Q52" s="22">
        <v>30.78</v>
      </c>
      <c r="R52" s="21" t="e">
        <v>#N/A</v>
      </c>
      <c r="S52" s="22" t="e">
        <v>#N/A</v>
      </c>
      <c r="T52" s="21" t="e">
        <v>#N/A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8"/>
      <c r="M53" s="173"/>
      <c r="N53" s="40" t="s">
        <v>394</v>
      </c>
      <c r="O53" s="58">
        <f>B86</f>
        <v>276.36599999999999</v>
      </c>
      <c r="P53" s="58">
        <f t="shared" ref="P53:X53" si="0">C86</f>
        <v>249.202</v>
      </c>
      <c r="Q53" s="58">
        <f t="shared" si="0"/>
        <v>217.86</v>
      </c>
      <c r="R53" s="58">
        <f t="shared" si="0"/>
        <v>0</v>
      </c>
      <c r="S53" s="58">
        <f t="shared" si="0"/>
        <v>0</v>
      </c>
      <c r="T53" s="58">
        <f t="shared" si="0"/>
        <v>0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8"/>
      <c r="M54" s="173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8"/>
      <c r="M55" s="173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5413</v>
      </c>
      <c r="C56" s="104" t="s">
        <v>5414</v>
      </c>
      <c r="D56" s="104">
        <v>637.69100000000003</v>
      </c>
      <c r="E56" s="101"/>
      <c r="F56" s="101"/>
      <c r="G56" s="101"/>
      <c r="H56" s="101"/>
      <c r="I56" s="101"/>
      <c r="J56" s="101"/>
      <c r="K56" s="101"/>
      <c r="L56" s="18"/>
      <c r="M56" s="173"/>
      <c r="N56" s="44" t="s">
        <v>397</v>
      </c>
      <c r="O56" s="45">
        <f>B135/100</f>
        <v>0.54</v>
      </c>
      <c r="P56" s="45">
        <f t="shared" ref="P56:X56" si="1">C135/100</f>
        <v>0.21</v>
      </c>
      <c r="Q56" s="45">
        <f t="shared" si="1"/>
        <v>0</v>
      </c>
      <c r="R56" s="45">
        <f t="shared" si="1"/>
        <v>0</v>
      </c>
      <c r="S56" s="45">
        <f t="shared" si="1"/>
        <v>0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</row>
    <row r="57" spans="1:24" ht="19.899999999999999" customHeight="1" x14ac:dyDescent="0.25">
      <c r="A57" s="8" t="s">
        <v>45</v>
      </c>
      <c r="B57" s="105">
        <v>478.54500000000002</v>
      </c>
      <c r="C57" s="105">
        <v>374.55099999999999</v>
      </c>
      <c r="D57" s="105">
        <v>205.27699999999999</v>
      </c>
      <c r="E57" s="103"/>
      <c r="F57" s="103"/>
      <c r="G57" s="103"/>
      <c r="H57" s="103"/>
      <c r="I57" s="103"/>
      <c r="J57" s="103"/>
      <c r="K57" s="103"/>
      <c r="L57" s="18"/>
      <c r="M57" s="173"/>
      <c r="N57" s="41" t="s">
        <v>398</v>
      </c>
      <c r="O57" s="46">
        <f>(B30+B29+B28)-(B66+B69)</f>
        <v>804.95299999999997</v>
      </c>
      <c r="P57" s="46">
        <f t="shared" ref="P57:X57" si="2">(C30+C29+C28)-(C66+C69)</f>
        <v>1037.3139999999999</v>
      </c>
      <c r="Q57" s="46">
        <f t="shared" si="2"/>
        <v>707.53499999999985</v>
      </c>
      <c r="R57" s="46">
        <f t="shared" si="2"/>
        <v>0</v>
      </c>
      <c r="S57" s="46">
        <f t="shared" si="2"/>
        <v>0</v>
      </c>
      <c r="T57" s="46">
        <f t="shared" si="2"/>
        <v>0</v>
      </c>
      <c r="U57" s="46">
        <f t="shared" si="2"/>
        <v>0</v>
      </c>
      <c r="V57" s="46">
        <f t="shared" si="2"/>
        <v>0</v>
      </c>
      <c r="W57" s="46">
        <f t="shared" si="2"/>
        <v>0</v>
      </c>
      <c r="X57" s="46">
        <f t="shared" si="2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1"/>
      <c r="F58" s="101"/>
      <c r="G58" s="101"/>
      <c r="H58" s="101"/>
      <c r="I58" s="101"/>
      <c r="J58" s="101"/>
      <c r="K58" s="101"/>
      <c r="L58" s="18"/>
      <c r="M58" s="173"/>
      <c r="N58" s="41" t="s">
        <v>399</v>
      </c>
      <c r="O58" s="46" t="str">
        <f>B20</f>
        <v>2,018,429</v>
      </c>
      <c r="P58" s="46" t="str">
        <f t="shared" ref="P58:X58" si="3">C20</f>
        <v>1,604,800</v>
      </c>
      <c r="Q58" s="46">
        <f t="shared" si="3"/>
        <v>808.19200000000001</v>
      </c>
      <c r="R58" s="46">
        <f t="shared" si="3"/>
        <v>0</v>
      </c>
      <c r="S58" s="46">
        <f t="shared" si="3"/>
        <v>0</v>
      </c>
      <c r="T58" s="46">
        <f t="shared" si="3"/>
        <v>0</v>
      </c>
      <c r="U58" s="46">
        <f t="shared" si="3"/>
        <v>0</v>
      </c>
      <c r="V58" s="46">
        <f t="shared" si="3"/>
        <v>0</v>
      </c>
      <c r="W58" s="46">
        <f t="shared" si="3"/>
        <v>0</v>
      </c>
      <c r="X58" s="46">
        <f t="shared" si="3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3"/>
      <c r="F59" s="103"/>
      <c r="G59" s="103"/>
      <c r="H59" s="103"/>
      <c r="I59" s="103"/>
      <c r="J59" s="103"/>
      <c r="K59" s="103"/>
      <c r="L59" s="18"/>
      <c r="M59" s="173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>
        <f t="shared" si="4"/>
        <v>1515.7269999999999</v>
      </c>
      <c r="R59" s="48">
        <f t="shared" si="4"/>
        <v>0</v>
      </c>
      <c r="S59" s="47">
        <f t="shared" si="4"/>
        <v>0</v>
      </c>
      <c r="T59" s="48">
        <f t="shared" si="4"/>
        <v>0</v>
      </c>
      <c r="U59" s="47">
        <f t="shared" si="4"/>
        <v>0</v>
      </c>
      <c r="V59" s="48">
        <f t="shared" si="4"/>
        <v>0</v>
      </c>
      <c r="W59" s="47">
        <f t="shared" si="4"/>
        <v>0</v>
      </c>
      <c r="X59" s="48">
        <f t="shared" si="4"/>
        <v>0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1"/>
      <c r="F60" s="101"/>
      <c r="G60" s="101"/>
      <c r="H60" s="101"/>
      <c r="I60" s="101"/>
      <c r="J60" s="101"/>
      <c r="K60" s="101"/>
      <c r="L60" s="18"/>
      <c r="M60" s="173"/>
      <c r="N60" s="41" t="s">
        <v>401</v>
      </c>
      <c r="O60" s="46">
        <f>B143</f>
        <v>3.972</v>
      </c>
      <c r="P60" s="46">
        <f t="shared" ref="P60:X60" si="5">C143</f>
        <v>9.3480000000000008</v>
      </c>
      <c r="Q60" s="46">
        <f t="shared" si="5"/>
        <v>8.42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 t="s">
        <v>5415</v>
      </c>
      <c r="C61" s="105" t="s">
        <v>5416</v>
      </c>
      <c r="D61" s="105">
        <v>315.82499999999999</v>
      </c>
      <c r="E61" s="103"/>
      <c r="F61" s="103"/>
      <c r="G61" s="103"/>
      <c r="H61" s="103"/>
      <c r="I61" s="103"/>
      <c r="J61" s="103"/>
      <c r="K61" s="103"/>
      <c r="L61" s="18"/>
      <c r="M61" s="173"/>
      <c r="N61" s="41" t="s">
        <v>402</v>
      </c>
      <c r="O61" s="49" t="e">
        <f>B162/B160</f>
        <v>#DIV/0!</v>
      </c>
      <c r="P61" s="49" t="e">
        <f t="shared" ref="P61:X61" si="6">C162/C160</f>
        <v>#DIV/0!</v>
      </c>
      <c r="Q61" s="49" t="e">
        <f t="shared" si="6"/>
        <v>#DIV/0!</v>
      </c>
      <c r="R61" s="49" t="e">
        <f t="shared" si="6"/>
        <v>#DIV/0!</v>
      </c>
      <c r="S61" s="49" t="e">
        <f t="shared" si="6"/>
        <v>#DIV/0!</v>
      </c>
      <c r="T61" s="49" t="e">
        <f t="shared" si="6"/>
        <v>#DIV/0!</v>
      </c>
      <c r="U61" s="49" t="e">
        <f t="shared" si="6"/>
        <v>#DIV/0!</v>
      </c>
      <c r="V61" s="49" t="e">
        <f t="shared" si="6"/>
        <v>#DIV/0!</v>
      </c>
      <c r="W61" s="49" t="e">
        <f t="shared" si="6"/>
        <v>#DIV/0!</v>
      </c>
      <c r="X61" s="49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8"/>
      <c r="M62" s="173"/>
      <c r="N62" s="41" t="s">
        <v>403</v>
      </c>
      <c r="O62" s="46">
        <f>B154</f>
        <v>634.80999999999995</v>
      </c>
      <c r="P62" s="46">
        <f t="shared" ref="P62:X62" si="7">C154</f>
        <v>437.36200000000002</v>
      </c>
      <c r="Q62" s="46">
        <f t="shared" si="7"/>
        <v>381.79300000000001</v>
      </c>
      <c r="R62" s="46">
        <f t="shared" si="7"/>
        <v>0</v>
      </c>
      <c r="S62" s="46">
        <f t="shared" si="7"/>
        <v>0</v>
      </c>
      <c r="T62" s="46">
        <f t="shared" si="7"/>
        <v>0</v>
      </c>
      <c r="U62" s="46">
        <f t="shared" si="7"/>
        <v>0</v>
      </c>
      <c r="V62" s="46">
        <f t="shared" si="7"/>
        <v>0</v>
      </c>
      <c r="W62" s="46">
        <f t="shared" si="7"/>
        <v>0</v>
      </c>
      <c r="X62" s="46">
        <f t="shared" si="7"/>
        <v>0</v>
      </c>
    </row>
    <row r="63" spans="1:24" ht="19.899999999999999" customHeight="1" x14ac:dyDescent="0.25">
      <c r="A63" s="8" t="s">
        <v>50</v>
      </c>
      <c r="B63" s="107">
        <v>193.63900000000001</v>
      </c>
      <c r="C63" s="107">
        <v>236.59700000000001</v>
      </c>
      <c r="D63" s="107">
        <v>116.589</v>
      </c>
      <c r="E63" s="103"/>
      <c r="F63" s="103"/>
      <c r="G63" s="103"/>
      <c r="H63" s="103"/>
      <c r="I63" s="103"/>
      <c r="J63" s="103"/>
      <c r="K63" s="103"/>
      <c r="L63" s="18"/>
      <c r="M63" s="173"/>
      <c r="N63" s="44" t="s">
        <v>404</v>
      </c>
      <c r="O63" s="50" t="e">
        <f>O62*(1-O61)</f>
        <v>#DIV/0!</v>
      </c>
      <c r="P63" s="48" t="e">
        <f t="shared" ref="P63:X63" si="8">P62*(1-P61)</f>
        <v>#DIV/0!</v>
      </c>
      <c r="Q63" s="50" t="e">
        <f t="shared" si="8"/>
        <v>#DIV/0!</v>
      </c>
      <c r="R63" s="48" t="e">
        <f t="shared" si="8"/>
        <v>#DIV/0!</v>
      </c>
      <c r="S63" s="50" t="e">
        <f t="shared" si="8"/>
        <v>#DIV/0!</v>
      </c>
      <c r="T63" s="48" t="e">
        <f t="shared" si="8"/>
        <v>#DIV/0!</v>
      </c>
      <c r="U63" s="50" t="e">
        <f t="shared" si="8"/>
        <v>#DIV/0!</v>
      </c>
      <c r="V63" s="48" t="e">
        <f t="shared" si="8"/>
        <v>#DIV/0!</v>
      </c>
      <c r="W63" s="50" t="e">
        <f t="shared" si="8"/>
        <v>#DIV/0!</v>
      </c>
      <c r="X63" s="48" t="e">
        <f t="shared" si="8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8"/>
      <c r="M64" s="173"/>
      <c r="N64" s="51" t="s">
        <v>405</v>
      </c>
      <c r="O64" s="52" t="e">
        <f>(O63+O60)-(O59-P59+O60)</f>
        <v>#DIV/0!</v>
      </c>
      <c r="P64" s="53" t="e">
        <f t="shared" ref="P64:V64" si="9">(P63+P60)-(P59-Q59+P60)</f>
        <v>#DIV/0!</v>
      </c>
      <c r="Q64" s="52" t="e">
        <f t="shared" si="9"/>
        <v>#DIV/0!</v>
      </c>
      <c r="R64" s="53" t="e">
        <f t="shared" si="9"/>
        <v>#DIV/0!</v>
      </c>
      <c r="S64" s="52" t="e">
        <f t="shared" si="9"/>
        <v>#DIV/0!</v>
      </c>
      <c r="T64" s="53" t="e">
        <f t="shared" si="9"/>
        <v>#DIV/0!</v>
      </c>
      <c r="U64" s="52" t="e">
        <f t="shared" si="9"/>
        <v>#DIV/0!</v>
      </c>
      <c r="V64" s="53" t="e">
        <f t="shared" si="9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>
        <v>915.774</v>
      </c>
      <c r="C65" s="107">
        <v>650.12599999999998</v>
      </c>
      <c r="D65" s="107">
        <v>364.84899999999999</v>
      </c>
      <c r="E65" s="103"/>
      <c r="F65" s="103"/>
      <c r="G65" s="103"/>
      <c r="H65" s="103"/>
      <c r="I65" s="103"/>
      <c r="J65" s="103"/>
      <c r="K65" s="103"/>
      <c r="L65" s="18"/>
      <c r="M65" s="173"/>
      <c r="N65" s="54" t="s">
        <v>406</v>
      </c>
      <c r="O65" s="55" t="e">
        <f>O64/O55</f>
        <v>#DIV/0!</v>
      </c>
      <c r="P65" s="56" t="e">
        <f>P64/P55</f>
        <v>#DIV/0!</v>
      </c>
      <c r="Q65" s="57" t="e">
        <f t="shared" ref="Q65:X65" si="10">Q64/Q55</f>
        <v>#DIV/0!</v>
      </c>
      <c r="R65" s="56" t="e">
        <f t="shared" si="10"/>
        <v>#DIV/0!</v>
      </c>
      <c r="S65" s="57" t="e">
        <f t="shared" si="10"/>
        <v>#DIV/0!</v>
      </c>
      <c r="T65" s="56" t="e">
        <f t="shared" si="10"/>
        <v>#DIV/0!</v>
      </c>
      <c r="U65" s="57" t="e">
        <f t="shared" si="10"/>
        <v>#DIV/0!</v>
      </c>
      <c r="V65" s="56" t="e">
        <f t="shared" si="10"/>
        <v>#DIV/0!</v>
      </c>
      <c r="W65" s="57" t="e">
        <f t="shared" si="10"/>
        <v>#DIV/0!</v>
      </c>
      <c r="X65" s="56" t="e">
        <f t="shared" si="10"/>
        <v>#DIV/0!</v>
      </c>
    </row>
    <row r="66" spans="1:24" ht="19.899999999999999" customHeight="1" x14ac:dyDescent="0.25">
      <c r="A66" s="6" t="s">
        <v>52</v>
      </c>
      <c r="B66" s="106">
        <v>607.61400000000003</v>
      </c>
      <c r="C66" s="106">
        <v>474.375</v>
      </c>
      <c r="D66" s="106">
        <v>301.84100000000001</v>
      </c>
      <c r="E66" s="101"/>
      <c r="F66" s="101"/>
      <c r="G66" s="101"/>
      <c r="H66" s="101"/>
      <c r="I66" s="101"/>
      <c r="J66" s="101"/>
      <c r="K66" s="101"/>
      <c r="L66" s="18"/>
      <c r="M66" s="173"/>
      <c r="N66" s="61" t="s">
        <v>407</v>
      </c>
      <c r="O66" s="63">
        <f>B11</f>
        <v>849.61500000000001</v>
      </c>
      <c r="P66" s="62">
        <f t="shared" ref="P66:X66" si="11">C11</f>
        <v>621.54899999999998</v>
      </c>
      <c r="Q66" s="62">
        <f t="shared" si="11"/>
        <v>84.22</v>
      </c>
      <c r="R66" s="62">
        <f t="shared" si="11"/>
        <v>0</v>
      </c>
      <c r="S66" s="62">
        <f t="shared" si="11"/>
        <v>0</v>
      </c>
      <c r="T66" s="62">
        <f t="shared" si="11"/>
        <v>0</v>
      </c>
      <c r="U66" s="62">
        <f t="shared" si="11"/>
        <v>0</v>
      </c>
      <c r="V66" s="62">
        <f t="shared" si="11"/>
        <v>0</v>
      </c>
      <c r="W66" s="62">
        <f t="shared" si="11"/>
        <v>0</v>
      </c>
      <c r="X66" s="62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3"/>
      <c r="F67" s="103"/>
      <c r="G67" s="103"/>
      <c r="H67" s="103"/>
      <c r="I67" s="103"/>
      <c r="J67" s="103"/>
      <c r="K67" s="103"/>
      <c r="L67" s="18"/>
      <c r="M67" s="173"/>
      <c r="N67" s="61" t="s">
        <v>408</v>
      </c>
      <c r="O67" s="63" t="str">
        <f>B34</f>
        <v>4,026,843</v>
      </c>
      <c r="P67" s="63" t="str">
        <f t="shared" ref="P67:X67" si="12">C34</f>
        <v>3,610,572</v>
      </c>
      <c r="Q67" s="63" t="str">
        <f t="shared" si="12"/>
        <v>1,994,494</v>
      </c>
      <c r="R67" s="63">
        <f t="shared" si="12"/>
        <v>0</v>
      </c>
      <c r="S67" s="63">
        <f t="shared" si="12"/>
        <v>0</v>
      </c>
      <c r="T67" s="63">
        <f t="shared" si="12"/>
        <v>0</v>
      </c>
      <c r="U67" s="63">
        <f t="shared" si="12"/>
        <v>0</v>
      </c>
      <c r="V67" s="63">
        <f t="shared" si="12"/>
        <v>0</v>
      </c>
      <c r="W67" s="63">
        <f t="shared" si="12"/>
        <v>0</v>
      </c>
      <c r="X67" s="63">
        <f t="shared" si="12"/>
        <v>0</v>
      </c>
    </row>
    <row r="68" spans="1:24" ht="19.899999999999999" customHeight="1" x14ac:dyDescent="0.25">
      <c r="A68" s="6" t="s">
        <v>54</v>
      </c>
      <c r="B68" s="106">
        <v>216</v>
      </c>
      <c r="C68" s="106">
        <v>796</v>
      </c>
      <c r="D68" s="106">
        <v>10.862</v>
      </c>
      <c r="E68" s="101"/>
      <c r="F68" s="101"/>
      <c r="G68" s="101"/>
      <c r="H68" s="101"/>
      <c r="I68" s="101"/>
      <c r="J68" s="101"/>
      <c r="K68" s="101"/>
      <c r="L68" s="18"/>
      <c r="M68" s="173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#DIV/0!</v>
      </c>
      <c r="S68" s="76" t="e">
        <f t="shared" si="13"/>
        <v>#DIV/0!</v>
      </c>
      <c r="T68" s="76" t="e">
        <f t="shared" si="13"/>
        <v>#DIV/0!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76" t="e">
        <f t="shared" si="13"/>
        <v>#DIV/0!</v>
      </c>
    </row>
    <row r="69" spans="1:24" ht="19.899999999999999" customHeight="1" x14ac:dyDescent="0.25">
      <c r="A69" s="8" t="s">
        <v>55</v>
      </c>
      <c r="B69" s="105">
        <v>307.94400000000002</v>
      </c>
      <c r="C69" s="105">
        <v>174.95500000000001</v>
      </c>
      <c r="D69" s="105">
        <v>52.146000000000001</v>
      </c>
      <c r="E69" s="103"/>
      <c r="F69" s="103"/>
      <c r="G69" s="103"/>
      <c r="H69" s="103"/>
      <c r="I69" s="103"/>
      <c r="J69" s="103"/>
      <c r="K69" s="103"/>
      <c r="L69" s="18"/>
      <c r="M69" s="173"/>
      <c r="N69" s="77" t="s">
        <v>415</v>
      </c>
      <c r="O69" s="79">
        <f>B212</f>
        <v>8.6120000000000001</v>
      </c>
      <c r="P69" s="79">
        <f t="shared" ref="P69:X69" si="14">C212</f>
        <v>6.2370000000000001</v>
      </c>
      <c r="Q69" s="79">
        <f t="shared" si="14"/>
        <v>4.0289999999999999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8"/>
      <c r="M70" s="173"/>
      <c r="N70" s="78" t="s">
        <v>416</v>
      </c>
      <c r="O70" s="80">
        <f>O69/O66</f>
        <v>1.0136355878839239E-2</v>
      </c>
      <c r="P70" s="80">
        <f t="shared" ref="P70:X70" si="15">P69/P66</f>
        <v>1.0034607086488756E-2</v>
      </c>
      <c r="Q70" s="80">
        <f t="shared" si="15"/>
        <v>4.7838993113274754E-2</v>
      </c>
      <c r="R70" s="80" t="e">
        <f t="shared" si="15"/>
        <v>#DIV/0!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 t="s">
        <v>5417</v>
      </c>
      <c r="C71" s="107" t="s">
        <v>5418</v>
      </c>
      <c r="D71" s="107" t="s">
        <v>5419</v>
      </c>
      <c r="E71" s="103"/>
      <c r="F71" s="103"/>
      <c r="G71" s="103"/>
      <c r="H71" s="103"/>
      <c r="I71" s="103"/>
      <c r="J71" s="103"/>
      <c r="K71" s="103"/>
      <c r="L71" s="18"/>
      <c r="M71" s="173"/>
    </row>
    <row r="72" spans="1:24" ht="19.899999999999999" customHeight="1" x14ac:dyDescent="0.25">
      <c r="A72" s="6" t="s">
        <v>57</v>
      </c>
      <c r="B72" s="104" t="s">
        <v>5401</v>
      </c>
      <c r="C72" s="104" t="s">
        <v>5402</v>
      </c>
      <c r="D72" s="104" t="s">
        <v>5403</v>
      </c>
      <c r="E72" s="101"/>
      <c r="F72" s="101"/>
      <c r="G72" s="101"/>
      <c r="H72" s="101"/>
      <c r="I72" s="101"/>
      <c r="J72" s="101"/>
      <c r="K72" s="101"/>
      <c r="L72" s="18"/>
      <c r="M72" s="173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8"/>
      <c r="M73" s="173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1"/>
      <c r="F74" s="101"/>
      <c r="G74" s="101"/>
      <c r="H74" s="101"/>
      <c r="I74" s="101"/>
      <c r="J74" s="101"/>
      <c r="K74" s="101"/>
      <c r="L74" s="18"/>
      <c r="M74" s="173"/>
    </row>
    <row r="75" spans="1:24" ht="19.899999999999999" customHeight="1" x14ac:dyDescent="0.25">
      <c r="A75" s="8" t="s">
        <v>59</v>
      </c>
      <c r="B75" s="107">
        <v>813.02599999999995</v>
      </c>
      <c r="C75" s="107" t="s">
        <v>5420</v>
      </c>
      <c r="D75" s="107">
        <v>696.673</v>
      </c>
      <c r="E75" s="103"/>
      <c r="F75" s="103"/>
      <c r="G75" s="103"/>
      <c r="H75" s="103"/>
      <c r="I75" s="103"/>
      <c r="J75" s="103"/>
      <c r="K75" s="103"/>
      <c r="L75" s="18"/>
      <c r="M75" s="173"/>
    </row>
    <row r="76" spans="1:24" ht="19.899999999999999" customHeight="1" x14ac:dyDescent="0.25">
      <c r="A76" s="6" t="s">
        <v>60</v>
      </c>
      <c r="B76" s="104" t="s">
        <v>5421</v>
      </c>
      <c r="C76" s="104" t="s">
        <v>5422</v>
      </c>
      <c r="D76" s="104" t="s">
        <v>5423</v>
      </c>
      <c r="E76" s="101"/>
      <c r="F76" s="101"/>
      <c r="G76" s="101"/>
      <c r="H76" s="101"/>
      <c r="I76" s="101"/>
      <c r="J76" s="101"/>
      <c r="K76" s="101"/>
      <c r="L76" s="18"/>
      <c r="M76" s="173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8"/>
      <c r="M77" s="173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8"/>
      <c r="M78" s="173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8"/>
      <c r="M79" s="173"/>
    </row>
    <row r="80" spans="1:24" ht="19.899999999999999" customHeight="1" x14ac:dyDescent="0.25">
      <c r="A80" s="8" t="s">
        <v>62</v>
      </c>
      <c r="B80" s="105">
        <v>277.22500000000002</v>
      </c>
      <c r="C80" s="105">
        <v>257.18</v>
      </c>
      <c r="D80" s="105">
        <v>239.97399999999999</v>
      </c>
      <c r="E80" s="103"/>
      <c r="F80" s="103"/>
      <c r="G80" s="103"/>
      <c r="H80" s="103"/>
      <c r="I80" s="103"/>
      <c r="J80" s="103"/>
      <c r="K80" s="103"/>
      <c r="L80" s="18"/>
      <c r="M80" s="173"/>
    </row>
    <row r="81" spans="1:13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1"/>
      <c r="F81" s="101"/>
      <c r="G81" s="101"/>
      <c r="H81" s="101"/>
      <c r="I81" s="101"/>
      <c r="J81" s="101"/>
      <c r="K81" s="101"/>
      <c r="L81" s="18"/>
      <c r="M81" s="173"/>
    </row>
    <row r="82" spans="1:13" ht="19.899999999999999" customHeight="1" x14ac:dyDescent="0.25">
      <c r="A82" s="8" t="s">
        <v>64</v>
      </c>
      <c r="B82" s="105" t="s">
        <v>3018</v>
      </c>
      <c r="C82" s="105" t="s">
        <v>3018</v>
      </c>
      <c r="D82" s="105" t="s">
        <v>3018</v>
      </c>
      <c r="E82" s="103"/>
      <c r="F82" s="103"/>
      <c r="G82" s="103"/>
      <c r="H82" s="103"/>
      <c r="I82" s="103"/>
      <c r="J82" s="103"/>
      <c r="K82" s="103"/>
      <c r="L82" s="18"/>
      <c r="M82" s="173"/>
    </row>
    <row r="83" spans="1:13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1"/>
      <c r="F83" s="101"/>
      <c r="G83" s="101"/>
      <c r="H83" s="101"/>
      <c r="I83" s="101"/>
      <c r="J83" s="101"/>
      <c r="K83" s="101"/>
      <c r="L83" s="18"/>
      <c r="M83" s="173"/>
    </row>
    <row r="84" spans="1:13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3"/>
      <c r="F84" s="103"/>
      <c r="G84" s="103"/>
      <c r="H84" s="103"/>
      <c r="I84" s="103"/>
      <c r="J84" s="103"/>
      <c r="K84" s="103"/>
      <c r="L84" s="18"/>
      <c r="M84" s="173"/>
    </row>
    <row r="85" spans="1:13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1"/>
      <c r="F85" s="101"/>
      <c r="G85" s="101"/>
      <c r="H85" s="101"/>
      <c r="I85" s="101"/>
      <c r="J85" s="101"/>
      <c r="K85" s="101"/>
      <c r="L85" s="18"/>
      <c r="M85" s="173"/>
    </row>
    <row r="86" spans="1:13" ht="19.899999999999999" customHeight="1" x14ac:dyDescent="0.25">
      <c r="A86" s="8" t="s">
        <v>68</v>
      </c>
      <c r="B86" s="105">
        <v>276.36599999999999</v>
      </c>
      <c r="C86" s="105">
        <v>249.202</v>
      </c>
      <c r="D86" s="105">
        <v>217.86</v>
      </c>
      <c r="E86" s="103"/>
      <c r="F86" s="103"/>
      <c r="G86" s="103"/>
      <c r="H86" s="103"/>
      <c r="I86" s="103"/>
      <c r="J86" s="103"/>
      <c r="K86" s="103"/>
      <c r="L86" s="18"/>
      <c r="M86" s="173"/>
    </row>
    <row r="87" spans="1:13" ht="19.899999999999999" customHeight="1" x14ac:dyDescent="0.25">
      <c r="A87" s="6" t="s">
        <v>69</v>
      </c>
      <c r="B87" s="106">
        <v>287.77499999999998</v>
      </c>
      <c r="C87" s="106">
        <v>258.98899999999998</v>
      </c>
      <c r="D87" s="106">
        <v>226.17400000000001</v>
      </c>
      <c r="E87" s="101"/>
      <c r="F87" s="101"/>
      <c r="G87" s="101"/>
      <c r="H87" s="101"/>
      <c r="I87" s="101"/>
      <c r="J87" s="101"/>
      <c r="K87" s="101"/>
      <c r="L87" s="18"/>
      <c r="M87" s="173"/>
    </row>
    <row r="88" spans="1:13" ht="19.899999999999999" customHeight="1" x14ac:dyDescent="0.25">
      <c r="A88" s="8" t="s">
        <v>70</v>
      </c>
      <c r="B88" s="105">
        <v>17.068999999999999</v>
      </c>
      <c r="C88" s="105">
        <v>15.685</v>
      </c>
      <c r="D88" s="105">
        <v>11.388999999999999</v>
      </c>
      <c r="E88" s="103"/>
      <c r="F88" s="103"/>
      <c r="G88" s="103"/>
      <c r="H88" s="103"/>
      <c r="I88" s="103"/>
      <c r="J88" s="103"/>
      <c r="K88" s="103"/>
      <c r="L88" s="18"/>
      <c r="M88" s="173"/>
    </row>
    <row r="89" spans="1:13" ht="19.899999999999999" customHeight="1" x14ac:dyDescent="0.25">
      <c r="A89" s="6" t="s">
        <v>71</v>
      </c>
      <c r="B89" s="106">
        <v>69.03</v>
      </c>
      <c r="C89" s="106">
        <v>40.774000000000001</v>
      </c>
      <c r="D89" s="106">
        <v>2.2480000000000002</v>
      </c>
      <c r="E89" s="101"/>
      <c r="F89" s="101"/>
      <c r="G89" s="101"/>
      <c r="H89" s="101"/>
      <c r="I89" s="101"/>
      <c r="J89" s="101"/>
      <c r="K89" s="101"/>
      <c r="L89" s="18"/>
      <c r="M89" s="173"/>
    </row>
    <row r="90" spans="1:13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3"/>
      <c r="F90" s="103"/>
      <c r="G90" s="103"/>
      <c r="H90" s="103"/>
      <c r="I90" s="103"/>
      <c r="J90" s="103"/>
      <c r="K90" s="103"/>
      <c r="L90" s="18"/>
      <c r="M90" s="173"/>
    </row>
    <row r="91" spans="1:13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1"/>
      <c r="F91" s="101"/>
      <c r="G91" s="101"/>
      <c r="H91" s="101"/>
      <c r="I91" s="101"/>
      <c r="J91" s="101"/>
      <c r="K91" s="101"/>
      <c r="L91" s="18"/>
      <c r="M91" s="173"/>
    </row>
    <row r="92" spans="1:13" ht="19.899999999999999" customHeight="1" x14ac:dyDescent="0.25">
      <c r="A92" s="8" t="s">
        <v>74</v>
      </c>
      <c r="B92" s="105">
        <v>0</v>
      </c>
      <c r="C92" s="105">
        <v>0</v>
      </c>
      <c r="D92" s="105">
        <v>17.370999999999999</v>
      </c>
      <c r="E92" s="103"/>
      <c r="F92" s="103"/>
      <c r="G92" s="103"/>
      <c r="H92" s="103"/>
      <c r="I92" s="103"/>
      <c r="J92" s="103"/>
      <c r="K92" s="103"/>
      <c r="L92" s="18"/>
      <c r="M92" s="173"/>
    </row>
    <row r="93" spans="1:13" ht="19.899999999999999" customHeight="1" x14ac:dyDescent="0.25">
      <c r="A93" s="6" t="s">
        <v>75</v>
      </c>
      <c r="B93" s="106">
        <v>0</v>
      </c>
      <c r="C93" s="106">
        <v>0</v>
      </c>
      <c r="D93" s="106">
        <v>4.4829999999999997</v>
      </c>
      <c r="E93" s="101"/>
      <c r="F93" s="101"/>
      <c r="G93" s="101"/>
      <c r="H93" s="101"/>
      <c r="I93" s="101"/>
      <c r="J93" s="101"/>
      <c r="K93" s="101"/>
      <c r="L93" s="18"/>
      <c r="M93" s="173"/>
    </row>
    <row r="94" spans="1:13" ht="19.899999999999999" customHeight="1" x14ac:dyDescent="0.25">
      <c r="A94" s="8" t="s">
        <v>76</v>
      </c>
      <c r="B94" s="105">
        <v>83.855999999999995</v>
      </c>
      <c r="C94" s="105">
        <v>-10.724</v>
      </c>
      <c r="D94" s="105">
        <v>19.012</v>
      </c>
      <c r="E94" s="103"/>
      <c r="F94" s="103"/>
      <c r="G94" s="103"/>
      <c r="H94" s="103"/>
      <c r="I94" s="103"/>
      <c r="J94" s="103"/>
      <c r="K94" s="103"/>
      <c r="L94" s="18"/>
      <c r="M94" s="173"/>
    </row>
    <row r="95" spans="1:13" ht="19.899999999999999" customHeight="1" x14ac:dyDescent="0.25">
      <c r="A95" s="6" t="s">
        <v>77</v>
      </c>
      <c r="B95" s="106">
        <v>-31.536000000000001</v>
      </c>
      <c r="C95" s="106">
        <v>-19.152000000000001</v>
      </c>
      <c r="D95" s="106">
        <v>-37.055</v>
      </c>
      <c r="E95" s="101"/>
      <c r="F95" s="101"/>
      <c r="G95" s="101"/>
      <c r="H95" s="101"/>
      <c r="I95" s="101"/>
      <c r="J95" s="101"/>
      <c r="K95" s="101"/>
      <c r="L95" s="18"/>
      <c r="M95" s="173"/>
    </row>
    <row r="96" spans="1:13" ht="19.899999999999999" customHeight="1" x14ac:dyDescent="0.25">
      <c r="A96" s="8" t="s">
        <v>78</v>
      </c>
      <c r="B96" s="105">
        <v>0</v>
      </c>
      <c r="C96" s="105">
        <v>227.71199999999999</v>
      </c>
      <c r="D96" s="105">
        <v>24.454999999999998</v>
      </c>
      <c r="E96" s="103"/>
      <c r="F96" s="103"/>
      <c r="G96" s="103"/>
      <c r="H96" s="103"/>
      <c r="I96" s="103"/>
      <c r="J96" s="103"/>
      <c r="K96" s="103"/>
      <c r="L96" s="18"/>
      <c r="M96" s="173"/>
    </row>
    <row r="97" spans="1:13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1"/>
      <c r="F97" s="101"/>
      <c r="G97" s="101"/>
      <c r="H97" s="101"/>
      <c r="I97" s="101"/>
      <c r="J97" s="101"/>
      <c r="K97" s="101"/>
      <c r="L97" s="18"/>
      <c r="M97" s="173"/>
    </row>
    <row r="98" spans="1:13" ht="19.899999999999999" customHeight="1" x14ac:dyDescent="0.25">
      <c r="A98" s="8" t="s">
        <v>80</v>
      </c>
      <c r="B98" s="105">
        <v>237.291</v>
      </c>
      <c r="C98" s="105">
        <v>202.12299999999999</v>
      </c>
      <c r="D98" s="105">
        <v>166.416</v>
      </c>
      <c r="E98" s="103"/>
      <c r="F98" s="103"/>
      <c r="G98" s="103"/>
      <c r="H98" s="103"/>
      <c r="I98" s="103"/>
      <c r="J98" s="103"/>
      <c r="K98" s="103"/>
      <c r="L98" s="18"/>
      <c r="M98" s="173"/>
    </row>
    <row r="99" spans="1:13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1"/>
      <c r="F99" s="101"/>
      <c r="G99" s="101"/>
      <c r="H99" s="101"/>
      <c r="I99" s="101"/>
      <c r="J99" s="101"/>
      <c r="K99" s="101"/>
      <c r="L99" s="18"/>
      <c r="M99" s="173"/>
    </row>
    <row r="100" spans="1:13" ht="19.899999999999999" customHeight="1" x14ac:dyDescent="0.25">
      <c r="A100" s="8" t="s">
        <v>82</v>
      </c>
      <c r="B100" s="105">
        <v>22.395</v>
      </c>
      <c r="C100" s="105">
        <v>25.120999999999999</v>
      </c>
      <c r="D100" s="105">
        <v>26.190999999999999</v>
      </c>
      <c r="E100" s="103"/>
      <c r="F100" s="103"/>
      <c r="G100" s="103"/>
      <c r="H100" s="103"/>
      <c r="I100" s="103"/>
      <c r="J100" s="103"/>
      <c r="K100" s="103"/>
      <c r="L100" s="18"/>
      <c r="M100" s="173"/>
    </row>
    <row r="101" spans="1:13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1"/>
      <c r="F101" s="101"/>
      <c r="G101" s="101"/>
      <c r="H101" s="101"/>
      <c r="I101" s="101"/>
      <c r="J101" s="101"/>
      <c r="K101" s="101"/>
      <c r="L101" s="18"/>
      <c r="M101" s="173"/>
    </row>
    <row r="102" spans="1:13" ht="19.899999999999999" customHeight="1" x14ac:dyDescent="0.25">
      <c r="A102" s="8" t="s">
        <v>84</v>
      </c>
      <c r="B102" s="105" t="s">
        <v>5415</v>
      </c>
      <c r="C102" s="105" t="s">
        <v>5416</v>
      </c>
      <c r="D102" s="105">
        <v>315.82499999999999</v>
      </c>
      <c r="E102" s="103"/>
      <c r="F102" s="103"/>
      <c r="G102" s="103"/>
      <c r="H102" s="103"/>
      <c r="I102" s="103"/>
      <c r="J102" s="103"/>
      <c r="K102" s="103"/>
      <c r="L102" s="18"/>
      <c r="M102" s="173"/>
    </row>
    <row r="103" spans="1:13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1"/>
      <c r="F103" s="101"/>
      <c r="G103" s="101"/>
      <c r="H103" s="101"/>
      <c r="I103" s="101"/>
      <c r="J103" s="101"/>
      <c r="K103" s="101"/>
      <c r="L103" s="18"/>
      <c r="M103" s="173"/>
    </row>
    <row r="104" spans="1:13" ht="19.899999999999999" customHeight="1" x14ac:dyDescent="0.25">
      <c r="A104" s="8" t="s">
        <v>86</v>
      </c>
      <c r="B104" s="105">
        <v>307.94400000000002</v>
      </c>
      <c r="C104" s="105">
        <v>174.95500000000001</v>
      </c>
      <c r="D104" s="105">
        <v>52.146000000000001</v>
      </c>
      <c r="E104" s="103"/>
      <c r="F104" s="103"/>
      <c r="G104" s="103"/>
      <c r="H104" s="103"/>
      <c r="I104" s="103"/>
      <c r="J104" s="103"/>
      <c r="K104" s="103"/>
      <c r="L104" s="18"/>
      <c r="M104" s="173"/>
    </row>
    <row r="105" spans="1:13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1"/>
      <c r="F105" s="101"/>
      <c r="G105" s="101"/>
      <c r="H105" s="101"/>
      <c r="I105" s="101"/>
      <c r="J105" s="101"/>
      <c r="K105" s="101"/>
      <c r="L105" s="18"/>
      <c r="M105" s="173"/>
    </row>
    <row r="106" spans="1:13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3"/>
      <c r="F106" s="103"/>
      <c r="G106" s="103"/>
      <c r="H106" s="103"/>
      <c r="I106" s="103"/>
      <c r="J106" s="103"/>
      <c r="K106" s="103"/>
      <c r="L106" s="18"/>
      <c r="M106" s="173"/>
    </row>
    <row r="107" spans="1:13" ht="19.899999999999999" customHeight="1" x14ac:dyDescent="0.25">
      <c r="A107" s="6" t="s">
        <v>89</v>
      </c>
      <c r="B107" s="106">
        <v>886.25300000000004</v>
      </c>
      <c r="C107" s="106" t="s">
        <v>5424</v>
      </c>
      <c r="D107" s="106">
        <v>836.13300000000004</v>
      </c>
      <c r="E107" s="101"/>
      <c r="F107" s="101"/>
      <c r="G107" s="101"/>
      <c r="H107" s="101"/>
      <c r="I107" s="101"/>
      <c r="J107" s="101"/>
      <c r="K107" s="101"/>
      <c r="L107" s="18"/>
      <c r="M107" s="173"/>
    </row>
    <row r="108" spans="1:13" ht="19.899999999999999" customHeight="1" x14ac:dyDescent="0.25">
      <c r="A108" s="8" t="s">
        <v>90</v>
      </c>
      <c r="B108" s="105">
        <v>389.15699999999998</v>
      </c>
      <c r="C108" s="105">
        <v>820.10699999999997</v>
      </c>
      <c r="D108" s="105">
        <v>364.45600000000002</v>
      </c>
      <c r="E108" s="103"/>
      <c r="F108" s="103"/>
      <c r="G108" s="103"/>
      <c r="H108" s="103"/>
      <c r="I108" s="103"/>
      <c r="J108" s="103"/>
      <c r="K108" s="103"/>
      <c r="L108" s="18"/>
      <c r="M108" s="173"/>
    </row>
    <row r="109" spans="1:13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1"/>
      <c r="F109" s="101"/>
      <c r="G109" s="101"/>
      <c r="H109" s="101"/>
      <c r="I109" s="101"/>
      <c r="J109" s="101"/>
      <c r="K109" s="101"/>
      <c r="L109" s="18"/>
      <c r="M109" s="173"/>
    </row>
    <row r="110" spans="1:13" ht="19.899999999999999" customHeight="1" x14ac:dyDescent="0.25">
      <c r="A110" s="8" t="s">
        <v>92</v>
      </c>
      <c r="B110" s="105">
        <v>22.51</v>
      </c>
      <c r="C110" s="105">
        <v>25.228999999999999</v>
      </c>
      <c r="D110" s="105">
        <v>26.341999999999999</v>
      </c>
      <c r="E110" s="103"/>
      <c r="F110" s="103"/>
      <c r="G110" s="103"/>
      <c r="H110" s="103"/>
      <c r="I110" s="103"/>
      <c r="J110" s="103"/>
      <c r="K110" s="103"/>
      <c r="L110" s="18"/>
      <c r="M110" s="173"/>
    </row>
    <row r="111" spans="1:13" ht="19.899999999999999" customHeight="1" x14ac:dyDescent="0.25">
      <c r="A111" s="6" t="s">
        <v>93</v>
      </c>
      <c r="B111" s="106">
        <v>38.15</v>
      </c>
      <c r="C111" s="106">
        <v>25.120999999999999</v>
      </c>
      <c r="D111" s="106">
        <v>30.98</v>
      </c>
      <c r="E111" s="101"/>
      <c r="F111" s="101"/>
      <c r="G111" s="101"/>
      <c r="H111" s="101"/>
      <c r="I111" s="101"/>
      <c r="J111" s="101"/>
      <c r="K111" s="101"/>
      <c r="L111" s="18"/>
      <c r="M111" s="173"/>
    </row>
    <row r="112" spans="1:13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3"/>
      <c r="F112" s="103"/>
      <c r="G112" s="103"/>
      <c r="H112" s="103"/>
      <c r="I112" s="103"/>
      <c r="J112" s="103"/>
      <c r="K112" s="103"/>
      <c r="L112" s="18"/>
      <c r="M112" s="173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1"/>
      <c r="F113" s="101"/>
      <c r="G113" s="101"/>
      <c r="H113" s="101"/>
      <c r="I113" s="101"/>
      <c r="J113" s="101"/>
      <c r="K113" s="101"/>
      <c r="L113" s="18"/>
      <c r="M113" s="173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3"/>
      <c r="F114" s="103"/>
      <c r="G114" s="103"/>
      <c r="H114" s="103"/>
      <c r="I114" s="103"/>
      <c r="J114" s="103"/>
      <c r="K114" s="103"/>
      <c r="L114" s="18"/>
      <c r="M114" s="173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1"/>
      <c r="F115" s="101"/>
      <c r="G115" s="101"/>
      <c r="H115" s="101"/>
      <c r="I115" s="101"/>
      <c r="J115" s="101"/>
      <c r="K115" s="101"/>
      <c r="L115" s="18"/>
      <c r="M115" s="173"/>
    </row>
    <row r="116" spans="1:13" ht="19.899999999999999" customHeight="1" x14ac:dyDescent="0.25">
      <c r="A116" s="8" t="s">
        <v>98</v>
      </c>
      <c r="B116" s="105">
        <v>312.58600000000001</v>
      </c>
      <c r="C116" s="105">
        <v>88.664000000000001</v>
      </c>
      <c r="D116" s="105">
        <v>29.908000000000001</v>
      </c>
      <c r="E116" s="103"/>
      <c r="F116" s="103"/>
      <c r="G116" s="103"/>
      <c r="H116" s="103"/>
      <c r="I116" s="103"/>
      <c r="J116" s="103"/>
      <c r="K116" s="103"/>
      <c r="L116" s="18"/>
      <c r="M116" s="173"/>
    </row>
    <row r="117" spans="1:13" ht="19.899999999999999" customHeight="1" x14ac:dyDescent="0.25">
      <c r="A117" s="6" t="s">
        <v>99</v>
      </c>
      <c r="B117" s="106">
        <v>819.89400000000001</v>
      </c>
      <c r="C117" s="106">
        <v>645.36800000000005</v>
      </c>
      <c r="D117" s="106">
        <v>153.71799999999999</v>
      </c>
      <c r="E117" s="101"/>
      <c r="F117" s="101"/>
      <c r="G117" s="101"/>
      <c r="H117" s="101"/>
      <c r="I117" s="101"/>
      <c r="J117" s="101"/>
      <c r="K117" s="101"/>
      <c r="L117" s="18"/>
      <c r="M117" s="173"/>
    </row>
    <row r="118" spans="1:13" ht="19.899999999999999" customHeight="1" x14ac:dyDescent="0.25">
      <c r="A118" s="8" t="s">
        <v>100</v>
      </c>
      <c r="B118" s="105">
        <v>45.622</v>
      </c>
      <c r="C118" s="105">
        <v>31.564</v>
      </c>
      <c r="D118" s="105">
        <v>18.922999999999998</v>
      </c>
      <c r="E118" s="103"/>
      <c r="F118" s="103"/>
      <c r="G118" s="103"/>
      <c r="H118" s="103"/>
      <c r="I118" s="103"/>
      <c r="J118" s="103"/>
      <c r="K118" s="103"/>
      <c r="L118" s="18"/>
      <c r="M118" s="173"/>
    </row>
    <row r="119" spans="1:13" ht="19.899999999999999" customHeight="1" x14ac:dyDescent="0.25">
      <c r="A119" s="6" t="s">
        <v>101</v>
      </c>
      <c r="B119" s="106">
        <v>21.376999999999999</v>
      </c>
      <c r="C119" s="106">
        <v>8.2449999999999992</v>
      </c>
      <c r="D119" s="106">
        <v>1.4390000000000001</v>
      </c>
      <c r="E119" s="101"/>
      <c r="F119" s="101"/>
      <c r="G119" s="101"/>
      <c r="H119" s="101"/>
      <c r="I119" s="101"/>
      <c r="J119" s="101"/>
      <c r="K119" s="101"/>
      <c r="L119" s="18"/>
      <c r="M119" s="173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3"/>
      <c r="F120" s="103"/>
      <c r="G120" s="103"/>
      <c r="H120" s="103"/>
      <c r="I120" s="103"/>
      <c r="J120" s="103"/>
      <c r="K120" s="103"/>
      <c r="L120" s="18"/>
      <c r="M120" s="173"/>
    </row>
    <row r="121" spans="1:13" ht="19.899999999999999" customHeight="1" x14ac:dyDescent="0.25">
      <c r="A121" s="6" t="s">
        <v>103</v>
      </c>
      <c r="B121" s="106">
        <v>818.95</v>
      </c>
      <c r="C121" s="106">
        <v>830.95899999999995</v>
      </c>
      <c r="D121" s="106">
        <v>604.20399999999995</v>
      </c>
      <c r="E121" s="101"/>
      <c r="F121" s="101"/>
      <c r="G121" s="101"/>
      <c r="H121" s="101"/>
      <c r="I121" s="101"/>
      <c r="J121" s="101"/>
      <c r="K121" s="101"/>
      <c r="L121" s="18"/>
      <c r="M121" s="173"/>
    </row>
    <row r="122" spans="1:13" ht="19.899999999999999" customHeight="1" x14ac:dyDescent="0.25">
      <c r="A122" s="8" t="s">
        <v>104</v>
      </c>
      <c r="B122" s="105">
        <v>136.69499999999999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18"/>
      <c r="M122" s="173"/>
    </row>
    <row r="123" spans="1:13" ht="19.899999999999999" customHeight="1" x14ac:dyDescent="0.25">
      <c r="A123" s="6" t="s">
        <v>105</v>
      </c>
      <c r="B123" s="106">
        <v>146.22999999999999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8"/>
      <c r="M123" s="173"/>
    </row>
    <row r="124" spans="1:13" ht="19.899999999999999" customHeight="1" x14ac:dyDescent="0.25">
      <c r="A124" s="8" t="s">
        <v>106</v>
      </c>
      <c r="B124" s="105">
        <v>13.67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8"/>
      <c r="M124" s="173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8"/>
      <c r="M125" s="173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3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73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95" t="s">
        <v>2</v>
      </c>
      <c r="M128" s="173"/>
    </row>
    <row r="129" spans="1:13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18"/>
      <c r="M129" s="173"/>
    </row>
    <row r="130" spans="1:13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18"/>
      <c r="M130" s="173"/>
    </row>
    <row r="131" spans="1:13" ht="19.899999999999999" customHeight="1" x14ac:dyDescent="0.25">
      <c r="A131" s="96" t="s">
        <v>5</v>
      </c>
      <c r="B131" s="97" t="s">
        <v>6</v>
      </c>
      <c r="C131" s="97" t="s">
        <v>6</v>
      </c>
      <c r="D131" s="97" t="s">
        <v>6</v>
      </c>
      <c r="E131" s="97" t="s">
        <v>6</v>
      </c>
      <c r="F131" s="97" t="s">
        <v>6</v>
      </c>
      <c r="G131" s="97" t="s">
        <v>6</v>
      </c>
      <c r="H131" s="97" t="s">
        <v>6</v>
      </c>
      <c r="I131" s="97" t="s">
        <v>6</v>
      </c>
      <c r="J131" s="97" t="s">
        <v>6</v>
      </c>
      <c r="K131" s="97" t="s">
        <v>6</v>
      </c>
      <c r="L131" s="18"/>
      <c r="M131" s="173"/>
    </row>
    <row r="132" spans="1:13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8"/>
      <c r="M132" s="173"/>
    </row>
    <row r="133" spans="1:13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18"/>
      <c r="M133" s="173"/>
    </row>
    <row r="134" spans="1:13" ht="19.899999999999999" customHeight="1" x14ac:dyDescent="0.25">
      <c r="A134" s="6" t="s">
        <v>109</v>
      </c>
      <c r="B134" s="104" t="s">
        <v>5425</v>
      </c>
      <c r="C134" s="104" t="s">
        <v>5426</v>
      </c>
      <c r="D134" s="104" t="s">
        <v>5427</v>
      </c>
      <c r="E134" s="101"/>
      <c r="F134" s="101"/>
      <c r="G134" s="101"/>
      <c r="H134" s="101"/>
      <c r="I134" s="101"/>
      <c r="J134" s="101"/>
      <c r="K134" s="101"/>
      <c r="L134" s="18"/>
      <c r="M134" s="173"/>
    </row>
    <row r="135" spans="1:13" ht="19.899999999999999" customHeight="1" x14ac:dyDescent="0.25">
      <c r="A135" s="8" t="s">
        <v>110</v>
      </c>
      <c r="B135" s="107">
        <v>54</v>
      </c>
      <c r="C135" s="107">
        <v>21</v>
      </c>
      <c r="D135" s="107">
        <v>0</v>
      </c>
      <c r="E135" s="103"/>
      <c r="F135" s="103"/>
      <c r="G135" s="103"/>
      <c r="H135" s="103"/>
      <c r="I135" s="103"/>
      <c r="J135" s="103"/>
      <c r="K135" s="103"/>
      <c r="L135" s="18"/>
      <c r="M135" s="173"/>
    </row>
    <row r="136" spans="1:13" ht="19.899999999999999" customHeight="1" x14ac:dyDescent="0.25">
      <c r="A136" s="6" t="s">
        <v>111</v>
      </c>
      <c r="B136" s="104" t="s">
        <v>5428</v>
      </c>
      <c r="C136" s="104" t="s">
        <v>5429</v>
      </c>
      <c r="D136" s="104" t="s">
        <v>5430</v>
      </c>
      <c r="E136" s="101"/>
      <c r="F136" s="101"/>
      <c r="G136" s="101"/>
      <c r="H136" s="101"/>
      <c r="I136" s="101"/>
      <c r="J136" s="101"/>
      <c r="K136" s="101"/>
      <c r="L136" s="18"/>
      <c r="M136" s="173"/>
    </row>
    <row r="137" spans="1:13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8"/>
      <c r="M137" s="173"/>
    </row>
    <row r="138" spans="1:13" ht="19.899999999999999" customHeight="1" x14ac:dyDescent="0.25">
      <c r="A138" s="6" t="s">
        <v>112</v>
      </c>
      <c r="B138" s="106">
        <v>864.16700000000003</v>
      </c>
      <c r="C138" s="106">
        <v>611.33399999999995</v>
      </c>
      <c r="D138" s="106">
        <v>523.81299999999999</v>
      </c>
      <c r="E138" s="101"/>
      <c r="F138" s="101"/>
      <c r="G138" s="101"/>
      <c r="H138" s="101"/>
      <c r="I138" s="101"/>
      <c r="J138" s="101"/>
      <c r="K138" s="101"/>
      <c r="L138" s="18"/>
      <c r="M138" s="173"/>
    </row>
    <row r="139" spans="1:13" ht="19.899999999999999" customHeight="1" x14ac:dyDescent="0.25">
      <c r="A139" s="8" t="s">
        <v>113</v>
      </c>
      <c r="B139" s="107">
        <v>864.16700000000003</v>
      </c>
      <c r="C139" s="107">
        <v>611.33399999999995</v>
      </c>
      <c r="D139" s="107">
        <v>523.81299999999999</v>
      </c>
      <c r="E139" s="103"/>
      <c r="F139" s="103"/>
      <c r="G139" s="103"/>
      <c r="H139" s="103"/>
      <c r="I139" s="103"/>
      <c r="J139" s="103"/>
      <c r="K139" s="103"/>
      <c r="L139" s="18"/>
      <c r="M139" s="173"/>
    </row>
    <row r="140" spans="1:13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8"/>
      <c r="M140" s="173"/>
    </row>
    <row r="141" spans="1:13" ht="19.899999999999999" customHeight="1" x14ac:dyDescent="0.25">
      <c r="A141" s="8" t="s">
        <v>114</v>
      </c>
      <c r="B141" s="105">
        <v>8.6120000000000001</v>
      </c>
      <c r="C141" s="105">
        <v>6.2370000000000001</v>
      </c>
      <c r="D141" s="105">
        <v>4.0289999999999999</v>
      </c>
      <c r="E141" s="103"/>
      <c r="F141" s="103"/>
      <c r="G141" s="103"/>
      <c r="H141" s="103"/>
      <c r="I141" s="103"/>
      <c r="J141" s="103"/>
      <c r="K141" s="103"/>
      <c r="L141" s="18"/>
      <c r="M141" s="173"/>
    </row>
    <row r="142" spans="1:13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1"/>
      <c r="F142" s="101"/>
      <c r="G142" s="101"/>
      <c r="H142" s="101"/>
      <c r="I142" s="101"/>
      <c r="J142" s="101"/>
      <c r="K142" s="101"/>
      <c r="L142" s="18"/>
      <c r="M142" s="173"/>
    </row>
    <row r="143" spans="1:13" ht="19.899999999999999" customHeight="1" x14ac:dyDescent="0.25">
      <c r="A143" s="8" t="s">
        <v>116</v>
      </c>
      <c r="B143" s="105">
        <v>3.972</v>
      </c>
      <c r="C143" s="105">
        <v>9.3480000000000008</v>
      </c>
      <c r="D143" s="105">
        <v>8.42</v>
      </c>
      <c r="E143" s="103"/>
      <c r="F143" s="103"/>
      <c r="G143" s="103"/>
      <c r="H143" s="103"/>
      <c r="I143" s="103"/>
      <c r="J143" s="103"/>
      <c r="K143" s="103"/>
      <c r="L143" s="18"/>
      <c r="M143" s="173"/>
    </row>
    <row r="144" spans="1:13" ht="19.899999999999999" customHeight="1" x14ac:dyDescent="0.25">
      <c r="A144" s="6" t="s">
        <v>117</v>
      </c>
      <c r="B144" s="106">
        <v>6.077</v>
      </c>
      <c r="C144" s="106">
        <v>14.214</v>
      </c>
      <c r="D144" s="106">
        <v>9.1080000000000005</v>
      </c>
      <c r="E144" s="101"/>
      <c r="F144" s="101"/>
      <c r="G144" s="101"/>
      <c r="H144" s="101"/>
      <c r="I144" s="101"/>
      <c r="J144" s="101"/>
      <c r="K144" s="101"/>
      <c r="L144" s="18"/>
      <c r="M144" s="173"/>
    </row>
    <row r="145" spans="1:13" ht="19.899999999999999" customHeight="1" x14ac:dyDescent="0.25">
      <c r="A145" s="8" t="s">
        <v>118</v>
      </c>
      <c r="B145" s="105">
        <v>0</v>
      </c>
      <c r="C145" s="105">
        <v>0</v>
      </c>
      <c r="D145" s="105">
        <v>0</v>
      </c>
      <c r="E145" s="103"/>
      <c r="F145" s="103"/>
      <c r="G145" s="103"/>
      <c r="H145" s="103"/>
      <c r="I145" s="103"/>
      <c r="J145" s="103"/>
      <c r="K145" s="103"/>
      <c r="L145" s="18"/>
      <c r="M145" s="173"/>
    </row>
    <row r="146" spans="1:13" ht="19.899999999999999" customHeight="1" x14ac:dyDescent="0.25">
      <c r="A146" s="6" t="s">
        <v>119</v>
      </c>
      <c r="B146" s="106">
        <v>174.87200000000001</v>
      </c>
      <c r="C146" s="106">
        <v>110.51300000000001</v>
      </c>
      <c r="D146" s="106">
        <v>99.034000000000006</v>
      </c>
      <c r="E146" s="101"/>
      <c r="F146" s="101"/>
      <c r="G146" s="101"/>
      <c r="H146" s="101"/>
      <c r="I146" s="101"/>
      <c r="J146" s="101"/>
      <c r="K146" s="101"/>
      <c r="L146" s="18"/>
      <c r="M146" s="173"/>
    </row>
    <row r="147" spans="1:13" ht="19.899999999999999" customHeight="1" x14ac:dyDescent="0.25">
      <c r="A147" s="8" t="s">
        <v>120</v>
      </c>
      <c r="B147" s="105">
        <v>5.5869999999999997</v>
      </c>
      <c r="C147" s="105">
        <v>5.0730000000000004</v>
      </c>
      <c r="D147" s="105">
        <v>3.8610000000000002</v>
      </c>
      <c r="E147" s="103"/>
      <c r="F147" s="103"/>
      <c r="G147" s="103"/>
      <c r="H147" s="103"/>
      <c r="I147" s="103"/>
      <c r="J147" s="103"/>
      <c r="K147" s="103"/>
      <c r="L147" s="18"/>
      <c r="M147" s="173"/>
    </row>
    <row r="148" spans="1:13" ht="19.899999999999999" customHeight="1" x14ac:dyDescent="0.25">
      <c r="A148" s="6" t="s">
        <v>121</v>
      </c>
      <c r="B148" s="106">
        <v>30.236999999999998</v>
      </c>
      <c r="C148" s="106">
        <v>28.587</v>
      </c>
      <c r="D148" s="106">
        <v>17.568000000000001</v>
      </c>
      <c r="E148" s="101"/>
      <c r="F148" s="101"/>
      <c r="G148" s="101"/>
      <c r="H148" s="101"/>
      <c r="I148" s="101"/>
      <c r="J148" s="101"/>
      <c r="K148" s="101"/>
      <c r="L148" s="18"/>
      <c r="M148" s="173"/>
    </row>
    <row r="149" spans="1:13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3"/>
      <c r="F149" s="103"/>
      <c r="G149" s="103"/>
      <c r="H149" s="103"/>
      <c r="I149" s="103"/>
      <c r="J149" s="103"/>
      <c r="K149" s="103"/>
      <c r="L149" s="18"/>
      <c r="M149" s="173"/>
    </row>
    <row r="150" spans="1:13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1"/>
      <c r="F150" s="101"/>
      <c r="G150" s="101"/>
      <c r="H150" s="101"/>
      <c r="I150" s="101"/>
      <c r="J150" s="101"/>
      <c r="K150" s="101"/>
      <c r="L150" s="18"/>
      <c r="M150" s="173"/>
    </row>
    <row r="151" spans="1:13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3"/>
      <c r="F151" s="103"/>
      <c r="G151" s="103"/>
      <c r="H151" s="103"/>
      <c r="I151" s="103"/>
      <c r="J151" s="103"/>
      <c r="K151" s="103"/>
      <c r="L151" s="18"/>
      <c r="M151" s="173"/>
    </row>
    <row r="152" spans="1:13" ht="19.899999999999999" customHeight="1" x14ac:dyDescent="0.25">
      <c r="A152" s="6" t="s">
        <v>125</v>
      </c>
      <c r="B152" s="104">
        <v>229.357</v>
      </c>
      <c r="C152" s="104">
        <v>173.97200000000001</v>
      </c>
      <c r="D152" s="104">
        <v>142.02000000000001</v>
      </c>
      <c r="E152" s="101"/>
      <c r="F152" s="101"/>
      <c r="G152" s="101"/>
      <c r="H152" s="101"/>
      <c r="I152" s="101"/>
      <c r="J152" s="101"/>
      <c r="K152" s="101"/>
      <c r="L152" s="18"/>
      <c r="M152" s="173"/>
    </row>
    <row r="153" spans="1:13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8"/>
      <c r="M153" s="173"/>
    </row>
    <row r="154" spans="1:13" ht="19.899999999999999" customHeight="1" x14ac:dyDescent="0.25">
      <c r="A154" s="6" t="s">
        <v>126</v>
      </c>
      <c r="B154" s="104">
        <v>634.80999999999995</v>
      </c>
      <c r="C154" s="104">
        <v>437.36200000000002</v>
      </c>
      <c r="D154" s="104">
        <v>381.79300000000001</v>
      </c>
      <c r="E154" s="101"/>
      <c r="F154" s="101"/>
      <c r="G154" s="101"/>
      <c r="H154" s="101"/>
      <c r="I154" s="101"/>
      <c r="J154" s="101"/>
      <c r="K154" s="101"/>
      <c r="L154" s="18"/>
      <c r="M154" s="173"/>
    </row>
    <row r="155" spans="1:13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8"/>
      <c r="M155" s="173"/>
    </row>
    <row r="156" spans="1:13" ht="19.899999999999999" customHeight="1" x14ac:dyDescent="0.25">
      <c r="A156" s="6" t="s">
        <v>127</v>
      </c>
      <c r="B156" s="106">
        <v>4</v>
      </c>
      <c r="C156" s="106">
        <v>3.7</v>
      </c>
      <c r="D156" s="106">
        <v>0</v>
      </c>
      <c r="E156" s="101"/>
      <c r="F156" s="101"/>
      <c r="G156" s="101"/>
      <c r="H156" s="101"/>
      <c r="I156" s="101"/>
      <c r="J156" s="101"/>
      <c r="K156" s="101"/>
      <c r="L156" s="18"/>
      <c r="M156" s="173"/>
    </row>
    <row r="157" spans="1:13" ht="19.899999999999999" customHeight="1" x14ac:dyDescent="0.25">
      <c r="A157" s="8" t="s">
        <v>128</v>
      </c>
      <c r="B157" s="105">
        <v>17.413</v>
      </c>
      <c r="C157" s="105">
        <v>42.424999999999997</v>
      </c>
      <c r="D157" s="105">
        <v>17.206</v>
      </c>
      <c r="E157" s="103"/>
      <c r="F157" s="103"/>
      <c r="G157" s="103"/>
      <c r="H157" s="103"/>
      <c r="I157" s="103"/>
      <c r="J157" s="103"/>
      <c r="K157" s="103"/>
      <c r="L157" s="18"/>
      <c r="M157" s="173"/>
    </row>
    <row r="158" spans="1:13" ht="19.899999999999999" customHeight="1" x14ac:dyDescent="0.25">
      <c r="A158" s="6" t="s">
        <v>129</v>
      </c>
      <c r="B158" s="106">
        <v>121.919</v>
      </c>
      <c r="C158" s="106">
        <v>90.13</v>
      </c>
      <c r="D158" s="106">
        <v>29.984000000000002</v>
      </c>
      <c r="E158" s="101"/>
      <c r="F158" s="101"/>
      <c r="G158" s="101"/>
      <c r="H158" s="101"/>
      <c r="I158" s="101"/>
      <c r="J158" s="101"/>
      <c r="K158" s="101"/>
      <c r="L158" s="18"/>
      <c r="M158" s="173"/>
    </row>
    <row r="159" spans="1:13" ht="19.899999999999999" customHeight="1" x14ac:dyDescent="0.25">
      <c r="A159" s="8" t="s">
        <v>130</v>
      </c>
      <c r="B159" s="107">
        <v>-100.506</v>
      </c>
      <c r="C159" s="107">
        <v>-44.005000000000003</v>
      </c>
      <c r="D159" s="107">
        <v>-12.778</v>
      </c>
      <c r="E159" s="103"/>
      <c r="F159" s="103"/>
      <c r="G159" s="103"/>
      <c r="H159" s="103"/>
      <c r="I159" s="103"/>
      <c r="J159" s="103"/>
      <c r="K159" s="103"/>
      <c r="L159" s="18"/>
      <c r="M159" s="173"/>
    </row>
    <row r="160" spans="1:13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8"/>
      <c r="M160" s="173"/>
    </row>
    <row r="161" spans="1:13" ht="19.899999999999999" customHeight="1" x14ac:dyDescent="0.25">
      <c r="A161" s="8" t="s">
        <v>131</v>
      </c>
      <c r="B161" s="107">
        <v>-112</v>
      </c>
      <c r="C161" s="107">
        <v>647</v>
      </c>
      <c r="D161" s="107">
        <v>1</v>
      </c>
      <c r="E161" s="103"/>
      <c r="F161" s="103"/>
      <c r="G161" s="103"/>
      <c r="H161" s="103"/>
      <c r="I161" s="103"/>
      <c r="J161" s="103"/>
      <c r="K161" s="103"/>
      <c r="L161" s="18"/>
      <c r="M161" s="173"/>
    </row>
    <row r="162" spans="1:13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8"/>
      <c r="M162" s="173"/>
    </row>
    <row r="163" spans="1:13" ht="19.899999999999999" customHeight="1" x14ac:dyDescent="0.25">
      <c r="A163" s="8" t="s">
        <v>132</v>
      </c>
      <c r="B163" s="107">
        <v>534.19200000000001</v>
      </c>
      <c r="C163" s="107">
        <v>394.00400000000002</v>
      </c>
      <c r="D163" s="107">
        <v>370.01499999999999</v>
      </c>
      <c r="E163" s="103"/>
      <c r="F163" s="103"/>
      <c r="G163" s="103"/>
      <c r="H163" s="103"/>
      <c r="I163" s="103"/>
      <c r="J163" s="103"/>
      <c r="K163" s="103"/>
      <c r="L163" s="18"/>
      <c r="M163" s="173"/>
    </row>
    <row r="164" spans="1:13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8"/>
      <c r="M164" s="173"/>
    </row>
    <row r="165" spans="1:13" ht="19.899999999999999" customHeight="1" x14ac:dyDescent="0.25">
      <c r="A165" s="8" t="s">
        <v>133</v>
      </c>
      <c r="B165" s="107">
        <v>138.679</v>
      </c>
      <c r="C165" s="107">
        <v>100.871</v>
      </c>
      <c r="D165" s="107">
        <v>94.206000000000003</v>
      </c>
      <c r="E165" s="103"/>
      <c r="F165" s="103"/>
      <c r="G165" s="103"/>
      <c r="H165" s="103"/>
      <c r="I165" s="103"/>
      <c r="J165" s="103"/>
      <c r="K165" s="103"/>
      <c r="L165" s="18"/>
      <c r="M165" s="173"/>
    </row>
    <row r="166" spans="1:13" ht="19.899999999999999" customHeight="1" x14ac:dyDescent="0.25">
      <c r="A166" s="6" t="s">
        <v>134</v>
      </c>
      <c r="B166" s="106">
        <v>126.35599999999999</v>
      </c>
      <c r="C166" s="106">
        <v>15.007999999999999</v>
      </c>
      <c r="D166" s="106">
        <v>88.322000000000003</v>
      </c>
      <c r="E166" s="101"/>
      <c r="F166" s="101"/>
      <c r="G166" s="101"/>
      <c r="H166" s="101"/>
      <c r="I166" s="101"/>
      <c r="J166" s="101"/>
      <c r="K166" s="101"/>
      <c r="L166" s="18"/>
      <c r="M166" s="173"/>
    </row>
    <row r="167" spans="1:13" ht="19.899999999999999" customHeight="1" x14ac:dyDescent="0.25">
      <c r="A167" s="8" t="s">
        <v>135</v>
      </c>
      <c r="B167" s="105">
        <v>17.405000000000001</v>
      </c>
      <c r="C167" s="105">
        <v>84.271000000000001</v>
      </c>
      <c r="D167" s="105">
        <v>5.2149999999999999</v>
      </c>
      <c r="E167" s="103"/>
      <c r="F167" s="103"/>
      <c r="G167" s="103"/>
      <c r="H167" s="103"/>
      <c r="I167" s="103"/>
      <c r="J167" s="103"/>
      <c r="K167" s="103"/>
      <c r="L167" s="18"/>
      <c r="M167" s="173"/>
    </row>
    <row r="168" spans="1:13" ht="19.899999999999999" customHeight="1" x14ac:dyDescent="0.25">
      <c r="A168" s="6" t="s">
        <v>136</v>
      </c>
      <c r="B168" s="106">
        <v>-5.0819999999999999</v>
      </c>
      <c r="C168" s="106">
        <v>1.5920000000000001</v>
      </c>
      <c r="D168" s="106">
        <v>669</v>
      </c>
      <c r="E168" s="101"/>
      <c r="F168" s="101"/>
      <c r="G168" s="101"/>
      <c r="H168" s="101"/>
      <c r="I168" s="101"/>
      <c r="J168" s="101"/>
      <c r="K168" s="101"/>
      <c r="L168" s="18"/>
      <c r="M168" s="173"/>
    </row>
    <row r="169" spans="1:13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8"/>
      <c r="M169" s="173"/>
    </row>
    <row r="170" spans="1:13" ht="19.899999999999999" customHeight="1" x14ac:dyDescent="0.25">
      <c r="A170" s="6" t="s">
        <v>137</v>
      </c>
      <c r="B170" s="104">
        <v>395.51299999999998</v>
      </c>
      <c r="C170" s="104">
        <v>293.13299999999998</v>
      </c>
      <c r="D170" s="104">
        <v>275.80900000000003</v>
      </c>
      <c r="E170" s="101"/>
      <c r="F170" s="101"/>
      <c r="G170" s="101"/>
      <c r="H170" s="101"/>
      <c r="I170" s="101"/>
      <c r="J170" s="101"/>
      <c r="K170" s="101"/>
      <c r="L170" s="18"/>
      <c r="M170" s="173"/>
    </row>
    <row r="171" spans="1:13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8"/>
      <c r="M171" s="173"/>
    </row>
    <row r="172" spans="1:13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1"/>
      <c r="F172" s="101"/>
      <c r="G172" s="101"/>
      <c r="H172" s="101"/>
      <c r="I172" s="101"/>
      <c r="J172" s="101"/>
      <c r="K172" s="101"/>
      <c r="L172" s="18"/>
      <c r="M172" s="173"/>
    </row>
    <row r="173" spans="1:13" ht="19.899999999999999" customHeight="1" x14ac:dyDescent="0.25">
      <c r="A173" s="8" t="s">
        <v>139</v>
      </c>
      <c r="B173" s="105">
        <v>0</v>
      </c>
      <c r="C173" s="105">
        <v>0</v>
      </c>
      <c r="D173" s="105">
        <v>8.8640000000000008</v>
      </c>
      <c r="E173" s="103"/>
      <c r="F173" s="103"/>
      <c r="G173" s="103"/>
      <c r="H173" s="103"/>
      <c r="I173" s="103"/>
      <c r="J173" s="103"/>
      <c r="K173" s="103"/>
      <c r="L173" s="18"/>
      <c r="M173" s="173"/>
    </row>
    <row r="174" spans="1:13" ht="19.899999999999999" customHeight="1" x14ac:dyDescent="0.25">
      <c r="A174" s="6" t="s">
        <v>140</v>
      </c>
      <c r="B174" s="106">
        <v>-16.965</v>
      </c>
      <c r="C174" s="106">
        <v>11.923999999999999</v>
      </c>
      <c r="D174" s="106">
        <v>7.601</v>
      </c>
      <c r="E174" s="101"/>
      <c r="F174" s="101"/>
      <c r="G174" s="101"/>
      <c r="H174" s="101"/>
      <c r="I174" s="101"/>
      <c r="J174" s="101"/>
      <c r="K174" s="101"/>
      <c r="L174" s="18"/>
      <c r="M174" s="173"/>
    </row>
    <row r="175" spans="1:13" ht="19.899999999999999" customHeight="1" x14ac:dyDescent="0.25">
      <c r="A175" s="8" t="s">
        <v>141</v>
      </c>
      <c r="B175" s="107">
        <v>412.47800000000001</v>
      </c>
      <c r="C175" s="107">
        <v>281.209</v>
      </c>
      <c r="D175" s="107">
        <v>259.34399999999999</v>
      </c>
      <c r="E175" s="103"/>
      <c r="F175" s="103"/>
      <c r="G175" s="103"/>
      <c r="H175" s="103"/>
      <c r="I175" s="103"/>
      <c r="J175" s="103"/>
      <c r="K175" s="103"/>
      <c r="L175" s="18"/>
      <c r="M175" s="173"/>
    </row>
    <row r="176" spans="1:13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8"/>
      <c r="M176" s="173"/>
    </row>
    <row r="177" spans="1:13" ht="19.899999999999999" customHeight="1" x14ac:dyDescent="0.25">
      <c r="A177" s="8" t="s">
        <v>142</v>
      </c>
      <c r="B177" s="105">
        <v>410.41699999999997</v>
      </c>
      <c r="C177" s="105">
        <v>277.899</v>
      </c>
      <c r="D177" s="105">
        <v>235.31700000000001</v>
      </c>
      <c r="E177" s="103"/>
      <c r="F177" s="103"/>
      <c r="G177" s="103"/>
      <c r="H177" s="103"/>
      <c r="I177" s="103"/>
      <c r="J177" s="103"/>
      <c r="K177" s="103"/>
      <c r="L177" s="18"/>
      <c r="M177" s="173"/>
    </row>
    <row r="178" spans="1:13" ht="19.899999999999999" customHeight="1" x14ac:dyDescent="0.25">
      <c r="A178" s="6" t="s">
        <v>143</v>
      </c>
      <c r="B178" s="106" t="s">
        <v>5431</v>
      </c>
      <c r="C178" s="106" t="s">
        <v>5432</v>
      </c>
      <c r="D178" s="106" t="s">
        <v>5433</v>
      </c>
      <c r="E178" s="101"/>
      <c r="F178" s="101"/>
      <c r="G178" s="101"/>
      <c r="H178" s="101"/>
      <c r="I178" s="101"/>
      <c r="J178" s="101"/>
      <c r="K178" s="101"/>
      <c r="L178" s="18"/>
      <c r="M178" s="173"/>
    </row>
    <row r="179" spans="1:13" ht="19.899999999999999" customHeight="1" x14ac:dyDescent="0.25">
      <c r="A179" s="8" t="s">
        <v>144</v>
      </c>
      <c r="B179" s="105" t="s">
        <v>5434</v>
      </c>
      <c r="C179" s="105" t="s">
        <v>4136</v>
      </c>
      <c r="D179" s="105" t="s">
        <v>5435</v>
      </c>
      <c r="E179" s="103"/>
      <c r="F179" s="103"/>
      <c r="G179" s="103"/>
      <c r="H179" s="103"/>
      <c r="I179" s="103"/>
      <c r="J179" s="103"/>
      <c r="K179" s="103"/>
      <c r="L179" s="18"/>
      <c r="M179" s="173"/>
    </row>
    <row r="180" spans="1:13" ht="19.899999999999999" customHeight="1" x14ac:dyDescent="0.25">
      <c r="A180" s="6" t="s">
        <v>145</v>
      </c>
      <c r="B180" s="106" t="s">
        <v>4136</v>
      </c>
      <c r="C180" s="106" t="s">
        <v>4142</v>
      </c>
      <c r="D180" s="106" t="s">
        <v>5436</v>
      </c>
      <c r="E180" s="101"/>
      <c r="F180" s="101"/>
      <c r="G180" s="101"/>
      <c r="H180" s="101"/>
      <c r="I180" s="101"/>
      <c r="J180" s="101"/>
      <c r="K180" s="101"/>
      <c r="L180" s="18"/>
      <c r="M180" s="173"/>
    </row>
    <row r="181" spans="1:13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3"/>
      <c r="F181" s="103"/>
      <c r="G181" s="103"/>
      <c r="H181" s="103"/>
      <c r="I181" s="103"/>
      <c r="J181" s="103"/>
      <c r="K181" s="103"/>
      <c r="L181" s="18"/>
      <c r="M181" s="173"/>
    </row>
    <row r="182" spans="1:13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1"/>
      <c r="F182" s="101"/>
      <c r="G182" s="101"/>
      <c r="H182" s="101"/>
      <c r="I182" s="101"/>
      <c r="J182" s="101"/>
      <c r="K182" s="101"/>
      <c r="L182" s="18"/>
      <c r="M182" s="173"/>
    </row>
    <row r="183" spans="1:13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3"/>
      <c r="F183" s="103"/>
      <c r="G183" s="103"/>
      <c r="H183" s="103"/>
      <c r="I183" s="103"/>
      <c r="J183" s="103"/>
      <c r="K183" s="103"/>
      <c r="L183" s="18"/>
      <c r="M183" s="173"/>
    </row>
    <row r="184" spans="1:13" ht="19.899999999999999" customHeight="1" x14ac:dyDescent="0.25">
      <c r="A184" s="6" t="s">
        <v>149</v>
      </c>
      <c r="B184" s="106">
        <v>818.29399999999998</v>
      </c>
      <c r="C184" s="106">
        <v>554.11199999999997</v>
      </c>
      <c r="D184" s="106">
        <v>484.85599999999999</v>
      </c>
      <c r="E184" s="101"/>
      <c r="F184" s="101"/>
      <c r="G184" s="101"/>
      <c r="H184" s="101"/>
      <c r="I184" s="101"/>
      <c r="J184" s="101"/>
      <c r="K184" s="101"/>
      <c r="L184" s="18"/>
      <c r="M184" s="173"/>
    </row>
    <row r="185" spans="1:13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8"/>
      <c r="M185" s="173"/>
    </row>
    <row r="186" spans="1:13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8"/>
      <c r="M186" s="173"/>
    </row>
    <row r="187" spans="1:13" ht="19.899999999999999" customHeight="1" x14ac:dyDescent="0.25">
      <c r="A187" s="6" t="s">
        <v>116</v>
      </c>
      <c r="B187" s="106">
        <v>3.972</v>
      </c>
      <c r="C187" s="106">
        <v>9.3480000000000008</v>
      </c>
      <c r="D187" s="106">
        <v>8.42</v>
      </c>
      <c r="E187" s="101"/>
      <c r="F187" s="101"/>
      <c r="G187" s="101"/>
      <c r="H187" s="101"/>
      <c r="I187" s="101"/>
      <c r="J187" s="101"/>
      <c r="K187" s="101"/>
      <c r="L187" s="18"/>
      <c r="M187" s="173"/>
    </row>
    <row r="188" spans="1:13" ht="19.899999999999999" customHeight="1" x14ac:dyDescent="0.25">
      <c r="A188" s="8" t="s">
        <v>117</v>
      </c>
      <c r="B188" s="105">
        <v>6.077</v>
      </c>
      <c r="C188" s="105">
        <v>14.214</v>
      </c>
      <c r="D188" s="105">
        <v>9.1080000000000005</v>
      </c>
      <c r="E188" s="103"/>
      <c r="F188" s="103"/>
      <c r="G188" s="103"/>
      <c r="H188" s="103"/>
      <c r="I188" s="103"/>
      <c r="J188" s="103"/>
      <c r="K188" s="103"/>
      <c r="L188" s="18"/>
      <c r="M188" s="173"/>
    </row>
    <row r="189" spans="1:13" ht="19.899999999999999" customHeight="1" x14ac:dyDescent="0.25">
      <c r="A189" s="6" t="s">
        <v>118</v>
      </c>
      <c r="B189" s="106">
        <v>0</v>
      </c>
      <c r="C189" s="106">
        <v>0</v>
      </c>
      <c r="D189" s="106">
        <v>0</v>
      </c>
      <c r="E189" s="101"/>
      <c r="F189" s="101"/>
      <c r="G189" s="101"/>
      <c r="H189" s="101"/>
      <c r="I189" s="101"/>
      <c r="J189" s="101"/>
      <c r="K189" s="101"/>
      <c r="L189" s="18"/>
      <c r="M189" s="173"/>
    </row>
    <row r="190" spans="1:13" ht="19.899999999999999" customHeight="1" x14ac:dyDescent="0.25">
      <c r="A190" s="8" t="s">
        <v>150</v>
      </c>
      <c r="B190" s="105" t="s">
        <v>5437</v>
      </c>
      <c r="C190" s="105" t="s">
        <v>5438</v>
      </c>
      <c r="D190" s="105" t="s">
        <v>5439</v>
      </c>
      <c r="E190" s="103"/>
      <c r="F190" s="103"/>
      <c r="G190" s="103"/>
      <c r="H190" s="103"/>
      <c r="I190" s="103"/>
      <c r="J190" s="103"/>
      <c r="K190" s="103"/>
      <c r="L190" s="18"/>
      <c r="M190" s="173"/>
    </row>
    <row r="191" spans="1:13" ht="19.899999999999999" customHeight="1" x14ac:dyDescent="0.25">
      <c r="A191" s="6" t="s">
        <v>151</v>
      </c>
      <c r="B191" s="106" t="s">
        <v>5431</v>
      </c>
      <c r="C191" s="106" t="s">
        <v>5432</v>
      </c>
      <c r="D191" s="106" t="s">
        <v>5433</v>
      </c>
      <c r="E191" s="101"/>
      <c r="F191" s="101"/>
      <c r="G191" s="101"/>
      <c r="H191" s="101"/>
      <c r="I191" s="101"/>
      <c r="J191" s="101"/>
      <c r="K191" s="101"/>
      <c r="L191" s="18"/>
      <c r="M191" s="173"/>
    </row>
    <row r="192" spans="1:13" ht="19.899999999999999" customHeight="1" x14ac:dyDescent="0.25">
      <c r="A192" s="8" t="s">
        <v>152</v>
      </c>
      <c r="B192" s="105" t="s">
        <v>5440</v>
      </c>
      <c r="C192" s="105" t="s">
        <v>5441</v>
      </c>
      <c r="D192" s="105" t="s">
        <v>5442</v>
      </c>
      <c r="E192" s="103"/>
      <c r="F192" s="103"/>
      <c r="G192" s="103"/>
      <c r="H192" s="103"/>
      <c r="I192" s="103"/>
      <c r="J192" s="103"/>
      <c r="K192" s="103"/>
      <c r="L192" s="18"/>
      <c r="M192" s="173"/>
    </row>
    <row r="193" spans="1:13" ht="19.899999999999999" customHeight="1" x14ac:dyDescent="0.25">
      <c r="A193" s="6" t="s">
        <v>153</v>
      </c>
      <c r="B193" s="106" t="s">
        <v>5443</v>
      </c>
      <c r="C193" s="106" t="s">
        <v>5444</v>
      </c>
      <c r="D193" s="106" t="s">
        <v>5445</v>
      </c>
      <c r="E193" s="101"/>
      <c r="F193" s="101"/>
      <c r="G193" s="101"/>
      <c r="H193" s="101"/>
      <c r="I193" s="101"/>
      <c r="J193" s="101"/>
      <c r="K193" s="101"/>
      <c r="L193" s="18"/>
      <c r="M193" s="173"/>
    </row>
    <row r="194" spans="1:13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3"/>
      <c r="F194" s="103"/>
      <c r="G194" s="103"/>
      <c r="H194" s="103"/>
      <c r="I194" s="103"/>
      <c r="J194" s="103"/>
      <c r="K194" s="103"/>
      <c r="L194" s="18"/>
      <c r="M194" s="173"/>
    </row>
    <row r="195" spans="1:13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1"/>
      <c r="F195" s="101"/>
      <c r="G195" s="101"/>
      <c r="H195" s="101"/>
      <c r="I195" s="101"/>
      <c r="J195" s="101"/>
      <c r="K195" s="101"/>
      <c r="L195" s="18"/>
      <c r="M195" s="173"/>
    </row>
    <row r="196" spans="1:13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3"/>
      <c r="F196" s="103"/>
      <c r="G196" s="103"/>
      <c r="H196" s="103"/>
      <c r="I196" s="103"/>
      <c r="J196" s="103"/>
      <c r="K196" s="103"/>
      <c r="L196" s="18"/>
      <c r="M196" s="173"/>
    </row>
    <row r="197" spans="1:13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1"/>
      <c r="F197" s="101"/>
      <c r="G197" s="101"/>
      <c r="H197" s="101"/>
      <c r="I197" s="101"/>
      <c r="J197" s="101"/>
      <c r="K197" s="101"/>
      <c r="L197" s="18"/>
      <c r="M197" s="173"/>
    </row>
    <row r="198" spans="1:13" ht="19.899999999999999" customHeight="1" x14ac:dyDescent="0.25">
      <c r="A198" s="8" t="s">
        <v>158</v>
      </c>
      <c r="B198" s="105">
        <v>17.405000000000001</v>
      </c>
      <c r="C198" s="105">
        <v>84.271000000000001</v>
      </c>
      <c r="D198" s="105">
        <v>5.2149999999999999</v>
      </c>
      <c r="E198" s="103"/>
      <c r="F198" s="103"/>
      <c r="G198" s="103"/>
      <c r="H198" s="103"/>
      <c r="I198" s="103"/>
      <c r="J198" s="103"/>
      <c r="K198" s="103"/>
      <c r="L198" s="18"/>
      <c r="M198" s="173"/>
    </row>
    <row r="199" spans="1:13" ht="19.899999999999999" customHeight="1" x14ac:dyDescent="0.25">
      <c r="A199" s="6" t="s">
        <v>159</v>
      </c>
      <c r="B199" s="106">
        <v>-1.5029999999999999</v>
      </c>
      <c r="C199" s="106">
        <v>-174</v>
      </c>
      <c r="D199" s="106">
        <v>226</v>
      </c>
      <c r="E199" s="101"/>
      <c r="F199" s="101"/>
      <c r="G199" s="101"/>
      <c r="H199" s="101"/>
      <c r="I199" s="101"/>
      <c r="J199" s="101"/>
      <c r="K199" s="101"/>
      <c r="L199" s="18"/>
      <c r="M199" s="173"/>
    </row>
    <row r="200" spans="1:13" ht="19.899999999999999" customHeight="1" x14ac:dyDescent="0.25">
      <c r="A200" s="8" t="s">
        <v>160</v>
      </c>
      <c r="B200" s="105">
        <v>26</v>
      </c>
      <c r="C200" s="105">
        <v>26</v>
      </c>
      <c r="D200" s="105">
        <v>26</v>
      </c>
      <c r="E200" s="103"/>
      <c r="F200" s="103"/>
      <c r="G200" s="103"/>
      <c r="H200" s="103"/>
      <c r="I200" s="103"/>
      <c r="J200" s="103"/>
      <c r="K200" s="103"/>
      <c r="L200" s="18"/>
      <c r="M200" s="173"/>
    </row>
    <row r="201" spans="1:13" ht="19.899999999999999" customHeight="1" x14ac:dyDescent="0.25">
      <c r="A201" s="6" t="s">
        <v>161</v>
      </c>
      <c r="B201" s="106">
        <v>0</v>
      </c>
      <c r="C201" s="106">
        <v>0</v>
      </c>
      <c r="D201" s="106">
        <v>0</v>
      </c>
      <c r="E201" s="101"/>
      <c r="F201" s="101"/>
      <c r="G201" s="101"/>
      <c r="H201" s="101"/>
      <c r="I201" s="101"/>
      <c r="J201" s="101"/>
      <c r="K201" s="101"/>
      <c r="L201" s="18"/>
      <c r="M201" s="173"/>
    </row>
    <row r="202" spans="1:13" ht="19.899999999999999" customHeight="1" x14ac:dyDescent="0.25">
      <c r="A202" s="8" t="s">
        <v>162</v>
      </c>
      <c r="B202" s="105">
        <v>-3.5790000000000002</v>
      </c>
      <c r="C202" s="105">
        <v>1.766</v>
      </c>
      <c r="D202" s="105">
        <v>-1.0169999999999999</v>
      </c>
      <c r="E202" s="103"/>
      <c r="F202" s="103"/>
      <c r="G202" s="103"/>
      <c r="H202" s="103"/>
      <c r="I202" s="103"/>
      <c r="J202" s="103"/>
      <c r="K202" s="103"/>
      <c r="L202" s="18"/>
      <c r="M202" s="173"/>
    </row>
    <row r="203" spans="1:13" ht="19.899999999999999" customHeight="1" x14ac:dyDescent="0.25">
      <c r="A203" s="6" t="s">
        <v>163</v>
      </c>
      <c r="B203" s="106">
        <v>338</v>
      </c>
      <c r="C203" s="106">
        <v>1.6180000000000001</v>
      </c>
      <c r="D203" s="106">
        <v>-1.966</v>
      </c>
      <c r="E203" s="101"/>
      <c r="F203" s="101"/>
      <c r="G203" s="101"/>
      <c r="H203" s="101"/>
      <c r="I203" s="101"/>
      <c r="J203" s="101"/>
      <c r="K203" s="101"/>
      <c r="L203" s="18"/>
      <c r="M203" s="173"/>
    </row>
    <row r="204" spans="1:13" ht="19.899999999999999" customHeight="1" x14ac:dyDescent="0.25">
      <c r="A204" s="8" t="s">
        <v>164</v>
      </c>
      <c r="B204" s="105">
        <v>0</v>
      </c>
      <c r="C204" s="105">
        <v>1</v>
      </c>
      <c r="D204" s="105">
        <v>7.8970000000000002</v>
      </c>
      <c r="E204" s="103"/>
      <c r="F204" s="103"/>
      <c r="G204" s="103"/>
      <c r="H204" s="103"/>
      <c r="I204" s="103"/>
      <c r="J204" s="103"/>
      <c r="K204" s="103"/>
      <c r="L204" s="18"/>
      <c r="M204" s="173"/>
    </row>
    <row r="205" spans="1:13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1"/>
      <c r="F205" s="101"/>
      <c r="G205" s="101"/>
      <c r="H205" s="101"/>
      <c r="I205" s="101"/>
      <c r="J205" s="101"/>
      <c r="K205" s="101"/>
      <c r="L205" s="18"/>
      <c r="M205" s="173"/>
    </row>
    <row r="206" spans="1:13" ht="19.899999999999999" customHeight="1" x14ac:dyDescent="0.25">
      <c r="A206" s="8" t="s">
        <v>166</v>
      </c>
      <c r="B206" s="105">
        <v>338</v>
      </c>
      <c r="C206" s="105">
        <v>1.617</v>
      </c>
      <c r="D206" s="105">
        <v>-9.8629999999999995</v>
      </c>
      <c r="E206" s="103"/>
      <c r="F206" s="103"/>
      <c r="G206" s="103"/>
      <c r="H206" s="103"/>
      <c r="I206" s="103"/>
      <c r="J206" s="103"/>
      <c r="K206" s="103"/>
      <c r="L206" s="18"/>
      <c r="M206" s="173"/>
    </row>
    <row r="207" spans="1:13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1"/>
      <c r="F207" s="101"/>
      <c r="G207" s="101"/>
      <c r="H207" s="101"/>
      <c r="I207" s="101"/>
      <c r="J207" s="101"/>
      <c r="K207" s="101"/>
      <c r="L207" s="18"/>
      <c r="M207" s="173"/>
    </row>
    <row r="208" spans="1:13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3"/>
      <c r="F208" s="103"/>
      <c r="G208" s="103"/>
      <c r="H208" s="103"/>
      <c r="I208" s="103"/>
      <c r="J208" s="103"/>
      <c r="K208" s="103"/>
      <c r="L208" s="18"/>
      <c r="M208" s="173"/>
    </row>
    <row r="209" spans="1:13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1"/>
      <c r="F209" s="101"/>
      <c r="G209" s="101"/>
      <c r="H209" s="101"/>
      <c r="I209" s="101"/>
      <c r="J209" s="101"/>
      <c r="K209" s="101"/>
      <c r="L209" s="18"/>
      <c r="M209" s="173"/>
    </row>
    <row r="210" spans="1:13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3"/>
      <c r="F210" s="103"/>
      <c r="G210" s="103"/>
      <c r="H210" s="103"/>
      <c r="I210" s="103"/>
      <c r="J210" s="103"/>
      <c r="K210" s="103"/>
      <c r="L210" s="18"/>
      <c r="M210" s="173"/>
    </row>
    <row r="211" spans="1:13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1"/>
      <c r="F211" s="101"/>
      <c r="G211" s="101"/>
      <c r="H211" s="101"/>
      <c r="I211" s="101"/>
      <c r="J211" s="101"/>
      <c r="K211" s="101"/>
      <c r="L211" s="18"/>
      <c r="M211" s="173"/>
    </row>
    <row r="212" spans="1:13" ht="19.899999999999999" customHeight="1" x14ac:dyDescent="0.25">
      <c r="A212" s="8" t="s">
        <v>114</v>
      </c>
      <c r="B212" s="105">
        <v>8.6120000000000001</v>
      </c>
      <c r="C212" s="105">
        <v>6.2370000000000001</v>
      </c>
      <c r="D212" s="105">
        <v>4.0289999999999999</v>
      </c>
      <c r="E212" s="103"/>
      <c r="F212" s="103"/>
      <c r="G212" s="103"/>
      <c r="H212" s="103"/>
      <c r="I212" s="103"/>
      <c r="J212" s="103"/>
      <c r="K212" s="103"/>
      <c r="L212" s="18"/>
      <c r="M212" s="173"/>
    </row>
    <row r="213" spans="1:13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1"/>
      <c r="F213" s="101"/>
      <c r="G213" s="101"/>
      <c r="H213" s="101"/>
      <c r="I213" s="101"/>
      <c r="J213" s="101"/>
      <c r="K213" s="101"/>
      <c r="L213" s="18"/>
      <c r="M213" s="173"/>
    </row>
    <row r="214" spans="1:13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3"/>
      <c r="F214" s="103"/>
      <c r="G214" s="103"/>
      <c r="H214" s="103"/>
      <c r="I214" s="103"/>
      <c r="J214" s="103"/>
      <c r="K214" s="103"/>
      <c r="L214" s="18"/>
      <c r="M214" s="173"/>
    </row>
    <row r="215" spans="1:13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1"/>
      <c r="F215" s="101"/>
      <c r="G215" s="101"/>
      <c r="H215" s="101"/>
      <c r="I215" s="101"/>
      <c r="J215" s="101"/>
      <c r="K215" s="101"/>
      <c r="L215" s="18"/>
      <c r="M215" s="173"/>
    </row>
    <row r="216" spans="1:13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3"/>
      <c r="F216" s="103"/>
      <c r="G216" s="103"/>
      <c r="H216" s="103"/>
      <c r="I216" s="103"/>
      <c r="J216" s="103"/>
      <c r="K216" s="103"/>
      <c r="L216" s="18"/>
      <c r="M216" s="173"/>
    </row>
    <row r="217" spans="1:13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1"/>
      <c r="F217" s="101"/>
      <c r="G217" s="101"/>
      <c r="H217" s="101"/>
      <c r="I217" s="101"/>
      <c r="J217" s="101"/>
      <c r="K217" s="101"/>
      <c r="L217" s="18"/>
      <c r="M217" s="173"/>
    </row>
    <row r="218" spans="1:13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3"/>
      <c r="F218" s="103"/>
      <c r="G218" s="103"/>
      <c r="H218" s="103"/>
      <c r="I218" s="103"/>
      <c r="J218" s="103"/>
      <c r="K218" s="103"/>
      <c r="L218" s="18"/>
      <c r="M218" s="173"/>
    </row>
    <row r="219" spans="1:13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1"/>
      <c r="F219" s="101"/>
      <c r="G219" s="101"/>
      <c r="H219" s="101"/>
      <c r="I219" s="101"/>
      <c r="J219" s="101"/>
      <c r="K219" s="101"/>
      <c r="L219" s="18"/>
      <c r="M219" s="173"/>
    </row>
    <row r="220" spans="1:13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3"/>
      <c r="F220" s="103"/>
      <c r="G220" s="103"/>
      <c r="H220" s="103"/>
      <c r="I220" s="103"/>
      <c r="J220" s="103"/>
      <c r="K220" s="103"/>
      <c r="L220" s="18"/>
      <c r="M220" s="173"/>
    </row>
    <row r="221" spans="1:13" ht="19.899999999999999" customHeight="1" x14ac:dyDescent="0.25">
      <c r="A221" s="6" t="s">
        <v>179</v>
      </c>
      <c r="B221" s="106">
        <v>0</v>
      </c>
      <c r="C221" s="106">
        <v>0</v>
      </c>
      <c r="D221" s="106">
        <v>0</v>
      </c>
      <c r="E221" s="101"/>
      <c r="F221" s="101"/>
      <c r="G221" s="101"/>
      <c r="H221" s="101"/>
      <c r="I221" s="101"/>
      <c r="J221" s="101"/>
      <c r="K221" s="101"/>
      <c r="L221" s="18"/>
      <c r="M221" s="173"/>
    </row>
    <row r="222" spans="1:13" ht="19.899999999999999" customHeight="1" x14ac:dyDescent="0.25">
      <c r="A222" s="8" t="s">
        <v>180</v>
      </c>
      <c r="B222" s="105">
        <v>0</v>
      </c>
      <c r="C222" s="105">
        <v>0</v>
      </c>
      <c r="D222" s="105">
        <v>0</v>
      </c>
      <c r="E222" s="103"/>
      <c r="F222" s="103"/>
      <c r="G222" s="103"/>
      <c r="H222" s="103"/>
      <c r="I222" s="103"/>
      <c r="J222" s="103"/>
      <c r="K222" s="103"/>
      <c r="L222" s="18"/>
      <c r="M222" s="173"/>
    </row>
    <row r="223" spans="1:13" ht="19.899999999999999" customHeight="1" x14ac:dyDescent="0.25">
      <c r="A223" s="6" t="s">
        <v>181</v>
      </c>
      <c r="B223" s="106">
        <v>4.6749999999999998</v>
      </c>
      <c r="C223" s="106">
        <v>4.5960000000000001</v>
      </c>
      <c r="D223" s="106">
        <v>3.8759999999999999</v>
      </c>
      <c r="E223" s="101"/>
      <c r="F223" s="101"/>
      <c r="G223" s="101"/>
      <c r="H223" s="101"/>
      <c r="I223" s="101"/>
      <c r="J223" s="101"/>
      <c r="K223" s="101"/>
      <c r="L223" s="18"/>
      <c r="M223" s="173"/>
    </row>
    <row r="224" spans="1:13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3"/>
      <c r="F224" s="103"/>
      <c r="G224" s="103"/>
      <c r="H224" s="103"/>
      <c r="I224" s="103"/>
      <c r="J224" s="103"/>
      <c r="K224" s="103"/>
      <c r="L224" s="18"/>
      <c r="M224" s="173"/>
    </row>
    <row r="225" spans="1:13" ht="19.899999999999999" customHeight="1" x14ac:dyDescent="0.25">
      <c r="A225" s="6" t="s">
        <v>183</v>
      </c>
      <c r="B225" s="106">
        <v>44.591999999999999</v>
      </c>
      <c r="C225" s="106">
        <v>40.122999999999998</v>
      </c>
      <c r="D225" s="106">
        <v>63.128999999999998</v>
      </c>
      <c r="E225" s="101"/>
      <c r="F225" s="101"/>
      <c r="G225" s="101"/>
      <c r="H225" s="101"/>
      <c r="I225" s="101"/>
      <c r="J225" s="101"/>
      <c r="K225" s="101"/>
      <c r="L225" s="18"/>
      <c r="M225" s="173"/>
    </row>
    <row r="226" spans="1:13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3"/>
      <c r="F226" s="103"/>
      <c r="G226" s="103"/>
      <c r="H226" s="103"/>
      <c r="I226" s="103"/>
      <c r="J226" s="103"/>
      <c r="K226" s="103"/>
      <c r="L226" s="18"/>
      <c r="M226" s="173"/>
    </row>
    <row r="227" spans="1:13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1"/>
      <c r="F227" s="101"/>
      <c r="G227" s="101"/>
      <c r="H227" s="101"/>
      <c r="I227" s="101"/>
      <c r="J227" s="101"/>
      <c r="K227" s="101"/>
      <c r="L227" s="18"/>
      <c r="M227" s="173"/>
    </row>
    <row r="228" spans="1:13" ht="19.899999999999999" customHeight="1" x14ac:dyDescent="0.25">
      <c r="A228" s="8" t="s">
        <v>186</v>
      </c>
      <c r="B228" s="105">
        <v>437.75200000000001</v>
      </c>
      <c r="C228" s="105">
        <v>497.36900000000003</v>
      </c>
      <c r="D228" s="105">
        <v>486.84800000000001</v>
      </c>
      <c r="E228" s="103"/>
      <c r="F228" s="103"/>
      <c r="G228" s="103"/>
      <c r="H228" s="103"/>
      <c r="I228" s="103"/>
      <c r="J228" s="103"/>
      <c r="K228" s="103"/>
      <c r="L228" s="18"/>
      <c r="M228" s="173"/>
    </row>
    <row r="229" spans="1:13" ht="19.899999999999999" customHeight="1" x14ac:dyDescent="0.25">
      <c r="A229" s="6" t="s">
        <v>187</v>
      </c>
      <c r="B229" s="106">
        <v>6.6520000000000001</v>
      </c>
      <c r="C229" s="106">
        <v>19.210999999999999</v>
      </c>
      <c r="D229" s="106">
        <v>13.224</v>
      </c>
      <c r="E229" s="101"/>
      <c r="F229" s="101"/>
      <c r="G229" s="101"/>
      <c r="H229" s="101"/>
      <c r="I229" s="101"/>
      <c r="J229" s="101"/>
      <c r="K229" s="101"/>
      <c r="L229" s="18"/>
      <c r="M229" s="173"/>
    </row>
    <row r="230" spans="1:13" ht="19.899999999999999" customHeight="1" x14ac:dyDescent="0.25">
      <c r="A230" s="8" t="s">
        <v>188</v>
      </c>
      <c r="B230" s="105">
        <v>138.613</v>
      </c>
      <c r="C230" s="105">
        <v>109.146</v>
      </c>
      <c r="D230" s="105">
        <v>77.923000000000002</v>
      </c>
      <c r="E230" s="103"/>
      <c r="F230" s="103"/>
      <c r="G230" s="103"/>
      <c r="H230" s="103"/>
      <c r="I230" s="103"/>
      <c r="J230" s="103"/>
      <c r="K230" s="103"/>
      <c r="L230" s="18"/>
      <c r="M230" s="173"/>
    </row>
    <row r="231" spans="1:13" ht="19.899999999999999" customHeight="1" x14ac:dyDescent="0.25">
      <c r="A231" s="6" t="s">
        <v>189</v>
      </c>
      <c r="B231" s="106">
        <v>116.251</v>
      </c>
      <c r="C231" s="106">
        <v>77.564999999999998</v>
      </c>
      <c r="D231" s="106">
        <v>218.75</v>
      </c>
      <c r="E231" s="101"/>
      <c r="F231" s="101"/>
      <c r="G231" s="101"/>
      <c r="H231" s="101"/>
      <c r="I231" s="101"/>
      <c r="J231" s="101"/>
      <c r="K231" s="101"/>
      <c r="L231" s="18"/>
      <c r="M231" s="173"/>
    </row>
    <row r="232" spans="1:13" ht="19.899999999999999" customHeight="1" x14ac:dyDescent="0.25">
      <c r="A232" s="8" t="s">
        <v>190</v>
      </c>
      <c r="B232" s="105">
        <v>903</v>
      </c>
      <c r="C232" s="105">
        <v>941</v>
      </c>
      <c r="D232" s="105">
        <v>0</v>
      </c>
      <c r="E232" s="103"/>
      <c r="F232" s="103"/>
      <c r="G232" s="103"/>
      <c r="H232" s="103"/>
      <c r="I232" s="103"/>
      <c r="J232" s="103"/>
      <c r="K232" s="103"/>
      <c r="L232" s="18"/>
      <c r="M232" s="173"/>
    </row>
    <row r="233" spans="1:13" ht="19.899999999999999" customHeight="1" x14ac:dyDescent="0.25">
      <c r="A233" s="6" t="s">
        <v>191</v>
      </c>
      <c r="B233" s="106">
        <v>4.7290000000000001</v>
      </c>
      <c r="C233" s="106">
        <v>4.3</v>
      </c>
      <c r="D233" s="106">
        <v>3.827</v>
      </c>
      <c r="E233" s="101"/>
      <c r="F233" s="101"/>
      <c r="G233" s="101"/>
      <c r="H233" s="101"/>
      <c r="I233" s="101"/>
      <c r="J233" s="101"/>
      <c r="K233" s="101"/>
      <c r="L233" s="18"/>
      <c r="M233" s="173"/>
    </row>
    <row r="234" spans="1:13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3"/>
      <c r="F234" s="103"/>
      <c r="G234" s="103"/>
      <c r="H234" s="103"/>
      <c r="I234" s="103"/>
      <c r="J234" s="103"/>
      <c r="K234" s="103"/>
      <c r="L234" s="18"/>
      <c r="M234" s="173"/>
    </row>
    <row r="235" spans="1:13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1"/>
      <c r="F235" s="101"/>
      <c r="G235" s="101"/>
      <c r="H235" s="101"/>
      <c r="I235" s="101"/>
      <c r="J235" s="101"/>
      <c r="K235" s="101"/>
      <c r="L235" s="18"/>
      <c r="M235" s="173"/>
    </row>
    <row r="236" spans="1:13" ht="19.899999999999999" customHeight="1" x14ac:dyDescent="0.25">
      <c r="A236" s="8" t="s">
        <v>194</v>
      </c>
      <c r="B236" s="105">
        <v>858</v>
      </c>
      <c r="C236" s="105">
        <v>773</v>
      </c>
      <c r="D236" s="105">
        <v>34</v>
      </c>
      <c r="E236" s="103"/>
      <c r="F236" s="103"/>
      <c r="G236" s="103"/>
      <c r="H236" s="103"/>
      <c r="I236" s="103"/>
      <c r="J236" s="103"/>
      <c r="K236" s="103"/>
      <c r="L236" s="18"/>
      <c r="M236" s="173"/>
    </row>
    <row r="237" spans="1:13" ht="19.899999999999999" customHeight="1" x14ac:dyDescent="0.25">
      <c r="A237" s="6" t="s">
        <v>195</v>
      </c>
      <c r="B237" s="106">
        <v>960.09199999999998</v>
      </c>
      <c r="C237" s="106">
        <v>698.596</v>
      </c>
      <c r="D237" s="106">
        <v>586.06700000000001</v>
      </c>
      <c r="E237" s="101"/>
      <c r="F237" s="101"/>
      <c r="G237" s="101"/>
      <c r="H237" s="101"/>
      <c r="I237" s="101"/>
      <c r="J237" s="101"/>
      <c r="K237" s="101"/>
      <c r="L237" s="18"/>
      <c r="M237" s="173"/>
    </row>
    <row r="238" spans="1:13" ht="19.899999999999999" customHeight="1" x14ac:dyDescent="0.25">
      <c r="A238" s="8" t="s">
        <v>196</v>
      </c>
      <c r="B238" s="105">
        <v>29.254000000000001</v>
      </c>
      <c r="C238" s="105">
        <v>20.849</v>
      </c>
      <c r="D238" s="105">
        <v>16.471</v>
      </c>
      <c r="E238" s="103"/>
      <c r="F238" s="103"/>
      <c r="G238" s="103"/>
      <c r="H238" s="103"/>
      <c r="I238" s="103"/>
      <c r="J238" s="103"/>
      <c r="K238" s="103"/>
      <c r="L238" s="18"/>
      <c r="M238" s="173"/>
    </row>
    <row r="239" spans="1:13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1"/>
      <c r="F239" s="101"/>
      <c r="G239" s="101"/>
      <c r="H239" s="101"/>
      <c r="I239" s="101"/>
      <c r="J239" s="101"/>
      <c r="K239" s="101"/>
      <c r="L239" s="18"/>
      <c r="M239" s="173"/>
    </row>
    <row r="240" spans="1:13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3"/>
      <c r="F240" s="103"/>
      <c r="G240" s="103"/>
      <c r="H240" s="103"/>
      <c r="I240" s="103"/>
      <c r="J240" s="103"/>
      <c r="K240" s="103"/>
      <c r="L240" s="18"/>
      <c r="M240" s="173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1"/>
      <c r="F241" s="101"/>
      <c r="G241" s="101"/>
      <c r="H241" s="101"/>
      <c r="I241" s="101"/>
      <c r="J241" s="101"/>
      <c r="K241" s="101"/>
      <c r="L241" s="18"/>
      <c r="M241" s="173"/>
    </row>
    <row r="242" spans="1:13" ht="19.899999999999999" customHeight="1" x14ac:dyDescent="0.25">
      <c r="A242" s="8" t="s">
        <v>200</v>
      </c>
      <c r="B242" s="105">
        <v>16.652999999999999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18"/>
      <c r="M242" s="173"/>
    </row>
    <row r="243" spans="1:13" ht="19.899999999999999" customHeight="1" x14ac:dyDescent="0.25">
      <c r="A243" s="6" t="s">
        <v>201</v>
      </c>
      <c r="B243" s="106">
        <v>1.3720000000000001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18"/>
      <c r="M243" s="173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8"/>
      <c r="M244" s="173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3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73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95" t="s">
        <v>2</v>
      </c>
      <c r="M247" s="173"/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18"/>
      <c r="M248" s="173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18"/>
      <c r="M249" s="173"/>
    </row>
    <row r="250" spans="1:13" ht="19.899999999999999" customHeight="1" x14ac:dyDescent="0.25">
      <c r="A250" s="96" t="s">
        <v>5</v>
      </c>
      <c r="B250" s="97" t="s">
        <v>6</v>
      </c>
      <c r="C250" s="97" t="s">
        <v>6</v>
      </c>
      <c r="D250" s="97" t="s">
        <v>6</v>
      </c>
      <c r="E250" s="97" t="s">
        <v>6</v>
      </c>
      <c r="F250" s="97" t="s">
        <v>6</v>
      </c>
      <c r="G250" s="97" t="s">
        <v>6</v>
      </c>
      <c r="H250" s="97" t="s">
        <v>6</v>
      </c>
      <c r="I250" s="97" t="s">
        <v>6</v>
      </c>
      <c r="J250" s="97" t="s">
        <v>6</v>
      </c>
      <c r="K250" s="97" t="s">
        <v>6</v>
      </c>
      <c r="L250" s="18"/>
      <c r="M250" s="173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8"/>
      <c r="M251" s="173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18"/>
      <c r="M252" s="173"/>
    </row>
    <row r="253" spans="1:13" ht="19.899999999999999" customHeight="1" x14ac:dyDescent="0.25">
      <c r="A253" s="6" t="s">
        <v>204</v>
      </c>
      <c r="B253" s="104" t="s">
        <v>5405</v>
      </c>
      <c r="C253" s="104" t="s">
        <v>5406</v>
      </c>
      <c r="D253" s="104">
        <v>148.995</v>
      </c>
      <c r="E253" s="101"/>
      <c r="F253" s="101"/>
      <c r="G253" s="101"/>
      <c r="H253" s="101"/>
      <c r="I253" s="101"/>
      <c r="J253" s="101"/>
      <c r="K253" s="101"/>
      <c r="L253" s="18"/>
      <c r="M253" s="173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3"/>
      <c r="F254" s="103"/>
      <c r="G254" s="103"/>
      <c r="H254" s="103"/>
      <c r="I254" s="103"/>
      <c r="J254" s="103"/>
      <c r="K254" s="103"/>
      <c r="L254" s="18"/>
      <c r="M254" s="173"/>
    </row>
    <row r="255" spans="1:13" ht="19.899999999999999" customHeight="1" x14ac:dyDescent="0.25">
      <c r="A255" s="6" t="s">
        <v>206</v>
      </c>
      <c r="B255" s="104" t="s">
        <v>5408</v>
      </c>
      <c r="C255" s="104" t="s">
        <v>5409</v>
      </c>
      <c r="D255" s="104">
        <v>849</v>
      </c>
      <c r="E255" s="101"/>
      <c r="F255" s="101"/>
      <c r="G255" s="101"/>
      <c r="H255" s="101"/>
      <c r="I255" s="101"/>
      <c r="J255" s="101"/>
      <c r="K255" s="101"/>
      <c r="L255" s="18"/>
      <c r="M255" s="173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3"/>
      <c r="F256" s="103"/>
      <c r="G256" s="103"/>
      <c r="H256" s="103"/>
      <c r="I256" s="103"/>
      <c r="J256" s="103"/>
      <c r="K256" s="103"/>
      <c r="L256" s="18"/>
      <c r="M256" s="173"/>
    </row>
    <row r="257" spans="1:13" ht="19.899999999999999" customHeight="1" x14ac:dyDescent="0.25">
      <c r="A257" s="6" t="s">
        <v>208</v>
      </c>
      <c r="B257" s="106">
        <v>300</v>
      </c>
      <c r="C257" s="106">
        <v>250</v>
      </c>
      <c r="D257" s="106" t="s">
        <v>5446</v>
      </c>
      <c r="E257" s="101"/>
      <c r="F257" s="101"/>
      <c r="G257" s="101"/>
      <c r="H257" s="101"/>
      <c r="I257" s="101"/>
      <c r="J257" s="101"/>
      <c r="K257" s="101"/>
      <c r="L257" s="18"/>
      <c r="M257" s="173"/>
    </row>
    <row r="258" spans="1:13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3"/>
      <c r="F258" s="103"/>
      <c r="G258" s="103"/>
      <c r="H258" s="103"/>
      <c r="I258" s="103"/>
      <c r="J258" s="103"/>
      <c r="K258" s="103"/>
      <c r="L258" s="18"/>
      <c r="M258" s="173"/>
    </row>
    <row r="259" spans="1:13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1"/>
      <c r="F259" s="101"/>
      <c r="G259" s="101"/>
      <c r="H259" s="101"/>
      <c r="I259" s="101"/>
      <c r="J259" s="101"/>
      <c r="K259" s="101"/>
      <c r="L259" s="18"/>
      <c r="M259" s="173"/>
    </row>
    <row r="260" spans="1:13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3"/>
      <c r="F260" s="103"/>
      <c r="G260" s="103"/>
      <c r="H260" s="103"/>
      <c r="I260" s="103"/>
      <c r="J260" s="103"/>
      <c r="K260" s="103"/>
      <c r="L260" s="18"/>
      <c r="M260" s="173"/>
    </row>
    <row r="261" spans="1:13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1"/>
      <c r="F261" s="101"/>
      <c r="G261" s="101"/>
      <c r="H261" s="101"/>
      <c r="I261" s="101"/>
      <c r="J261" s="101"/>
      <c r="K261" s="101"/>
      <c r="L261" s="18"/>
      <c r="M261" s="173"/>
    </row>
    <row r="262" spans="1:13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3"/>
      <c r="F262" s="103"/>
      <c r="G262" s="103"/>
      <c r="H262" s="103"/>
      <c r="I262" s="103"/>
      <c r="J262" s="103"/>
      <c r="K262" s="103"/>
      <c r="L262" s="18"/>
      <c r="M262" s="173"/>
    </row>
    <row r="263" spans="1:13" ht="19.899999999999999" customHeight="1" x14ac:dyDescent="0.25">
      <c r="A263" s="6" t="s">
        <v>214</v>
      </c>
      <c r="B263" s="106">
        <v>-28.256</v>
      </c>
      <c r="C263" s="106">
        <v>-6.1130000000000004</v>
      </c>
      <c r="D263" s="106">
        <v>-21</v>
      </c>
      <c r="E263" s="101"/>
      <c r="F263" s="101"/>
      <c r="G263" s="101"/>
      <c r="H263" s="101"/>
      <c r="I263" s="101"/>
      <c r="J263" s="101"/>
      <c r="K263" s="101"/>
      <c r="L263" s="18"/>
      <c r="M263" s="173"/>
    </row>
    <row r="264" spans="1:13" ht="19.899999999999999" customHeight="1" x14ac:dyDescent="0.25">
      <c r="A264" s="8" t="s">
        <v>215</v>
      </c>
      <c r="B264" s="107" t="s">
        <v>5407</v>
      </c>
      <c r="C264" s="107" t="s">
        <v>5408</v>
      </c>
      <c r="D264" s="107" t="s">
        <v>5409</v>
      </c>
      <c r="E264" s="103"/>
      <c r="F264" s="103"/>
      <c r="G264" s="103"/>
      <c r="H264" s="103"/>
      <c r="I264" s="103"/>
      <c r="J264" s="103"/>
      <c r="K264" s="103"/>
      <c r="L264" s="18"/>
      <c r="M264" s="173"/>
    </row>
    <row r="265" spans="1:13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8"/>
      <c r="M265" s="173"/>
    </row>
    <row r="266" spans="1:13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3"/>
      <c r="F266" s="103"/>
      <c r="G266" s="103"/>
      <c r="H266" s="103"/>
      <c r="I266" s="103"/>
      <c r="J266" s="103"/>
      <c r="K266" s="103"/>
      <c r="L266" s="18"/>
      <c r="M266" s="173"/>
    </row>
    <row r="267" spans="1:13" ht="19.899999999999999" customHeight="1" x14ac:dyDescent="0.25">
      <c r="A267" s="6" t="s">
        <v>217</v>
      </c>
      <c r="B267" s="104">
        <v>-102.008</v>
      </c>
      <c r="C267" s="104">
        <v>-71.475999999999999</v>
      </c>
      <c r="D267" s="104">
        <v>16.03</v>
      </c>
      <c r="E267" s="101"/>
      <c r="F267" s="101"/>
      <c r="G267" s="101"/>
      <c r="H267" s="101"/>
      <c r="I267" s="101"/>
      <c r="J267" s="101"/>
      <c r="K267" s="101"/>
      <c r="L267" s="18"/>
      <c r="M267" s="173"/>
    </row>
    <row r="268" spans="1:13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3"/>
      <c r="F268" s="103"/>
      <c r="G268" s="103"/>
      <c r="H268" s="103"/>
      <c r="I268" s="103"/>
      <c r="J268" s="103"/>
      <c r="K268" s="103"/>
      <c r="L268" s="18"/>
      <c r="M268" s="173"/>
    </row>
    <row r="269" spans="1:13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1"/>
      <c r="F269" s="101"/>
      <c r="G269" s="101"/>
      <c r="H269" s="101"/>
      <c r="I269" s="101"/>
      <c r="J269" s="101"/>
      <c r="K269" s="101"/>
      <c r="L269" s="18"/>
      <c r="M269" s="173"/>
    </row>
    <row r="270" spans="1:13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3"/>
      <c r="F270" s="103"/>
      <c r="G270" s="103"/>
      <c r="H270" s="103"/>
      <c r="I270" s="103"/>
      <c r="J270" s="103"/>
      <c r="K270" s="103"/>
      <c r="L270" s="18"/>
      <c r="M270" s="173"/>
    </row>
    <row r="271" spans="1:13" ht="19.899999999999999" customHeight="1" x14ac:dyDescent="0.25">
      <c r="A271" s="6" t="s">
        <v>221</v>
      </c>
      <c r="B271" s="106">
        <v>8.0860000000000003</v>
      </c>
      <c r="C271" s="106">
        <v>-24.327000000000002</v>
      </c>
      <c r="D271" s="106">
        <v>0</v>
      </c>
      <c r="E271" s="101"/>
      <c r="F271" s="101"/>
      <c r="G271" s="101"/>
      <c r="H271" s="101"/>
      <c r="I271" s="101"/>
      <c r="J271" s="101"/>
      <c r="K271" s="101"/>
      <c r="L271" s="18"/>
      <c r="M271" s="173"/>
    </row>
    <row r="272" spans="1:13" ht="19.899999999999999" customHeight="1" x14ac:dyDescent="0.25">
      <c r="A272" s="8" t="s">
        <v>222</v>
      </c>
      <c r="B272" s="105">
        <v>-12.384</v>
      </c>
      <c r="C272" s="105">
        <v>17.902999999999999</v>
      </c>
      <c r="D272" s="105">
        <v>-7.19</v>
      </c>
      <c r="E272" s="103"/>
      <c r="F272" s="103"/>
      <c r="G272" s="103"/>
      <c r="H272" s="103"/>
      <c r="I272" s="103"/>
      <c r="J272" s="103"/>
      <c r="K272" s="103"/>
      <c r="L272" s="18"/>
      <c r="M272" s="173"/>
    </row>
    <row r="273" spans="1:13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1"/>
      <c r="F273" s="101"/>
      <c r="G273" s="101"/>
      <c r="H273" s="101"/>
      <c r="I273" s="101"/>
      <c r="J273" s="101"/>
      <c r="K273" s="101"/>
      <c r="L273" s="18"/>
      <c r="M273" s="173"/>
    </row>
    <row r="274" spans="1:13" ht="19.899999999999999" customHeight="1" x14ac:dyDescent="0.25">
      <c r="A274" s="8" t="s">
        <v>224</v>
      </c>
      <c r="B274" s="105">
        <v>0</v>
      </c>
      <c r="C274" s="105">
        <v>0</v>
      </c>
      <c r="D274" s="105">
        <v>-1.5569999999999999</v>
      </c>
      <c r="E274" s="103"/>
      <c r="F274" s="103"/>
      <c r="G274" s="103"/>
      <c r="H274" s="103"/>
      <c r="I274" s="103"/>
      <c r="J274" s="103"/>
      <c r="K274" s="103"/>
      <c r="L274" s="18"/>
      <c r="M274" s="173"/>
    </row>
    <row r="275" spans="1:13" ht="19.899999999999999" customHeight="1" x14ac:dyDescent="0.25">
      <c r="A275" s="6" t="s">
        <v>225</v>
      </c>
      <c r="B275" s="106">
        <v>-25.893999999999998</v>
      </c>
      <c r="C275" s="106">
        <v>3.4790000000000001</v>
      </c>
      <c r="D275" s="106">
        <v>-4.609</v>
      </c>
      <c r="E275" s="101"/>
      <c r="F275" s="101"/>
      <c r="G275" s="101"/>
      <c r="H275" s="101"/>
      <c r="I275" s="101"/>
      <c r="J275" s="101"/>
      <c r="K275" s="101"/>
      <c r="L275" s="18"/>
      <c r="M275" s="173"/>
    </row>
    <row r="276" spans="1:13" ht="19.899999999999999" customHeight="1" x14ac:dyDescent="0.25">
      <c r="A276" s="8" t="s">
        <v>226</v>
      </c>
      <c r="B276" s="105">
        <v>94.58</v>
      </c>
      <c r="C276" s="105">
        <v>-29.736000000000001</v>
      </c>
      <c r="D276" s="105">
        <v>-20.376000000000001</v>
      </c>
      <c r="E276" s="103"/>
      <c r="F276" s="103"/>
      <c r="G276" s="103"/>
      <c r="H276" s="103"/>
      <c r="I276" s="103"/>
      <c r="J276" s="103"/>
      <c r="K276" s="103"/>
      <c r="L276" s="18"/>
      <c r="M276" s="173"/>
    </row>
    <row r="277" spans="1:13" ht="19.899999999999999" customHeight="1" x14ac:dyDescent="0.25">
      <c r="A277" s="6" t="s">
        <v>227</v>
      </c>
      <c r="B277" s="106">
        <v>667</v>
      </c>
      <c r="C277" s="106">
        <v>2.149</v>
      </c>
      <c r="D277" s="106">
        <v>-53.774000000000001</v>
      </c>
      <c r="E277" s="101"/>
      <c r="F277" s="101"/>
      <c r="G277" s="101"/>
      <c r="H277" s="101"/>
      <c r="I277" s="101"/>
      <c r="J277" s="101"/>
      <c r="K277" s="101"/>
      <c r="L277" s="18"/>
      <c r="M277" s="173"/>
    </row>
    <row r="278" spans="1:13" ht="19.899999999999999" customHeight="1" x14ac:dyDescent="0.25">
      <c r="A278" s="8" t="s">
        <v>228</v>
      </c>
      <c r="B278" s="107">
        <v>-36.953000000000003</v>
      </c>
      <c r="C278" s="107">
        <v>-102.008</v>
      </c>
      <c r="D278" s="107">
        <v>-71.475999999999999</v>
      </c>
      <c r="E278" s="103"/>
      <c r="F278" s="103"/>
      <c r="G278" s="103"/>
      <c r="H278" s="103"/>
      <c r="I278" s="103"/>
      <c r="J278" s="103"/>
      <c r="K278" s="103"/>
      <c r="L278" s="18"/>
      <c r="M278" s="173"/>
    </row>
    <row r="279" spans="1:13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8"/>
      <c r="M279" s="173"/>
    </row>
    <row r="280" spans="1:13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3"/>
      <c r="F280" s="103"/>
      <c r="G280" s="103"/>
      <c r="H280" s="103"/>
      <c r="I280" s="103"/>
      <c r="J280" s="103"/>
      <c r="K280" s="103"/>
      <c r="L280" s="18"/>
      <c r="M280" s="173"/>
    </row>
    <row r="281" spans="1:13" ht="19.899999999999999" customHeight="1" x14ac:dyDescent="0.25">
      <c r="A281" s="6" t="s">
        <v>230</v>
      </c>
      <c r="B281" s="104">
        <v>377.911</v>
      </c>
      <c r="C281" s="104">
        <v>174.267</v>
      </c>
      <c r="D281" s="104">
        <v>132.11600000000001</v>
      </c>
      <c r="E281" s="101"/>
      <c r="F281" s="101"/>
      <c r="G281" s="101"/>
      <c r="H281" s="101"/>
      <c r="I281" s="101"/>
      <c r="J281" s="101"/>
      <c r="K281" s="101"/>
      <c r="L281" s="18"/>
      <c r="M281" s="173"/>
    </row>
    <row r="282" spans="1:13" ht="19.899999999999999" customHeight="1" x14ac:dyDescent="0.25">
      <c r="A282" s="8" t="s">
        <v>231</v>
      </c>
      <c r="B282" s="105">
        <v>-10.417</v>
      </c>
      <c r="C282" s="105">
        <v>0</v>
      </c>
      <c r="D282" s="105">
        <v>0</v>
      </c>
      <c r="E282" s="103"/>
      <c r="F282" s="103"/>
      <c r="G282" s="103"/>
      <c r="H282" s="103"/>
      <c r="I282" s="103"/>
      <c r="J282" s="103"/>
      <c r="K282" s="103"/>
      <c r="L282" s="18"/>
      <c r="M282" s="173"/>
    </row>
    <row r="283" spans="1:13" ht="19.899999999999999" customHeight="1" x14ac:dyDescent="0.25">
      <c r="A283" s="6" t="s">
        <v>232</v>
      </c>
      <c r="B283" s="106">
        <v>412.47800000000001</v>
      </c>
      <c r="C283" s="106">
        <v>281.209</v>
      </c>
      <c r="D283" s="106">
        <v>259.34399999999999</v>
      </c>
      <c r="E283" s="101"/>
      <c r="F283" s="101"/>
      <c r="G283" s="101"/>
      <c r="H283" s="101"/>
      <c r="I283" s="101"/>
      <c r="J283" s="101"/>
      <c r="K283" s="101"/>
      <c r="L283" s="18"/>
      <c r="M283" s="173"/>
    </row>
    <row r="284" spans="1:13" ht="19.899999999999999" customHeight="1" x14ac:dyDescent="0.25">
      <c r="A284" s="8" t="s">
        <v>233</v>
      </c>
      <c r="B284" s="105">
        <v>-116.251</v>
      </c>
      <c r="C284" s="105">
        <v>-77.564999999999998</v>
      </c>
      <c r="D284" s="105">
        <v>-218.75</v>
      </c>
      <c r="E284" s="103"/>
      <c r="F284" s="103"/>
      <c r="G284" s="103"/>
      <c r="H284" s="103"/>
      <c r="I284" s="103"/>
      <c r="J284" s="103"/>
      <c r="K284" s="103"/>
      <c r="L284" s="18"/>
      <c r="M284" s="173"/>
    </row>
    <row r="285" spans="1:13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1"/>
      <c r="F285" s="101"/>
      <c r="G285" s="101"/>
      <c r="H285" s="101"/>
      <c r="I285" s="101"/>
      <c r="J285" s="101"/>
      <c r="K285" s="101"/>
      <c r="L285" s="18"/>
      <c r="M285" s="173"/>
    </row>
    <row r="286" spans="1:13" ht="19.899999999999999" customHeight="1" x14ac:dyDescent="0.25">
      <c r="A286" s="8" t="s">
        <v>235</v>
      </c>
      <c r="B286" s="105">
        <v>0</v>
      </c>
      <c r="C286" s="105">
        <v>0</v>
      </c>
      <c r="D286" s="105">
        <v>1.5569999999999999</v>
      </c>
      <c r="E286" s="103"/>
      <c r="F286" s="103"/>
      <c r="G286" s="103"/>
      <c r="H286" s="103"/>
      <c r="I286" s="103"/>
      <c r="J286" s="103"/>
      <c r="K286" s="103"/>
      <c r="L286" s="18"/>
      <c r="M286" s="173"/>
    </row>
    <row r="287" spans="1:13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1"/>
      <c r="F287" s="101"/>
      <c r="G287" s="101"/>
      <c r="H287" s="101"/>
      <c r="I287" s="101"/>
      <c r="J287" s="101"/>
      <c r="K287" s="101"/>
      <c r="L287" s="18"/>
      <c r="M287" s="173"/>
    </row>
    <row r="288" spans="1:13" ht="19.899999999999999" customHeight="1" x14ac:dyDescent="0.25">
      <c r="A288" s="8" t="s">
        <v>237</v>
      </c>
      <c r="B288" s="105">
        <v>0</v>
      </c>
      <c r="C288" s="105">
        <v>0</v>
      </c>
      <c r="D288" s="105">
        <v>0</v>
      </c>
      <c r="E288" s="103"/>
      <c r="F288" s="103"/>
      <c r="G288" s="103"/>
      <c r="H288" s="103"/>
      <c r="I288" s="103"/>
      <c r="J288" s="103"/>
      <c r="K288" s="103"/>
      <c r="L288" s="18"/>
      <c r="M288" s="173"/>
    </row>
    <row r="289" spans="1:13" ht="19.899999999999999" customHeight="1" x14ac:dyDescent="0.25">
      <c r="A289" s="6" t="s">
        <v>238</v>
      </c>
      <c r="B289" s="104">
        <v>663.721</v>
      </c>
      <c r="C289" s="104">
        <v>377.911</v>
      </c>
      <c r="D289" s="104">
        <v>174.267</v>
      </c>
      <c r="E289" s="101"/>
      <c r="F289" s="101"/>
      <c r="G289" s="101"/>
      <c r="H289" s="101"/>
      <c r="I289" s="101"/>
      <c r="J289" s="101"/>
      <c r="K289" s="101"/>
      <c r="L289" s="18"/>
      <c r="M289" s="173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8"/>
      <c r="M290" s="173"/>
    </row>
    <row r="291" spans="1:13" ht="19.899999999999999" customHeight="1" x14ac:dyDescent="0.25">
      <c r="A291" s="6" t="s">
        <v>239</v>
      </c>
      <c r="B291" s="104" t="s">
        <v>5404</v>
      </c>
      <c r="C291" s="104" t="s">
        <v>5405</v>
      </c>
      <c r="D291" s="104" t="s">
        <v>5406</v>
      </c>
      <c r="E291" s="101"/>
      <c r="F291" s="101"/>
      <c r="G291" s="101"/>
      <c r="H291" s="101"/>
      <c r="I291" s="101"/>
      <c r="J291" s="101"/>
      <c r="K291" s="101"/>
      <c r="L291" s="18"/>
      <c r="M291" s="173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8"/>
      <c r="M292" s="173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3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73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95" t="s">
        <v>2</v>
      </c>
      <c r="M295" s="173"/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18"/>
      <c r="M296" s="173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18"/>
      <c r="M297" s="173"/>
    </row>
    <row r="298" spans="1:13" ht="19.899999999999999" customHeight="1" x14ac:dyDescent="0.25">
      <c r="A298" s="96" t="s">
        <v>5</v>
      </c>
      <c r="B298" s="97" t="s">
        <v>6</v>
      </c>
      <c r="C298" s="97" t="s">
        <v>6</v>
      </c>
      <c r="D298" s="97" t="s">
        <v>6</v>
      </c>
      <c r="E298" s="97" t="s">
        <v>6</v>
      </c>
      <c r="F298" s="97" t="s">
        <v>6</v>
      </c>
      <c r="G298" s="97" t="s">
        <v>6</v>
      </c>
      <c r="H298" s="97" t="s">
        <v>6</v>
      </c>
      <c r="I298" s="97" t="s">
        <v>6</v>
      </c>
      <c r="J298" s="97" t="s">
        <v>6</v>
      </c>
      <c r="K298" s="97" t="s">
        <v>6</v>
      </c>
      <c r="L298" s="18"/>
      <c r="M298" s="173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8"/>
      <c r="M299" s="173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18"/>
      <c r="M300" s="173"/>
    </row>
    <row r="301" spans="1:13" ht="19.899999999999999" customHeight="1" x14ac:dyDescent="0.25">
      <c r="A301" s="6" t="s">
        <v>242</v>
      </c>
      <c r="B301" s="106">
        <v>622.07500000000005</v>
      </c>
      <c r="C301" s="106">
        <v>431.19799999999998</v>
      </c>
      <c r="D301" s="106">
        <v>353.084</v>
      </c>
      <c r="E301" s="101"/>
      <c r="F301" s="101"/>
      <c r="G301" s="101"/>
      <c r="H301" s="101"/>
      <c r="I301" s="101"/>
      <c r="J301" s="101"/>
      <c r="K301" s="101"/>
      <c r="L301" s="18"/>
      <c r="M301" s="173"/>
    </row>
    <row r="302" spans="1:13" ht="19.899999999999999" customHeight="1" x14ac:dyDescent="0.25">
      <c r="A302" s="8" t="s">
        <v>243</v>
      </c>
      <c r="B302" s="105">
        <v>217.14400000000001</v>
      </c>
      <c r="C302" s="105">
        <v>107.961</v>
      </c>
      <c r="D302" s="105">
        <v>77.156999999999996</v>
      </c>
      <c r="E302" s="103"/>
      <c r="F302" s="103"/>
      <c r="G302" s="103"/>
      <c r="H302" s="103"/>
      <c r="I302" s="103"/>
      <c r="J302" s="103"/>
      <c r="K302" s="103"/>
      <c r="L302" s="18"/>
      <c r="M302" s="173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8"/>
      <c r="M303" s="173"/>
    </row>
    <row r="304" spans="1:13" ht="19.899999999999999" customHeight="1" x14ac:dyDescent="0.25">
      <c r="A304" s="8" t="s">
        <v>244</v>
      </c>
      <c r="B304" s="107">
        <v>839.21900000000005</v>
      </c>
      <c r="C304" s="107">
        <v>539.15899999999999</v>
      </c>
      <c r="D304" s="107">
        <v>430.24099999999999</v>
      </c>
      <c r="E304" s="103"/>
      <c r="F304" s="103"/>
      <c r="G304" s="103"/>
      <c r="H304" s="103"/>
      <c r="I304" s="103"/>
      <c r="J304" s="103"/>
      <c r="K304" s="103"/>
      <c r="L304" s="18"/>
      <c r="M304" s="173"/>
    </row>
    <row r="305" spans="1:13" ht="19.899999999999999" customHeight="1" x14ac:dyDescent="0.25">
      <c r="A305" s="6" t="s">
        <v>245</v>
      </c>
      <c r="B305" s="106">
        <v>4</v>
      </c>
      <c r="C305" s="106">
        <v>3.7</v>
      </c>
      <c r="D305" s="106">
        <v>0</v>
      </c>
      <c r="E305" s="101"/>
      <c r="F305" s="101"/>
      <c r="G305" s="101"/>
      <c r="H305" s="101"/>
      <c r="I305" s="101"/>
      <c r="J305" s="101"/>
      <c r="K305" s="101"/>
      <c r="L305" s="18"/>
      <c r="M305" s="173"/>
    </row>
    <row r="306" spans="1:13" ht="19.899999999999999" customHeight="1" x14ac:dyDescent="0.25">
      <c r="A306" s="8" t="s">
        <v>246</v>
      </c>
      <c r="B306" s="105">
        <v>17.181000000000001</v>
      </c>
      <c r="C306" s="105">
        <v>0</v>
      </c>
      <c r="D306" s="105">
        <v>0</v>
      </c>
      <c r="E306" s="103"/>
      <c r="F306" s="103"/>
      <c r="G306" s="103"/>
      <c r="H306" s="103"/>
      <c r="I306" s="103"/>
      <c r="J306" s="103"/>
      <c r="K306" s="103"/>
      <c r="L306" s="18"/>
      <c r="M306" s="173"/>
    </row>
    <row r="307" spans="1:13" ht="19.899999999999999" customHeight="1" x14ac:dyDescent="0.25">
      <c r="A307" s="6" t="s">
        <v>247</v>
      </c>
      <c r="B307" s="104">
        <v>-71.037999999999997</v>
      </c>
      <c r="C307" s="104">
        <v>11.746</v>
      </c>
      <c r="D307" s="104">
        <v>-89.25</v>
      </c>
      <c r="E307" s="101"/>
      <c r="F307" s="101"/>
      <c r="G307" s="101"/>
      <c r="H307" s="101"/>
      <c r="I307" s="101"/>
      <c r="J307" s="101"/>
      <c r="K307" s="101"/>
      <c r="L307" s="18"/>
      <c r="M307" s="173"/>
    </row>
    <row r="308" spans="1:13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8"/>
      <c r="M308" s="173"/>
    </row>
    <row r="309" spans="1:13" ht="19.899999999999999" customHeight="1" x14ac:dyDescent="0.25">
      <c r="A309" s="6" t="s">
        <v>248</v>
      </c>
      <c r="B309" s="106">
        <v>-6.5439999999999996</v>
      </c>
      <c r="C309" s="106">
        <v>-14.555</v>
      </c>
      <c r="D309" s="106">
        <v>-14.255000000000001</v>
      </c>
      <c r="E309" s="101"/>
      <c r="F309" s="101"/>
      <c r="G309" s="101"/>
      <c r="H309" s="101"/>
      <c r="I309" s="101"/>
      <c r="J309" s="101"/>
      <c r="K309" s="101"/>
      <c r="L309" s="18"/>
      <c r="M309" s="173"/>
    </row>
    <row r="310" spans="1:13" ht="19.899999999999999" customHeight="1" x14ac:dyDescent="0.25">
      <c r="A310" s="8" t="s">
        <v>249</v>
      </c>
      <c r="B310" s="105">
        <v>-112.04900000000001</v>
      </c>
      <c r="C310" s="105">
        <v>-60.201000000000001</v>
      </c>
      <c r="D310" s="105">
        <v>-53.546999999999997</v>
      </c>
      <c r="E310" s="103"/>
      <c r="F310" s="103"/>
      <c r="G310" s="103"/>
      <c r="H310" s="103"/>
      <c r="I310" s="103"/>
      <c r="J310" s="103"/>
      <c r="K310" s="103"/>
      <c r="L310" s="18"/>
      <c r="M310" s="173"/>
    </row>
    <row r="311" spans="1:13" ht="19.899999999999999" customHeight="1" x14ac:dyDescent="0.25">
      <c r="A311" s="6" t="s">
        <v>250</v>
      </c>
      <c r="B311" s="106">
        <v>47.555</v>
      </c>
      <c r="C311" s="106">
        <v>86.501999999999995</v>
      </c>
      <c r="D311" s="106">
        <v>-21.448</v>
      </c>
      <c r="E311" s="101"/>
      <c r="F311" s="101"/>
      <c r="G311" s="101"/>
      <c r="H311" s="101"/>
      <c r="I311" s="101"/>
      <c r="J311" s="101"/>
      <c r="K311" s="101"/>
      <c r="L311" s="18"/>
      <c r="M311" s="173"/>
    </row>
    <row r="312" spans="1:13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3"/>
      <c r="F312" s="103"/>
      <c r="G312" s="103"/>
      <c r="H312" s="103"/>
      <c r="I312" s="103"/>
      <c r="J312" s="103"/>
      <c r="K312" s="103"/>
      <c r="L312" s="18"/>
      <c r="M312" s="173"/>
    </row>
    <row r="313" spans="1:13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8"/>
      <c r="M313" s="173"/>
    </row>
    <row r="314" spans="1:13" ht="19.899999999999999" customHeight="1" x14ac:dyDescent="0.25">
      <c r="A314" s="8" t="s">
        <v>252</v>
      </c>
      <c r="B314" s="107">
        <v>789.36199999999997</v>
      </c>
      <c r="C314" s="107">
        <v>554.60500000000002</v>
      </c>
      <c r="D314" s="107">
        <v>340.99099999999999</v>
      </c>
      <c r="E314" s="103"/>
      <c r="F314" s="103"/>
      <c r="G314" s="103"/>
      <c r="H314" s="103"/>
      <c r="I314" s="103"/>
      <c r="J314" s="103"/>
      <c r="K314" s="103"/>
      <c r="L314" s="18"/>
      <c r="M314" s="173"/>
    </row>
    <row r="315" spans="1:13" ht="19.899999999999999" customHeight="1" x14ac:dyDescent="0.25">
      <c r="A315" s="6" t="s">
        <v>253</v>
      </c>
      <c r="B315" s="106">
        <v>109.438</v>
      </c>
      <c r="C315" s="106">
        <v>41.537999999999997</v>
      </c>
      <c r="D315" s="106">
        <v>8.3379999999999992</v>
      </c>
      <c r="E315" s="101"/>
      <c r="F315" s="101"/>
      <c r="G315" s="101"/>
      <c r="H315" s="101"/>
      <c r="I315" s="101"/>
      <c r="J315" s="101"/>
      <c r="K315" s="101"/>
      <c r="L315" s="18"/>
      <c r="M315" s="173"/>
    </row>
    <row r="316" spans="1:13" ht="19.899999999999999" customHeight="1" x14ac:dyDescent="0.25">
      <c r="A316" s="8" t="s">
        <v>254</v>
      </c>
      <c r="B316" s="105">
        <v>119.509</v>
      </c>
      <c r="C316" s="105">
        <v>36.569000000000003</v>
      </c>
      <c r="D316" s="105">
        <v>80.010999999999996</v>
      </c>
      <c r="E316" s="103"/>
      <c r="F316" s="103"/>
      <c r="G316" s="103"/>
      <c r="H316" s="103"/>
      <c r="I316" s="103"/>
      <c r="J316" s="103"/>
      <c r="K316" s="103"/>
      <c r="L316" s="18"/>
      <c r="M316" s="173"/>
    </row>
    <row r="317" spans="1:13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8"/>
      <c r="M317" s="173"/>
    </row>
    <row r="318" spans="1:13" ht="19.899999999999999" customHeight="1" x14ac:dyDescent="0.25">
      <c r="A318" s="8" t="s">
        <v>255</v>
      </c>
      <c r="B318" s="107">
        <v>560.41499999999996</v>
      </c>
      <c r="C318" s="107">
        <v>476.49799999999999</v>
      </c>
      <c r="D318" s="107">
        <v>252.642</v>
      </c>
      <c r="E318" s="103"/>
      <c r="F318" s="103"/>
      <c r="G318" s="103"/>
      <c r="H318" s="103"/>
      <c r="I318" s="103"/>
      <c r="J318" s="103"/>
      <c r="K318" s="103"/>
      <c r="L318" s="18"/>
      <c r="M318" s="173"/>
    </row>
    <row r="319" spans="1:13" ht="19.899999999999999" customHeight="1" x14ac:dyDescent="0.25">
      <c r="A319" s="6" t="s">
        <v>256</v>
      </c>
      <c r="B319" s="106">
        <v>117.154</v>
      </c>
      <c r="C319" s="106">
        <v>78.506</v>
      </c>
      <c r="D319" s="106">
        <v>0</v>
      </c>
      <c r="E319" s="101"/>
      <c r="F319" s="101"/>
      <c r="G319" s="101"/>
      <c r="H319" s="101"/>
      <c r="I319" s="101"/>
      <c r="J319" s="101"/>
      <c r="K319" s="101"/>
      <c r="L319" s="18"/>
      <c r="M319" s="173"/>
    </row>
    <row r="320" spans="1:13" ht="19.899999999999999" customHeight="1" x14ac:dyDescent="0.25">
      <c r="A320" s="8" t="s">
        <v>257</v>
      </c>
      <c r="B320" s="105">
        <v>0</v>
      </c>
      <c r="C320" s="105">
        <v>0</v>
      </c>
      <c r="D320" s="105">
        <v>144.26900000000001</v>
      </c>
      <c r="E320" s="103"/>
      <c r="F320" s="103"/>
      <c r="G320" s="103"/>
      <c r="H320" s="103"/>
      <c r="I320" s="103"/>
      <c r="J320" s="103"/>
      <c r="K320" s="103"/>
      <c r="L320" s="18"/>
      <c r="M320" s="173"/>
    </row>
    <row r="321" spans="1:13" ht="19.899999999999999" customHeight="1" x14ac:dyDescent="0.25">
      <c r="A321" s="6" t="s">
        <v>258</v>
      </c>
      <c r="B321" s="104">
        <v>443.26100000000002</v>
      </c>
      <c r="C321" s="104">
        <v>397.99200000000002</v>
      </c>
      <c r="D321" s="104">
        <v>108.373</v>
      </c>
      <c r="E321" s="101"/>
      <c r="F321" s="101"/>
      <c r="G321" s="101"/>
      <c r="H321" s="101"/>
      <c r="I321" s="101"/>
      <c r="J321" s="101"/>
      <c r="K321" s="101"/>
      <c r="L321" s="18"/>
      <c r="M321" s="173"/>
    </row>
    <row r="322" spans="1:13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8"/>
      <c r="M322" s="173"/>
    </row>
    <row r="323" spans="1:13" ht="19.899999999999999" customHeight="1" x14ac:dyDescent="0.25">
      <c r="A323" s="6" t="s">
        <v>259</v>
      </c>
      <c r="B323" s="106">
        <v>333.666</v>
      </c>
      <c r="C323" s="106">
        <v>395.34899999999999</v>
      </c>
      <c r="D323" s="106">
        <v>371.40199999999999</v>
      </c>
      <c r="E323" s="101"/>
      <c r="F323" s="101"/>
      <c r="G323" s="101"/>
      <c r="H323" s="101"/>
      <c r="I323" s="101"/>
      <c r="J323" s="101"/>
      <c r="K323" s="101"/>
      <c r="L323" s="18"/>
      <c r="M323" s="173"/>
    </row>
    <row r="324" spans="1:13" ht="19.899999999999999" customHeight="1" x14ac:dyDescent="0.25">
      <c r="A324" s="8" t="s">
        <v>260</v>
      </c>
      <c r="B324" s="105">
        <v>0</v>
      </c>
      <c r="C324" s="105">
        <v>0</v>
      </c>
      <c r="D324" s="105">
        <v>0</v>
      </c>
      <c r="E324" s="103"/>
      <c r="F324" s="103"/>
      <c r="G324" s="103"/>
      <c r="H324" s="103"/>
      <c r="I324" s="103"/>
      <c r="J324" s="103"/>
      <c r="K324" s="103"/>
      <c r="L324" s="18"/>
      <c r="M324" s="173"/>
    </row>
    <row r="325" spans="1:13" ht="19.899999999999999" customHeight="1" x14ac:dyDescent="0.25">
      <c r="A325" s="6" t="s">
        <v>261</v>
      </c>
      <c r="B325" s="106">
        <v>558.13900000000001</v>
      </c>
      <c r="C325" s="106">
        <v>181.339</v>
      </c>
      <c r="D325" s="106">
        <v>0</v>
      </c>
      <c r="E325" s="101"/>
      <c r="F325" s="101"/>
      <c r="G325" s="101"/>
      <c r="H325" s="101"/>
      <c r="I325" s="101"/>
      <c r="J325" s="101"/>
      <c r="K325" s="101"/>
      <c r="L325" s="18"/>
      <c r="M325" s="173"/>
    </row>
    <row r="326" spans="1:13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3"/>
      <c r="F326" s="103"/>
      <c r="G326" s="103"/>
      <c r="H326" s="103"/>
      <c r="I326" s="103"/>
      <c r="J326" s="103"/>
      <c r="K326" s="103"/>
      <c r="L326" s="18"/>
      <c r="M326" s="173"/>
    </row>
    <row r="327" spans="1:13" ht="19.899999999999999" customHeight="1" x14ac:dyDescent="0.25">
      <c r="A327" s="6" t="s">
        <v>263</v>
      </c>
      <c r="B327" s="106">
        <v>22.097999999999999</v>
      </c>
      <c r="C327" s="106">
        <v>75.543000000000006</v>
      </c>
      <c r="D327" s="106">
        <v>2.855</v>
      </c>
      <c r="E327" s="101"/>
      <c r="F327" s="101"/>
      <c r="G327" s="101"/>
      <c r="H327" s="101"/>
      <c r="I327" s="101"/>
      <c r="J327" s="101"/>
      <c r="K327" s="101"/>
      <c r="L327" s="18"/>
      <c r="M327" s="173"/>
    </row>
    <row r="328" spans="1:13" ht="19.899999999999999" customHeight="1" x14ac:dyDescent="0.25">
      <c r="A328" s="8" t="s">
        <v>264</v>
      </c>
      <c r="B328" s="105">
        <v>8.2989999999999995</v>
      </c>
      <c r="C328" s="105">
        <v>0</v>
      </c>
      <c r="D328" s="105">
        <v>0</v>
      </c>
      <c r="E328" s="103"/>
      <c r="F328" s="103"/>
      <c r="G328" s="103"/>
      <c r="H328" s="103"/>
      <c r="I328" s="103"/>
      <c r="J328" s="103"/>
      <c r="K328" s="103"/>
      <c r="L328" s="18"/>
      <c r="M328" s="173"/>
    </row>
    <row r="329" spans="1:13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1"/>
      <c r="F329" s="101"/>
      <c r="G329" s="101"/>
      <c r="H329" s="101"/>
      <c r="I329" s="101"/>
      <c r="J329" s="101"/>
      <c r="K329" s="101"/>
      <c r="L329" s="18"/>
      <c r="M329" s="173"/>
    </row>
    <row r="330" spans="1:13" ht="19.899999999999999" customHeight="1" x14ac:dyDescent="0.25">
      <c r="A330" s="8" t="s">
        <v>266</v>
      </c>
      <c r="B330" s="107">
        <v>-861.40800000000002</v>
      </c>
      <c r="C330" s="107">
        <v>-501.14499999999998</v>
      </c>
      <c r="D330" s="107">
        <v>-368.54700000000003</v>
      </c>
      <c r="E330" s="103"/>
      <c r="F330" s="103"/>
      <c r="G330" s="103"/>
      <c r="H330" s="103"/>
      <c r="I330" s="103"/>
      <c r="J330" s="103"/>
      <c r="K330" s="103"/>
      <c r="L330" s="18"/>
      <c r="M330" s="173"/>
    </row>
    <row r="331" spans="1:13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8"/>
      <c r="M331" s="173"/>
    </row>
    <row r="332" spans="1:13" ht="19.899999999999999" customHeight="1" x14ac:dyDescent="0.25">
      <c r="A332" s="8" t="s">
        <v>267</v>
      </c>
      <c r="B332" s="105">
        <v>-383.43400000000003</v>
      </c>
      <c r="C332" s="105">
        <v>540.27099999999996</v>
      </c>
      <c r="D332" s="105">
        <v>-531.423</v>
      </c>
      <c r="E332" s="103"/>
      <c r="F332" s="103"/>
      <c r="G332" s="103"/>
      <c r="H332" s="103"/>
      <c r="I332" s="103"/>
      <c r="J332" s="103"/>
      <c r="K332" s="103"/>
      <c r="L332" s="18"/>
      <c r="M332" s="173"/>
    </row>
    <row r="333" spans="1:13" ht="19.899999999999999" customHeight="1" x14ac:dyDescent="0.25">
      <c r="A333" s="6" t="s">
        <v>268</v>
      </c>
      <c r="B333" s="106">
        <v>249.03800000000001</v>
      </c>
      <c r="C333" s="106">
        <v>-38.526000000000003</v>
      </c>
      <c r="D333" s="106" t="s">
        <v>5447</v>
      </c>
      <c r="E333" s="101"/>
      <c r="F333" s="101"/>
      <c r="G333" s="101"/>
      <c r="H333" s="101"/>
      <c r="I333" s="101"/>
      <c r="J333" s="101"/>
      <c r="K333" s="101"/>
      <c r="L333" s="18"/>
      <c r="M333" s="173"/>
    </row>
    <row r="334" spans="1:13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3"/>
      <c r="F334" s="103"/>
      <c r="G334" s="103"/>
      <c r="H334" s="103"/>
      <c r="I334" s="103"/>
      <c r="J334" s="103"/>
      <c r="K334" s="103"/>
      <c r="L334" s="18"/>
      <c r="M334" s="173"/>
    </row>
    <row r="335" spans="1:13" ht="19.899999999999999" customHeight="1" x14ac:dyDescent="0.25">
      <c r="A335" s="6" t="s">
        <v>270</v>
      </c>
      <c r="B335" s="106">
        <v>0</v>
      </c>
      <c r="C335" s="106">
        <v>0</v>
      </c>
      <c r="D335" s="106">
        <v>0</v>
      </c>
      <c r="E335" s="101"/>
      <c r="F335" s="101"/>
      <c r="G335" s="101"/>
      <c r="H335" s="101"/>
      <c r="I335" s="101"/>
      <c r="J335" s="101"/>
      <c r="K335" s="101"/>
      <c r="L335" s="18"/>
      <c r="M335" s="173"/>
    </row>
    <row r="336" spans="1:13" ht="19.899999999999999" customHeight="1" x14ac:dyDescent="0.25">
      <c r="A336" s="8" t="s">
        <v>271</v>
      </c>
      <c r="B336" s="107">
        <v>-134.39599999999999</v>
      </c>
      <c r="C336" s="107">
        <v>501.745</v>
      </c>
      <c r="D336" s="107">
        <v>488.83100000000002</v>
      </c>
      <c r="E336" s="103"/>
      <c r="F336" s="103"/>
      <c r="G336" s="103"/>
      <c r="H336" s="103"/>
      <c r="I336" s="103"/>
      <c r="J336" s="103"/>
      <c r="K336" s="103"/>
      <c r="L336" s="18"/>
      <c r="M336" s="173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8"/>
      <c r="M337" s="173"/>
    </row>
    <row r="338" spans="1:13" ht="19.899999999999999" customHeight="1" x14ac:dyDescent="0.25">
      <c r="A338" s="8" t="s">
        <v>272</v>
      </c>
      <c r="B338" s="107">
        <v>-552.54300000000001</v>
      </c>
      <c r="C338" s="107">
        <v>398.59199999999998</v>
      </c>
      <c r="D338" s="107">
        <v>228.65700000000001</v>
      </c>
      <c r="E338" s="103"/>
      <c r="F338" s="103"/>
      <c r="G338" s="103"/>
      <c r="H338" s="103"/>
      <c r="I338" s="103"/>
      <c r="J338" s="103"/>
      <c r="K338" s="103"/>
      <c r="L338" s="18"/>
      <c r="M338" s="173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8"/>
      <c r="M339" s="173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8"/>
      <c r="M340" s="173"/>
    </row>
    <row r="341" spans="1:13" ht="19.899999999999999" customHeight="1" x14ac:dyDescent="0.25">
      <c r="A341" s="6" t="s">
        <v>273</v>
      </c>
      <c r="B341" s="106">
        <v>903</v>
      </c>
      <c r="C341" s="106">
        <v>941</v>
      </c>
      <c r="D341" s="106">
        <v>0</v>
      </c>
      <c r="E341" s="101"/>
      <c r="F341" s="101"/>
      <c r="G341" s="101"/>
      <c r="H341" s="101"/>
      <c r="I341" s="101"/>
      <c r="J341" s="101"/>
      <c r="K341" s="101"/>
      <c r="L341" s="18"/>
      <c r="M341" s="173"/>
    </row>
    <row r="342" spans="1:13" ht="19.899999999999999" customHeight="1" x14ac:dyDescent="0.25">
      <c r="A342" s="8" t="s">
        <v>274</v>
      </c>
      <c r="B342" s="105">
        <v>30</v>
      </c>
      <c r="C342" s="105">
        <v>38.924999999999997</v>
      </c>
      <c r="D342" s="105">
        <v>1.526</v>
      </c>
      <c r="E342" s="103"/>
      <c r="F342" s="103"/>
      <c r="G342" s="103"/>
      <c r="H342" s="103"/>
      <c r="I342" s="103"/>
      <c r="J342" s="103"/>
      <c r="K342" s="103"/>
      <c r="L342" s="18"/>
      <c r="M342" s="173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1"/>
      <c r="F343" s="101"/>
      <c r="G343" s="101"/>
      <c r="H343" s="101"/>
      <c r="I343" s="101"/>
      <c r="J343" s="101"/>
      <c r="K343" s="101"/>
      <c r="L343" s="18"/>
      <c r="M343" s="173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3"/>
      <c r="F344" s="103"/>
      <c r="G344" s="103"/>
      <c r="H344" s="103"/>
      <c r="I344" s="103"/>
      <c r="J344" s="103"/>
      <c r="K344" s="103"/>
      <c r="L344" s="18"/>
      <c r="M344" s="173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1"/>
      <c r="F345" s="101"/>
      <c r="G345" s="101"/>
      <c r="H345" s="101"/>
      <c r="I345" s="101"/>
      <c r="J345" s="101"/>
      <c r="K345" s="101"/>
      <c r="L345" s="18"/>
      <c r="M345" s="173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8"/>
      <c r="M346" s="173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3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73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95" t="s">
        <v>2</v>
      </c>
      <c r="M349" s="173"/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18"/>
      <c r="M350" s="173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18"/>
      <c r="M351" s="173"/>
    </row>
    <row r="352" spans="1:13" ht="19.899999999999999" customHeight="1" x14ac:dyDescent="0.25">
      <c r="A352" s="96" t="s">
        <v>5</v>
      </c>
      <c r="B352" s="97" t="s">
        <v>6</v>
      </c>
      <c r="C352" s="97" t="s">
        <v>6</v>
      </c>
      <c r="D352" s="97" t="s">
        <v>6</v>
      </c>
      <c r="E352" s="97" t="s">
        <v>6</v>
      </c>
      <c r="F352" s="97" t="s">
        <v>6</v>
      </c>
      <c r="G352" s="97" t="s">
        <v>6</v>
      </c>
      <c r="H352" s="97" t="s">
        <v>6</v>
      </c>
      <c r="I352" s="97" t="s">
        <v>6</v>
      </c>
      <c r="J352" s="97" t="s">
        <v>6</v>
      </c>
      <c r="K352" s="97" t="s">
        <v>6</v>
      </c>
      <c r="L352" s="18"/>
      <c r="M352" s="173"/>
    </row>
    <row r="353" spans="1:13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8"/>
      <c r="M353" s="173"/>
    </row>
    <row r="354" spans="1:13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18"/>
      <c r="M354" s="173"/>
    </row>
    <row r="355" spans="1:13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1"/>
      <c r="F355" s="101"/>
      <c r="G355" s="101"/>
      <c r="H355" s="101"/>
      <c r="I355" s="101"/>
      <c r="J355" s="101"/>
      <c r="K355" s="101"/>
      <c r="L355" s="18"/>
      <c r="M355" s="173"/>
    </row>
    <row r="356" spans="1:13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3"/>
      <c r="F356" s="103"/>
      <c r="G356" s="103"/>
      <c r="H356" s="103"/>
      <c r="I356" s="103"/>
      <c r="J356" s="103"/>
      <c r="K356" s="103"/>
      <c r="L356" s="18"/>
      <c r="M356" s="173"/>
    </row>
    <row r="357" spans="1:13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1"/>
      <c r="F357" s="101"/>
      <c r="G357" s="101"/>
      <c r="H357" s="101"/>
      <c r="I357" s="101"/>
      <c r="J357" s="101"/>
      <c r="K357" s="101"/>
      <c r="L357" s="18"/>
      <c r="M357" s="173"/>
    </row>
    <row r="358" spans="1:13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3"/>
      <c r="F358" s="103"/>
      <c r="G358" s="103"/>
      <c r="H358" s="103"/>
      <c r="I358" s="103"/>
      <c r="J358" s="103"/>
      <c r="K358" s="103"/>
      <c r="L358" s="18"/>
      <c r="M358" s="173"/>
    </row>
    <row r="359" spans="1:13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8"/>
      <c r="M359" s="173"/>
    </row>
    <row r="360" spans="1:13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3"/>
      <c r="F360" s="103"/>
      <c r="G360" s="103"/>
      <c r="H360" s="103"/>
      <c r="I360" s="103"/>
      <c r="J360" s="103"/>
      <c r="K360" s="103"/>
      <c r="L360" s="18"/>
      <c r="M360" s="173"/>
    </row>
    <row r="361" spans="1:13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8"/>
      <c r="M361" s="173"/>
    </row>
    <row r="362" spans="1:13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3"/>
      <c r="F362" s="103"/>
      <c r="G362" s="103"/>
      <c r="H362" s="103"/>
      <c r="I362" s="103"/>
      <c r="J362" s="103"/>
      <c r="K362" s="103"/>
      <c r="L362" s="18"/>
      <c r="M362" s="173"/>
    </row>
    <row r="363" spans="1:13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1"/>
      <c r="F363" s="101"/>
      <c r="G363" s="101"/>
      <c r="H363" s="101"/>
      <c r="I363" s="101"/>
      <c r="J363" s="101"/>
      <c r="K363" s="101"/>
      <c r="L363" s="18"/>
      <c r="M363" s="173"/>
    </row>
    <row r="364" spans="1:13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3"/>
      <c r="F364" s="103"/>
      <c r="G364" s="103"/>
      <c r="H364" s="103"/>
      <c r="I364" s="103"/>
      <c r="J364" s="103"/>
      <c r="K364" s="103"/>
      <c r="L364" s="18"/>
      <c r="M364" s="173"/>
    </row>
    <row r="365" spans="1:13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1"/>
      <c r="F365" s="101"/>
      <c r="G365" s="101"/>
      <c r="H365" s="101"/>
      <c r="I365" s="101"/>
      <c r="J365" s="101"/>
      <c r="K365" s="101"/>
      <c r="L365" s="18"/>
      <c r="M365" s="173"/>
    </row>
    <row r="366" spans="1:13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3"/>
      <c r="F366" s="103"/>
      <c r="G366" s="103"/>
      <c r="H366" s="103"/>
      <c r="I366" s="103"/>
      <c r="J366" s="103"/>
      <c r="K366" s="103"/>
      <c r="L366" s="18"/>
      <c r="M366" s="173"/>
    </row>
    <row r="367" spans="1:13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1"/>
      <c r="F367" s="101"/>
      <c r="G367" s="101"/>
      <c r="H367" s="101"/>
      <c r="I367" s="101"/>
      <c r="J367" s="101"/>
      <c r="K367" s="101"/>
      <c r="L367" s="18"/>
      <c r="M367" s="173"/>
    </row>
    <row r="368" spans="1:13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3"/>
      <c r="F368" s="103"/>
      <c r="G368" s="103"/>
      <c r="H368" s="103"/>
      <c r="I368" s="103"/>
      <c r="J368" s="103"/>
      <c r="K368" s="103"/>
      <c r="L368" s="18"/>
      <c r="M368" s="173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1"/>
      <c r="F369" s="101"/>
      <c r="G369" s="101"/>
      <c r="H369" s="101"/>
      <c r="I369" s="101"/>
      <c r="J369" s="101"/>
      <c r="K369" s="101"/>
      <c r="L369" s="18"/>
      <c r="M369" s="173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3"/>
      <c r="F370" s="103"/>
      <c r="G370" s="103"/>
      <c r="H370" s="103"/>
      <c r="I370" s="103"/>
      <c r="J370" s="103"/>
      <c r="K370" s="103"/>
      <c r="L370" s="18"/>
      <c r="M370" s="173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1"/>
      <c r="F371" s="101"/>
      <c r="G371" s="101"/>
      <c r="H371" s="101"/>
      <c r="I371" s="101"/>
      <c r="J371" s="101"/>
      <c r="K371" s="101"/>
      <c r="L371" s="18"/>
      <c r="M371" s="173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8"/>
      <c r="M372" s="173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1"/>
      <c r="F373" s="101"/>
      <c r="G373" s="101"/>
      <c r="H373" s="101"/>
      <c r="I373" s="101"/>
      <c r="J373" s="101"/>
      <c r="K373" s="101"/>
      <c r="L373" s="18"/>
      <c r="M373" s="173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8"/>
      <c r="M374" s="173"/>
    </row>
    <row r="375" spans="1:13" ht="19.899999999999999" customHeight="1" x14ac:dyDescent="0.25">
      <c r="A375" s="6" t="s">
        <v>296</v>
      </c>
      <c r="B375" s="106">
        <v>3.972</v>
      </c>
      <c r="C375" s="106">
        <v>9.3480000000000008</v>
      </c>
      <c r="D375" s="106">
        <v>8.42</v>
      </c>
      <c r="E375" s="101"/>
      <c r="F375" s="101"/>
      <c r="G375" s="101"/>
      <c r="H375" s="101"/>
      <c r="I375" s="101"/>
      <c r="J375" s="101"/>
      <c r="K375" s="101"/>
      <c r="L375" s="18"/>
      <c r="M375" s="173"/>
    </row>
    <row r="376" spans="1:13" ht="19.899999999999999" customHeight="1" x14ac:dyDescent="0.25">
      <c r="A376" s="8" t="s">
        <v>297</v>
      </c>
      <c r="B376" s="105">
        <v>6.077</v>
      </c>
      <c r="C376" s="105">
        <v>14.214</v>
      </c>
      <c r="D376" s="105">
        <v>9.1080000000000005</v>
      </c>
      <c r="E376" s="103"/>
      <c r="F376" s="103"/>
      <c r="G376" s="103"/>
      <c r="H376" s="103"/>
      <c r="I376" s="103"/>
      <c r="J376" s="103"/>
      <c r="K376" s="103"/>
      <c r="L376" s="18"/>
      <c r="M376" s="173"/>
    </row>
    <row r="377" spans="1:13" ht="19.899999999999999" customHeight="1" x14ac:dyDescent="0.25">
      <c r="A377" s="6" t="s">
        <v>298</v>
      </c>
      <c r="B377" s="106">
        <v>4</v>
      </c>
      <c r="C377" s="106">
        <v>3.7</v>
      </c>
      <c r="D377" s="106">
        <v>0</v>
      </c>
      <c r="E377" s="101"/>
      <c r="F377" s="101"/>
      <c r="G377" s="101"/>
      <c r="H377" s="101"/>
      <c r="I377" s="101"/>
      <c r="J377" s="101"/>
      <c r="K377" s="101"/>
      <c r="L377" s="18"/>
      <c r="M377" s="173"/>
    </row>
    <row r="378" spans="1:13" ht="19.899999999999999" customHeight="1" x14ac:dyDescent="0.25">
      <c r="A378" s="8" t="s">
        <v>299</v>
      </c>
      <c r="B378" s="105">
        <v>17.413</v>
      </c>
      <c r="C378" s="105">
        <v>42.424999999999997</v>
      </c>
      <c r="D378" s="105">
        <v>17.206</v>
      </c>
      <c r="E378" s="103"/>
      <c r="F378" s="103"/>
      <c r="G378" s="103"/>
      <c r="H378" s="103"/>
      <c r="I378" s="103"/>
      <c r="J378" s="103"/>
      <c r="K378" s="103"/>
      <c r="L378" s="18"/>
      <c r="M378" s="173"/>
    </row>
    <row r="379" spans="1:13" ht="19.899999999999999" customHeight="1" x14ac:dyDescent="0.25">
      <c r="A379" s="6" t="s">
        <v>300</v>
      </c>
      <c r="B379" s="106">
        <v>15.901999999999999</v>
      </c>
      <c r="C379" s="106">
        <v>84.096999999999994</v>
      </c>
      <c r="D379" s="106">
        <v>5.4409999999999998</v>
      </c>
      <c r="E379" s="101"/>
      <c r="F379" s="101"/>
      <c r="G379" s="101"/>
      <c r="H379" s="101"/>
      <c r="I379" s="101"/>
      <c r="J379" s="101"/>
      <c r="K379" s="101"/>
      <c r="L379" s="18"/>
      <c r="M379" s="173"/>
    </row>
    <row r="380" spans="1:13" ht="19.899999999999999" customHeight="1" x14ac:dyDescent="0.25">
      <c r="A380" s="8" t="s">
        <v>301</v>
      </c>
      <c r="B380" s="105">
        <v>4.3600000000000003</v>
      </c>
      <c r="C380" s="105">
        <v>4.04</v>
      </c>
      <c r="D380" s="105">
        <v>2.355</v>
      </c>
      <c r="E380" s="103"/>
      <c r="F380" s="103"/>
      <c r="G380" s="103"/>
      <c r="H380" s="103"/>
      <c r="I380" s="103"/>
      <c r="J380" s="103"/>
      <c r="K380" s="103"/>
      <c r="L380" s="18"/>
      <c r="M380" s="173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8"/>
      <c r="M381" s="173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3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73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95" t="s">
        <v>2</v>
      </c>
      <c r="M384" s="173"/>
    </row>
    <row r="385" spans="1:13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18"/>
      <c r="M385" s="173"/>
    </row>
    <row r="386" spans="1:13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18"/>
      <c r="M386" s="173"/>
    </row>
    <row r="387" spans="1:13" ht="19.899999999999999" customHeight="1" x14ac:dyDescent="0.25">
      <c r="A387" s="96" t="s">
        <v>5</v>
      </c>
      <c r="B387" s="97" t="s">
        <v>6</v>
      </c>
      <c r="C387" s="97" t="s">
        <v>6</v>
      </c>
      <c r="D387" s="97" t="s">
        <v>6</v>
      </c>
      <c r="E387" s="97" t="s">
        <v>6</v>
      </c>
      <c r="F387" s="97" t="s">
        <v>6</v>
      </c>
      <c r="G387" s="97" t="s">
        <v>6</v>
      </c>
      <c r="H387" s="97" t="s">
        <v>6</v>
      </c>
      <c r="I387" s="97" t="s">
        <v>6</v>
      </c>
      <c r="J387" s="97" t="s">
        <v>6</v>
      </c>
      <c r="K387" s="97" t="s">
        <v>6</v>
      </c>
      <c r="L387" s="18"/>
      <c r="M387" s="173"/>
    </row>
    <row r="388" spans="1:13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8"/>
      <c r="M388" s="173"/>
    </row>
    <row r="389" spans="1:13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18"/>
      <c r="M389" s="173"/>
    </row>
    <row r="390" spans="1:13" ht="19.899999999999999" customHeight="1" x14ac:dyDescent="0.25">
      <c r="A390" s="6" t="s">
        <v>304</v>
      </c>
      <c r="B390" s="106">
        <v>277.22500000000002</v>
      </c>
      <c r="C390" s="106">
        <v>257.18</v>
      </c>
      <c r="D390" s="106">
        <v>239.97399999999999</v>
      </c>
      <c r="E390" s="101"/>
      <c r="F390" s="101"/>
      <c r="G390" s="101"/>
      <c r="H390" s="101"/>
      <c r="I390" s="101"/>
      <c r="J390" s="101"/>
      <c r="K390" s="101"/>
      <c r="L390" s="18"/>
      <c r="M390" s="173"/>
    </row>
    <row r="391" spans="1:13" ht="19.899999999999999" customHeight="1" x14ac:dyDescent="0.25">
      <c r="A391" s="8" t="s">
        <v>305</v>
      </c>
      <c r="B391" s="105">
        <v>277.22500000000002</v>
      </c>
      <c r="C391" s="105">
        <v>257.18</v>
      </c>
      <c r="D391" s="105">
        <v>239.97399999999999</v>
      </c>
      <c r="E391" s="103"/>
      <c r="F391" s="103"/>
      <c r="G391" s="103"/>
      <c r="H391" s="103"/>
      <c r="I391" s="103"/>
      <c r="J391" s="103"/>
      <c r="K391" s="103"/>
      <c r="L391" s="18"/>
      <c r="M391" s="173"/>
    </row>
    <row r="392" spans="1:13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1"/>
      <c r="F392" s="101"/>
      <c r="G392" s="101"/>
      <c r="H392" s="101"/>
      <c r="I392" s="101"/>
      <c r="J392" s="101"/>
      <c r="K392" s="101"/>
      <c r="L392" s="18"/>
      <c r="M392" s="173"/>
    </row>
    <row r="393" spans="1:13" ht="19.899999999999999" customHeight="1" x14ac:dyDescent="0.25">
      <c r="A393" s="8" t="s">
        <v>307</v>
      </c>
      <c r="B393" s="105">
        <v>12</v>
      </c>
      <c r="C393" s="105">
        <v>12</v>
      </c>
      <c r="D393" s="105">
        <v>12</v>
      </c>
      <c r="E393" s="103"/>
      <c r="F393" s="103"/>
      <c r="G393" s="103"/>
      <c r="H393" s="103"/>
      <c r="I393" s="103"/>
      <c r="J393" s="103"/>
      <c r="K393" s="103"/>
      <c r="L393" s="18"/>
      <c r="M393" s="173"/>
    </row>
    <row r="394" spans="1:13" ht="19.899999999999999" customHeight="1" x14ac:dyDescent="0.25">
      <c r="A394" s="6" t="s">
        <v>308</v>
      </c>
      <c r="B394" s="106">
        <v>265.08600000000001</v>
      </c>
      <c r="C394" s="106">
        <v>308.74599999999998</v>
      </c>
      <c r="D394" s="106">
        <v>160.655</v>
      </c>
      <c r="E394" s="101"/>
      <c r="F394" s="101"/>
      <c r="G394" s="101"/>
      <c r="H394" s="101"/>
      <c r="I394" s="101"/>
      <c r="J394" s="101"/>
      <c r="K394" s="101"/>
      <c r="L394" s="18"/>
      <c r="M394" s="173"/>
    </row>
    <row r="395" spans="1:13" ht="19.899999999999999" customHeight="1" x14ac:dyDescent="0.25">
      <c r="A395" s="8" t="s">
        <v>309</v>
      </c>
      <c r="B395" s="105">
        <v>23.341000000000001</v>
      </c>
      <c r="C395" s="105">
        <v>21.902999999999999</v>
      </c>
      <c r="D395" s="105">
        <v>19.518999999999998</v>
      </c>
      <c r="E395" s="103"/>
      <c r="F395" s="103"/>
      <c r="G395" s="103"/>
      <c r="H395" s="103"/>
      <c r="I395" s="103"/>
      <c r="J395" s="103"/>
      <c r="K395" s="103"/>
      <c r="L395" s="18"/>
      <c r="M395" s="173"/>
    </row>
    <row r="396" spans="1:13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1"/>
      <c r="F396" s="101"/>
      <c r="G396" s="101"/>
      <c r="H396" s="101"/>
      <c r="I396" s="101"/>
      <c r="J396" s="101"/>
      <c r="K396" s="101"/>
      <c r="L396" s="18"/>
      <c r="M396" s="173"/>
    </row>
    <row r="397" spans="1:13" ht="19.899999999999999" customHeight="1" x14ac:dyDescent="0.25">
      <c r="A397" s="8" t="s">
        <v>311</v>
      </c>
      <c r="B397" s="105">
        <v>5.7869999999999999</v>
      </c>
      <c r="C397" s="105">
        <v>5.5439999999999996</v>
      </c>
      <c r="D397" s="105">
        <v>6.1310000000000002</v>
      </c>
      <c r="E397" s="103"/>
      <c r="F397" s="103"/>
      <c r="G397" s="103"/>
      <c r="H397" s="103"/>
      <c r="I397" s="103"/>
      <c r="J397" s="103"/>
      <c r="K397" s="103"/>
      <c r="L397" s="18"/>
      <c r="M397" s="173"/>
    </row>
    <row r="398" spans="1:13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1"/>
      <c r="F398" s="101"/>
      <c r="G398" s="101"/>
      <c r="H398" s="101"/>
      <c r="I398" s="101"/>
      <c r="J398" s="101"/>
      <c r="K398" s="101"/>
      <c r="L398" s="18"/>
      <c r="M398" s="173"/>
    </row>
    <row r="399" spans="1:13" ht="19.899999999999999" customHeight="1" x14ac:dyDescent="0.25">
      <c r="A399" s="8" t="s">
        <v>313</v>
      </c>
      <c r="B399" s="105">
        <v>15.901999999999999</v>
      </c>
      <c r="C399" s="105">
        <v>84.096999999999994</v>
      </c>
      <c r="D399" s="105">
        <v>5.4409999999999998</v>
      </c>
      <c r="E399" s="103"/>
      <c r="F399" s="103"/>
      <c r="G399" s="103"/>
      <c r="H399" s="103"/>
      <c r="I399" s="103"/>
      <c r="J399" s="103"/>
      <c r="K399" s="103"/>
      <c r="L399" s="18"/>
      <c r="M399" s="173"/>
    </row>
    <row r="400" spans="1:13" ht="19.899999999999999" customHeight="1" x14ac:dyDescent="0.25">
      <c r="A400" s="6" t="s">
        <v>314</v>
      </c>
      <c r="B400" s="106">
        <v>217.14400000000001</v>
      </c>
      <c r="C400" s="106">
        <v>107.961</v>
      </c>
      <c r="D400" s="106">
        <v>77.156999999999996</v>
      </c>
      <c r="E400" s="101"/>
      <c r="F400" s="101"/>
      <c r="G400" s="101"/>
      <c r="H400" s="101"/>
      <c r="I400" s="101"/>
      <c r="J400" s="101"/>
      <c r="K400" s="101"/>
      <c r="L400" s="18"/>
      <c r="M400" s="173"/>
    </row>
    <row r="401" spans="1:13" ht="19.899999999999999" customHeight="1" x14ac:dyDescent="0.25">
      <c r="A401" s="8" t="s">
        <v>315</v>
      </c>
      <c r="B401" s="105">
        <v>4.3600000000000003</v>
      </c>
      <c r="C401" s="105">
        <v>4.04</v>
      </c>
      <c r="D401" s="105">
        <v>2.355</v>
      </c>
      <c r="E401" s="103"/>
      <c r="F401" s="103"/>
      <c r="G401" s="103"/>
      <c r="H401" s="103"/>
      <c r="I401" s="103"/>
      <c r="J401" s="103"/>
      <c r="K401" s="103"/>
      <c r="L401" s="18"/>
      <c r="M401" s="173"/>
    </row>
    <row r="402" spans="1:13" ht="19.899999999999999" customHeight="1" x14ac:dyDescent="0.25">
      <c r="A402" s="6" t="s">
        <v>316</v>
      </c>
      <c r="B402" s="106">
        <v>110</v>
      </c>
      <c r="C402" s="106">
        <v>110</v>
      </c>
      <c r="D402" s="106">
        <v>55</v>
      </c>
      <c r="E402" s="101"/>
      <c r="F402" s="101"/>
      <c r="G402" s="101"/>
      <c r="H402" s="101"/>
      <c r="I402" s="101"/>
      <c r="J402" s="101"/>
      <c r="K402" s="101"/>
      <c r="L402" s="18"/>
      <c r="M402" s="173"/>
    </row>
    <row r="403" spans="1:13" ht="19.899999999999999" customHeight="1" x14ac:dyDescent="0.25">
      <c r="A403" s="8" t="s">
        <v>317</v>
      </c>
      <c r="B403" s="105">
        <v>48.073</v>
      </c>
      <c r="C403" s="105">
        <v>25.599</v>
      </c>
      <c r="D403" s="105">
        <v>36.517000000000003</v>
      </c>
      <c r="E403" s="103"/>
      <c r="F403" s="103"/>
      <c r="G403" s="103"/>
      <c r="H403" s="103"/>
      <c r="I403" s="103"/>
      <c r="J403" s="103"/>
      <c r="K403" s="103"/>
      <c r="L403" s="18"/>
      <c r="M403" s="173"/>
    </row>
    <row r="404" spans="1:13" ht="19.899999999999999" customHeight="1" x14ac:dyDescent="0.25">
      <c r="A404" s="6" t="s">
        <v>318</v>
      </c>
      <c r="B404" s="106">
        <v>416.13499999999999</v>
      </c>
      <c r="C404" s="106">
        <v>247.17</v>
      </c>
      <c r="D404" s="106">
        <v>174.697</v>
      </c>
      <c r="E404" s="101"/>
      <c r="F404" s="101"/>
      <c r="G404" s="101"/>
      <c r="H404" s="101"/>
      <c r="I404" s="101"/>
      <c r="J404" s="101"/>
      <c r="K404" s="101"/>
      <c r="L404" s="18"/>
      <c r="M404" s="173"/>
    </row>
    <row r="405" spans="1:13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3"/>
      <c r="F405" s="103"/>
      <c r="G405" s="103"/>
      <c r="H405" s="103"/>
      <c r="I405" s="103"/>
      <c r="J405" s="103"/>
      <c r="K405" s="103"/>
      <c r="L405" s="18"/>
      <c r="M405" s="173"/>
    </row>
    <row r="406" spans="1:13" ht="19.899999999999999" customHeight="1" x14ac:dyDescent="0.25">
      <c r="A406" s="6" t="s">
        <v>320</v>
      </c>
      <c r="B406" s="106">
        <v>83.194999999999993</v>
      </c>
      <c r="C406" s="106">
        <v>78.938999999999993</v>
      </c>
      <c r="D406" s="106">
        <v>56.453000000000003</v>
      </c>
      <c r="E406" s="101"/>
      <c r="F406" s="101"/>
      <c r="G406" s="101"/>
      <c r="H406" s="101"/>
      <c r="I406" s="101"/>
      <c r="J406" s="101"/>
      <c r="K406" s="101"/>
      <c r="L406" s="18"/>
      <c r="M406" s="173"/>
    </row>
    <row r="407" spans="1:13" ht="19.899999999999999" customHeight="1" x14ac:dyDescent="0.25">
      <c r="A407" s="8" t="s">
        <v>321</v>
      </c>
      <c r="B407" s="105">
        <v>34.759</v>
      </c>
      <c r="C407" s="105">
        <v>44.762999999999998</v>
      </c>
      <c r="D407" s="105">
        <v>36.334000000000003</v>
      </c>
      <c r="E407" s="103"/>
      <c r="F407" s="103"/>
      <c r="G407" s="103"/>
      <c r="H407" s="103"/>
      <c r="I407" s="103"/>
      <c r="J407" s="103"/>
      <c r="K407" s="103"/>
      <c r="L407" s="18"/>
      <c r="M407" s="173"/>
    </row>
    <row r="408" spans="1:13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1"/>
      <c r="F408" s="101"/>
      <c r="G408" s="101"/>
      <c r="H408" s="101"/>
      <c r="I408" s="101"/>
      <c r="J408" s="101"/>
      <c r="K408" s="101"/>
      <c r="L408" s="18"/>
      <c r="M408" s="173"/>
    </row>
    <row r="409" spans="1:13" ht="19.899999999999999" customHeight="1" x14ac:dyDescent="0.25">
      <c r="A409" s="8" t="s">
        <v>323</v>
      </c>
      <c r="B409" s="105" t="s">
        <v>5431</v>
      </c>
      <c r="C409" s="105" t="s">
        <v>5432</v>
      </c>
      <c r="D409" s="105" t="s">
        <v>5433</v>
      </c>
      <c r="E409" s="103"/>
      <c r="F409" s="103"/>
      <c r="G409" s="103"/>
      <c r="H409" s="103"/>
      <c r="I409" s="103"/>
      <c r="J409" s="103"/>
      <c r="K409" s="103"/>
      <c r="L409" s="18"/>
      <c r="M409" s="173"/>
    </row>
    <row r="410" spans="1:13" ht="19.899999999999999" customHeight="1" x14ac:dyDescent="0.25">
      <c r="A410" s="6" t="s">
        <v>324</v>
      </c>
      <c r="B410" s="106">
        <v>8</v>
      </c>
      <c r="C410" s="106">
        <v>8</v>
      </c>
      <c r="D410" s="106">
        <v>8</v>
      </c>
      <c r="E410" s="101"/>
      <c r="F410" s="101"/>
      <c r="G410" s="101"/>
      <c r="H410" s="101"/>
      <c r="I410" s="101"/>
      <c r="J410" s="101"/>
      <c r="K410" s="101"/>
      <c r="L410" s="18"/>
      <c r="M410" s="173"/>
    </row>
    <row r="411" spans="1:13" ht="19.899999999999999" customHeight="1" x14ac:dyDescent="0.25">
      <c r="A411" s="8" t="s">
        <v>325</v>
      </c>
      <c r="B411" s="105">
        <v>1.375</v>
      </c>
      <c r="C411" s="105">
        <v>1.3</v>
      </c>
      <c r="D411" s="105">
        <v>1.3120000000000001</v>
      </c>
      <c r="E411" s="103"/>
      <c r="F411" s="103"/>
      <c r="G411" s="103"/>
      <c r="H411" s="103"/>
      <c r="I411" s="103"/>
      <c r="J411" s="103"/>
      <c r="K411" s="103"/>
      <c r="L411" s="18"/>
      <c r="M411" s="173"/>
    </row>
    <row r="412" spans="1:13" ht="19.899999999999999" customHeight="1" x14ac:dyDescent="0.25">
      <c r="A412" s="6" t="s">
        <v>326</v>
      </c>
      <c r="B412" s="106">
        <v>1.464</v>
      </c>
      <c r="C412" s="106">
        <v>1.391</v>
      </c>
      <c r="D412" s="106">
        <v>1.2350000000000001</v>
      </c>
      <c r="E412" s="101"/>
      <c r="F412" s="101"/>
      <c r="G412" s="101"/>
      <c r="H412" s="101"/>
      <c r="I412" s="101"/>
      <c r="J412" s="101"/>
      <c r="K412" s="101"/>
      <c r="L412" s="18"/>
      <c r="M412" s="173"/>
    </row>
    <row r="413" spans="1:13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3"/>
      <c r="F413" s="103"/>
      <c r="G413" s="103"/>
      <c r="H413" s="103"/>
      <c r="I413" s="103"/>
      <c r="J413" s="103"/>
      <c r="K413" s="103"/>
      <c r="L413" s="18"/>
      <c r="M413" s="173"/>
    </row>
    <row r="414" spans="1:13" ht="19.899999999999999" customHeight="1" x14ac:dyDescent="0.25">
      <c r="A414" s="6" t="s">
        <v>328</v>
      </c>
      <c r="B414" s="106">
        <v>431.18799999999999</v>
      </c>
      <c r="C414" s="106">
        <v>317.8</v>
      </c>
      <c r="D414" s="106">
        <v>219.196</v>
      </c>
      <c r="E414" s="101"/>
      <c r="F414" s="101"/>
      <c r="G414" s="101"/>
      <c r="H414" s="101"/>
      <c r="I414" s="101"/>
      <c r="J414" s="101"/>
      <c r="K414" s="101"/>
      <c r="L414" s="18"/>
      <c r="M414" s="173"/>
    </row>
    <row r="415" spans="1:13" ht="19.899999999999999" customHeight="1" x14ac:dyDescent="0.25">
      <c r="A415" s="8" t="s">
        <v>329</v>
      </c>
      <c r="B415" s="105">
        <v>288.61500000000001</v>
      </c>
      <c r="C415" s="105">
        <v>134.774</v>
      </c>
      <c r="D415" s="105">
        <v>278.89499999999998</v>
      </c>
      <c r="E415" s="103"/>
      <c r="F415" s="103"/>
      <c r="G415" s="103"/>
      <c r="H415" s="103"/>
      <c r="I415" s="103"/>
      <c r="J415" s="103"/>
      <c r="K415" s="103"/>
      <c r="L415" s="18"/>
      <c r="M415" s="173"/>
    </row>
    <row r="416" spans="1:13" ht="19.899999999999999" customHeight="1" x14ac:dyDescent="0.25">
      <c r="A416" s="6" t="s">
        <v>330</v>
      </c>
      <c r="B416" s="106">
        <v>0</v>
      </c>
      <c r="C416" s="106">
        <v>227.71199999999999</v>
      </c>
      <c r="D416" s="106">
        <v>24.454999999999998</v>
      </c>
      <c r="E416" s="101"/>
      <c r="F416" s="101"/>
      <c r="G416" s="101"/>
      <c r="H416" s="101"/>
      <c r="I416" s="101"/>
      <c r="J416" s="101"/>
      <c r="K416" s="101"/>
      <c r="L416" s="18"/>
      <c r="M416" s="173"/>
    </row>
    <row r="417" spans="1:13" ht="19.899999999999999" customHeight="1" x14ac:dyDescent="0.25">
      <c r="A417" s="8" t="s">
        <v>331</v>
      </c>
      <c r="B417" s="105">
        <v>0</v>
      </c>
      <c r="C417" s="105">
        <v>0</v>
      </c>
      <c r="D417" s="105">
        <v>0</v>
      </c>
      <c r="E417" s="103"/>
      <c r="F417" s="103"/>
      <c r="G417" s="103"/>
      <c r="H417" s="103"/>
      <c r="I417" s="103"/>
      <c r="J417" s="103"/>
      <c r="K417" s="103"/>
      <c r="L417" s="18"/>
      <c r="M417" s="173"/>
    </row>
    <row r="418" spans="1:13" ht="19.899999999999999" customHeight="1" x14ac:dyDescent="0.25">
      <c r="A418" s="6" t="s">
        <v>332</v>
      </c>
      <c r="B418" s="106">
        <v>22.344000000000001</v>
      </c>
      <c r="C418" s="106">
        <v>24.556999999999999</v>
      </c>
      <c r="D418" s="106">
        <v>22.324000000000002</v>
      </c>
      <c r="E418" s="101"/>
      <c r="F418" s="101"/>
      <c r="G418" s="101"/>
      <c r="H418" s="101"/>
      <c r="I418" s="101"/>
      <c r="J418" s="101"/>
      <c r="K418" s="101"/>
      <c r="L418" s="18"/>
      <c r="M418" s="173"/>
    </row>
    <row r="419" spans="1:13" ht="19.899999999999999" customHeight="1" x14ac:dyDescent="0.25">
      <c r="A419" s="8" t="s">
        <v>333</v>
      </c>
      <c r="B419" s="105">
        <v>1.8939999999999999</v>
      </c>
      <c r="C419" s="105">
        <v>2.1269999999999998</v>
      </c>
      <c r="D419" s="105">
        <v>2.9239999999999999</v>
      </c>
      <c r="E419" s="103"/>
      <c r="F419" s="103"/>
      <c r="G419" s="103"/>
      <c r="H419" s="103"/>
      <c r="I419" s="103"/>
      <c r="J419" s="103"/>
      <c r="K419" s="103"/>
      <c r="L419" s="18"/>
      <c r="M419" s="173"/>
    </row>
    <row r="420" spans="1:13" ht="19.899999999999999" customHeight="1" x14ac:dyDescent="0.25">
      <c r="A420" s="6" t="s">
        <v>334</v>
      </c>
      <c r="B420" s="106">
        <v>307.14499999999998</v>
      </c>
      <c r="C420" s="106">
        <v>319.12599999999998</v>
      </c>
      <c r="D420" s="106">
        <v>292.93599999999998</v>
      </c>
      <c r="E420" s="101"/>
      <c r="F420" s="101"/>
      <c r="G420" s="101"/>
      <c r="H420" s="101"/>
      <c r="I420" s="101"/>
      <c r="J420" s="101"/>
      <c r="K420" s="101"/>
      <c r="L420" s="18"/>
      <c r="M420" s="173"/>
    </row>
    <row r="421" spans="1:13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3"/>
      <c r="F421" s="103"/>
      <c r="G421" s="103"/>
      <c r="H421" s="103"/>
      <c r="I421" s="103"/>
      <c r="J421" s="103"/>
      <c r="K421" s="103"/>
      <c r="L421" s="18"/>
    </row>
    <row r="422" spans="1:13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1"/>
      <c r="F422" s="101"/>
      <c r="G422" s="101"/>
      <c r="H422" s="101"/>
      <c r="I422" s="101"/>
      <c r="J422" s="101"/>
      <c r="K422" s="101"/>
      <c r="L422" s="18"/>
    </row>
    <row r="423" spans="1:13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8"/>
    </row>
    <row r="424" spans="1:13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</row>
    <row r="425" spans="1:13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  <c r="L425" s="172"/>
    </row>
  </sheetData>
  <mergeCells count="14">
    <mergeCell ref="A424:L424"/>
    <mergeCell ref="A425:L425"/>
    <mergeCell ref="A294:L294"/>
    <mergeCell ref="A348:L348"/>
    <mergeCell ref="A383:L383"/>
    <mergeCell ref="M1:M420"/>
    <mergeCell ref="A1:L1"/>
    <mergeCell ref="A127:L127"/>
    <mergeCell ref="A246:L246"/>
    <mergeCell ref="A126:L126"/>
    <mergeCell ref="A245:L245"/>
    <mergeCell ref="A293:L293"/>
    <mergeCell ref="A347:L347"/>
    <mergeCell ref="A382:L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0" max="20" width="11.42578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5573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340</v>
      </c>
      <c r="C5" s="97" t="s">
        <v>340</v>
      </c>
      <c r="D5" s="97" t="s">
        <v>340</v>
      </c>
      <c r="E5" s="97" t="s">
        <v>340</v>
      </c>
      <c r="F5" s="97" t="s">
        <v>340</v>
      </c>
      <c r="G5" s="97" t="s">
        <v>340</v>
      </c>
      <c r="H5" s="97" t="s">
        <v>340</v>
      </c>
      <c r="I5" s="97" t="s">
        <v>340</v>
      </c>
      <c r="J5" s="97" t="s">
        <v>340</v>
      </c>
      <c r="K5" s="97" t="s">
        <v>340</v>
      </c>
      <c r="L5" s="2"/>
      <c r="N5" s="4" t="s">
        <v>344</v>
      </c>
      <c r="O5" s="22">
        <v>7.37</v>
      </c>
      <c r="P5" s="21">
        <v>6.93</v>
      </c>
      <c r="Q5" s="22">
        <v>6.88</v>
      </c>
      <c r="R5" s="21">
        <v>7.34</v>
      </c>
      <c r="S5" s="22">
        <v>6.49</v>
      </c>
      <c r="T5" s="21">
        <v>6.28</v>
      </c>
      <c r="U5" s="22">
        <v>6.76</v>
      </c>
      <c r="V5" s="21">
        <v>6.05</v>
      </c>
      <c r="W5" s="22">
        <v>6.49</v>
      </c>
      <c r="X5" s="21">
        <v>6.72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1.1499999999999999</v>
      </c>
      <c r="P6" s="21">
        <v>1.1100000000000001</v>
      </c>
      <c r="Q6" s="22">
        <v>1.1200000000000001</v>
      </c>
      <c r="R6" s="21">
        <v>1.1399999999999999</v>
      </c>
      <c r="S6" s="22">
        <v>1.3</v>
      </c>
      <c r="T6" s="21">
        <v>1.31</v>
      </c>
      <c r="U6" s="22">
        <v>1.17</v>
      </c>
      <c r="V6" s="21">
        <v>1.1000000000000001</v>
      </c>
      <c r="W6" s="22">
        <v>1.08</v>
      </c>
      <c r="X6" s="21">
        <v>1.1599999999999999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8031.02</v>
      </c>
      <c r="P7" s="23">
        <v>10448.450000000001</v>
      </c>
      <c r="Q7" s="24">
        <v>10307.18</v>
      </c>
      <c r="R7" s="23">
        <v>9553.1200000000008</v>
      </c>
      <c r="S7" s="24">
        <v>8506.59</v>
      </c>
      <c r="T7" s="23">
        <v>8221.3799999999992</v>
      </c>
      <c r="U7" s="24">
        <v>8055.41</v>
      </c>
      <c r="V7" s="23">
        <v>7086.48</v>
      </c>
      <c r="W7" s="24">
        <v>6203.36</v>
      </c>
      <c r="X7" s="23">
        <v>5246.72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4">
        <v>2401.6</v>
      </c>
      <c r="P8" s="23">
        <v>1877.06</v>
      </c>
      <c r="Q8" s="24">
        <v>2364.7800000000002</v>
      </c>
      <c r="R8" s="23">
        <v>2450.58</v>
      </c>
      <c r="S8" s="24">
        <v>1531.73</v>
      </c>
      <c r="T8" s="23">
        <v>1855.85</v>
      </c>
      <c r="U8" s="24">
        <v>2258.85</v>
      </c>
      <c r="V8" s="23">
        <v>2176.89</v>
      </c>
      <c r="W8" s="24">
        <v>1962.02</v>
      </c>
      <c r="X8" s="23">
        <v>1684.45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2.83</v>
      </c>
      <c r="P9" s="21">
        <v>2.17</v>
      </c>
      <c r="Q9" s="22">
        <v>2.74</v>
      </c>
      <c r="R9" s="21">
        <v>2.71</v>
      </c>
      <c r="S9" s="22">
        <v>1.9</v>
      </c>
      <c r="T9" s="21">
        <v>2.3199999999999998</v>
      </c>
      <c r="U9" s="22">
        <v>3.07</v>
      </c>
      <c r="V9" s="21">
        <v>3.01</v>
      </c>
      <c r="W9" s="22">
        <v>2.48</v>
      </c>
      <c r="X9" s="21">
        <v>6.99</v>
      </c>
    </row>
    <row r="10" spans="1:24" ht="19.899999999999999" customHeight="1" x14ac:dyDescent="0.25">
      <c r="A10" s="6" t="s">
        <v>11</v>
      </c>
      <c r="B10" s="104" t="s">
        <v>4709</v>
      </c>
      <c r="C10" s="104" t="s">
        <v>4710</v>
      </c>
      <c r="D10" s="104" t="s">
        <v>2660</v>
      </c>
      <c r="E10" s="104" t="s">
        <v>1260</v>
      </c>
      <c r="F10" s="104" t="s">
        <v>4711</v>
      </c>
      <c r="G10" s="104" t="s">
        <v>4712</v>
      </c>
      <c r="H10" s="104" t="s">
        <v>4713</v>
      </c>
      <c r="I10" s="104" t="s">
        <v>4714</v>
      </c>
      <c r="J10" s="104" t="s">
        <v>4715</v>
      </c>
      <c r="K10" s="104" t="s">
        <v>4716</v>
      </c>
      <c r="L10" s="7"/>
      <c r="N10" s="4" t="s">
        <v>349</v>
      </c>
      <c r="O10" s="22">
        <v>145.18</v>
      </c>
      <c r="P10" s="21">
        <v>27.8</v>
      </c>
      <c r="Q10" s="22">
        <v>15.97</v>
      </c>
      <c r="R10" s="21">
        <v>19.649999999999999</v>
      </c>
      <c r="S10" s="22">
        <v>6.02</v>
      </c>
      <c r="T10" s="21">
        <v>6.93</v>
      </c>
      <c r="U10" s="22">
        <v>9.0399999999999991</v>
      </c>
      <c r="V10" s="21">
        <v>18.18</v>
      </c>
      <c r="W10" s="22">
        <v>37.299999999999997</v>
      </c>
      <c r="X10" s="21">
        <v>8.83</v>
      </c>
    </row>
    <row r="11" spans="1:24" ht="19.899999999999999" customHeight="1" x14ac:dyDescent="0.25">
      <c r="A11" s="8" t="s">
        <v>12</v>
      </c>
      <c r="B11" s="105" t="s">
        <v>4717</v>
      </c>
      <c r="C11" s="105" t="s">
        <v>4718</v>
      </c>
      <c r="D11" s="105" t="s">
        <v>4719</v>
      </c>
      <c r="E11" s="105" t="s">
        <v>4720</v>
      </c>
      <c r="F11" s="105" t="s">
        <v>4721</v>
      </c>
      <c r="G11" s="105" t="s">
        <v>4722</v>
      </c>
      <c r="H11" s="105" t="s">
        <v>4723</v>
      </c>
      <c r="I11" s="105" t="s">
        <v>4724</v>
      </c>
      <c r="J11" s="105" t="s">
        <v>4725</v>
      </c>
      <c r="K11" s="105" t="s">
        <v>4726</v>
      </c>
      <c r="L11" s="9"/>
      <c r="N11" s="4" t="s">
        <v>350</v>
      </c>
      <c r="O11" s="22">
        <v>1.99</v>
      </c>
      <c r="P11" s="21">
        <v>1.99</v>
      </c>
      <c r="Q11" s="22">
        <v>1.85</v>
      </c>
      <c r="R11" s="21">
        <v>1.71</v>
      </c>
      <c r="S11" s="22">
        <v>1.29</v>
      </c>
      <c r="T11" s="21">
        <v>1.1399999999999999</v>
      </c>
      <c r="U11" s="22">
        <v>1.1399999999999999</v>
      </c>
      <c r="V11" s="21">
        <v>1.49</v>
      </c>
      <c r="W11" s="22">
        <v>1.41</v>
      </c>
      <c r="X11" s="21">
        <v>1.91</v>
      </c>
    </row>
    <row r="12" spans="1:24" ht="19.899999999999999" customHeight="1" x14ac:dyDescent="0.25">
      <c r="A12" s="6" t="s">
        <v>13</v>
      </c>
      <c r="B12" s="106" t="s">
        <v>4727</v>
      </c>
      <c r="C12" s="106" t="s">
        <v>4728</v>
      </c>
      <c r="D12" s="106" t="s">
        <v>4729</v>
      </c>
      <c r="E12" s="106" t="s">
        <v>4730</v>
      </c>
      <c r="F12" s="106" t="s">
        <v>4731</v>
      </c>
      <c r="G12" s="106" t="s">
        <v>4732</v>
      </c>
      <c r="H12" s="106" t="s">
        <v>4733</v>
      </c>
      <c r="I12" s="106" t="s">
        <v>4734</v>
      </c>
      <c r="J12" s="106">
        <v>922</v>
      </c>
      <c r="K12" s="106">
        <v>807</v>
      </c>
      <c r="L12" s="11"/>
      <c r="N12" s="4" t="s">
        <v>351</v>
      </c>
      <c r="O12" s="22">
        <v>0.3</v>
      </c>
      <c r="P12" s="21">
        <v>0.27</v>
      </c>
      <c r="Q12" s="22">
        <v>0.28000000000000003</v>
      </c>
      <c r="R12" s="21">
        <v>0.37</v>
      </c>
      <c r="S12" s="22">
        <v>0.5</v>
      </c>
      <c r="T12" s="21">
        <v>0.49</v>
      </c>
      <c r="U12" s="22">
        <v>0.49</v>
      </c>
      <c r="V12" s="21">
        <v>0.39</v>
      </c>
      <c r="W12" s="22">
        <v>0.43</v>
      </c>
      <c r="X12" s="21">
        <v>0.36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0.37</v>
      </c>
      <c r="P13" s="21">
        <v>0.32</v>
      </c>
      <c r="Q13" s="22">
        <v>0.34</v>
      </c>
      <c r="R13" s="21">
        <v>0.49</v>
      </c>
      <c r="S13" s="22">
        <v>0.74</v>
      </c>
      <c r="T13" s="21">
        <v>0.76</v>
      </c>
      <c r="U13" s="22">
        <v>0.76</v>
      </c>
      <c r="V13" s="21">
        <v>0.48</v>
      </c>
      <c r="W13" s="22">
        <v>0.53</v>
      </c>
      <c r="X13" s="21">
        <v>0.47</v>
      </c>
    </row>
    <row r="14" spans="1:24" ht="19.899999999999999" customHeight="1" x14ac:dyDescent="0.25">
      <c r="A14" s="6" t="s">
        <v>15</v>
      </c>
      <c r="B14" s="106">
        <v>469.6</v>
      </c>
      <c r="C14" s="106">
        <v>470.2</v>
      </c>
      <c r="D14" s="106">
        <v>470.8</v>
      </c>
      <c r="E14" s="106">
        <v>471.4</v>
      </c>
      <c r="F14" s="106">
        <v>487.9</v>
      </c>
      <c r="G14" s="106">
        <v>541.9</v>
      </c>
      <c r="H14" s="106">
        <v>546.79999999999995</v>
      </c>
      <c r="I14" s="106">
        <v>536.5</v>
      </c>
      <c r="J14" s="106">
        <v>541.9</v>
      </c>
      <c r="K14" s="106">
        <v>22.7</v>
      </c>
      <c r="L14" s="11"/>
      <c r="N14" s="4" t="s">
        <v>353</v>
      </c>
      <c r="O14" s="22">
        <v>0.62</v>
      </c>
      <c r="P14" s="21">
        <v>0.81</v>
      </c>
      <c r="Q14" s="22">
        <v>0.95</v>
      </c>
      <c r="R14" s="21">
        <v>1.68</v>
      </c>
      <c r="S14" s="22">
        <v>1.57</v>
      </c>
      <c r="T14" s="21">
        <v>1.96</v>
      </c>
      <c r="U14" s="22">
        <v>1.1299999999999999</v>
      </c>
      <c r="V14" s="21">
        <v>0.91</v>
      </c>
      <c r="W14" s="22">
        <v>1.21</v>
      </c>
      <c r="X14" s="21">
        <v>0.85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848.8</v>
      </c>
      <c r="P15" s="21">
        <v>864</v>
      </c>
      <c r="Q15" s="22">
        <v>864</v>
      </c>
      <c r="R15" s="21">
        <v>905.25</v>
      </c>
      <c r="S15" s="22">
        <v>807.5</v>
      </c>
      <c r="T15" s="21">
        <v>799</v>
      </c>
      <c r="U15" s="22">
        <v>735.2</v>
      </c>
      <c r="V15" s="21">
        <v>722.5</v>
      </c>
      <c r="W15" s="22">
        <v>791</v>
      </c>
      <c r="X15" s="21">
        <v>241</v>
      </c>
    </row>
    <row r="16" spans="1:24" ht="19.899999999999999" customHeight="1" x14ac:dyDescent="0.25">
      <c r="A16" s="6" t="s">
        <v>16</v>
      </c>
      <c r="B16" s="104" t="s">
        <v>4735</v>
      </c>
      <c r="C16" s="104" t="s">
        <v>4736</v>
      </c>
      <c r="D16" s="104" t="s">
        <v>4737</v>
      </c>
      <c r="E16" s="104" t="s">
        <v>4738</v>
      </c>
      <c r="F16" s="104" t="s">
        <v>4739</v>
      </c>
      <c r="G16" s="104" t="s">
        <v>4740</v>
      </c>
      <c r="H16" s="104" t="s">
        <v>4741</v>
      </c>
      <c r="I16" s="104" t="s">
        <v>4742</v>
      </c>
      <c r="J16" s="104" t="s">
        <v>4743</v>
      </c>
      <c r="K16" s="104" t="s">
        <v>4744</v>
      </c>
      <c r="L16" s="7"/>
      <c r="N16" s="4" t="s">
        <v>355</v>
      </c>
      <c r="O16" s="22">
        <v>1.56</v>
      </c>
      <c r="P16" s="21">
        <v>1.84</v>
      </c>
      <c r="Q16" s="22">
        <v>2.5</v>
      </c>
      <c r="R16" s="21">
        <v>2.35</v>
      </c>
      <c r="S16" s="22">
        <v>2.21</v>
      </c>
      <c r="T16" s="21">
        <v>2.27</v>
      </c>
      <c r="U16" s="22">
        <v>2.21</v>
      </c>
      <c r="V16" s="21">
        <v>2.34</v>
      </c>
      <c r="W16" s="22">
        <v>1.99</v>
      </c>
      <c r="X16" s="21">
        <v>5.78</v>
      </c>
    </row>
    <row r="17" spans="1:24" ht="19.899999999999999" customHeight="1" x14ac:dyDescent="0.25">
      <c r="A17" s="8" t="s">
        <v>17</v>
      </c>
      <c r="B17" s="105" t="s">
        <v>4745</v>
      </c>
      <c r="C17" s="105" t="s">
        <v>4746</v>
      </c>
      <c r="D17" s="105" t="s">
        <v>4747</v>
      </c>
      <c r="E17" s="105" t="s">
        <v>4748</v>
      </c>
      <c r="F17" s="105" t="s">
        <v>4749</v>
      </c>
      <c r="G17" s="105" t="s">
        <v>4750</v>
      </c>
      <c r="H17" s="105" t="s">
        <v>4751</v>
      </c>
      <c r="I17" s="105" t="s">
        <v>4752</v>
      </c>
      <c r="J17" s="105" t="s">
        <v>4753</v>
      </c>
      <c r="K17" s="105" t="s">
        <v>4754</v>
      </c>
      <c r="L17" s="9"/>
      <c r="N17" s="4" t="s">
        <v>356</v>
      </c>
      <c r="O17" s="22">
        <v>13.68</v>
      </c>
      <c r="P17" s="21">
        <v>3.96</v>
      </c>
      <c r="Q17" s="22">
        <v>2.95</v>
      </c>
      <c r="R17" s="21">
        <v>2.57</v>
      </c>
      <c r="S17" s="22">
        <v>3.22</v>
      </c>
      <c r="T17" s="21">
        <v>2.86</v>
      </c>
      <c r="U17" s="22">
        <v>3.04</v>
      </c>
      <c r="V17" s="21">
        <v>3.07</v>
      </c>
      <c r="W17" s="22">
        <v>2.63</v>
      </c>
      <c r="X17" s="21">
        <v>0.05</v>
      </c>
    </row>
    <row r="18" spans="1:24" ht="19.899999999999999" customHeight="1" x14ac:dyDescent="0.25">
      <c r="A18" s="6" t="s">
        <v>18</v>
      </c>
      <c r="B18" s="106">
        <v>28.6</v>
      </c>
      <c r="C18" s="106">
        <v>2.8</v>
      </c>
      <c r="D18" s="106">
        <v>2.8</v>
      </c>
      <c r="E18" s="106">
        <v>3.2</v>
      </c>
      <c r="F18" s="106">
        <v>3.4</v>
      </c>
      <c r="G18" s="106">
        <v>5.6</v>
      </c>
      <c r="H18" s="106">
        <v>7.2</v>
      </c>
      <c r="I18" s="106">
        <v>7.6</v>
      </c>
      <c r="J18" s="106">
        <v>10.7</v>
      </c>
      <c r="K18" s="106">
        <v>13.9</v>
      </c>
      <c r="L18" s="10"/>
      <c r="N18" s="4" t="s">
        <v>357</v>
      </c>
      <c r="O18" s="24">
        <v>1322.3</v>
      </c>
      <c r="P18" s="23">
        <v>1588.8</v>
      </c>
      <c r="Q18" s="24">
        <v>2161</v>
      </c>
      <c r="R18" s="23">
        <v>2127.1</v>
      </c>
      <c r="S18" s="24">
        <v>1785.5</v>
      </c>
      <c r="T18" s="23">
        <v>1815.7</v>
      </c>
      <c r="U18" s="24">
        <v>1623.9</v>
      </c>
      <c r="V18" s="23">
        <v>1689</v>
      </c>
      <c r="W18" s="24">
        <v>1575</v>
      </c>
      <c r="X18" s="23">
        <v>1393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6.11</v>
      </c>
      <c r="P19" s="21">
        <v>5.7</v>
      </c>
      <c r="Q19" s="22">
        <v>5.75</v>
      </c>
      <c r="R19" s="21">
        <v>5.46</v>
      </c>
      <c r="S19" s="22">
        <v>5.94</v>
      </c>
      <c r="T19" s="21">
        <v>5.76</v>
      </c>
      <c r="U19" s="22">
        <v>5.57</v>
      </c>
      <c r="V19" s="21">
        <v>6.3</v>
      </c>
      <c r="W19" s="22">
        <v>7.68</v>
      </c>
      <c r="X19" s="21">
        <v>7.59</v>
      </c>
    </row>
    <row r="20" spans="1:24" ht="19.899999999999999" customHeight="1" x14ac:dyDescent="0.25">
      <c r="A20" s="6" t="s">
        <v>19</v>
      </c>
      <c r="B20" s="104" t="s">
        <v>4755</v>
      </c>
      <c r="C20" s="104" t="s">
        <v>4756</v>
      </c>
      <c r="D20" s="104" t="s">
        <v>4757</v>
      </c>
      <c r="E20" s="104" t="s">
        <v>4758</v>
      </c>
      <c r="F20" s="104" t="s">
        <v>4759</v>
      </c>
      <c r="G20" s="104" t="s">
        <v>4760</v>
      </c>
      <c r="H20" s="104" t="s">
        <v>4761</v>
      </c>
      <c r="I20" s="104" t="s">
        <v>4762</v>
      </c>
      <c r="J20" s="104" t="s">
        <v>4763</v>
      </c>
      <c r="K20" s="104" t="s">
        <v>4764</v>
      </c>
      <c r="L20" s="7"/>
      <c r="N20" s="4" t="s">
        <v>359</v>
      </c>
      <c r="O20" s="24">
        <v>1880.11</v>
      </c>
      <c r="P20" s="23">
        <v>1319.26</v>
      </c>
      <c r="Q20" s="24">
        <v>1798.37</v>
      </c>
      <c r="R20" s="23">
        <v>2013.5</v>
      </c>
      <c r="S20" s="24">
        <v>1049.42</v>
      </c>
      <c r="T20" s="23">
        <v>1214.17</v>
      </c>
      <c r="U20" s="24">
        <v>1575.39</v>
      </c>
      <c r="V20" s="23">
        <v>1666.01</v>
      </c>
      <c r="W20" s="24">
        <v>1590</v>
      </c>
      <c r="X20" s="23">
        <v>1362.08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21.3</v>
      </c>
      <c r="P21" s="21">
        <v>14.08</v>
      </c>
      <c r="Q21" s="22">
        <v>19.84</v>
      </c>
      <c r="R21" s="21">
        <v>22.45</v>
      </c>
      <c r="S21" s="22">
        <v>12.19</v>
      </c>
      <c r="T21" s="21">
        <v>14.52</v>
      </c>
      <c r="U21" s="22">
        <v>17.579999999999998</v>
      </c>
      <c r="V21" s="21">
        <v>27.02</v>
      </c>
      <c r="W21" s="22">
        <v>28.1</v>
      </c>
      <c r="X21" s="21">
        <v>27.18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20.87</v>
      </c>
      <c r="P22" s="21">
        <v>11.73</v>
      </c>
      <c r="Q22" s="22">
        <v>16.27</v>
      </c>
      <c r="R22" s="21">
        <v>20.83</v>
      </c>
      <c r="S22" s="22">
        <v>12.25</v>
      </c>
      <c r="T22" s="21">
        <v>14.23</v>
      </c>
      <c r="U22" s="22">
        <v>19.100000000000001</v>
      </c>
      <c r="V22" s="21">
        <v>22.81</v>
      </c>
      <c r="W22" s="22">
        <v>24.7</v>
      </c>
      <c r="X22" s="21">
        <v>25.33</v>
      </c>
    </row>
    <row r="23" spans="1:24" ht="19.899999999999999" customHeight="1" x14ac:dyDescent="0.25">
      <c r="A23" s="8" t="s">
        <v>21</v>
      </c>
      <c r="B23" s="107">
        <v>115.4</v>
      </c>
      <c r="C23" s="107">
        <v>16.8</v>
      </c>
      <c r="D23" s="107">
        <v>408.7</v>
      </c>
      <c r="E23" s="107">
        <v>96</v>
      </c>
      <c r="F23" s="107">
        <v>50.5</v>
      </c>
      <c r="G23" s="107">
        <v>353.8</v>
      </c>
      <c r="H23" s="107" t="s">
        <v>4765</v>
      </c>
      <c r="I23" s="107">
        <v>43.9</v>
      </c>
      <c r="J23" s="107">
        <v>191.6</v>
      </c>
      <c r="K23" s="107">
        <v>0</v>
      </c>
      <c r="L23" s="14"/>
      <c r="N23" s="4" t="s">
        <v>362</v>
      </c>
      <c r="O23" s="22">
        <v>138.80000000000001</v>
      </c>
      <c r="P23" s="21">
        <v>22.85</v>
      </c>
      <c r="Q23" s="22">
        <v>16.32</v>
      </c>
      <c r="R23" s="21">
        <v>18.87</v>
      </c>
      <c r="S23" s="22">
        <v>4.7</v>
      </c>
      <c r="T23" s="21">
        <v>5.83</v>
      </c>
      <c r="U23" s="22">
        <v>7.69</v>
      </c>
      <c r="V23" s="21">
        <v>18.22</v>
      </c>
      <c r="W23" s="22">
        <v>40.33</v>
      </c>
      <c r="X23" s="21">
        <v>9.35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1.1000000000000001</v>
      </c>
      <c r="P24" s="21">
        <v>1.1100000000000001</v>
      </c>
      <c r="Q24" s="22">
        <v>0.96</v>
      </c>
      <c r="R24" s="21">
        <v>1.1399999999999999</v>
      </c>
      <c r="S24" s="22">
        <v>1.32</v>
      </c>
      <c r="T24" s="21">
        <v>1.25</v>
      </c>
      <c r="U24" s="22">
        <v>1.29</v>
      </c>
      <c r="V24" s="21">
        <v>0.96</v>
      </c>
      <c r="W24" s="22">
        <v>0.96</v>
      </c>
      <c r="X24" s="21">
        <v>1.03</v>
      </c>
    </row>
    <row r="25" spans="1:24" ht="19.899999999999999" customHeight="1" x14ac:dyDescent="0.25">
      <c r="A25" s="8" t="s">
        <v>22</v>
      </c>
      <c r="B25" s="107" t="s">
        <v>4766</v>
      </c>
      <c r="C25" s="107" t="s">
        <v>4767</v>
      </c>
      <c r="D25" s="107" t="s">
        <v>4768</v>
      </c>
      <c r="E25" s="107" t="s">
        <v>4769</v>
      </c>
      <c r="F25" s="107" t="s">
        <v>4770</v>
      </c>
      <c r="G25" s="107" t="s">
        <v>4771</v>
      </c>
      <c r="H25" s="107" t="s">
        <v>4772</v>
      </c>
      <c r="I25" s="107" t="s">
        <v>4773</v>
      </c>
      <c r="J25" s="107" t="s">
        <v>4774</v>
      </c>
      <c r="K25" s="107" t="s">
        <v>4775</v>
      </c>
      <c r="L25" s="14"/>
      <c r="N25" s="4" t="s">
        <v>364</v>
      </c>
      <c r="O25" s="22" t="e">
        <v>#N/A</v>
      </c>
      <c r="P25" s="21">
        <v>1.36</v>
      </c>
      <c r="Q25" s="22">
        <v>0.03</v>
      </c>
      <c r="R25" s="21">
        <v>14.12</v>
      </c>
      <c r="S25" s="22">
        <v>11.88</v>
      </c>
      <c r="T25" s="21">
        <v>6.27</v>
      </c>
      <c r="U25" s="22">
        <v>14.85</v>
      </c>
      <c r="V25" s="21">
        <v>4.3099999999999996</v>
      </c>
      <c r="W25" s="22">
        <v>10.19</v>
      </c>
      <c r="X25" s="21">
        <v>10.33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8116.94</v>
      </c>
      <c r="P26" s="23">
        <v>10547</v>
      </c>
      <c r="Q26" s="24">
        <v>10465.07</v>
      </c>
      <c r="R26" s="23">
        <v>9851.92</v>
      </c>
      <c r="S26" s="24">
        <v>8474.2999999999993</v>
      </c>
      <c r="T26" s="23">
        <v>8701.66</v>
      </c>
      <c r="U26" s="24">
        <v>8698.68</v>
      </c>
      <c r="V26" s="23">
        <v>7332.69</v>
      </c>
      <c r="W26" s="24">
        <v>6446.02</v>
      </c>
      <c r="X26" s="23">
        <v>5426.85</v>
      </c>
    </row>
    <row r="27" spans="1:24" ht="19.899999999999999" customHeight="1" x14ac:dyDescent="0.25">
      <c r="A27" s="8" t="s">
        <v>23</v>
      </c>
      <c r="B27" s="107" t="s">
        <v>4776</v>
      </c>
      <c r="C27" s="107" t="s">
        <v>4777</v>
      </c>
      <c r="D27" s="107" t="s">
        <v>4778</v>
      </c>
      <c r="E27" s="107" t="s">
        <v>4779</v>
      </c>
      <c r="F27" s="107" t="s">
        <v>4780</v>
      </c>
      <c r="G27" s="107" t="s">
        <v>4781</v>
      </c>
      <c r="H27" s="107" t="s">
        <v>4782</v>
      </c>
      <c r="I27" s="107" t="s">
        <v>4783</v>
      </c>
      <c r="J27" s="107" t="s">
        <v>4784</v>
      </c>
      <c r="K27" s="107" t="s">
        <v>4785</v>
      </c>
      <c r="L27" s="14"/>
      <c r="N27" s="4" t="s">
        <v>366</v>
      </c>
      <c r="O27" s="22">
        <v>13.15</v>
      </c>
      <c r="P27" s="21">
        <v>8.42</v>
      </c>
      <c r="Q27" s="22">
        <v>9.7899999999999991</v>
      </c>
      <c r="R27" s="21">
        <v>9.93</v>
      </c>
      <c r="S27" s="22">
        <v>5.47</v>
      </c>
      <c r="T27" s="21">
        <v>6.68</v>
      </c>
      <c r="U27" s="22">
        <v>9.15</v>
      </c>
      <c r="V27" s="21">
        <v>11.99</v>
      </c>
      <c r="W27" s="22">
        <v>12.65</v>
      </c>
      <c r="X27" s="21">
        <v>11.35</v>
      </c>
    </row>
    <row r="28" spans="1:24" ht="19.899999999999999" customHeight="1" x14ac:dyDescent="0.25">
      <c r="A28" s="6" t="s">
        <v>24</v>
      </c>
      <c r="B28" s="106" t="s">
        <v>4786</v>
      </c>
      <c r="C28" s="106" t="s">
        <v>4787</v>
      </c>
      <c r="D28" s="106" t="s">
        <v>4788</v>
      </c>
      <c r="E28" s="106" t="s">
        <v>4789</v>
      </c>
      <c r="F28" s="106" t="s">
        <v>2203</v>
      </c>
      <c r="G28" s="106" t="s">
        <v>4790</v>
      </c>
      <c r="H28" s="106" t="s">
        <v>4791</v>
      </c>
      <c r="I28" s="106" t="s">
        <v>4792</v>
      </c>
      <c r="J28" s="106" t="s">
        <v>4793</v>
      </c>
      <c r="K28" s="106" t="s">
        <v>4794</v>
      </c>
      <c r="L28" s="10"/>
      <c r="N28" s="4" t="s">
        <v>367</v>
      </c>
      <c r="O28" s="24">
        <v>392524.54</v>
      </c>
      <c r="P28" s="23">
        <v>145110.18</v>
      </c>
      <c r="Q28" s="24">
        <v>217898.81</v>
      </c>
      <c r="R28" s="23">
        <v>178369.19</v>
      </c>
      <c r="S28" s="24">
        <v>94415.039999999994</v>
      </c>
      <c r="T28" s="23">
        <v>148098.79</v>
      </c>
      <c r="U28" s="24">
        <v>204013.82</v>
      </c>
      <c r="V28" s="23">
        <v>238147.72</v>
      </c>
      <c r="W28" s="24">
        <v>281763.48</v>
      </c>
      <c r="X28" s="23">
        <v>249162.85</v>
      </c>
    </row>
    <row r="29" spans="1:24" ht="19.899999999999999" customHeight="1" x14ac:dyDescent="0.25">
      <c r="A29" s="8" t="s">
        <v>25</v>
      </c>
      <c r="B29" s="105" t="s">
        <v>4795</v>
      </c>
      <c r="C29" s="105" t="s">
        <v>4796</v>
      </c>
      <c r="D29" s="105" t="s">
        <v>4797</v>
      </c>
      <c r="E29" s="105" t="s">
        <v>4798</v>
      </c>
      <c r="F29" s="105" t="s">
        <v>4799</v>
      </c>
      <c r="G29" s="105" t="s">
        <v>4800</v>
      </c>
      <c r="H29" s="105" t="s">
        <v>4801</v>
      </c>
      <c r="I29" s="105" t="s">
        <v>4802</v>
      </c>
      <c r="J29" s="105" t="s">
        <v>4803</v>
      </c>
      <c r="K29" s="105" t="s">
        <v>4804</v>
      </c>
      <c r="L29" s="9"/>
      <c r="N29" s="4" t="s">
        <v>368</v>
      </c>
      <c r="O29" s="22">
        <v>14.83</v>
      </c>
      <c r="P29" s="21">
        <v>8.9600000000000009</v>
      </c>
      <c r="Q29" s="22">
        <v>12.37</v>
      </c>
      <c r="R29" s="21">
        <v>11.5</v>
      </c>
      <c r="S29" s="22">
        <v>6.16</v>
      </c>
      <c r="T29" s="21">
        <v>8.26</v>
      </c>
      <c r="U29" s="22">
        <v>10.93</v>
      </c>
      <c r="V29" s="21">
        <v>15.34</v>
      </c>
      <c r="W29" s="22">
        <v>16.5</v>
      </c>
      <c r="X29" s="21">
        <v>14.64</v>
      </c>
    </row>
    <row r="30" spans="1:24" ht="19.899999999999999" customHeight="1" x14ac:dyDescent="0.25">
      <c r="A30" s="6" t="s">
        <v>26</v>
      </c>
      <c r="B30" s="106" t="s">
        <v>4805</v>
      </c>
      <c r="C30" s="106" t="s">
        <v>4806</v>
      </c>
      <c r="D30" s="106" t="s">
        <v>4807</v>
      </c>
      <c r="E30" s="106">
        <v>737</v>
      </c>
      <c r="F30" s="106" t="s">
        <v>4808</v>
      </c>
      <c r="G30" s="106" t="s">
        <v>4809</v>
      </c>
      <c r="H30" s="106">
        <v>632.9</v>
      </c>
      <c r="I30" s="106">
        <v>371.1</v>
      </c>
      <c r="J30" s="106">
        <v>506.5</v>
      </c>
      <c r="K30" s="106">
        <v>921.3</v>
      </c>
      <c r="L30" s="10"/>
      <c r="N30" s="4" t="s">
        <v>369</v>
      </c>
      <c r="O30" s="22">
        <v>11.52</v>
      </c>
      <c r="P30" s="21">
        <v>21.14</v>
      </c>
      <c r="Q30" s="22">
        <v>20.9</v>
      </c>
      <c r="R30" s="21">
        <v>19.37</v>
      </c>
      <c r="S30" s="22">
        <v>28.64</v>
      </c>
      <c r="T30" s="21">
        <v>25.97</v>
      </c>
      <c r="U30" s="22">
        <v>18.52</v>
      </c>
      <c r="V30" s="21">
        <v>16.100000000000001</v>
      </c>
      <c r="W30" s="22">
        <v>12.89</v>
      </c>
      <c r="X30" s="21">
        <v>13.48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2.7</v>
      </c>
      <c r="P31" s="21">
        <v>2.67</v>
      </c>
      <c r="Q31" s="22">
        <v>3.65</v>
      </c>
      <c r="R31" s="21">
        <v>4.08</v>
      </c>
      <c r="S31" s="22">
        <v>3.53</v>
      </c>
      <c r="T31" s="21">
        <v>3.84</v>
      </c>
      <c r="U31" s="22">
        <v>3.62</v>
      </c>
      <c r="V31" s="21">
        <v>3.78</v>
      </c>
      <c r="W31" s="22">
        <v>3.3</v>
      </c>
      <c r="X31" s="21">
        <v>3.5</v>
      </c>
    </row>
    <row r="32" spans="1:24" ht="19.899999999999999" customHeight="1" x14ac:dyDescent="0.25">
      <c r="A32" s="6" t="s">
        <v>28</v>
      </c>
      <c r="B32" s="106">
        <v>0</v>
      </c>
      <c r="C32" s="106">
        <v>0</v>
      </c>
      <c r="D32" s="106">
        <v>0</v>
      </c>
      <c r="E32" s="106">
        <v>54.6</v>
      </c>
      <c r="F32" s="106">
        <v>34.5</v>
      </c>
      <c r="G32" s="106">
        <v>50.1</v>
      </c>
      <c r="H32" s="106">
        <v>23.5</v>
      </c>
      <c r="I32" s="106">
        <v>9.3000000000000007</v>
      </c>
      <c r="J32" s="106">
        <v>0</v>
      </c>
      <c r="K32" s="106">
        <v>0</v>
      </c>
      <c r="L32" s="11"/>
      <c r="N32" s="4" t="s">
        <v>371</v>
      </c>
      <c r="O32" s="22">
        <v>9.02</v>
      </c>
      <c r="P32" s="21">
        <v>14.86</v>
      </c>
      <c r="Q32" s="22">
        <v>15.89</v>
      </c>
      <c r="R32" s="21">
        <v>15.91</v>
      </c>
      <c r="S32" s="22">
        <v>19.62</v>
      </c>
      <c r="T32" s="21">
        <v>16.989999999999998</v>
      </c>
      <c r="U32" s="22">
        <v>12.92</v>
      </c>
      <c r="V32" s="21">
        <v>12.32</v>
      </c>
      <c r="W32" s="22">
        <v>10.45</v>
      </c>
      <c r="X32" s="21">
        <v>10.9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16.37</v>
      </c>
      <c r="P33" s="21">
        <v>17.559999999999999</v>
      </c>
      <c r="Q33" s="22">
        <v>17.39</v>
      </c>
      <c r="R33" s="21">
        <v>18.329999999999998</v>
      </c>
      <c r="S33" s="22">
        <v>16.84</v>
      </c>
      <c r="T33" s="21">
        <v>17.37</v>
      </c>
      <c r="U33" s="22">
        <v>17.97</v>
      </c>
      <c r="V33" s="21">
        <v>15.88</v>
      </c>
      <c r="W33" s="22">
        <v>13.01</v>
      </c>
      <c r="X33" s="21">
        <v>13.18</v>
      </c>
    </row>
    <row r="34" spans="1:24" ht="19.899999999999999" customHeight="1" x14ac:dyDescent="0.25">
      <c r="A34" s="6" t="s">
        <v>29</v>
      </c>
      <c r="B34" s="104" t="s">
        <v>4810</v>
      </c>
      <c r="C34" s="104" t="s">
        <v>4811</v>
      </c>
      <c r="D34" s="104" t="s">
        <v>4812</v>
      </c>
      <c r="E34" s="104" t="s">
        <v>4813</v>
      </c>
      <c r="F34" s="104" t="s">
        <v>4814</v>
      </c>
      <c r="G34" s="104" t="s">
        <v>4815</v>
      </c>
      <c r="H34" s="104" t="s">
        <v>4816</v>
      </c>
      <c r="I34" s="104" t="s">
        <v>4817</v>
      </c>
      <c r="J34" s="104" t="s">
        <v>4818</v>
      </c>
      <c r="K34" s="104" t="s">
        <v>4819</v>
      </c>
      <c r="L34" s="7"/>
      <c r="N34" s="4" t="s">
        <v>373</v>
      </c>
      <c r="O34" s="22">
        <v>3.08</v>
      </c>
      <c r="P34" s="21">
        <v>3.08</v>
      </c>
      <c r="Q34" s="22">
        <v>4.2</v>
      </c>
      <c r="R34" s="21">
        <v>4.88</v>
      </c>
      <c r="S34" s="22">
        <v>4.7</v>
      </c>
      <c r="T34" s="21">
        <v>4.9000000000000004</v>
      </c>
      <c r="U34" s="22">
        <v>4.66</v>
      </c>
      <c r="V34" s="21">
        <v>5.0999999999999996</v>
      </c>
      <c r="W34" s="22">
        <v>4.59</v>
      </c>
      <c r="X34" s="21">
        <v>4.0999999999999996</v>
      </c>
    </row>
    <row r="35" spans="1:24" ht="19.899999999999999" customHeight="1" x14ac:dyDescent="0.25">
      <c r="A35" s="8" t="s">
        <v>30</v>
      </c>
      <c r="B35" s="107" t="s">
        <v>4820</v>
      </c>
      <c r="C35" s="107" t="s">
        <v>4821</v>
      </c>
      <c r="D35" s="107" t="s">
        <v>4822</v>
      </c>
      <c r="E35" s="107" t="s">
        <v>4823</v>
      </c>
      <c r="F35" s="107" t="s">
        <v>4824</v>
      </c>
      <c r="G35" s="107" t="s">
        <v>4825</v>
      </c>
      <c r="H35" s="107" t="s">
        <v>4826</v>
      </c>
      <c r="I35" s="107" t="s">
        <v>4827</v>
      </c>
      <c r="J35" s="107" t="s">
        <v>4828</v>
      </c>
      <c r="K35" s="107" t="s">
        <v>4829</v>
      </c>
      <c r="L35" s="14"/>
      <c r="N35" s="4" t="s">
        <v>374</v>
      </c>
      <c r="O35" s="24">
        <v>21652</v>
      </c>
      <c r="P35" s="23">
        <v>27895</v>
      </c>
      <c r="Q35" s="24">
        <v>37585</v>
      </c>
      <c r="R35" s="23">
        <v>38993</v>
      </c>
      <c r="S35" s="24">
        <v>30060</v>
      </c>
      <c r="T35" s="23">
        <v>31536</v>
      </c>
      <c r="U35" s="24">
        <v>29179</v>
      </c>
      <c r="V35" s="23">
        <v>26817</v>
      </c>
      <c r="W35" s="24">
        <v>20498</v>
      </c>
      <c r="X35" s="23">
        <v>18362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1.02</v>
      </c>
      <c r="P36" s="21">
        <v>1.06</v>
      </c>
      <c r="Q36" s="22">
        <v>1.01</v>
      </c>
      <c r="R36" s="21">
        <v>0.82</v>
      </c>
      <c r="S36" s="22">
        <v>0.66</v>
      </c>
      <c r="T36" s="21">
        <v>0.64</v>
      </c>
      <c r="U36" s="22">
        <v>0.57999999999999996</v>
      </c>
      <c r="V36" s="21">
        <v>0.79</v>
      </c>
      <c r="W36" s="22">
        <v>0.77</v>
      </c>
      <c r="X36" s="21">
        <v>1.08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1.62</v>
      </c>
      <c r="P37" s="21">
        <v>1.57</v>
      </c>
      <c r="Q37" s="22">
        <v>0.74</v>
      </c>
      <c r="R37" s="21">
        <v>0.55000000000000004</v>
      </c>
      <c r="S37" s="22">
        <v>0.4</v>
      </c>
      <c r="T37" s="21">
        <v>0.82</v>
      </c>
      <c r="U37" s="22">
        <v>1.1000000000000001</v>
      </c>
      <c r="V37" s="21">
        <v>2.74</v>
      </c>
      <c r="W37" s="22">
        <v>1.79</v>
      </c>
      <c r="X37" s="21">
        <v>13.9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5">
        <v>-45.58</v>
      </c>
      <c r="P38" s="21">
        <v>23.81</v>
      </c>
      <c r="Q38" s="22">
        <v>42.02</v>
      </c>
      <c r="R38" s="21">
        <v>50.69</v>
      </c>
      <c r="S38" s="22">
        <v>8.83</v>
      </c>
      <c r="T38" s="21">
        <v>28.4</v>
      </c>
      <c r="U38" s="22">
        <v>44.88</v>
      </c>
      <c r="V38" s="21">
        <v>51.66</v>
      </c>
      <c r="W38" s="22">
        <v>66.84</v>
      </c>
      <c r="X38" s="21">
        <v>99.4</v>
      </c>
    </row>
    <row r="39" spans="1:24" ht="19.899999999999999" customHeight="1" x14ac:dyDescent="0.25">
      <c r="A39" s="8" t="s">
        <v>32</v>
      </c>
      <c r="B39" s="107" t="s">
        <v>4830</v>
      </c>
      <c r="C39" s="107" t="s">
        <v>4831</v>
      </c>
      <c r="D39" s="107" t="s">
        <v>4832</v>
      </c>
      <c r="E39" s="107" t="s">
        <v>4833</v>
      </c>
      <c r="F39" s="107" t="s">
        <v>4834</v>
      </c>
      <c r="G39" s="107" t="s">
        <v>4835</v>
      </c>
      <c r="H39" s="107" t="s">
        <v>4836</v>
      </c>
      <c r="I39" s="107" t="s">
        <v>4837</v>
      </c>
      <c r="J39" s="107" t="s">
        <v>4838</v>
      </c>
      <c r="K39" s="107" t="s">
        <v>4839</v>
      </c>
      <c r="L39" s="14"/>
      <c r="N39" s="4" t="s">
        <v>378</v>
      </c>
      <c r="O39" s="22">
        <v>22.99</v>
      </c>
      <c r="P39" s="21">
        <v>12.48</v>
      </c>
      <c r="Q39" s="22">
        <v>19.329999999999998</v>
      </c>
      <c r="R39" s="21">
        <v>18.600000000000001</v>
      </c>
      <c r="S39" s="22">
        <v>9.43</v>
      </c>
      <c r="T39" s="21">
        <v>12.3</v>
      </c>
      <c r="U39" s="22">
        <v>15.51</v>
      </c>
      <c r="V39" s="21">
        <v>25.14</v>
      </c>
      <c r="W39" s="22">
        <v>27.25</v>
      </c>
      <c r="X39" s="21">
        <v>25.71</v>
      </c>
    </row>
    <row r="40" spans="1:24" ht="19.899999999999999" customHeight="1" x14ac:dyDescent="0.25">
      <c r="A40" s="6" t="s">
        <v>33</v>
      </c>
      <c r="B40" s="106">
        <v>19</v>
      </c>
      <c r="C40" s="106">
        <v>19</v>
      </c>
      <c r="D40" s="106">
        <v>19.2</v>
      </c>
      <c r="E40" s="106">
        <v>19.2</v>
      </c>
      <c r="F40" s="106">
        <v>19.2</v>
      </c>
      <c r="G40" s="106">
        <v>19.2</v>
      </c>
      <c r="H40" s="106">
        <v>19.2</v>
      </c>
      <c r="I40" s="106">
        <v>19.100000000000001</v>
      </c>
      <c r="J40" s="106">
        <v>19.100000000000001</v>
      </c>
      <c r="K40" s="106">
        <v>19</v>
      </c>
      <c r="L40" s="10"/>
      <c r="N40" s="4" t="s">
        <v>379</v>
      </c>
      <c r="O40" s="22">
        <v>25.34</v>
      </c>
      <c r="P40" s="21">
        <v>13.88</v>
      </c>
      <c r="Q40" s="22">
        <v>18.559999999999999</v>
      </c>
      <c r="R40" s="21">
        <v>21.26</v>
      </c>
      <c r="S40" s="22">
        <v>12.49</v>
      </c>
      <c r="T40" s="21">
        <v>15.33</v>
      </c>
      <c r="U40" s="22">
        <v>19.95</v>
      </c>
      <c r="V40" s="21">
        <v>24.05</v>
      </c>
      <c r="W40" s="22">
        <v>26.21</v>
      </c>
      <c r="X40" s="21">
        <v>26.36</v>
      </c>
    </row>
    <row r="41" spans="1:24" ht="19.899999999999999" customHeight="1" x14ac:dyDescent="0.25">
      <c r="A41" s="8" t="s">
        <v>34</v>
      </c>
      <c r="B41" s="105">
        <v>123</v>
      </c>
      <c r="C41" s="105">
        <v>123</v>
      </c>
      <c r="D41" s="105">
        <v>129.30000000000001</v>
      </c>
      <c r="E41" s="105">
        <v>129.30000000000001</v>
      </c>
      <c r="F41" s="105">
        <v>129.30000000000001</v>
      </c>
      <c r="G41" s="105">
        <v>120.2</v>
      </c>
      <c r="H41" s="105">
        <v>98.1</v>
      </c>
      <c r="I41" s="105">
        <v>75.400000000000006</v>
      </c>
      <c r="J41" s="105">
        <v>50.6</v>
      </c>
      <c r="K41" s="105">
        <v>462.4</v>
      </c>
      <c r="L41" s="9"/>
      <c r="N41" s="4" t="s">
        <v>380</v>
      </c>
      <c r="O41" s="22">
        <v>1.55</v>
      </c>
      <c r="P41" s="21">
        <v>1.39</v>
      </c>
      <c r="Q41" s="22">
        <v>1.56</v>
      </c>
      <c r="R41" s="21">
        <v>1.62</v>
      </c>
      <c r="S41" s="22">
        <v>1.53</v>
      </c>
      <c r="T41" s="21">
        <v>1.49</v>
      </c>
      <c r="U41" s="22">
        <v>1.42</v>
      </c>
      <c r="V41" s="21">
        <v>1.64</v>
      </c>
      <c r="W41" s="22">
        <v>1.65</v>
      </c>
      <c r="X41" s="21">
        <v>1.76</v>
      </c>
    </row>
    <row r="42" spans="1:24" ht="19.899999999999999" customHeight="1" x14ac:dyDescent="0.25">
      <c r="A42" s="6" t="s">
        <v>35</v>
      </c>
      <c r="B42" s="106" t="s">
        <v>4840</v>
      </c>
      <c r="C42" s="106" t="s">
        <v>4841</v>
      </c>
      <c r="D42" s="106" t="s">
        <v>4842</v>
      </c>
      <c r="E42" s="106" t="s">
        <v>4843</v>
      </c>
      <c r="F42" s="106">
        <v>528.70000000000005</v>
      </c>
      <c r="G42" s="106">
        <v>-160.80000000000001</v>
      </c>
      <c r="H42" s="106">
        <v>-320.39999999999998</v>
      </c>
      <c r="I42" s="106">
        <v>-934.2</v>
      </c>
      <c r="J42" s="106" t="s">
        <v>4844</v>
      </c>
      <c r="K42" s="106" t="s">
        <v>4845</v>
      </c>
      <c r="L42" s="10"/>
      <c r="N42" s="4" t="s">
        <v>381</v>
      </c>
      <c r="O42" s="22" t="e">
        <v>#N/A</v>
      </c>
      <c r="P42" s="21">
        <v>1.76</v>
      </c>
      <c r="Q42" s="22">
        <v>1.5</v>
      </c>
      <c r="R42" s="21">
        <v>1.9</v>
      </c>
      <c r="S42" s="22">
        <v>4.1100000000000003</v>
      </c>
      <c r="T42" s="21">
        <v>3.36</v>
      </c>
      <c r="U42" s="22">
        <v>2.71</v>
      </c>
      <c r="V42" s="21">
        <v>1.57</v>
      </c>
      <c r="W42" s="22">
        <v>1.69</v>
      </c>
      <c r="X42" s="21">
        <v>1.46</v>
      </c>
    </row>
    <row r="43" spans="1:24" ht="19.899999999999999" customHeight="1" x14ac:dyDescent="0.25">
      <c r="A43" s="8" t="s">
        <v>36</v>
      </c>
      <c r="B43" s="105" t="s">
        <v>4846</v>
      </c>
      <c r="C43" s="105" t="s">
        <v>4847</v>
      </c>
      <c r="D43" s="105" t="s">
        <v>4848</v>
      </c>
      <c r="E43" s="105" t="s">
        <v>4849</v>
      </c>
      <c r="F43" s="105" t="s">
        <v>4850</v>
      </c>
      <c r="G43" s="105" t="s">
        <v>4851</v>
      </c>
      <c r="H43" s="105" t="s">
        <v>4852</v>
      </c>
      <c r="I43" s="105" t="s">
        <v>4853</v>
      </c>
      <c r="J43" s="105" t="s">
        <v>4854</v>
      </c>
      <c r="K43" s="105" t="s">
        <v>4855</v>
      </c>
      <c r="L43" s="9"/>
      <c r="N43" s="4" t="s">
        <v>382</v>
      </c>
      <c r="O43" s="24">
        <v>2646464.92</v>
      </c>
      <c r="P43" s="23">
        <v>1619536.57</v>
      </c>
      <c r="Q43" s="24">
        <v>1761631.19</v>
      </c>
      <c r="R43" s="23">
        <v>1550526.22</v>
      </c>
      <c r="S43" s="24">
        <v>1532591.91</v>
      </c>
      <c r="T43" s="23">
        <v>1792164.18</v>
      </c>
      <c r="U43" s="24">
        <v>1866779.64</v>
      </c>
      <c r="V43" s="23">
        <v>1552262.3</v>
      </c>
      <c r="W43" s="24">
        <v>1707496.87</v>
      </c>
      <c r="X43" s="23">
        <v>1702150.16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23.34</v>
      </c>
      <c r="P44" s="21">
        <v>18.14</v>
      </c>
      <c r="Q44" s="22">
        <v>23.57</v>
      </c>
      <c r="R44" s="21">
        <v>25.63</v>
      </c>
      <c r="S44" s="22">
        <v>13.92</v>
      </c>
      <c r="T44" s="21">
        <v>15.62</v>
      </c>
      <c r="U44" s="22">
        <v>18.420000000000002</v>
      </c>
      <c r="V44" s="21">
        <v>25.75</v>
      </c>
      <c r="W44" s="22">
        <v>24.15</v>
      </c>
      <c r="X44" s="21">
        <v>25.51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7.89</v>
      </c>
      <c r="P45" s="21">
        <v>13.99</v>
      </c>
      <c r="Q45" s="22">
        <v>12.7</v>
      </c>
      <c r="R45" s="21">
        <v>13.5</v>
      </c>
      <c r="S45" s="22">
        <v>16.79</v>
      </c>
      <c r="T45" s="21">
        <v>12.23</v>
      </c>
      <c r="U45" s="22">
        <v>12.41</v>
      </c>
      <c r="V45" s="21">
        <v>10.9</v>
      </c>
      <c r="W45" s="22">
        <v>8.66</v>
      </c>
      <c r="X45" s="21">
        <v>9.26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9.43</v>
      </c>
      <c r="P46" s="21">
        <v>18.079999999999998</v>
      </c>
      <c r="Q46" s="22">
        <v>15.55</v>
      </c>
      <c r="R46" s="21">
        <v>16.57</v>
      </c>
      <c r="S46" s="22">
        <v>25.14</v>
      </c>
      <c r="T46" s="21">
        <v>20.21</v>
      </c>
      <c r="U46" s="22">
        <v>15.19</v>
      </c>
      <c r="V46" s="21">
        <v>12.29</v>
      </c>
      <c r="W46" s="22">
        <v>9.66</v>
      </c>
      <c r="X46" s="21">
        <v>10.29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23.84</v>
      </c>
      <c r="P47" s="21">
        <v>29.22</v>
      </c>
      <c r="Q47" s="22">
        <v>50.17</v>
      </c>
      <c r="R47" s="21">
        <v>86.11</v>
      </c>
      <c r="S47" s="22">
        <v>46.47</v>
      </c>
      <c r="T47" s="21">
        <v>43.56</v>
      </c>
      <c r="U47" s="22">
        <v>73.709999999999994</v>
      </c>
      <c r="V47" s="21">
        <v>115.26</v>
      </c>
      <c r="W47" s="22">
        <v>64.319999999999993</v>
      </c>
      <c r="X47" s="21">
        <v>31.59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1.1100000000000001</v>
      </c>
      <c r="P48" s="21">
        <v>1.63</v>
      </c>
      <c r="Q48" s="22">
        <v>0.73</v>
      </c>
      <c r="R48" s="21">
        <v>0.57999999999999996</v>
      </c>
      <c r="S48" s="22">
        <v>0.44</v>
      </c>
      <c r="T48" s="21">
        <v>0.82</v>
      </c>
      <c r="U48" s="22">
        <v>1.24</v>
      </c>
      <c r="V48" s="21">
        <v>3.01</v>
      </c>
      <c r="W48" s="22">
        <v>2</v>
      </c>
      <c r="X48" s="21">
        <v>14.79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22.1</v>
      </c>
      <c r="P49" s="21">
        <v>12.51</v>
      </c>
      <c r="Q49" s="22">
        <v>19.239999999999998</v>
      </c>
      <c r="R49" s="21">
        <v>18.59</v>
      </c>
      <c r="S49" s="22">
        <v>9.5</v>
      </c>
      <c r="T49" s="21">
        <v>12.47</v>
      </c>
      <c r="U49" s="22">
        <v>18.25</v>
      </c>
      <c r="V49" s="21">
        <v>26.55</v>
      </c>
      <c r="W49" s="22">
        <v>28.85</v>
      </c>
      <c r="X49" s="21">
        <v>26.91</v>
      </c>
    </row>
    <row r="50" spans="1:24" ht="19.899999999999999" customHeight="1" x14ac:dyDescent="0.25">
      <c r="A50" s="6" t="s">
        <v>41</v>
      </c>
      <c r="B50" s="104">
        <v>163.1</v>
      </c>
      <c r="C50" s="104">
        <v>163.19999999999999</v>
      </c>
      <c r="D50" s="104">
        <v>257.39999999999998</v>
      </c>
      <c r="E50" s="104">
        <v>486.3</v>
      </c>
      <c r="F50" s="104">
        <v>-52.5</v>
      </c>
      <c r="G50" s="104">
        <v>769.8</v>
      </c>
      <c r="H50" s="104" t="s">
        <v>4856</v>
      </c>
      <c r="I50" s="104">
        <v>392.7</v>
      </c>
      <c r="J50" s="104">
        <v>385.7</v>
      </c>
      <c r="K50" s="104">
        <v>285.5</v>
      </c>
      <c r="L50" s="7"/>
      <c r="N50" s="4" t="s">
        <v>389</v>
      </c>
      <c r="O50" s="22">
        <v>23.74</v>
      </c>
      <c r="P50" s="21">
        <v>14.08</v>
      </c>
      <c r="Q50" s="22">
        <v>19.28</v>
      </c>
      <c r="R50" s="21">
        <v>22.5</v>
      </c>
      <c r="S50" s="22">
        <v>12.79</v>
      </c>
      <c r="T50" s="21">
        <v>15.51</v>
      </c>
      <c r="U50" s="22">
        <v>21.25</v>
      </c>
      <c r="V50" s="21">
        <v>25.69</v>
      </c>
      <c r="W50" s="22">
        <v>28.43</v>
      </c>
      <c r="X50" s="21">
        <v>28.66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19.07</v>
      </c>
      <c r="P51" s="21">
        <v>10.78</v>
      </c>
      <c r="Q51" s="22">
        <v>17.72</v>
      </c>
      <c r="R51" s="21">
        <v>18.32</v>
      </c>
      <c r="S51" s="22">
        <v>9.26</v>
      </c>
      <c r="T51" s="21">
        <v>11.86</v>
      </c>
      <c r="U51" s="22">
        <v>17.61</v>
      </c>
      <c r="V51" s="21">
        <v>25.39</v>
      </c>
      <c r="W51" s="22">
        <v>27.68</v>
      </c>
      <c r="X51" s="21">
        <v>25.81</v>
      </c>
    </row>
    <row r="52" spans="1:24" ht="19.899999999999999" customHeight="1" thickBot="1" x14ac:dyDescent="0.3">
      <c r="A52" s="6" t="s">
        <v>42</v>
      </c>
      <c r="B52" s="104" t="s">
        <v>4857</v>
      </c>
      <c r="C52" s="104" t="s">
        <v>4858</v>
      </c>
      <c r="D52" s="104" t="s">
        <v>4859</v>
      </c>
      <c r="E52" s="104" t="s">
        <v>4860</v>
      </c>
      <c r="F52" s="104" t="s">
        <v>4861</v>
      </c>
      <c r="G52" s="104" t="s">
        <v>4862</v>
      </c>
      <c r="H52" s="104" t="s">
        <v>4863</v>
      </c>
      <c r="I52" s="104" t="s">
        <v>4864</v>
      </c>
      <c r="J52" s="104" t="s">
        <v>4865</v>
      </c>
      <c r="K52" s="104" t="s">
        <v>4866</v>
      </c>
      <c r="L52" s="7"/>
      <c r="N52" s="4" t="s">
        <v>391</v>
      </c>
      <c r="O52" s="22">
        <v>19.98</v>
      </c>
      <c r="P52" s="21">
        <v>11.92</v>
      </c>
      <c r="Q52" s="22">
        <v>17.37</v>
      </c>
      <c r="R52" s="21">
        <v>22.1</v>
      </c>
      <c r="S52" s="22">
        <v>12.36</v>
      </c>
      <c r="T52" s="21">
        <v>14.49</v>
      </c>
      <c r="U52" s="22">
        <v>20.28</v>
      </c>
      <c r="V52" s="21">
        <v>24.29</v>
      </c>
      <c r="W52" s="22">
        <v>26.95</v>
      </c>
      <c r="X52" s="21">
        <v>27.09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165.62299999999999</v>
      </c>
      <c r="P53" s="58">
        <f t="shared" ref="P53:X53" si="0">C86</f>
        <v>164.714</v>
      </c>
      <c r="Q53" s="58">
        <f t="shared" si="0"/>
        <v>162.89599999999999</v>
      </c>
      <c r="R53" s="58">
        <f t="shared" si="0"/>
        <v>162.47999999999999</v>
      </c>
      <c r="S53" s="58">
        <f t="shared" si="0"/>
        <v>161.69300000000001</v>
      </c>
      <c r="T53" s="58">
        <f t="shared" si="0"/>
        <v>160.12700000000001</v>
      </c>
      <c r="U53" s="58">
        <f t="shared" si="0"/>
        <v>159.755</v>
      </c>
      <c r="V53" s="58">
        <f t="shared" si="0"/>
        <v>159.26300000000001</v>
      </c>
      <c r="W53" s="58">
        <f t="shared" si="0"/>
        <v>158.655</v>
      </c>
      <c r="X53" s="58">
        <f t="shared" si="0"/>
        <v>158.19300000000001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4867</v>
      </c>
      <c r="C56" s="104" t="s">
        <v>4868</v>
      </c>
      <c r="D56" s="104" t="s">
        <v>4869</v>
      </c>
      <c r="E56" s="104" t="s">
        <v>4870</v>
      </c>
      <c r="F56" s="104" t="s">
        <v>4871</v>
      </c>
      <c r="G56" s="104" t="s">
        <v>4872</v>
      </c>
      <c r="H56" s="104" t="s">
        <v>4873</v>
      </c>
      <c r="I56" s="104">
        <v>935.8</v>
      </c>
      <c r="J56" s="104" t="s">
        <v>4874</v>
      </c>
      <c r="K56" s="104">
        <v>878</v>
      </c>
      <c r="L56" s="7"/>
      <c r="N56" s="44" t="s">
        <v>397</v>
      </c>
      <c r="O56" s="45">
        <f>B132/100</f>
        <v>0</v>
      </c>
      <c r="P56" s="45">
        <f t="shared" ref="P56:X56" si="1">C132/100</f>
        <v>0</v>
      </c>
      <c r="Q56" s="45">
        <f t="shared" si="1"/>
        <v>0</v>
      </c>
      <c r="R56" s="45">
        <f t="shared" si="1"/>
        <v>0</v>
      </c>
      <c r="S56" s="45">
        <f t="shared" si="1"/>
        <v>0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</row>
    <row r="57" spans="1:24" ht="19.899999999999999" customHeight="1" x14ac:dyDescent="0.25">
      <c r="A57" s="8" t="s">
        <v>45</v>
      </c>
      <c r="B57" s="105">
        <v>415.8</v>
      </c>
      <c r="C57" s="105">
        <v>370.4</v>
      </c>
      <c r="D57" s="105">
        <v>347.7</v>
      </c>
      <c r="E57" s="105">
        <v>253.5</v>
      </c>
      <c r="F57" s="105">
        <v>200.3</v>
      </c>
      <c r="G57" s="105">
        <v>279.10000000000002</v>
      </c>
      <c r="H57" s="105">
        <v>398.8</v>
      </c>
      <c r="I57" s="105">
        <v>294</v>
      </c>
      <c r="J57" s="105">
        <v>299.89999999999998</v>
      </c>
      <c r="K57" s="105">
        <v>123.5</v>
      </c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 t="e">
        <f t="shared" si="2"/>
        <v>#VALUE!</v>
      </c>
      <c r="R57" s="46" t="e">
        <f t="shared" si="2"/>
        <v>#VALUE!</v>
      </c>
      <c r="S57" s="46" t="e">
        <f t="shared" si="2"/>
        <v>#VALUE!</v>
      </c>
      <c r="T57" s="46" t="e">
        <f t="shared" si="2"/>
        <v>#VALUE!</v>
      </c>
      <c r="U57" s="46" t="e">
        <f t="shared" si="2"/>
        <v>#VALUE!</v>
      </c>
      <c r="V57" s="46" t="e">
        <f t="shared" si="2"/>
        <v>#VALUE!</v>
      </c>
      <c r="W57" s="46" t="e">
        <f t="shared" si="2"/>
        <v>#VALUE!</v>
      </c>
      <c r="X57" s="46" t="e">
        <f t="shared" si="2"/>
        <v>#VALUE!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4,976,400</v>
      </c>
      <c r="P58" s="46" t="str">
        <f t="shared" ref="P58:X58" si="3">C20</f>
        <v>4,599,200</v>
      </c>
      <c r="Q58" s="46" t="str">
        <f t="shared" si="3"/>
        <v>4,588,400</v>
      </c>
      <c r="R58" s="46" t="str">
        <f t="shared" si="3"/>
        <v>4,541,900</v>
      </c>
      <c r="S58" s="46" t="str">
        <f t="shared" si="3"/>
        <v>4,641,200</v>
      </c>
      <c r="T58" s="46" t="str">
        <f t="shared" si="3"/>
        <v>5,867,600</v>
      </c>
      <c r="U58" s="46" t="str">
        <f t="shared" si="3"/>
        <v>5,498,700</v>
      </c>
      <c r="V58" s="46" t="str">
        <f t="shared" si="3"/>
        <v>3,359,200</v>
      </c>
      <c r="W58" s="46" t="str">
        <f t="shared" si="3"/>
        <v>3,316,700</v>
      </c>
      <c r="X58" s="46" t="str">
        <f t="shared" si="3"/>
        <v>2,585,600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 t="e">
        <f t="shared" si="4"/>
        <v>#VALUE!</v>
      </c>
      <c r="T59" s="48" t="e">
        <f t="shared" si="4"/>
        <v>#VALUE!</v>
      </c>
      <c r="U59" s="47" t="e">
        <f t="shared" si="4"/>
        <v>#VALUE!</v>
      </c>
      <c r="V59" s="48" t="e">
        <f t="shared" si="4"/>
        <v>#VALUE!</v>
      </c>
      <c r="W59" s="47" t="e">
        <f t="shared" si="4"/>
        <v>#VALUE!</v>
      </c>
      <c r="X59" s="48" t="e">
        <f t="shared" si="4"/>
        <v>#VALUE!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B143</f>
        <v>81</v>
      </c>
      <c r="P60" s="46">
        <f t="shared" ref="P60:X60" si="5">C143</f>
        <v>71.900000000000006</v>
      </c>
      <c r="Q60" s="46">
        <f t="shared" si="5"/>
        <v>158.80000000000001</v>
      </c>
      <c r="R60" s="46">
        <f t="shared" si="5"/>
        <v>71.2</v>
      </c>
      <c r="S60" s="46">
        <f t="shared" si="5"/>
        <v>60.7</v>
      </c>
      <c r="T60" s="46">
        <f t="shared" si="5"/>
        <v>68.2</v>
      </c>
      <c r="U60" s="46">
        <f t="shared" si="5"/>
        <v>72.400000000000006</v>
      </c>
      <c r="V60" s="46">
        <f t="shared" si="5"/>
        <v>50.4</v>
      </c>
      <c r="W60" s="46">
        <f t="shared" si="5"/>
        <v>44.1</v>
      </c>
      <c r="X60" s="46">
        <f t="shared" si="5"/>
        <v>43.8</v>
      </c>
    </row>
    <row r="61" spans="1:24" ht="19.899999999999999" customHeight="1" x14ac:dyDescent="0.25">
      <c r="A61" s="8" t="s">
        <v>49</v>
      </c>
      <c r="B61" s="105">
        <v>0</v>
      </c>
      <c r="C61" s="105">
        <v>74.3</v>
      </c>
      <c r="D61" s="105">
        <v>2</v>
      </c>
      <c r="E61" s="105" t="s">
        <v>4875</v>
      </c>
      <c r="F61" s="105" t="s">
        <v>4876</v>
      </c>
      <c r="G61" s="105">
        <v>627.4</v>
      </c>
      <c r="H61" s="105" t="s">
        <v>4877</v>
      </c>
      <c r="I61" s="105">
        <v>235</v>
      </c>
      <c r="J61" s="105">
        <v>537.20000000000005</v>
      </c>
      <c r="K61" s="105">
        <v>403.8</v>
      </c>
      <c r="L61" s="9"/>
      <c r="N61" s="41" t="s">
        <v>402</v>
      </c>
      <c r="O61" s="49" t="e">
        <f>B162/B160</f>
        <v>#DIV/0!</v>
      </c>
      <c r="P61" s="49" t="e">
        <f t="shared" ref="P61:X61" si="6">C162/C160</f>
        <v>#DIV/0!</v>
      </c>
      <c r="Q61" s="49" t="e">
        <f t="shared" si="6"/>
        <v>#DIV/0!</v>
      </c>
      <c r="R61" s="49" t="e">
        <f t="shared" si="6"/>
        <v>#DIV/0!</v>
      </c>
      <c r="S61" s="49" t="e">
        <f t="shared" si="6"/>
        <v>#DIV/0!</v>
      </c>
      <c r="T61" s="49" t="e">
        <f t="shared" si="6"/>
        <v>#DIV/0!</v>
      </c>
      <c r="U61" s="49" t="e">
        <f t="shared" si="6"/>
        <v>#DIV/0!</v>
      </c>
      <c r="V61" s="49" t="e">
        <f t="shared" si="6"/>
        <v>#DIV/0!</v>
      </c>
      <c r="W61" s="49" t="e">
        <f t="shared" si="6"/>
        <v>#DIV/0!</v>
      </c>
      <c r="X61" s="49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B151</f>
        <v>0</v>
      </c>
      <c r="P62" s="46">
        <f t="shared" ref="P62:X62" si="7">C151</f>
        <v>0</v>
      </c>
      <c r="Q62" s="46">
        <f t="shared" si="7"/>
        <v>0</v>
      </c>
      <c r="R62" s="46">
        <f t="shared" si="7"/>
        <v>0</v>
      </c>
      <c r="S62" s="46">
        <f t="shared" si="7"/>
        <v>0</v>
      </c>
      <c r="T62" s="46">
        <f t="shared" si="7"/>
        <v>0</v>
      </c>
      <c r="U62" s="46">
        <f t="shared" si="7"/>
        <v>0</v>
      </c>
      <c r="V62" s="46">
        <f t="shared" si="7"/>
        <v>0</v>
      </c>
      <c r="W62" s="46">
        <f t="shared" si="7"/>
        <v>0</v>
      </c>
      <c r="X62" s="46">
        <f t="shared" si="7"/>
        <v>0</v>
      </c>
    </row>
    <row r="63" spans="1:24" ht="19.899999999999999" customHeight="1" x14ac:dyDescent="0.25">
      <c r="A63" s="8" t="s">
        <v>50</v>
      </c>
      <c r="B63" s="107">
        <v>732</v>
      </c>
      <c r="C63" s="107">
        <v>617.5</v>
      </c>
      <c r="D63" s="107">
        <v>792.2</v>
      </c>
      <c r="E63" s="107">
        <v>666</v>
      </c>
      <c r="F63" s="107">
        <v>643.1</v>
      </c>
      <c r="G63" s="107">
        <v>626.4</v>
      </c>
      <c r="H63" s="107" t="s">
        <v>4878</v>
      </c>
      <c r="I63" s="107">
        <v>406.8</v>
      </c>
      <c r="J63" s="107">
        <v>376.5</v>
      </c>
      <c r="K63" s="107">
        <v>350.7</v>
      </c>
      <c r="L63" s="14"/>
      <c r="N63" s="44" t="s">
        <v>404</v>
      </c>
      <c r="O63" s="50" t="e">
        <f>O62*(1-O61)</f>
        <v>#DIV/0!</v>
      </c>
      <c r="P63" s="48" t="e">
        <f t="shared" ref="P63:X63" si="8">P62*(1-P61)</f>
        <v>#DIV/0!</v>
      </c>
      <c r="Q63" s="50" t="e">
        <f t="shared" si="8"/>
        <v>#DIV/0!</v>
      </c>
      <c r="R63" s="48" t="e">
        <f t="shared" si="8"/>
        <v>#DIV/0!</v>
      </c>
      <c r="S63" s="50" t="e">
        <f t="shared" si="8"/>
        <v>#DIV/0!</v>
      </c>
      <c r="T63" s="48" t="e">
        <f t="shared" si="8"/>
        <v>#DIV/0!</v>
      </c>
      <c r="U63" s="50" t="e">
        <f t="shared" si="8"/>
        <v>#DIV/0!</v>
      </c>
      <c r="V63" s="48" t="e">
        <f t="shared" si="8"/>
        <v>#DIV/0!</v>
      </c>
      <c r="W63" s="50" t="e">
        <f t="shared" si="8"/>
        <v>#DIV/0!</v>
      </c>
      <c r="X63" s="48" t="e">
        <f t="shared" si="8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#DIV/0!</v>
      </c>
      <c r="P64" s="53" t="e">
        <f t="shared" ref="P64:V64" si="9">(P63+P60)-(P59-Q59+P60)</f>
        <v>#DIV/0!</v>
      </c>
      <c r="Q64" s="52" t="e">
        <f t="shared" si="9"/>
        <v>#DIV/0!</v>
      </c>
      <c r="R64" s="53" t="e">
        <f t="shared" si="9"/>
        <v>#DIV/0!</v>
      </c>
      <c r="S64" s="52" t="e">
        <f t="shared" si="9"/>
        <v>#DIV/0!</v>
      </c>
      <c r="T64" s="53" t="e">
        <f t="shared" si="9"/>
        <v>#DIV/0!</v>
      </c>
      <c r="U64" s="52" t="e">
        <f t="shared" si="9"/>
        <v>#DIV/0!</v>
      </c>
      <c r="V64" s="53" t="e">
        <f t="shared" si="9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 t="s">
        <v>4879</v>
      </c>
      <c r="C65" s="107" t="s">
        <v>4880</v>
      </c>
      <c r="D65" s="107" t="s">
        <v>4881</v>
      </c>
      <c r="E65" s="107" t="s">
        <v>4882</v>
      </c>
      <c r="F65" s="107" t="s">
        <v>4883</v>
      </c>
      <c r="G65" s="107" t="s">
        <v>4884</v>
      </c>
      <c r="H65" s="107" t="s">
        <v>4885</v>
      </c>
      <c r="I65" s="107" t="s">
        <v>4886</v>
      </c>
      <c r="J65" s="107" t="s">
        <v>4887</v>
      </c>
      <c r="K65" s="107" t="s">
        <v>4888</v>
      </c>
      <c r="L65" s="14"/>
      <c r="N65" s="54" t="s">
        <v>406</v>
      </c>
      <c r="O65" s="55" t="e">
        <f>O64/O55</f>
        <v>#DIV/0!</v>
      </c>
      <c r="P65" s="56" t="e">
        <f>P64/P55</f>
        <v>#DIV/0!</v>
      </c>
      <c r="Q65" s="57" t="e">
        <f t="shared" ref="Q65:X65" si="10">Q64/Q55</f>
        <v>#DIV/0!</v>
      </c>
      <c r="R65" s="56" t="e">
        <f t="shared" si="10"/>
        <v>#DIV/0!</v>
      </c>
      <c r="S65" s="57" t="e">
        <f t="shared" si="10"/>
        <v>#DIV/0!</v>
      </c>
      <c r="T65" s="56" t="e">
        <f t="shared" si="10"/>
        <v>#DIV/0!</v>
      </c>
      <c r="U65" s="57" t="e">
        <f t="shared" si="10"/>
        <v>#DIV/0!</v>
      </c>
      <c r="V65" s="56" t="e">
        <f t="shared" si="10"/>
        <v>#DIV/0!</v>
      </c>
      <c r="W65" s="57" t="e">
        <f t="shared" si="10"/>
        <v>#DIV/0!</v>
      </c>
      <c r="X65" s="56" t="e">
        <f t="shared" si="10"/>
        <v>#DIV/0!</v>
      </c>
    </row>
    <row r="66" spans="1:24" ht="19.899999999999999" customHeight="1" x14ac:dyDescent="0.25">
      <c r="A66" s="6" t="s">
        <v>52</v>
      </c>
      <c r="B66" s="106" t="s">
        <v>4889</v>
      </c>
      <c r="C66" s="106" t="s">
        <v>4890</v>
      </c>
      <c r="D66" s="106" t="s">
        <v>4891</v>
      </c>
      <c r="E66" s="106" t="s">
        <v>4892</v>
      </c>
      <c r="F66" s="106" t="s">
        <v>4893</v>
      </c>
      <c r="G66" s="106" t="s">
        <v>4894</v>
      </c>
      <c r="H66" s="106" t="s">
        <v>4895</v>
      </c>
      <c r="I66" s="106" t="s">
        <v>4896</v>
      </c>
      <c r="J66" s="106" t="s">
        <v>4897</v>
      </c>
      <c r="K66" s="106" t="s">
        <v>4898</v>
      </c>
      <c r="L66" s="10"/>
      <c r="N66" s="61" t="s">
        <v>407</v>
      </c>
      <c r="O66" s="63" t="str">
        <f>B11</f>
        <v>1,477,400</v>
      </c>
      <c r="P66" s="62" t="str">
        <f t="shared" ref="P66:X66" si="11">C11</f>
        <v>1,695,400</v>
      </c>
      <c r="Q66" s="62" t="str">
        <f t="shared" si="11"/>
        <v>1,774,200</v>
      </c>
      <c r="R66" s="62" t="str">
        <f t="shared" si="11"/>
        <v>2,098,600</v>
      </c>
      <c r="S66" s="62" t="str">
        <f t="shared" si="11"/>
        <v>2,239,100</v>
      </c>
      <c r="T66" s="62" t="str">
        <f t="shared" si="11"/>
        <v>2,411,200</v>
      </c>
      <c r="U66" s="62" t="str">
        <f t="shared" si="11"/>
        <v>3,173,200</v>
      </c>
      <c r="V66" s="62" t="str">
        <f t="shared" si="11"/>
        <v>2,361,100</v>
      </c>
      <c r="W66" s="62" t="str">
        <f t="shared" si="11"/>
        <v>2,361,800</v>
      </c>
      <c r="X66" s="62" t="str">
        <f t="shared" si="11"/>
        <v>1,156,100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18,958,700</v>
      </c>
      <c r="P67" s="63" t="str">
        <f t="shared" ref="P67:X67" si="12">C34</f>
        <v>20,481,200</v>
      </c>
      <c r="Q67" s="63" t="str">
        <f t="shared" si="12"/>
        <v>20,382,200</v>
      </c>
      <c r="R67" s="63" t="str">
        <f t="shared" si="12"/>
        <v>20,588,400</v>
      </c>
      <c r="S67" s="63" t="str">
        <f t="shared" si="12"/>
        <v>20,621,300</v>
      </c>
      <c r="T67" s="63" t="str">
        <f t="shared" si="12"/>
        <v>20,325,300</v>
      </c>
      <c r="U67" s="63" t="str">
        <f t="shared" si="12"/>
        <v>19,794,900</v>
      </c>
      <c r="V67" s="63" t="str">
        <f t="shared" si="12"/>
        <v>13,841,300</v>
      </c>
      <c r="W67" s="63" t="str">
        <f t="shared" si="12"/>
        <v>12,370,400</v>
      </c>
      <c r="X67" s="63" t="str">
        <f t="shared" si="12"/>
        <v>10,998,100</v>
      </c>
    </row>
    <row r="68" spans="1:24" ht="19.899999999999999" customHeight="1" x14ac:dyDescent="0.25">
      <c r="A68" s="6" t="s">
        <v>54</v>
      </c>
      <c r="B68" s="106">
        <v>53.4</v>
      </c>
      <c r="C68" s="106">
        <v>119.4</v>
      </c>
      <c r="D68" s="106">
        <v>94.4</v>
      </c>
      <c r="E68" s="106">
        <v>128.1</v>
      </c>
      <c r="F68" s="106">
        <v>73.400000000000006</v>
      </c>
      <c r="G68" s="106">
        <v>243.6</v>
      </c>
      <c r="H68" s="106">
        <v>131.5</v>
      </c>
      <c r="I68" s="106">
        <v>132.30000000000001</v>
      </c>
      <c r="J68" s="106">
        <v>102</v>
      </c>
      <c r="K68" s="106">
        <v>62.3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#VALUE!</v>
      </c>
      <c r="V68" s="76" t="e">
        <f t="shared" si="13"/>
        <v>#VALUE!</v>
      </c>
      <c r="W68" s="76" t="e">
        <f t="shared" si="13"/>
        <v>#VALUE!</v>
      </c>
      <c r="X68" s="76" t="e">
        <f t="shared" si="13"/>
        <v>#VALUE!</v>
      </c>
    </row>
    <row r="69" spans="1:24" ht="19.899999999999999" customHeight="1" x14ac:dyDescent="0.25">
      <c r="A69" s="8" t="s">
        <v>55</v>
      </c>
      <c r="B69" s="105">
        <v>519</v>
      </c>
      <c r="C69" s="105">
        <v>916.9</v>
      </c>
      <c r="D69" s="105">
        <v>788.6</v>
      </c>
      <c r="E69" s="105" t="s">
        <v>4899</v>
      </c>
      <c r="F69" s="105" t="s">
        <v>4900</v>
      </c>
      <c r="G69" s="105" t="s">
        <v>4901</v>
      </c>
      <c r="H69" s="105" t="s">
        <v>4902</v>
      </c>
      <c r="I69" s="105" t="s">
        <v>4903</v>
      </c>
      <c r="J69" s="105" t="s">
        <v>4904</v>
      </c>
      <c r="K69" s="105">
        <v>476</v>
      </c>
      <c r="L69" s="9"/>
      <c r="N69" s="77" t="s">
        <v>415</v>
      </c>
      <c r="O69" s="79">
        <f>B212</f>
        <v>9.1999999999999993</v>
      </c>
      <c r="P69" s="79">
        <f t="shared" ref="P69:X69" si="14">C212</f>
        <v>73.7</v>
      </c>
      <c r="Q69" s="79">
        <f t="shared" si="14"/>
        <v>21.3</v>
      </c>
      <c r="R69" s="79">
        <f t="shared" si="14"/>
        <v>161.9</v>
      </c>
      <c r="S69" s="79">
        <f t="shared" si="14"/>
        <v>125.1</v>
      </c>
      <c r="T69" s="79">
        <f t="shared" si="14"/>
        <v>144.69999999999999</v>
      </c>
      <c r="U69" s="79">
        <f t="shared" si="14"/>
        <v>50.3</v>
      </c>
      <c r="V69" s="79">
        <f t="shared" si="14"/>
        <v>19.5</v>
      </c>
      <c r="W69" s="79">
        <f t="shared" si="14"/>
        <v>18.3</v>
      </c>
      <c r="X69" s="79">
        <f t="shared" si="14"/>
        <v>5.5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 t="e">
        <f t="shared" ref="P70:X70" si="15">P69/P66</f>
        <v>#VALUE!</v>
      </c>
      <c r="Q70" s="80" t="e">
        <f t="shared" si="15"/>
        <v>#VALUE!</v>
      </c>
      <c r="R70" s="80" t="e">
        <f t="shared" si="15"/>
        <v>#VALUE!</v>
      </c>
      <c r="S70" s="80" t="e">
        <f t="shared" si="15"/>
        <v>#VALUE!</v>
      </c>
      <c r="T70" s="80" t="e">
        <f>T69/T66</f>
        <v>#VALUE!</v>
      </c>
      <c r="U70" s="80" t="e">
        <f t="shared" si="15"/>
        <v>#VALUE!</v>
      </c>
      <c r="V70" s="80" t="e">
        <f t="shared" si="15"/>
        <v>#VALUE!</v>
      </c>
      <c r="W70" s="80" t="e">
        <f t="shared" si="15"/>
        <v>#VALUE!</v>
      </c>
      <c r="X70" s="80" t="e">
        <f t="shared" si="15"/>
        <v>#VALUE!</v>
      </c>
    </row>
    <row r="71" spans="1:24" ht="19.899999999999999" customHeight="1" x14ac:dyDescent="0.25">
      <c r="A71" s="8" t="s">
        <v>56</v>
      </c>
      <c r="B71" s="107" t="s">
        <v>4905</v>
      </c>
      <c r="C71" s="107" t="s">
        <v>4906</v>
      </c>
      <c r="D71" s="107" t="s">
        <v>4907</v>
      </c>
      <c r="E71" s="107" t="s">
        <v>4908</v>
      </c>
      <c r="F71" s="107" t="s">
        <v>4909</v>
      </c>
      <c r="G71" s="107" t="s">
        <v>4910</v>
      </c>
      <c r="H71" s="107" t="s">
        <v>4911</v>
      </c>
      <c r="I71" s="107" t="s">
        <v>4912</v>
      </c>
      <c r="J71" s="107" t="s">
        <v>4913</v>
      </c>
      <c r="K71" s="107" t="s">
        <v>4914</v>
      </c>
      <c r="L71" s="14"/>
    </row>
    <row r="72" spans="1:24" ht="19.899999999999999" customHeight="1" x14ac:dyDescent="0.25">
      <c r="A72" s="6" t="s">
        <v>57</v>
      </c>
      <c r="B72" s="104" t="s">
        <v>4820</v>
      </c>
      <c r="C72" s="104" t="s">
        <v>4821</v>
      </c>
      <c r="D72" s="104" t="s">
        <v>4822</v>
      </c>
      <c r="E72" s="104" t="s">
        <v>4823</v>
      </c>
      <c r="F72" s="104" t="s">
        <v>4824</v>
      </c>
      <c r="G72" s="104" t="s">
        <v>4825</v>
      </c>
      <c r="H72" s="104" t="s">
        <v>4826</v>
      </c>
      <c r="I72" s="104" t="s">
        <v>4827</v>
      </c>
      <c r="J72" s="104" t="s">
        <v>4828</v>
      </c>
      <c r="K72" s="104" t="s">
        <v>4829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 t="s">
        <v>4915</v>
      </c>
      <c r="D74" s="104" t="s">
        <v>4471</v>
      </c>
      <c r="E74" s="104" t="s">
        <v>4916</v>
      </c>
      <c r="F74" s="104" t="s">
        <v>4917</v>
      </c>
      <c r="G74" s="104" t="s">
        <v>4918</v>
      </c>
      <c r="H74" s="104" t="s">
        <v>4919</v>
      </c>
      <c r="I74" s="104" t="s">
        <v>4920</v>
      </c>
      <c r="J74" s="104">
        <v>758</v>
      </c>
      <c r="K74" s="104">
        <v>887</v>
      </c>
      <c r="L74" s="15"/>
    </row>
    <row r="75" spans="1:24" ht="19.899999999999999" customHeight="1" x14ac:dyDescent="0.25">
      <c r="A75" s="8" t="s">
        <v>59</v>
      </c>
      <c r="B75" s="107" t="s">
        <v>4921</v>
      </c>
      <c r="C75" s="107" t="s">
        <v>4922</v>
      </c>
      <c r="D75" s="107" t="s">
        <v>4923</v>
      </c>
      <c r="E75" s="107" t="s">
        <v>4924</v>
      </c>
      <c r="F75" s="107" t="s">
        <v>4925</v>
      </c>
      <c r="G75" s="107" t="s">
        <v>4926</v>
      </c>
      <c r="H75" s="107" t="s">
        <v>4927</v>
      </c>
      <c r="I75" s="107" t="s">
        <v>4928</v>
      </c>
      <c r="J75" s="107" t="s">
        <v>4929</v>
      </c>
      <c r="K75" s="107" t="s">
        <v>4930</v>
      </c>
      <c r="L75" s="14"/>
    </row>
    <row r="76" spans="1:24" ht="19.899999999999999" customHeight="1" x14ac:dyDescent="0.25">
      <c r="A76" s="6" t="s">
        <v>60</v>
      </c>
      <c r="B76" s="104" t="s">
        <v>4931</v>
      </c>
      <c r="C76" s="104" t="s">
        <v>4932</v>
      </c>
      <c r="D76" s="104" t="s">
        <v>4933</v>
      </c>
      <c r="E76" s="104" t="s">
        <v>4934</v>
      </c>
      <c r="F76" s="104" t="s">
        <v>4935</v>
      </c>
      <c r="G76" s="104" t="s">
        <v>4936</v>
      </c>
      <c r="H76" s="104" t="s">
        <v>4937</v>
      </c>
      <c r="I76" s="104" t="s">
        <v>4938</v>
      </c>
      <c r="J76" s="104" t="s">
        <v>4939</v>
      </c>
      <c r="K76" s="104" t="s">
        <v>4940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189.81899999999999</v>
      </c>
      <c r="C80" s="105">
        <v>165.59399999999999</v>
      </c>
      <c r="D80" s="105">
        <v>163.03</v>
      </c>
      <c r="E80" s="105">
        <v>162.749</v>
      </c>
      <c r="F80" s="105">
        <v>162.58099999999999</v>
      </c>
      <c r="G80" s="105">
        <v>160.28200000000001</v>
      </c>
      <c r="H80" s="105">
        <v>159.869</v>
      </c>
      <c r="I80" s="105">
        <v>159.49799999999999</v>
      </c>
      <c r="J80" s="105">
        <v>158.94300000000001</v>
      </c>
      <c r="K80" s="105">
        <v>158.49700000000001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250</v>
      </c>
      <c r="C82" s="105">
        <v>250</v>
      </c>
      <c r="D82" s="105">
        <v>250</v>
      </c>
      <c r="E82" s="105">
        <v>250</v>
      </c>
      <c r="F82" s="105">
        <v>250</v>
      </c>
      <c r="G82" s="105">
        <v>250</v>
      </c>
      <c r="H82" s="105">
        <v>250</v>
      </c>
      <c r="I82" s="105">
        <v>250</v>
      </c>
      <c r="J82" s="105">
        <v>250</v>
      </c>
      <c r="K82" s="105">
        <v>250</v>
      </c>
      <c r="L82" s="9"/>
    </row>
    <row r="83" spans="1:12" ht="19.899999999999999" customHeight="1" x14ac:dyDescent="0.25">
      <c r="A83" s="6" t="s">
        <v>65</v>
      </c>
      <c r="B83" s="106">
        <v>10</v>
      </c>
      <c r="C83" s="106">
        <v>10</v>
      </c>
      <c r="D83" s="106">
        <v>10</v>
      </c>
      <c r="E83" s="106">
        <v>10</v>
      </c>
      <c r="F83" s="106">
        <v>10</v>
      </c>
      <c r="G83" s="106">
        <v>10</v>
      </c>
      <c r="H83" s="106">
        <v>10</v>
      </c>
      <c r="I83" s="106">
        <v>10</v>
      </c>
      <c r="J83" s="106">
        <v>10</v>
      </c>
      <c r="K83" s="106">
        <v>10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165.62299999999999</v>
      </c>
      <c r="C86" s="105">
        <v>164.714</v>
      </c>
      <c r="D86" s="105">
        <v>162.89599999999999</v>
      </c>
      <c r="E86" s="105">
        <v>162.47999999999999</v>
      </c>
      <c r="F86" s="105">
        <v>161.69300000000001</v>
      </c>
      <c r="G86" s="105">
        <v>160.12700000000001</v>
      </c>
      <c r="H86" s="105">
        <v>159.755</v>
      </c>
      <c r="I86" s="105">
        <v>159.26300000000001</v>
      </c>
      <c r="J86" s="105">
        <v>158.655</v>
      </c>
      <c r="K86" s="105">
        <v>158.19300000000001</v>
      </c>
      <c r="L86" s="9"/>
    </row>
    <row r="87" spans="1:12" ht="19.899999999999999" customHeight="1" x14ac:dyDescent="0.25">
      <c r="A87" s="6" t="s">
        <v>69</v>
      </c>
      <c r="B87" s="106">
        <v>166.142</v>
      </c>
      <c r="C87" s="106">
        <v>165.45599999999999</v>
      </c>
      <c r="D87" s="106">
        <v>166.16499999999999</v>
      </c>
      <c r="E87" s="106">
        <v>165.98400000000001</v>
      </c>
      <c r="F87" s="106">
        <v>164.345</v>
      </c>
      <c r="G87" s="106">
        <v>164.15100000000001</v>
      </c>
      <c r="H87" s="106">
        <v>163.828</v>
      </c>
      <c r="I87" s="106">
        <v>162.614</v>
      </c>
      <c r="J87" s="106">
        <v>161.69399999999999</v>
      </c>
      <c r="K87" s="106">
        <v>160.78</v>
      </c>
      <c r="L87" s="10"/>
    </row>
    <row r="88" spans="1:12" ht="19.899999999999999" customHeight="1" x14ac:dyDescent="0.25">
      <c r="A88" s="8" t="s">
        <v>70</v>
      </c>
      <c r="B88" s="105">
        <v>10.327</v>
      </c>
      <c r="C88" s="105">
        <v>10.327</v>
      </c>
      <c r="D88" s="105">
        <v>10.327</v>
      </c>
      <c r="E88" s="105">
        <v>10.327</v>
      </c>
      <c r="F88" s="105">
        <v>10.327</v>
      </c>
      <c r="G88" s="105">
        <v>10.327</v>
      </c>
      <c r="H88" s="105">
        <v>10.327</v>
      </c>
      <c r="I88" s="105">
        <v>10.327</v>
      </c>
      <c r="J88" s="105">
        <v>10.327</v>
      </c>
      <c r="K88" s="105">
        <v>10.327</v>
      </c>
      <c r="L88" s="9"/>
    </row>
    <row r="89" spans="1:12" ht="19.899999999999999" customHeight="1" x14ac:dyDescent="0.25">
      <c r="A89" s="6" t="s">
        <v>71</v>
      </c>
      <c r="B89" s="106" t="s">
        <v>4941</v>
      </c>
      <c r="C89" s="106" t="s">
        <v>4942</v>
      </c>
      <c r="D89" s="106" t="s">
        <v>4943</v>
      </c>
      <c r="E89" s="106" t="s">
        <v>4944</v>
      </c>
      <c r="F89" s="106" t="s">
        <v>4945</v>
      </c>
      <c r="G89" s="106" t="s">
        <v>4946</v>
      </c>
      <c r="H89" s="106" t="s">
        <v>4947</v>
      </c>
      <c r="I89" s="106">
        <v>718</v>
      </c>
      <c r="J89" s="106">
        <v>718.1</v>
      </c>
      <c r="K89" s="106">
        <v>742.4</v>
      </c>
      <c r="L89" s="10"/>
    </row>
    <row r="90" spans="1:12" ht="19.899999999999999" customHeight="1" x14ac:dyDescent="0.25">
      <c r="A90" s="8" t="s">
        <v>72</v>
      </c>
      <c r="B90" s="105">
        <v>13.819000000000001</v>
      </c>
      <c r="C90" s="105">
        <v>13.898</v>
      </c>
      <c r="D90" s="105">
        <v>18.713000000000001</v>
      </c>
      <c r="E90" s="105">
        <v>18.994</v>
      </c>
      <c r="F90" s="105">
        <v>19.161999999999999</v>
      </c>
      <c r="G90" s="105">
        <v>21.338999999999999</v>
      </c>
      <c r="H90" s="105">
        <v>21.350999999999999</v>
      </c>
      <c r="I90" s="105">
        <v>21.370999999999999</v>
      </c>
      <c r="J90" s="105">
        <v>21.372</v>
      </c>
      <c r="K90" s="105">
        <v>21.376000000000001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 t="s">
        <v>4948</v>
      </c>
      <c r="J91" s="106" t="s">
        <v>4948</v>
      </c>
      <c r="K91" s="106" t="s">
        <v>4949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89.5</v>
      </c>
      <c r="C94" s="105">
        <v>117.6</v>
      </c>
      <c r="D94" s="105">
        <v>86.5</v>
      </c>
      <c r="E94" s="105">
        <v>43.9</v>
      </c>
      <c r="F94" s="105">
        <v>78.8</v>
      </c>
      <c r="G94" s="105">
        <v>160</v>
      </c>
      <c r="H94" s="105">
        <v>276.89999999999998</v>
      </c>
      <c r="I94" s="105">
        <v>283.7</v>
      </c>
      <c r="J94" s="105">
        <v>228.4</v>
      </c>
      <c r="K94" s="105">
        <v>202.4</v>
      </c>
      <c r="L94" s="9"/>
    </row>
    <row r="95" spans="1:12" ht="19.899999999999999" customHeight="1" x14ac:dyDescent="0.25">
      <c r="A95" s="6" t="s">
        <v>77</v>
      </c>
      <c r="B95" s="106">
        <v>-177.2</v>
      </c>
      <c r="C95" s="106">
        <v>419.6</v>
      </c>
      <c r="D95" s="106">
        <v>596.20000000000005</v>
      </c>
      <c r="E95" s="106">
        <v>791.6</v>
      </c>
      <c r="F95" s="106">
        <v>809</v>
      </c>
      <c r="G95" s="106">
        <v>450.1</v>
      </c>
      <c r="H95" s="106">
        <v>379.1</v>
      </c>
      <c r="I95" s="106">
        <v>5.7</v>
      </c>
      <c r="J95" s="106">
        <v>9.9</v>
      </c>
      <c r="K95" s="106">
        <v>-81</v>
      </c>
      <c r="L95" s="10"/>
    </row>
    <row r="96" spans="1:12" ht="19.899999999999999" customHeight="1" x14ac:dyDescent="0.25">
      <c r="A96" s="8" t="s">
        <v>78</v>
      </c>
      <c r="B96" s="105">
        <v>37.5</v>
      </c>
      <c r="C96" s="105">
        <v>43.5</v>
      </c>
      <c r="D96" s="105">
        <v>337.9</v>
      </c>
      <c r="E96" s="105">
        <v>60.1</v>
      </c>
      <c r="F96" s="105">
        <v>143.30000000000001</v>
      </c>
      <c r="G96" s="105">
        <v>137.5</v>
      </c>
      <c r="H96" s="105">
        <v>142.80000000000001</v>
      </c>
      <c r="I96" s="105">
        <v>80.400000000000006</v>
      </c>
      <c r="J96" s="105">
        <v>104.3</v>
      </c>
      <c r="K96" s="105">
        <v>75.900000000000006</v>
      </c>
      <c r="L96" s="9"/>
    </row>
    <row r="97" spans="1:12" ht="19.899999999999999" customHeight="1" x14ac:dyDescent="0.25">
      <c r="A97" s="6" t="s">
        <v>79</v>
      </c>
      <c r="B97" s="106">
        <v>124.1</v>
      </c>
      <c r="C97" s="106">
        <v>185.9</v>
      </c>
      <c r="D97" s="106">
        <v>312.10000000000002</v>
      </c>
      <c r="E97" s="106">
        <v>302.89999999999998</v>
      </c>
      <c r="F97" s="106">
        <v>153.19999999999999</v>
      </c>
      <c r="G97" s="106">
        <v>136.5</v>
      </c>
      <c r="H97" s="106">
        <v>126.7</v>
      </c>
      <c r="I97" s="106">
        <v>160.5</v>
      </c>
      <c r="J97" s="106">
        <v>180.2</v>
      </c>
      <c r="K97" s="106">
        <v>215.1</v>
      </c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77.3</v>
      </c>
      <c r="D98" s="105">
        <v>38.200000000000003</v>
      </c>
      <c r="E98" s="105">
        <v>136.5</v>
      </c>
      <c r="F98" s="105">
        <v>582.6</v>
      </c>
      <c r="G98" s="105">
        <v>937.5</v>
      </c>
      <c r="H98" s="105" t="s">
        <v>4950</v>
      </c>
      <c r="I98" s="105">
        <v>249.4</v>
      </c>
      <c r="J98" s="105">
        <v>248.1</v>
      </c>
      <c r="K98" s="105">
        <v>200.3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582.79999999999995</v>
      </c>
      <c r="C100" s="105">
        <v>617.5</v>
      </c>
      <c r="D100" s="105">
        <v>619.1</v>
      </c>
      <c r="E100" s="105">
        <v>666</v>
      </c>
      <c r="F100" s="105">
        <v>643.1</v>
      </c>
      <c r="G100" s="105">
        <v>626.4</v>
      </c>
      <c r="H100" s="105">
        <v>432.6</v>
      </c>
      <c r="I100" s="105">
        <v>406.8</v>
      </c>
      <c r="J100" s="105">
        <v>376.5</v>
      </c>
      <c r="K100" s="105">
        <v>350.7</v>
      </c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4</v>
      </c>
      <c r="H101" s="106">
        <v>4.3</v>
      </c>
      <c r="I101" s="106">
        <v>3.6</v>
      </c>
      <c r="J101" s="106">
        <v>0</v>
      </c>
      <c r="K101" s="106">
        <v>0</v>
      </c>
      <c r="L101" s="11"/>
    </row>
    <row r="102" spans="1:12" ht="19.899999999999999" customHeight="1" x14ac:dyDescent="0.25">
      <c r="A102" s="8" t="s">
        <v>84</v>
      </c>
      <c r="B102" s="105">
        <v>0</v>
      </c>
      <c r="C102" s="105">
        <v>74.3</v>
      </c>
      <c r="D102" s="105">
        <v>2</v>
      </c>
      <c r="E102" s="105" t="s">
        <v>4875</v>
      </c>
      <c r="F102" s="105" t="s">
        <v>4876</v>
      </c>
      <c r="G102" s="105">
        <v>627.4</v>
      </c>
      <c r="H102" s="105" t="s">
        <v>4877</v>
      </c>
      <c r="I102" s="105">
        <v>235</v>
      </c>
      <c r="J102" s="105">
        <v>537.20000000000005</v>
      </c>
      <c r="K102" s="105">
        <v>403.8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"/>
    </row>
    <row r="104" spans="1:12" ht="19.899999999999999" customHeight="1" x14ac:dyDescent="0.25">
      <c r="A104" s="8" t="s">
        <v>86</v>
      </c>
      <c r="B104" s="105">
        <v>519</v>
      </c>
      <c r="C104" s="105">
        <v>916.9</v>
      </c>
      <c r="D104" s="105">
        <v>788.6</v>
      </c>
      <c r="E104" s="105" t="s">
        <v>4899</v>
      </c>
      <c r="F104" s="105" t="s">
        <v>4900</v>
      </c>
      <c r="G104" s="105" t="s">
        <v>4901</v>
      </c>
      <c r="H104" s="105" t="s">
        <v>4902</v>
      </c>
      <c r="I104" s="105" t="s">
        <v>4903</v>
      </c>
      <c r="J104" s="105" t="s">
        <v>4904</v>
      </c>
      <c r="K104" s="105">
        <v>476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23.3</v>
      </c>
      <c r="K105" s="106">
        <v>10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 t="s">
        <v>4951</v>
      </c>
      <c r="C107" s="106" t="s">
        <v>4952</v>
      </c>
      <c r="D107" s="106" t="s">
        <v>4953</v>
      </c>
      <c r="E107" s="106" t="s">
        <v>4954</v>
      </c>
      <c r="F107" s="106" t="s">
        <v>4955</v>
      </c>
      <c r="G107" s="106" t="s">
        <v>4956</v>
      </c>
      <c r="H107" s="106" t="s">
        <v>4957</v>
      </c>
      <c r="I107" s="106" t="s">
        <v>4958</v>
      </c>
      <c r="J107" s="106" t="s">
        <v>4959</v>
      </c>
      <c r="K107" s="106" t="s">
        <v>4960</v>
      </c>
      <c r="L107" s="11"/>
    </row>
    <row r="108" spans="1:12" ht="19.899999999999999" customHeight="1" x14ac:dyDescent="0.25">
      <c r="A108" s="8" t="s">
        <v>90</v>
      </c>
      <c r="B108" s="105">
        <v>681.9</v>
      </c>
      <c r="C108" s="105">
        <v>681.9</v>
      </c>
      <c r="D108" s="105">
        <v>727.6</v>
      </c>
      <c r="E108" s="105">
        <v>728.1</v>
      </c>
      <c r="F108" s="105" t="s">
        <v>4961</v>
      </c>
      <c r="G108" s="105" t="s">
        <v>4962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582.79999999999995</v>
      </c>
      <c r="C110" s="105">
        <v>617.5</v>
      </c>
      <c r="D110" s="105">
        <v>619.1</v>
      </c>
      <c r="E110" s="105">
        <v>666</v>
      </c>
      <c r="F110" s="105">
        <v>643.1</v>
      </c>
      <c r="G110" s="105">
        <v>626.4</v>
      </c>
      <c r="H110" s="105">
        <v>432.6</v>
      </c>
      <c r="I110" s="105">
        <v>406.8</v>
      </c>
      <c r="J110" s="105">
        <v>376.5</v>
      </c>
      <c r="K110" s="105">
        <v>350.7</v>
      </c>
      <c r="L110" s="9"/>
    </row>
    <row r="111" spans="1:12" ht="19.899999999999999" customHeight="1" x14ac:dyDescent="0.25">
      <c r="A111" s="6" t="s">
        <v>93</v>
      </c>
      <c r="B111" s="106">
        <v>548.20000000000005</v>
      </c>
      <c r="C111" s="106">
        <v>523.20000000000005</v>
      </c>
      <c r="D111" s="106">
        <v>614.9</v>
      </c>
      <c r="E111" s="106">
        <v>525.29999999999995</v>
      </c>
      <c r="F111" s="106">
        <v>523.29999999999995</v>
      </c>
      <c r="G111" s="106">
        <v>668.6</v>
      </c>
      <c r="H111" s="106">
        <v>565.29999999999995</v>
      </c>
      <c r="I111" s="106">
        <v>519</v>
      </c>
      <c r="J111" s="106">
        <v>435.3</v>
      </c>
      <c r="K111" s="106">
        <v>387.3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 t="s">
        <v>4949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4"/>
    </row>
    <row r="116" spans="1:13" ht="19.899999999999999" customHeight="1" x14ac:dyDescent="0.25">
      <c r="A116" s="8" t="s">
        <v>98</v>
      </c>
      <c r="B116" s="105" t="s">
        <v>4963</v>
      </c>
      <c r="C116" s="105" t="s">
        <v>4964</v>
      </c>
      <c r="D116" s="105" t="s">
        <v>4965</v>
      </c>
      <c r="E116" s="105" t="s">
        <v>4966</v>
      </c>
      <c r="F116" s="105" t="s">
        <v>4967</v>
      </c>
      <c r="G116" s="105" t="s">
        <v>4968</v>
      </c>
      <c r="H116" s="105" t="s">
        <v>4969</v>
      </c>
      <c r="I116" s="105" t="s">
        <v>4970</v>
      </c>
      <c r="J116" s="105" t="s">
        <v>4971</v>
      </c>
      <c r="K116" s="105">
        <v>819.3</v>
      </c>
      <c r="L116" s="9"/>
    </row>
    <row r="117" spans="1:13" ht="19.899999999999999" customHeight="1" x14ac:dyDescent="0.25">
      <c r="A117" s="6" t="s">
        <v>99</v>
      </c>
      <c r="B117" s="106" t="s">
        <v>4972</v>
      </c>
      <c r="C117" s="106" t="s">
        <v>4973</v>
      </c>
      <c r="D117" s="106" t="s">
        <v>4974</v>
      </c>
      <c r="E117" s="106" t="s">
        <v>4975</v>
      </c>
      <c r="F117" s="106" t="s">
        <v>4976</v>
      </c>
      <c r="G117" s="106" t="s">
        <v>4977</v>
      </c>
      <c r="H117" s="106" t="s">
        <v>4978</v>
      </c>
      <c r="I117" s="106" t="s">
        <v>4979</v>
      </c>
      <c r="J117" s="106" t="s">
        <v>4980</v>
      </c>
      <c r="K117" s="106" t="s">
        <v>4981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0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0</v>
      </c>
      <c r="C121" s="106">
        <v>0</v>
      </c>
      <c r="D121" s="106">
        <v>0</v>
      </c>
      <c r="E121" s="106">
        <v>0</v>
      </c>
      <c r="F121" s="106">
        <v>6.2</v>
      </c>
      <c r="G121" s="106">
        <v>11</v>
      </c>
      <c r="H121" s="106">
        <v>14.5</v>
      </c>
      <c r="I121" s="106">
        <v>8.9</v>
      </c>
      <c r="J121" s="106">
        <v>1.3</v>
      </c>
      <c r="K121" s="106">
        <v>0</v>
      </c>
      <c r="L121" s="10"/>
    </row>
    <row r="122" spans="1:13" ht="19.899999999999999" customHeight="1" x14ac:dyDescent="0.25">
      <c r="A122" s="8" t="s">
        <v>104</v>
      </c>
      <c r="B122" s="105">
        <v>2.4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500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  <c r="M125" t="s">
        <v>2</v>
      </c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340</v>
      </c>
      <c r="C131" s="97" t="s">
        <v>340</v>
      </c>
      <c r="D131" s="97" t="s">
        <v>340</v>
      </c>
      <c r="E131" s="97" t="s">
        <v>340</v>
      </c>
      <c r="F131" s="97" t="s">
        <v>340</v>
      </c>
      <c r="G131" s="97" t="s">
        <v>340</v>
      </c>
      <c r="H131" s="97" t="s">
        <v>340</v>
      </c>
      <c r="I131" s="97" t="s">
        <v>340</v>
      </c>
      <c r="J131" s="97" t="s">
        <v>340</v>
      </c>
      <c r="K131" s="97" t="s">
        <v>340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4982</v>
      </c>
      <c r="C134" s="104" t="s">
        <v>4983</v>
      </c>
      <c r="D134" s="104" t="s">
        <v>4984</v>
      </c>
      <c r="E134" s="104" t="s">
        <v>4985</v>
      </c>
      <c r="F134" s="104" t="s">
        <v>4986</v>
      </c>
      <c r="G134" s="104" t="s">
        <v>4987</v>
      </c>
      <c r="H134" s="104" t="s">
        <v>4988</v>
      </c>
      <c r="I134" s="104" t="s">
        <v>4989</v>
      </c>
      <c r="J134" s="104" t="s">
        <v>4990</v>
      </c>
      <c r="K134" s="104" t="s">
        <v>4991</v>
      </c>
      <c r="L134" s="7"/>
    </row>
    <row r="135" spans="1:12" ht="19.899999999999999" customHeight="1" x14ac:dyDescent="0.25">
      <c r="A135" s="8" t="s">
        <v>110</v>
      </c>
      <c r="B135" s="107">
        <v>3</v>
      </c>
      <c r="C135" s="107">
        <v>-10</v>
      </c>
      <c r="D135" s="107">
        <v>-4</v>
      </c>
      <c r="E135" s="107">
        <v>6</v>
      </c>
      <c r="F135" s="107">
        <v>4</v>
      </c>
      <c r="G135" s="107">
        <v>8</v>
      </c>
      <c r="H135" s="107">
        <v>24</v>
      </c>
      <c r="I135" s="107">
        <v>11</v>
      </c>
      <c r="J135" s="107">
        <v>6</v>
      </c>
      <c r="K135" s="107">
        <v>-8</v>
      </c>
      <c r="L135" s="13"/>
    </row>
    <row r="136" spans="1:12" ht="19.899999999999999" customHeight="1" x14ac:dyDescent="0.25">
      <c r="A136" s="6" t="s">
        <v>111</v>
      </c>
      <c r="B136" s="104" t="s">
        <v>4992</v>
      </c>
      <c r="C136" s="104" t="s">
        <v>4993</v>
      </c>
      <c r="D136" s="104" t="s">
        <v>4994</v>
      </c>
      <c r="E136" s="104" t="s">
        <v>4995</v>
      </c>
      <c r="F136" s="104" t="s">
        <v>4996</v>
      </c>
      <c r="G136" s="104" t="s">
        <v>4997</v>
      </c>
      <c r="H136" s="104" t="s">
        <v>4998</v>
      </c>
      <c r="I136" s="104" t="s">
        <v>4999</v>
      </c>
      <c r="J136" s="104" t="s">
        <v>5000</v>
      </c>
      <c r="K136" s="104" t="s">
        <v>5001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5002</v>
      </c>
      <c r="C138" s="106" t="s">
        <v>5003</v>
      </c>
      <c r="D138" s="106" t="s">
        <v>5004</v>
      </c>
      <c r="E138" s="106" t="s">
        <v>5005</v>
      </c>
      <c r="F138" s="106" t="s">
        <v>5006</v>
      </c>
      <c r="G138" s="106" t="s">
        <v>5007</v>
      </c>
      <c r="H138" s="106" t="s">
        <v>5008</v>
      </c>
      <c r="I138" s="106" t="s">
        <v>5009</v>
      </c>
      <c r="J138" s="106" t="s">
        <v>5010</v>
      </c>
      <c r="K138" s="106" t="s">
        <v>5011</v>
      </c>
      <c r="L138" s="10"/>
    </row>
    <row r="139" spans="1:12" ht="19.899999999999999" customHeight="1" x14ac:dyDescent="0.25">
      <c r="A139" s="8" t="s">
        <v>113</v>
      </c>
      <c r="B139" s="107" t="s">
        <v>5002</v>
      </c>
      <c r="C139" s="107" t="s">
        <v>5003</v>
      </c>
      <c r="D139" s="107" t="s">
        <v>5004</v>
      </c>
      <c r="E139" s="107" t="s">
        <v>5005</v>
      </c>
      <c r="F139" s="107" t="s">
        <v>5006</v>
      </c>
      <c r="G139" s="107" t="s">
        <v>5007</v>
      </c>
      <c r="H139" s="107" t="s">
        <v>5008</v>
      </c>
      <c r="I139" s="107" t="s">
        <v>5009</v>
      </c>
      <c r="J139" s="107" t="s">
        <v>5010</v>
      </c>
      <c r="K139" s="107" t="s">
        <v>5011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9.1999999999999993</v>
      </c>
      <c r="C141" s="105">
        <v>73.7</v>
      </c>
      <c r="D141" s="105">
        <v>21.3</v>
      </c>
      <c r="E141" s="105">
        <v>161.9</v>
      </c>
      <c r="F141" s="105">
        <v>125.1</v>
      </c>
      <c r="G141" s="105">
        <v>144.69999999999999</v>
      </c>
      <c r="H141" s="105">
        <v>50.3</v>
      </c>
      <c r="I141" s="105">
        <v>19.5</v>
      </c>
      <c r="J141" s="105">
        <v>18.3</v>
      </c>
      <c r="K141" s="105">
        <v>5.5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>
        <v>81</v>
      </c>
      <c r="C143" s="105">
        <v>71.900000000000006</v>
      </c>
      <c r="D143" s="105">
        <v>158.80000000000001</v>
      </c>
      <c r="E143" s="105">
        <v>71.2</v>
      </c>
      <c r="F143" s="105">
        <v>60.7</v>
      </c>
      <c r="G143" s="105">
        <v>68.2</v>
      </c>
      <c r="H143" s="105">
        <v>72.400000000000006</v>
      </c>
      <c r="I143" s="105">
        <v>50.4</v>
      </c>
      <c r="J143" s="105">
        <v>44.1</v>
      </c>
      <c r="K143" s="105">
        <v>43.8</v>
      </c>
      <c r="L143" s="9"/>
    </row>
    <row r="144" spans="1:12" ht="19.899999999999999" customHeight="1" x14ac:dyDescent="0.25">
      <c r="A144" s="6" t="s">
        <v>117</v>
      </c>
      <c r="B144" s="106">
        <v>128</v>
      </c>
      <c r="C144" s="106">
        <v>120.1</v>
      </c>
      <c r="D144" s="106">
        <v>213.9</v>
      </c>
      <c r="E144" s="106">
        <v>127</v>
      </c>
      <c r="F144" s="106">
        <v>109.5</v>
      </c>
      <c r="G144" s="106">
        <v>96.8</v>
      </c>
      <c r="H144" s="106">
        <v>89.8</v>
      </c>
      <c r="I144" s="106">
        <v>78</v>
      </c>
      <c r="J144" s="106">
        <v>68.099999999999994</v>
      </c>
      <c r="K144" s="106">
        <v>76.5</v>
      </c>
      <c r="L144" s="11"/>
    </row>
    <row r="145" spans="1:12" ht="19.899999999999999" customHeight="1" x14ac:dyDescent="0.25">
      <c r="A145" s="8" t="s">
        <v>118</v>
      </c>
      <c r="B145" s="105">
        <v>64.099999999999994</v>
      </c>
      <c r="C145" s="105">
        <v>62.3</v>
      </c>
      <c r="D145" s="105">
        <v>16.399999999999999</v>
      </c>
      <c r="E145" s="105">
        <v>15.6</v>
      </c>
      <c r="F145" s="105">
        <v>23.6</v>
      </c>
      <c r="G145" s="105">
        <v>21.7</v>
      </c>
      <c r="H145" s="105">
        <v>17.100000000000001</v>
      </c>
      <c r="I145" s="105">
        <v>14.8</v>
      </c>
      <c r="J145" s="105">
        <v>16.7</v>
      </c>
      <c r="K145" s="105">
        <v>17.3</v>
      </c>
      <c r="L145" s="9"/>
    </row>
    <row r="146" spans="1:12" ht="19.899999999999999" customHeight="1" x14ac:dyDescent="0.25">
      <c r="A146" s="6" t="s">
        <v>119</v>
      </c>
      <c r="B146" s="106">
        <v>621.6</v>
      </c>
      <c r="C146" s="106">
        <v>593.1</v>
      </c>
      <c r="D146" s="106">
        <v>562.4</v>
      </c>
      <c r="E146" s="106">
        <v>558.79999999999995</v>
      </c>
      <c r="F146" s="106">
        <v>662.1</v>
      </c>
      <c r="G146" s="106">
        <v>679.1</v>
      </c>
      <c r="H146" s="106">
        <v>640.1</v>
      </c>
      <c r="I146" s="106">
        <v>425.6</v>
      </c>
      <c r="J146" s="106">
        <v>373.2</v>
      </c>
      <c r="K146" s="106">
        <v>309.89999999999998</v>
      </c>
      <c r="L146" s="10"/>
    </row>
    <row r="147" spans="1:12" ht="19.899999999999999" customHeight="1" x14ac:dyDescent="0.25">
      <c r="A147" s="8" t="s">
        <v>120</v>
      </c>
      <c r="B147" s="105">
        <v>23.6</v>
      </c>
      <c r="C147" s="105">
        <v>27.6</v>
      </c>
      <c r="D147" s="105">
        <v>29.9</v>
      </c>
      <c r="E147" s="105">
        <v>34.5</v>
      </c>
      <c r="F147" s="105">
        <v>32</v>
      </c>
      <c r="G147" s="105">
        <v>35.6</v>
      </c>
      <c r="H147" s="105">
        <v>35.200000000000003</v>
      </c>
      <c r="I147" s="105">
        <v>27</v>
      </c>
      <c r="J147" s="105">
        <v>24.3</v>
      </c>
      <c r="K147" s="105">
        <v>18.8</v>
      </c>
      <c r="L147" s="9"/>
    </row>
    <row r="148" spans="1:12" ht="19.899999999999999" customHeight="1" x14ac:dyDescent="0.25">
      <c r="A148" s="6" t="s">
        <v>121</v>
      </c>
      <c r="B148" s="106">
        <v>29.3</v>
      </c>
      <c r="C148" s="106">
        <v>26.5</v>
      </c>
      <c r="D148" s="106">
        <v>40.5</v>
      </c>
      <c r="E148" s="106">
        <v>75.900000000000006</v>
      </c>
      <c r="F148" s="106">
        <v>33.799999999999997</v>
      </c>
      <c r="G148" s="106">
        <v>52.8</v>
      </c>
      <c r="H148" s="106">
        <v>36.4</v>
      </c>
      <c r="I148" s="106">
        <v>34.5</v>
      </c>
      <c r="J148" s="106">
        <v>43.5</v>
      </c>
      <c r="K148" s="106">
        <v>25.7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>
        <v>956.8</v>
      </c>
      <c r="C152" s="104">
        <v>975.2</v>
      </c>
      <c r="D152" s="104" t="s">
        <v>5012</v>
      </c>
      <c r="E152" s="104" t="s">
        <v>5013</v>
      </c>
      <c r="F152" s="104" t="s">
        <v>5014</v>
      </c>
      <c r="G152" s="104" t="s">
        <v>5015</v>
      </c>
      <c r="H152" s="104">
        <v>941.3</v>
      </c>
      <c r="I152" s="104">
        <v>649.79999999999995</v>
      </c>
      <c r="J152" s="104">
        <v>588.20000000000005</v>
      </c>
      <c r="K152" s="104">
        <v>497.5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 t="s">
        <v>5016</v>
      </c>
      <c r="C154" s="104" t="s">
        <v>5017</v>
      </c>
      <c r="D154" s="104" t="s">
        <v>5018</v>
      </c>
      <c r="E154" s="104" t="s">
        <v>5019</v>
      </c>
      <c r="F154" s="104" t="s">
        <v>5020</v>
      </c>
      <c r="G154" s="104" t="s">
        <v>5021</v>
      </c>
      <c r="H154" s="104" t="s">
        <v>5022</v>
      </c>
      <c r="I154" s="104" t="s">
        <v>5023</v>
      </c>
      <c r="J154" s="104" t="s">
        <v>5024</v>
      </c>
      <c r="K154" s="104" t="s">
        <v>5025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12.7</v>
      </c>
      <c r="C156" s="106">
        <v>2.5</v>
      </c>
      <c r="D156" s="106">
        <v>3.3</v>
      </c>
      <c r="E156" s="106">
        <v>6.3</v>
      </c>
      <c r="F156" s="106">
        <v>800</v>
      </c>
      <c r="G156" s="106">
        <v>1.5</v>
      </c>
      <c r="H156" s="106">
        <v>17</v>
      </c>
      <c r="I156" s="106">
        <v>19.899999999999999</v>
      </c>
      <c r="J156" s="106">
        <v>19.399999999999999</v>
      </c>
      <c r="K156" s="106">
        <v>18.600000000000001</v>
      </c>
      <c r="L156" s="11"/>
    </row>
    <row r="157" spans="1:12" ht="19.899999999999999" customHeight="1" x14ac:dyDescent="0.25">
      <c r="A157" s="8" t="s">
        <v>128</v>
      </c>
      <c r="B157" s="105">
        <v>30.4</v>
      </c>
      <c r="C157" s="105">
        <v>77.599999999999994</v>
      </c>
      <c r="D157" s="105">
        <v>31.5</v>
      </c>
      <c r="E157" s="105">
        <v>20.399999999999999</v>
      </c>
      <c r="F157" s="105">
        <v>16.3</v>
      </c>
      <c r="G157" s="105">
        <v>26.3</v>
      </c>
      <c r="H157" s="105">
        <v>20.6</v>
      </c>
      <c r="I157" s="105">
        <v>52.8</v>
      </c>
      <c r="J157" s="105">
        <v>19.5</v>
      </c>
      <c r="K157" s="105">
        <v>220.1</v>
      </c>
      <c r="L157" s="9"/>
    </row>
    <row r="158" spans="1:12" ht="19.899999999999999" customHeight="1" x14ac:dyDescent="0.25">
      <c r="A158" s="6" t="s">
        <v>129</v>
      </c>
      <c r="B158" s="106">
        <v>31.4</v>
      </c>
      <c r="C158" s="106">
        <v>111.8</v>
      </c>
      <c r="D158" s="106">
        <v>241.4</v>
      </c>
      <c r="E158" s="106">
        <v>203</v>
      </c>
      <c r="F158" s="106">
        <v>413.8</v>
      </c>
      <c r="G158" s="106">
        <v>429</v>
      </c>
      <c r="H158" s="106">
        <v>399.4</v>
      </c>
      <c r="I158" s="106">
        <v>191</v>
      </c>
      <c r="J158" s="106">
        <v>83.6</v>
      </c>
      <c r="K158" s="106">
        <v>302.3</v>
      </c>
      <c r="L158" s="10"/>
    </row>
    <row r="159" spans="1:12" ht="19.899999999999999" customHeight="1" x14ac:dyDescent="0.25">
      <c r="A159" s="8" t="s">
        <v>130</v>
      </c>
      <c r="B159" s="107">
        <v>11.7</v>
      </c>
      <c r="C159" s="107">
        <v>-31.7</v>
      </c>
      <c r="D159" s="107">
        <v>-206.6</v>
      </c>
      <c r="E159" s="107">
        <v>-176.3</v>
      </c>
      <c r="F159" s="107">
        <v>-396.7</v>
      </c>
      <c r="G159" s="107">
        <v>-401.2</v>
      </c>
      <c r="H159" s="107">
        <v>-361.8</v>
      </c>
      <c r="I159" s="107">
        <v>-118.3</v>
      </c>
      <c r="J159" s="107">
        <v>-44.7</v>
      </c>
      <c r="K159" s="107">
        <v>-63.6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371.2</v>
      </c>
      <c r="C161" s="107">
        <v>730.7</v>
      </c>
      <c r="D161" s="107">
        <v>533.29999999999995</v>
      </c>
      <c r="E161" s="107">
        <v>860.7</v>
      </c>
      <c r="F161" s="107">
        <v>602.79999999999995</v>
      </c>
      <c r="G161" s="107">
        <v>596.9</v>
      </c>
      <c r="H161" s="107">
        <v>515.1</v>
      </c>
      <c r="I161" s="107">
        <v>415.7</v>
      </c>
      <c r="J161" s="107">
        <v>265.39999999999998</v>
      </c>
      <c r="K161" s="107">
        <v>251.7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 t="s">
        <v>5026</v>
      </c>
      <c r="C163" s="107" t="s">
        <v>5027</v>
      </c>
      <c r="D163" s="107" t="s">
        <v>5028</v>
      </c>
      <c r="E163" s="107" t="s">
        <v>5029</v>
      </c>
      <c r="F163" s="107" t="s">
        <v>5030</v>
      </c>
      <c r="G163" s="107" t="s">
        <v>5031</v>
      </c>
      <c r="H163" s="107" t="s">
        <v>5032</v>
      </c>
      <c r="I163" s="107" t="s">
        <v>5033</v>
      </c>
      <c r="J163" s="107" t="s">
        <v>5034</v>
      </c>
      <c r="K163" s="107" t="s">
        <v>5035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797.8</v>
      </c>
      <c r="C165" s="107">
        <v>837</v>
      </c>
      <c r="D165" s="107" t="s">
        <v>5036</v>
      </c>
      <c r="E165" s="107" t="s">
        <v>5037</v>
      </c>
      <c r="F165" s="107" t="s">
        <v>5038</v>
      </c>
      <c r="G165" s="107">
        <v>832.4</v>
      </c>
      <c r="H165" s="107">
        <v>833.7</v>
      </c>
      <c r="I165" s="107" t="s">
        <v>5039</v>
      </c>
      <c r="J165" s="107" t="s">
        <v>5040</v>
      </c>
      <c r="K165" s="107">
        <v>840.1</v>
      </c>
      <c r="L165" s="14"/>
    </row>
    <row r="166" spans="1:12" ht="19.899999999999999" customHeight="1" x14ac:dyDescent="0.25">
      <c r="A166" s="6" t="s">
        <v>134</v>
      </c>
      <c r="B166" s="106">
        <v>690.9</v>
      </c>
      <c r="C166" s="106">
        <v>732.8</v>
      </c>
      <c r="D166" s="106" t="s">
        <v>5041</v>
      </c>
      <c r="E166" s="106" t="s">
        <v>5042</v>
      </c>
      <c r="F166" s="106" t="s">
        <v>5043</v>
      </c>
      <c r="G166" s="106">
        <v>943.2</v>
      </c>
      <c r="H166" s="106">
        <v>947.1</v>
      </c>
      <c r="I166" s="106" t="s">
        <v>2506</v>
      </c>
      <c r="J166" s="106">
        <v>937.6</v>
      </c>
      <c r="K166" s="106">
        <v>843.4</v>
      </c>
      <c r="L166" s="10"/>
    </row>
    <row r="167" spans="1:12" ht="19.899999999999999" customHeight="1" x14ac:dyDescent="0.25">
      <c r="A167" s="8" t="s">
        <v>135</v>
      </c>
      <c r="B167" s="105">
        <v>39.200000000000003</v>
      </c>
      <c r="C167" s="105">
        <v>36.9</v>
      </c>
      <c r="D167" s="105">
        <v>71.599999999999994</v>
      </c>
      <c r="E167" s="105">
        <v>59.7</v>
      </c>
      <c r="F167" s="105">
        <v>17.600000000000001</v>
      </c>
      <c r="G167" s="105">
        <v>-107.2</v>
      </c>
      <c r="H167" s="105">
        <v>-106.7</v>
      </c>
      <c r="I167" s="105">
        <v>-48.5</v>
      </c>
      <c r="J167" s="105">
        <v>1.1000000000000001</v>
      </c>
      <c r="K167" s="105">
        <v>31.2</v>
      </c>
      <c r="L167" s="9"/>
    </row>
    <row r="168" spans="1:12" ht="19.899999999999999" customHeight="1" x14ac:dyDescent="0.25">
      <c r="A168" s="6" t="s">
        <v>136</v>
      </c>
      <c r="B168" s="106">
        <v>67.7</v>
      </c>
      <c r="C168" s="106">
        <v>67.3</v>
      </c>
      <c r="D168" s="106">
        <v>38.1</v>
      </c>
      <c r="E168" s="106">
        <v>121.8</v>
      </c>
      <c r="F168" s="106">
        <v>133.19999999999999</v>
      </c>
      <c r="G168" s="106">
        <v>-3.6</v>
      </c>
      <c r="H168" s="106">
        <v>-6.7</v>
      </c>
      <c r="I168" s="106">
        <v>75.2</v>
      </c>
      <c r="J168" s="106">
        <v>75</v>
      </c>
      <c r="K168" s="106">
        <v>-34.5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 t="s">
        <v>5044</v>
      </c>
      <c r="C170" s="104" t="s">
        <v>5045</v>
      </c>
      <c r="D170" s="104" t="s">
        <v>5046</v>
      </c>
      <c r="E170" s="104" t="s">
        <v>5047</v>
      </c>
      <c r="F170" s="104">
        <v>942</v>
      </c>
      <c r="G170" s="104" t="s">
        <v>5048</v>
      </c>
      <c r="H170" s="104" t="s">
        <v>5049</v>
      </c>
      <c r="I170" s="104" t="s">
        <v>5050</v>
      </c>
      <c r="J170" s="104" t="s">
        <v>5051</v>
      </c>
      <c r="K170" s="104" t="s">
        <v>5052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-52.5</v>
      </c>
      <c r="C172" s="106">
        <v>14.2</v>
      </c>
      <c r="D172" s="106">
        <v>105</v>
      </c>
      <c r="E172" s="106">
        <v>27.6</v>
      </c>
      <c r="F172" s="106">
        <v>0</v>
      </c>
      <c r="G172" s="106">
        <v>41</v>
      </c>
      <c r="H172" s="106">
        <v>158</v>
      </c>
      <c r="I172" s="106">
        <v>0</v>
      </c>
      <c r="J172" s="106">
        <v>0</v>
      </c>
      <c r="K172" s="106">
        <v>0</v>
      </c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9"/>
    </row>
    <row r="174" spans="1:12" ht="19.899999999999999" customHeight="1" x14ac:dyDescent="0.25">
      <c r="A174" s="6" t="s">
        <v>140</v>
      </c>
      <c r="B174" s="106">
        <v>27.5</v>
      </c>
      <c r="C174" s="106">
        <v>30.2</v>
      </c>
      <c r="D174" s="106">
        <v>18.7</v>
      </c>
      <c r="E174" s="106">
        <v>16.100000000000001</v>
      </c>
      <c r="F174" s="106">
        <v>-785.1</v>
      </c>
      <c r="G174" s="106">
        <v>-115.4</v>
      </c>
      <c r="H174" s="106">
        <v>-21.6</v>
      </c>
      <c r="I174" s="106">
        <v>29.6</v>
      </c>
      <c r="J174" s="106">
        <v>-5.6</v>
      </c>
      <c r="K174" s="106">
        <v>-16.8</v>
      </c>
      <c r="L174" s="10"/>
    </row>
    <row r="175" spans="1:12" ht="19.899999999999999" customHeight="1" x14ac:dyDescent="0.25">
      <c r="A175" s="8" t="s">
        <v>141</v>
      </c>
      <c r="B175" s="107" t="s">
        <v>5053</v>
      </c>
      <c r="C175" s="107" t="s">
        <v>5054</v>
      </c>
      <c r="D175" s="107" t="s">
        <v>5055</v>
      </c>
      <c r="E175" s="107" t="s">
        <v>5056</v>
      </c>
      <c r="F175" s="107" t="s">
        <v>5057</v>
      </c>
      <c r="G175" s="107" t="s">
        <v>5058</v>
      </c>
      <c r="H175" s="107" t="s">
        <v>5059</v>
      </c>
      <c r="I175" s="107" t="s">
        <v>5060</v>
      </c>
      <c r="J175" s="107" t="s">
        <v>5061</v>
      </c>
      <c r="K175" s="107" t="s">
        <v>5062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 t="s">
        <v>5063</v>
      </c>
      <c r="C177" s="105" t="s">
        <v>5064</v>
      </c>
      <c r="D177" s="105" t="s">
        <v>5065</v>
      </c>
      <c r="E177" s="105" t="s">
        <v>5066</v>
      </c>
      <c r="F177" s="105" t="s">
        <v>5067</v>
      </c>
      <c r="G177" s="105" t="s">
        <v>5068</v>
      </c>
      <c r="H177" s="105" t="s">
        <v>5069</v>
      </c>
      <c r="I177" s="105" t="s">
        <v>5070</v>
      </c>
      <c r="J177" s="105" t="s">
        <v>5071</v>
      </c>
      <c r="K177" s="105" t="s">
        <v>5072</v>
      </c>
      <c r="L177" s="9"/>
    </row>
    <row r="178" spans="1:12" ht="19.899999999999999" customHeight="1" x14ac:dyDescent="0.25">
      <c r="A178" s="6" t="s">
        <v>143</v>
      </c>
      <c r="B178" s="106" t="s">
        <v>5073</v>
      </c>
      <c r="C178" s="106" t="s">
        <v>5074</v>
      </c>
      <c r="D178" s="106" t="s">
        <v>5075</v>
      </c>
      <c r="E178" s="106" t="s">
        <v>5076</v>
      </c>
      <c r="F178" s="106" t="s">
        <v>5077</v>
      </c>
      <c r="G178" s="106" t="s">
        <v>5078</v>
      </c>
      <c r="H178" s="106" t="s">
        <v>5079</v>
      </c>
      <c r="I178" s="106" t="s">
        <v>5080</v>
      </c>
      <c r="J178" s="106" t="s">
        <v>5081</v>
      </c>
      <c r="K178" s="106" t="s">
        <v>5082</v>
      </c>
      <c r="L178" s="11"/>
    </row>
    <row r="179" spans="1:12" ht="19.899999999999999" customHeight="1" x14ac:dyDescent="0.25">
      <c r="A179" s="8" t="s">
        <v>144</v>
      </c>
      <c r="B179" s="105" t="s">
        <v>5083</v>
      </c>
      <c r="C179" s="105" t="s">
        <v>5084</v>
      </c>
      <c r="D179" s="105" t="s">
        <v>5084</v>
      </c>
      <c r="E179" s="105" t="s">
        <v>5085</v>
      </c>
      <c r="F179" s="105" t="s">
        <v>5086</v>
      </c>
      <c r="G179" s="105" t="s">
        <v>1101</v>
      </c>
      <c r="H179" s="105" t="s">
        <v>1099</v>
      </c>
      <c r="I179" s="105" t="s">
        <v>5087</v>
      </c>
      <c r="J179" s="105" t="s">
        <v>5088</v>
      </c>
      <c r="K179" s="105" t="s">
        <v>5089</v>
      </c>
      <c r="L179" s="12"/>
    </row>
    <row r="180" spans="1:12" ht="19.899999999999999" customHeight="1" x14ac:dyDescent="0.25">
      <c r="A180" s="6" t="s">
        <v>145</v>
      </c>
      <c r="B180" s="106" t="s">
        <v>5090</v>
      </c>
      <c r="C180" s="106" t="s">
        <v>1065</v>
      </c>
      <c r="D180" s="106" t="s">
        <v>1065</v>
      </c>
      <c r="E180" s="106" t="s">
        <v>5091</v>
      </c>
      <c r="F180" s="106" t="s">
        <v>5092</v>
      </c>
      <c r="G180" s="106" t="s">
        <v>5093</v>
      </c>
      <c r="H180" s="106" t="s">
        <v>5094</v>
      </c>
      <c r="I180" s="106" t="s">
        <v>2931</v>
      </c>
      <c r="J180" s="106" t="s">
        <v>5088</v>
      </c>
      <c r="K180" s="106" t="s">
        <v>5089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505</v>
      </c>
      <c r="L183" s="12"/>
    </row>
    <row r="184" spans="1:12" ht="19.899999999999999" customHeight="1" x14ac:dyDescent="0.25">
      <c r="A184" s="6" t="s">
        <v>149</v>
      </c>
      <c r="B184" s="106" t="s">
        <v>5095</v>
      </c>
      <c r="C184" s="106" t="s">
        <v>5096</v>
      </c>
      <c r="D184" s="106" t="s">
        <v>5097</v>
      </c>
      <c r="E184" s="106" t="s">
        <v>5098</v>
      </c>
      <c r="F184" s="106" t="s">
        <v>2129</v>
      </c>
      <c r="G184" s="106" t="s">
        <v>5099</v>
      </c>
      <c r="H184" s="106" t="s">
        <v>5100</v>
      </c>
      <c r="I184" s="106" t="s">
        <v>5101</v>
      </c>
      <c r="J184" s="106" t="s">
        <v>5102</v>
      </c>
      <c r="K184" s="106" t="s">
        <v>5103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81</v>
      </c>
      <c r="C187" s="106">
        <v>71.900000000000006</v>
      </c>
      <c r="D187" s="106">
        <v>158.80000000000001</v>
      </c>
      <c r="E187" s="106">
        <v>71.2</v>
      </c>
      <c r="F187" s="106">
        <v>60.7</v>
      </c>
      <c r="G187" s="106">
        <v>68.2</v>
      </c>
      <c r="H187" s="106">
        <v>72.400000000000006</v>
      </c>
      <c r="I187" s="106">
        <v>50.4</v>
      </c>
      <c r="J187" s="106">
        <v>44.1</v>
      </c>
      <c r="K187" s="106">
        <v>43.8</v>
      </c>
      <c r="L187" s="10"/>
    </row>
    <row r="188" spans="1:12" ht="19.899999999999999" customHeight="1" x14ac:dyDescent="0.25">
      <c r="A188" s="8" t="s">
        <v>117</v>
      </c>
      <c r="B188" s="105">
        <v>128</v>
      </c>
      <c r="C188" s="105">
        <v>120.1</v>
      </c>
      <c r="D188" s="105">
        <v>213.9</v>
      </c>
      <c r="E188" s="105">
        <v>127</v>
      </c>
      <c r="F188" s="105">
        <v>109.5</v>
      </c>
      <c r="G188" s="105">
        <v>96.8</v>
      </c>
      <c r="H188" s="105">
        <v>89.8</v>
      </c>
      <c r="I188" s="105">
        <v>78</v>
      </c>
      <c r="J188" s="105">
        <v>68.099999999999994</v>
      </c>
      <c r="K188" s="105">
        <v>76.5</v>
      </c>
      <c r="L188" s="12"/>
    </row>
    <row r="189" spans="1:12" ht="19.899999999999999" customHeight="1" x14ac:dyDescent="0.25">
      <c r="A189" s="6" t="s">
        <v>118</v>
      </c>
      <c r="B189" s="106">
        <v>64.099999999999994</v>
      </c>
      <c r="C189" s="106">
        <v>62.3</v>
      </c>
      <c r="D189" s="106">
        <v>16.399999999999999</v>
      </c>
      <c r="E189" s="106">
        <v>15.6</v>
      </c>
      <c r="F189" s="106">
        <v>23.6</v>
      </c>
      <c r="G189" s="106">
        <v>21.7</v>
      </c>
      <c r="H189" s="106">
        <v>17.100000000000001</v>
      </c>
      <c r="I189" s="106">
        <v>14.8</v>
      </c>
      <c r="J189" s="106">
        <v>16.7</v>
      </c>
      <c r="K189" s="106">
        <v>17.3</v>
      </c>
      <c r="L189" s="10"/>
    </row>
    <row r="190" spans="1:12" ht="19.899999999999999" customHeight="1" x14ac:dyDescent="0.25">
      <c r="A190" s="8" t="s">
        <v>150</v>
      </c>
      <c r="B190" s="105" t="s">
        <v>5104</v>
      </c>
      <c r="C190" s="105" t="s">
        <v>5105</v>
      </c>
      <c r="D190" s="105" t="s">
        <v>5106</v>
      </c>
      <c r="E190" s="105" t="s">
        <v>5107</v>
      </c>
      <c r="F190" s="105" t="s">
        <v>5108</v>
      </c>
      <c r="G190" s="105" t="s">
        <v>5109</v>
      </c>
      <c r="H190" s="105" t="s">
        <v>5110</v>
      </c>
      <c r="I190" s="105" t="s">
        <v>5111</v>
      </c>
      <c r="J190" s="105" t="s">
        <v>5112</v>
      </c>
      <c r="K190" s="105" t="s">
        <v>5113</v>
      </c>
      <c r="L190" s="12"/>
    </row>
    <row r="191" spans="1:12" ht="19.899999999999999" customHeight="1" x14ac:dyDescent="0.25">
      <c r="A191" s="6" t="s">
        <v>151</v>
      </c>
      <c r="B191" s="106" t="s">
        <v>5073</v>
      </c>
      <c r="C191" s="106" t="s">
        <v>5074</v>
      </c>
      <c r="D191" s="106" t="s">
        <v>5075</v>
      </c>
      <c r="E191" s="106" t="s">
        <v>5076</v>
      </c>
      <c r="F191" s="106" t="s">
        <v>5077</v>
      </c>
      <c r="G191" s="106" t="s">
        <v>5078</v>
      </c>
      <c r="H191" s="106" t="s">
        <v>5079</v>
      </c>
      <c r="I191" s="106" t="s">
        <v>5080</v>
      </c>
      <c r="J191" s="106" t="s">
        <v>5081</v>
      </c>
      <c r="K191" s="106" t="s">
        <v>5082</v>
      </c>
      <c r="L191" s="11"/>
    </row>
    <row r="192" spans="1:12" ht="19.899999999999999" customHeight="1" x14ac:dyDescent="0.25">
      <c r="A192" s="8" t="s">
        <v>152</v>
      </c>
      <c r="B192" s="105" t="s">
        <v>5114</v>
      </c>
      <c r="C192" s="105" t="s">
        <v>5115</v>
      </c>
      <c r="D192" s="105" t="s">
        <v>5116</v>
      </c>
      <c r="E192" s="105" t="s">
        <v>5117</v>
      </c>
      <c r="F192" s="105" t="s">
        <v>5118</v>
      </c>
      <c r="G192" s="105" t="s">
        <v>5119</v>
      </c>
      <c r="H192" s="105" t="s">
        <v>5120</v>
      </c>
      <c r="I192" s="105" t="s">
        <v>5121</v>
      </c>
      <c r="J192" s="105" t="s">
        <v>5122</v>
      </c>
      <c r="K192" s="105" t="s">
        <v>5123</v>
      </c>
      <c r="L192" s="12"/>
    </row>
    <row r="193" spans="1:12" ht="19.899999999999999" customHeight="1" x14ac:dyDescent="0.25">
      <c r="A193" s="6" t="s">
        <v>153</v>
      </c>
      <c r="B193" s="106" t="s">
        <v>5124</v>
      </c>
      <c r="C193" s="106" t="s">
        <v>5125</v>
      </c>
      <c r="D193" s="106" t="s">
        <v>5126</v>
      </c>
      <c r="E193" s="106" t="s">
        <v>5127</v>
      </c>
      <c r="F193" s="106" t="s">
        <v>5128</v>
      </c>
      <c r="G193" s="106" t="s">
        <v>5129</v>
      </c>
      <c r="H193" s="106" t="s">
        <v>5130</v>
      </c>
      <c r="I193" s="106" t="s">
        <v>5131</v>
      </c>
      <c r="J193" s="106" t="s">
        <v>5132</v>
      </c>
      <c r="K193" s="106" t="s">
        <v>5133</v>
      </c>
      <c r="L193" s="11"/>
    </row>
    <row r="194" spans="1:12" ht="19.899999999999999" customHeight="1" x14ac:dyDescent="0.25">
      <c r="A194" s="8" t="s">
        <v>154</v>
      </c>
      <c r="B194" s="105" t="s">
        <v>5134</v>
      </c>
      <c r="C194" s="105" t="s">
        <v>5135</v>
      </c>
      <c r="D194" s="105" t="s">
        <v>5136</v>
      </c>
      <c r="E194" s="105" t="s">
        <v>5137</v>
      </c>
      <c r="F194" s="105" t="s">
        <v>718</v>
      </c>
      <c r="G194" s="105" t="s">
        <v>5138</v>
      </c>
      <c r="H194" s="105" t="s">
        <v>5139</v>
      </c>
      <c r="I194" s="105" t="s">
        <v>718</v>
      </c>
      <c r="J194" s="105" t="s">
        <v>718</v>
      </c>
      <c r="K194" s="105" t="s">
        <v>5113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5" t="s">
        <v>5140</v>
      </c>
      <c r="I196" s="105" t="s">
        <v>718</v>
      </c>
      <c r="J196" s="105" t="s">
        <v>718</v>
      </c>
      <c r="K196" s="105" t="s">
        <v>718</v>
      </c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6" t="s">
        <v>5141</v>
      </c>
      <c r="I197" s="106" t="s">
        <v>718</v>
      </c>
      <c r="J197" s="106" t="s">
        <v>718</v>
      </c>
      <c r="K197" s="106" t="s">
        <v>718</v>
      </c>
      <c r="L197" s="11"/>
    </row>
    <row r="198" spans="1:12" ht="19.899999999999999" customHeight="1" x14ac:dyDescent="0.25">
      <c r="A198" s="8" t="s">
        <v>158</v>
      </c>
      <c r="B198" s="105">
        <v>39.200000000000003</v>
      </c>
      <c r="C198" s="105">
        <v>36.9</v>
      </c>
      <c r="D198" s="105">
        <v>71.599999999999994</v>
      </c>
      <c r="E198" s="105">
        <v>59.7</v>
      </c>
      <c r="F198" s="105">
        <v>17.600000000000001</v>
      </c>
      <c r="G198" s="105">
        <v>-107.2</v>
      </c>
      <c r="H198" s="105">
        <v>-106.7</v>
      </c>
      <c r="I198" s="105">
        <v>-48.5</v>
      </c>
      <c r="J198" s="105">
        <v>1.1000000000000001</v>
      </c>
      <c r="K198" s="105">
        <v>31.2</v>
      </c>
      <c r="L198" s="9"/>
    </row>
    <row r="199" spans="1:12" ht="19.899999999999999" customHeight="1" x14ac:dyDescent="0.25">
      <c r="A199" s="6" t="s">
        <v>159</v>
      </c>
      <c r="B199" s="106">
        <v>-19.5</v>
      </c>
      <c r="C199" s="106">
        <v>4.0999999999999996</v>
      </c>
      <c r="D199" s="106">
        <v>2.6</v>
      </c>
      <c r="E199" s="106">
        <v>7.4</v>
      </c>
      <c r="F199" s="106">
        <v>198.1</v>
      </c>
      <c r="G199" s="106">
        <v>-55.7</v>
      </c>
      <c r="H199" s="106">
        <v>-10.5</v>
      </c>
      <c r="I199" s="106">
        <v>-4.2</v>
      </c>
      <c r="J199" s="106">
        <v>-14.2</v>
      </c>
      <c r="K199" s="106">
        <v>-2</v>
      </c>
      <c r="L199" s="10"/>
    </row>
    <row r="200" spans="1:12" ht="19.899999999999999" customHeight="1" x14ac:dyDescent="0.25">
      <c r="A200" s="8" t="s">
        <v>160</v>
      </c>
      <c r="B200" s="105">
        <v>17</v>
      </c>
      <c r="C200" s="105">
        <v>26</v>
      </c>
      <c r="D200" s="105">
        <v>29</v>
      </c>
      <c r="E200" s="105">
        <v>27</v>
      </c>
      <c r="F200" s="105">
        <v>56</v>
      </c>
      <c r="G200" s="105">
        <v>31</v>
      </c>
      <c r="H200" s="105">
        <v>26</v>
      </c>
      <c r="I200" s="105">
        <v>27</v>
      </c>
      <c r="J200" s="105">
        <v>28</v>
      </c>
      <c r="K200" s="105">
        <v>28</v>
      </c>
      <c r="L200" s="12"/>
    </row>
    <row r="201" spans="1:12" ht="19.899999999999999" customHeight="1" x14ac:dyDescent="0.25">
      <c r="A201" s="6" t="s">
        <v>161</v>
      </c>
      <c r="B201" s="106">
        <v>0</v>
      </c>
      <c r="C201" s="106">
        <v>262</v>
      </c>
      <c r="D201" s="106">
        <v>9.9</v>
      </c>
      <c r="E201" s="106">
        <v>5.3</v>
      </c>
      <c r="F201" s="106">
        <v>27.2</v>
      </c>
      <c r="G201" s="106">
        <v>202.5</v>
      </c>
      <c r="H201" s="106">
        <v>0</v>
      </c>
      <c r="I201" s="106">
        <v>0</v>
      </c>
      <c r="J201" s="106">
        <v>0</v>
      </c>
      <c r="K201" s="106">
        <v>0</v>
      </c>
      <c r="L201" s="10"/>
    </row>
    <row r="202" spans="1:12" ht="19.899999999999999" customHeight="1" x14ac:dyDescent="0.25">
      <c r="A202" s="8" t="s">
        <v>162</v>
      </c>
      <c r="B202" s="105">
        <v>4.3</v>
      </c>
      <c r="C202" s="105">
        <v>-7.5</v>
      </c>
      <c r="D202" s="105">
        <v>-30.5</v>
      </c>
      <c r="E202" s="105">
        <v>-4.9000000000000004</v>
      </c>
      <c r="F202" s="105">
        <v>-129.1</v>
      </c>
      <c r="G202" s="105">
        <v>17.8</v>
      </c>
      <c r="H202" s="105">
        <v>700</v>
      </c>
      <c r="I202" s="105">
        <v>3.8</v>
      </c>
      <c r="J202" s="105">
        <v>6.2</v>
      </c>
      <c r="K202" s="105">
        <v>-48.9</v>
      </c>
      <c r="L202" s="12"/>
    </row>
    <row r="203" spans="1:12" ht="19.899999999999999" customHeight="1" x14ac:dyDescent="0.25">
      <c r="A203" s="6" t="s">
        <v>163</v>
      </c>
      <c r="B203" s="106">
        <v>82.9</v>
      </c>
      <c r="C203" s="106">
        <v>0</v>
      </c>
      <c r="D203" s="106">
        <v>0</v>
      </c>
      <c r="E203" s="106">
        <v>0</v>
      </c>
      <c r="F203" s="106">
        <v>77.5</v>
      </c>
      <c r="G203" s="106">
        <v>88.2</v>
      </c>
      <c r="H203" s="106">
        <v>80.2</v>
      </c>
      <c r="I203" s="106">
        <v>54.3</v>
      </c>
      <c r="J203" s="106">
        <v>21.1</v>
      </c>
      <c r="K203" s="106">
        <v>11.5</v>
      </c>
      <c r="L203" s="10"/>
    </row>
    <row r="204" spans="1:12" ht="19.899999999999999" customHeight="1" x14ac:dyDescent="0.25">
      <c r="A204" s="8" t="s">
        <v>164</v>
      </c>
      <c r="B204" s="105">
        <v>82.9</v>
      </c>
      <c r="C204" s="105">
        <v>0</v>
      </c>
      <c r="D204" s="105">
        <v>0</v>
      </c>
      <c r="E204" s="105">
        <v>0</v>
      </c>
      <c r="F204" s="105">
        <v>70</v>
      </c>
      <c r="G204" s="105">
        <v>88.2</v>
      </c>
      <c r="H204" s="105">
        <v>80</v>
      </c>
      <c r="I204" s="105">
        <v>49.2</v>
      </c>
      <c r="J204" s="105">
        <v>21.1</v>
      </c>
      <c r="K204" s="105">
        <v>11.4</v>
      </c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7.5</v>
      </c>
      <c r="G205" s="106">
        <v>0</v>
      </c>
      <c r="H205" s="106">
        <v>200</v>
      </c>
      <c r="I205" s="106">
        <v>5.0999999999999996</v>
      </c>
      <c r="J205" s="106">
        <v>0</v>
      </c>
      <c r="K205" s="106">
        <v>100</v>
      </c>
      <c r="L205" s="11"/>
    </row>
    <row r="206" spans="1:12" ht="19.899999999999999" customHeight="1" x14ac:dyDescent="0.25">
      <c r="A206" s="8" t="s">
        <v>166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9.1999999999999993</v>
      </c>
      <c r="C212" s="105">
        <v>73.7</v>
      </c>
      <c r="D212" s="105">
        <v>21.3</v>
      </c>
      <c r="E212" s="105">
        <v>161.9</v>
      </c>
      <c r="F212" s="105">
        <v>125.1</v>
      </c>
      <c r="G212" s="105">
        <v>144.69999999999999</v>
      </c>
      <c r="H212" s="105">
        <v>50.3</v>
      </c>
      <c r="I212" s="105">
        <v>19.5</v>
      </c>
      <c r="J212" s="105">
        <v>18.3</v>
      </c>
      <c r="K212" s="105">
        <v>5.5</v>
      </c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63.9</v>
      </c>
      <c r="D213" s="106">
        <v>9.9</v>
      </c>
      <c r="E213" s="106">
        <v>150</v>
      </c>
      <c r="F213" s="106">
        <v>101.3</v>
      </c>
      <c r="G213" s="106">
        <v>106.6</v>
      </c>
      <c r="H213" s="106">
        <v>0</v>
      </c>
      <c r="I213" s="106">
        <v>0</v>
      </c>
      <c r="J213" s="106">
        <v>7.1</v>
      </c>
      <c r="K213" s="106">
        <v>0</v>
      </c>
      <c r="L213" s="11"/>
    </row>
    <row r="214" spans="1:12" ht="19.899999999999999" customHeight="1" x14ac:dyDescent="0.25">
      <c r="A214" s="8" t="s">
        <v>173</v>
      </c>
      <c r="B214" s="105">
        <v>218</v>
      </c>
      <c r="C214" s="105">
        <v>80.400000000000006</v>
      </c>
      <c r="D214" s="105">
        <v>300</v>
      </c>
      <c r="E214" s="105">
        <v>150</v>
      </c>
      <c r="F214" s="105">
        <v>178.7</v>
      </c>
      <c r="G214" s="105">
        <v>809.8</v>
      </c>
      <c r="H214" s="105">
        <v>0</v>
      </c>
      <c r="I214" s="105">
        <v>0</v>
      </c>
      <c r="J214" s="105">
        <v>0</v>
      </c>
      <c r="K214" s="105">
        <v>0</v>
      </c>
      <c r="L214" s="9"/>
    </row>
    <row r="215" spans="1:12" ht="19.899999999999999" customHeight="1" x14ac:dyDescent="0.25">
      <c r="A215" s="6" t="s">
        <v>174</v>
      </c>
      <c r="B215" s="106">
        <v>218</v>
      </c>
      <c r="C215" s="106">
        <v>80.400000000000006</v>
      </c>
      <c r="D215" s="106">
        <v>300</v>
      </c>
      <c r="E215" s="106">
        <v>150</v>
      </c>
      <c r="F215" s="106">
        <v>178.7</v>
      </c>
      <c r="G215" s="106">
        <v>809.8</v>
      </c>
      <c r="H215" s="106">
        <v>0</v>
      </c>
      <c r="I215" s="106">
        <v>0</v>
      </c>
      <c r="J215" s="106">
        <v>0</v>
      </c>
      <c r="K215" s="106">
        <v>0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8.4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-250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368.8</v>
      </c>
      <c r="C220" s="105">
        <v>0</v>
      </c>
      <c r="D220" s="105">
        <v>0</v>
      </c>
      <c r="E220" s="105">
        <v>0</v>
      </c>
      <c r="F220" s="105">
        <v>54</v>
      </c>
      <c r="G220" s="105">
        <v>0</v>
      </c>
      <c r="H220" s="105">
        <v>0</v>
      </c>
      <c r="I220" s="105">
        <v>-5.2</v>
      </c>
      <c r="J220" s="105">
        <v>700</v>
      </c>
      <c r="K220" s="105">
        <v>1</v>
      </c>
      <c r="L220" s="9"/>
    </row>
    <row r="221" spans="1:12" ht="19.899999999999999" customHeight="1" x14ac:dyDescent="0.25">
      <c r="A221" s="6" t="s">
        <v>179</v>
      </c>
      <c r="B221" s="106" t="s">
        <v>5142</v>
      </c>
      <c r="C221" s="106">
        <v>0</v>
      </c>
      <c r="D221" s="106">
        <v>0</v>
      </c>
      <c r="E221" s="106">
        <v>0</v>
      </c>
      <c r="F221" s="106">
        <v>0</v>
      </c>
      <c r="G221" s="106">
        <v>0</v>
      </c>
      <c r="H221" s="106">
        <v>0</v>
      </c>
      <c r="I221" s="106">
        <v>0</v>
      </c>
      <c r="J221" s="106">
        <v>0</v>
      </c>
      <c r="K221" s="106">
        <v>0</v>
      </c>
      <c r="L221" s="10"/>
    </row>
    <row r="222" spans="1:12" ht="19.899999999999999" customHeight="1" x14ac:dyDescent="0.25">
      <c r="A222" s="8" t="s">
        <v>180</v>
      </c>
      <c r="B222" s="105">
        <v>-89.1</v>
      </c>
      <c r="C222" s="105">
        <v>-103.3</v>
      </c>
      <c r="D222" s="105">
        <v>0</v>
      </c>
      <c r="E222" s="105">
        <v>-34.799999999999997</v>
      </c>
      <c r="F222" s="105" t="s">
        <v>5143</v>
      </c>
      <c r="G222" s="105">
        <v>-145.30000000000001</v>
      </c>
      <c r="H222" s="105">
        <v>0</v>
      </c>
      <c r="I222" s="105">
        <v>-900</v>
      </c>
      <c r="J222" s="105">
        <v>-2.6</v>
      </c>
      <c r="K222" s="105">
        <v>0</v>
      </c>
      <c r="L222" s="9"/>
    </row>
    <row r="223" spans="1:12" ht="19.899999999999999" customHeight="1" x14ac:dyDescent="0.25">
      <c r="A223" s="6" t="s">
        <v>181</v>
      </c>
      <c r="B223" s="106">
        <v>0</v>
      </c>
      <c r="C223" s="106">
        <v>1.9</v>
      </c>
      <c r="D223" s="106">
        <v>68</v>
      </c>
      <c r="E223" s="106">
        <v>10.8</v>
      </c>
      <c r="F223" s="106">
        <v>-84.6</v>
      </c>
      <c r="G223" s="106">
        <v>29.1</v>
      </c>
      <c r="H223" s="106">
        <v>2.1</v>
      </c>
      <c r="I223" s="106">
        <v>39.9</v>
      </c>
      <c r="J223" s="106">
        <v>2.1</v>
      </c>
      <c r="K223" s="106">
        <v>-4.8</v>
      </c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13.7</v>
      </c>
      <c r="C225" s="106">
        <v>32.1</v>
      </c>
      <c r="D225" s="106">
        <v>-12.5</v>
      </c>
      <c r="E225" s="106">
        <v>148.30000000000001</v>
      </c>
      <c r="F225" s="106">
        <v>-50.3</v>
      </c>
      <c r="G225" s="106">
        <v>21.7</v>
      </c>
      <c r="H225" s="106">
        <v>-4.2</v>
      </c>
      <c r="I225" s="106">
        <v>16.600000000000001</v>
      </c>
      <c r="J225" s="106">
        <v>30.5</v>
      </c>
      <c r="K225" s="106">
        <v>21.4</v>
      </c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-58.4</v>
      </c>
      <c r="C227" s="106">
        <v>-85.8</v>
      </c>
      <c r="D227" s="106">
        <v>-97.7</v>
      </c>
      <c r="E227" s="106">
        <v>-70.900000000000006</v>
      </c>
      <c r="F227" s="106">
        <v>-90.1</v>
      </c>
      <c r="G227" s="106">
        <v>-61</v>
      </c>
      <c r="H227" s="106">
        <v>-36.200000000000003</v>
      </c>
      <c r="I227" s="106">
        <v>-35.6</v>
      </c>
      <c r="J227" s="106">
        <v>0</v>
      </c>
      <c r="K227" s="106">
        <v>-188.4</v>
      </c>
      <c r="L227" s="11"/>
    </row>
    <row r="228" spans="1:12" ht="19.899999999999999" customHeight="1" x14ac:dyDescent="0.25">
      <c r="A228" s="8" t="s">
        <v>186</v>
      </c>
      <c r="B228" s="105" t="s">
        <v>5144</v>
      </c>
      <c r="C228" s="105" t="s">
        <v>5145</v>
      </c>
      <c r="D228" s="105" t="s">
        <v>5146</v>
      </c>
      <c r="E228" s="105" t="s">
        <v>5147</v>
      </c>
      <c r="F228" s="105" t="s">
        <v>5148</v>
      </c>
      <c r="G228" s="105" t="s">
        <v>5149</v>
      </c>
      <c r="H228" s="105" t="s">
        <v>5150</v>
      </c>
      <c r="I228" s="105" t="s">
        <v>5151</v>
      </c>
      <c r="J228" s="105" t="s">
        <v>5152</v>
      </c>
      <c r="K228" s="105" t="s">
        <v>5153</v>
      </c>
      <c r="L228" s="9"/>
    </row>
    <row r="229" spans="1:12" ht="19.899999999999999" customHeight="1" x14ac:dyDescent="0.25">
      <c r="A229" s="6" t="s">
        <v>187</v>
      </c>
      <c r="B229" s="106">
        <v>195</v>
      </c>
      <c r="C229" s="106">
        <v>269.89999999999998</v>
      </c>
      <c r="D229" s="106">
        <v>398.8</v>
      </c>
      <c r="E229" s="106">
        <v>0</v>
      </c>
      <c r="F229" s="106">
        <v>-372</v>
      </c>
      <c r="G229" s="106">
        <v>409.2</v>
      </c>
      <c r="H229" s="106">
        <v>190.8</v>
      </c>
      <c r="I229" s="106">
        <v>451</v>
      </c>
      <c r="J229" s="106">
        <v>0</v>
      </c>
      <c r="K229" s="106">
        <v>0</v>
      </c>
      <c r="L229" s="11"/>
    </row>
    <row r="230" spans="1:12" ht="19.899999999999999" customHeight="1" x14ac:dyDescent="0.25">
      <c r="A230" s="8" t="s">
        <v>188</v>
      </c>
      <c r="B230" s="105" t="s">
        <v>5154</v>
      </c>
      <c r="C230" s="105" t="s">
        <v>5155</v>
      </c>
      <c r="D230" s="105" t="s">
        <v>5156</v>
      </c>
      <c r="E230" s="105" t="s">
        <v>5157</v>
      </c>
      <c r="F230" s="105" t="s">
        <v>5158</v>
      </c>
      <c r="G230" s="105" t="s">
        <v>5159</v>
      </c>
      <c r="H230" s="105" t="s">
        <v>5160</v>
      </c>
      <c r="I230" s="105" t="s">
        <v>5161</v>
      </c>
      <c r="J230" s="105" t="s">
        <v>5162</v>
      </c>
      <c r="K230" s="105">
        <v>382</v>
      </c>
      <c r="L230" s="9"/>
    </row>
    <row r="231" spans="1:12" ht="19.899999999999999" customHeight="1" x14ac:dyDescent="0.25">
      <c r="A231" s="6" t="s">
        <v>189</v>
      </c>
      <c r="B231" s="106" t="s">
        <v>5163</v>
      </c>
      <c r="C231" s="106" t="s">
        <v>5164</v>
      </c>
      <c r="D231" s="106" t="s">
        <v>5165</v>
      </c>
      <c r="E231" s="106" t="s">
        <v>5166</v>
      </c>
      <c r="F231" s="106" t="s">
        <v>5167</v>
      </c>
      <c r="G231" s="106" t="s">
        <v>5168</v>
      </c>
      <c r="H231" s="106" t="s">
        <v>5169</v>
      </c>
      <c r="I231" s="106" t="s">
        <v>5170</v>
      </c>
      <c r="J231" s="106">
        <v>856.8</v>
      </c>
      <c r="K231" s="106">
        <v>13.2</v>
      </c>
      <c r="L231" s="10"/>
    </row>
    <row r="232" spans="1:12" ht="19.899999999999999" customHeight="1" x14ac:dyDescent="0.25">
      <c r="A232" s="8" t="s">
        <v>190</v>
      </c>
      <c r="B232" s="105">
        <v>27.4</v>
      </c>
      <c r="C232" s="105">
        <v>19.7</v>
      </c>
      <c r="D232" s="105">
        <v>16.600000000000001</v>
      </c>
      <c r="E232" s="105">
        <v>19.7</v>
      </c>
      <c r="F232" s="105">
        <v>19.399999999999999</v>
      </c>
      <c r="G232" s="105">
        <v>20.7</v>
      </c>
      <c r="H232" s="105">
        <v>9.9</v>
      </c>
      <c r="I232" s="105">
        <v>4.0999999999999996</v>
      </c>
      <c r="J232" s="105">
        <v>700</v>
      </c>
      <c r="K232" s="105">
        <v>2</v>
      </c>
      <c r="L232" s="12"/>
    </row>
    <row r="233" spans="1:12" ht="19.899999999999999" customHeight="1" x14ac:dyDescent="0.25">
      <c r="A233" s="6" t="s">
        <v>191</v>
      </c>
      <c r="B233" s="106">
        <v>22.1</v>
      </c>
      <c r="C233" s="106">
        <v>23.4</v>
      </c>
      <c r="D233" s="106">
        <v>25</v>
      </c>
      <c r="E233" s="106">
        <v>29.8</v>
      </c>
      <c r="F233" s="106">
        <v>28.2</v>
      </c>
      <c r="G233" s="106">
        <v>29.9</v>
      </c>
      <c r="H233" s="106">
        <v>30.7</v>
      </c>
      <c r="I233" s="106">
        <v>23.4</v>
      </c>
      <c r="J233" s="106">
        <v>22.5</v>
      </c>
      <c r="K233" s="106">
        <v>17.100000000000001</v>
      </c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1"/>
    </row>
    <row r="236" spans="1:12" ht="19.899999999999999" customHeight="1" x14ac:dyDescent="0.25">
      <c r="A236" s="8" t="s">
        <v>194</v>
      </c>
      <c r="B236" s="105">
        <v>1.5</v>
      </c>
      <c r="C236" s="105">
        <v>4.2</v>
      </c>
      <c r="D236" s="105">
        <v>4.9000000000000004</v>
      </c>
      <c r="E236" s="105">
        <v>4.7</v>
      </c>
      <c r="F236" s="105">
        <v>3.8</v>
      </c>
      <c r="G236" s="105">
        <v>5.7</v>
      </c>
      <c r="H236" s="105">
        <v>4.5</v>
      </c>
      <c r="I236" s="105">
        <v>3.6</v>
      </c>
      <c r="J236" s="105">
        <v>1.8</v>
      </c>
      <c r="K236" s="105">
        <v>1.7</v>
      </c>
      <c r="L236" s="9"/>
    </row>
    <row r="237" spans="1:12" ht="19.899999999999999" customHeight="1" x14ac:dyDescent="0.25">
      <c r="A237" s="6" t="s">
        <v>195</v>
      </c>
      <c r="B237" s="106" t="s">
        <v>5171</v>
      </c>
      <c r="C237" s="106" t="s">
        <v>5172</v>
      </c>
      <c r="D237" s="106" t="s">
        <v>5173</v>
      </c>
      <c r="E237" s="106" t="s">
        <v>5174</v>
      </c>
      <c r="F237" s="106" t="s">
        <v>5175</v>
      </c>
      <c r="G237" s="106" t="s">
        <v>5176</v>
      </c>
      <c r="H237" s="106" t="s">
        <v>5177</v>
      </c>
      <c r="I237" s="106" t="s">
        <v>5178</v>
      </c>
      <c r="J237" s="106" t="s">
        <v>5179</v>
      </c>
      <c r="K237" s="106" t="s">
        <v>5180</v>
      </c>
      <c r="L237" s="10"/>
    </row>
    <row r="238" spans="1:12" ht="19.899999999999999" customHeight="1" x14ac:dyDescent="0.25">
      <c r="A238" s="8" t="s">
        <v>196</v>
      </c>
      <c r="B238" s="105">
        <v>60.9</v>
      </c>
      <c r="C238" s="105">
        <v>81.900000000000006</v>
      </c>
      <c r="D238" s="105">
        <v>110.3</v>
      </c>
      <c r="E238" s="105">
        <v>88.9</v>
      </c>
      <c r="F238" s="105">
        <v>29.2</v>
      </c>
      <c r="G238" s="105">
        <v>61</v>
      </c>
      <c r="H238" s="105">
        <v>98</v>
      </c>
      <c r="I238" s="105">
        <v>142.1</v>
      </c>
      <c r="J238" s="105">
        <v>115.5</v>
      </c>
      <c r="K238" s="105">
        <v>118.9</v>
      </c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2.2000000000000002</v>
      </c>
      <c r="D239" s="106">
        <v>12.7</v>
      </c>
      <c r="E239" s="106">
        <v>6.3</v>
      </c>
      <c r="F239" s="106">
        <v>6.1</v>
      </c>
      <c r="G239" s="106">
        <v>26.9</v>
      </c>
      <c r="H239" s="106">
        <v>17.2</v>
      </c>
      <c r="I239" s="106">
        <v>15.6</v>
      </c>
      <c r="J239" s="106">
        <v>18.7</v>
      </c>
      <c r="K239" s="106">
        <v>900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58.4</v>
      </c>
      <c r="C241" s="106">
        <v>85.8</v>
      </c>
      <c r="D241" s="106">
        <v>97.7</v>
      </c>
      <c r="E241" s="106">
        <v>70.900000000000006</v>
      </c>
      <c r="F241" s="106">
        <v>90.1</v>
      </c>
      <c r="G241" s="106">
        <v>61</v>
      </c>
      <c r="H241" s="106">
        <v>36.200000000000003</v>
      </c>
      <c r="I241" s="106">
        <v>35.6</v>
      </c>
      <c r="J241" s="106">
        <v>0</v>
      </c>
      <c r="K241" s="106">
        <v>188.4</v>
      </c>
      <c r="L241" s="11"/>
    </row>
    <row r="242" spans="1:13" ht="19.899999999999999" customHeight="1" x14ac:dyDescent="0.25">
      <c r="A242" s="8" t="s">
        <v>200</v>
      </c>
      <c r="B242" s="105">
        <v>1.3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  <c r="M242" t="s">
        <v>2</v>
      </c>
    </row>
    <row r="243" spans="1:13" ht="19.899999999999999" customHeight="1" x14ac:dyDescent="0.25">
      <c r="A243" s="6" t="s">
        <v>201</v>
      </c>
      <c r="B243" s="106">
        <v>0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340</v>
      </c>
      <c r="C250" s="97" t="s">
        <v>340</v>
      </c>
      <c r="D250" s="97" t="s">
        <v>340</v>
      </c>
      <c r="E250" s="97" t="s">
        <v>340</v>
      </c>
      <c r="F250" s="97" t="s">
        <v>340</v>
      </c>
      <c r="G250" s="97" t="s">
        <v>340</v>
      </c>
      <c r="H250" s="97" t="s">
        <v>340</v>
      </c>
      <c r="I250" s="97" t="s">
        <v>340</v>
      </c>
      <c r="J250" s="97" t="s">
        <v>340</v>
      </c>
      <c r="K250" s="97" t="s">
        <v>340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 t="s">
        <v>4831</v>
      </c>
      <c r="C253" s="104" t="s">
        <v>4832</v>
      </c>
      <c r="D253" s="104" t="s">
        <v>4833</v>
      </c>
      <c r="E253" s="104" t="s">
        <v>4834</v>
      </c>
      <c r="F253" s="104" t="s">
        <v>4835</v>
      </c>
      <c r="G253" s="104" t="s">
        <v>5181</v>
      </c>
      <c r="H253" s="104" t="s">
        <v>4837</v>
      </c>
      <c r="I253" s="104" t="s">
        <v>4838</v>
      </c>
      <c r="J253" s="104" t="s">
        <v>4839</v>
      </c>
      <c r="K253" s="104" t="s">
        <v>5182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>
        <v>142</v>
      </c>
      <c r="C255" s="104">
        <v>148.5</v>
      </c>
      <c r="D255" s="104">
        <v>148.5</v>
      </c>
      <c r="E255" s="104">
        <v>148.5</v>
      </c>
      <c r="F255" s="104" t="s">
        <v>5183</v>
      </c>
      <c r="G255" s="104" t="s">
        <v>5184</v>
      </c>
      <c r="H255" s="104" t="s">
        <v>5185</v>
      </c>
      <c r="I255" s="104" t="s">
        <v>5186</v>
      </c>
      <c r="J255" s="104" t="s">
        <v>5187</v>
      </c>
      <c r="K255" s="104" t="s">
        <v>5188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>
        <v>9.1</v>
      </c>
      <c r="G257" s="106">
        <v>22.1</v>
      </c>
      <c r="H257" s="106">
        <v>22.8</v>
      </c>
      <c r="I257" s="106">
        <v>24.8</v>
      </c>
      <c r="J257" s="106">
        <v>25.9</v>
      </c>
      <c r="K257" s="106" t="s">
        <v>5189</v>
      </c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-372.7</v>
      </c>
      <c r="K260" s="105" t="s">
        <v>5190</v>
      </c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100</v>
      </c>
      <c r="J261" s="106">
        <v>300</v>
      </c>
      <c r="K261" s="106" t="s">
        <v>5191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-6.5</v>
      </c>
      <c r="D263" s="106">
        <v>0</v>
      </c>
      <c r="E263" s="106">
        <v>0</v>
      </c>
      <c r="F263" s="106">
        <v>133</v>
      </c>
      <c r="G263" s="106">
        <v>2.1</v>
      </c>
      <c r="H263" s="106">
        <v>1.6</v>
      </c>
      <c r="I263" s="106">
        <v>0</v>
      </c>
      <c r="J263" s="106">
        <v>0</v>
      </c>
      <c r="K263" s="106">
        <v>0</v>
      </c>
      <c r="L263" s="11"/>
    </row>
    <row r="264" spans="1:12" ht="19.899999999999999" customHeight="1" x14ac:dyDescent="0.25">
      <c r="A264" s="8" t="s">
        <v>215</v>
      </c>
      <c r="B264" s="107">
        <v>142</v>
      </c>
      <c r="C264" s="107">
        <v>142</v>
      </c>
      <c r="D264" s="107">
        <v>148.5</v>
      </c>
      <c r="E264" s="107">
        <v>148.5</v>
      </c>
      <c r="F264" s="107" t="s">
        <v>5192</v>
      </c>
      <c r="G264" s="107" t="s">
        <v>5183</v>
      </c>
      <c r="H264" s="107" t="s">
        <v>5184</v>
      </c>
      <c r="I264" s="107" t="s">
        <v>5185</v>
      </c>
      <c r="J264" s="107" t="s">
        <v>5186</v>
      </c>
      <c r="K264" s="107" t="s">
        <v>5187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 t="s">
        <v>4841</v>
      </c>
      <c r="C267" s="104" t="s">
        <v>4842</v>
      </c>
      <c r="D267" s="104" t="s">
        <v>4843</v>
      </c>
      <c r="E267" s="104">
        <v>528.70000000000005</v>
      </c>
      <c r="F267" s="104" t="s">
        <v>5193</v>
      </c>
      <c r="G267" s="104" t="s">
        <v>5194</v>
      </c>
      <c r="H267" s="104" t="s">
        <v>5195</v>
      </c>
      <c r="I267" s="104" t="s">
        <v>5196</v>
      </c>
      <c r="J267" s="104" t="s">
        <v>5197</v>
      </c>
      <c r="K267" s="104">
        <v>923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-117.4</v>
      </c>
      <c r="H269" s="106">
        <v>53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-143.4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0</v>
      </c>
      <c r="C271" s="106">
        <v>0</v>
      </c>
      <c r="D271" s="106">
        <v>0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>
        <v>-596.79999999999995</v>
      </c>
      <c r="C272" s="105">
        <v>-176.6</v>
      </c>
      <c r="D272" s="105">
        <v>-195.4</v>
      </c>
      <c r="E272" s="105">
        <v>-17.399999999999999</v>
      </c>
      <c r="F272" s="105">
        <v>90.5</v>
      </c>
      <c r="G272" s="105">
        <v>114.1</v>
      </c>
      <c r="H272" s="105">
        <v>512.5</v>
      </c>
      <c r="I272" s="105">
        <v>-4.2</v>
      </c>
      <c r="J272" s="105">
        <v>90.9</v>
      </c>
      <c r="K272" s="105">
        <v>-21.5</v>
      </c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74.599999999999994</v>
      </c>
      <c r="C274" s="105">
        <v>550.29999999999995</v>
      </c>
      <c r="D274" s="105">
        <v>198.3</v>
      </c>
      <c r="E274" s="105">
        <v>454.3</v>
      </c>
      <c r="F274" s="105">
        <v>188.7</v>
      </c>
      <c r="G274" s="105">
        <v>335.5</v>
      </c>
      <c r="H274" s="105">
        <v>214.3</v>
      </c>
      <c r="I274" s="105">
        <v>240.2</v>
      </c>
      <c r="J274" s="105">
        <v>115</v>
      </c>
      <c r="K274" s="105">
        <v>122.4</v>
      </c>
      <c r="L274" s="9"/>
    </row>
    <row r="275" spans="1:12" ht="19.899999999999999" customHeight="1" x14ac:dyDescent="0.25">
      <c r="A275" s="6" t="s">
        <v>225</v>
      </c>
      <c r="B275" s="106">
        <v>25.4</v>
      </c>
      <c r="C275" s="106">
        <v>39.200000000000003</v>
      </c>
      <c r="D275" s="106">
        <v>19.899999999999999</v>
      </c>
      <c r="E275" s="106">
        <v>65</v>
      </c>
      <c r="F275" s="106">
        <v>90.1</v>
      </c>
      <c r="G275" s="106">
        <v>61</v>
      </c>
      <c r="H275" s="106">
        <v>31.3</v>
      </c>
      <c r="I275" s="106">
        <v>34.5</v>
      </c>
      <c r="J275" s="106">
        <v>46.4</v>
      </c>
      <c r="K275" s="106">
        <v>117.3</v>
      </c>
      <c r="L275" s="11"/>
    </row>
    <row r="276" spans="1:12" ht="19.899999999999999" customHeight="1" x14ac:dyDescent="0.25">
      <c r="A276" s="8" t="s">
        <v>226</v>
      </c>
      <c r="B276" s="105">
        <v>4.7</v>
      </c>
      <c r="C276" s="105">
        <v>22.9</v>
      </c>
      <c r="D276" s="105">
        <v>24.2</v>
      </c>
      <c r="E276" s="105">
        <v>-45.5</v>
      </c>
      <c r="F276" s="105">
        <v>14.6</v>
      </c>
      <c r="G276" s="105">
        <v>-8.3000000000000007</v>
      </c>
      <c r="H276" s="105">
        <v>-97.4</v>
      </c>
      <c r="I276" s="105">
        <v>59</v>
      </c>
      <c r="J276" s="105">
        <v>45.1</v>
      </c>
      <c r="K276" s="105">
        <v>-19.899999999999999</v>
      </c>
      <c r="L276" s="9"/>
    </row>
    <row r="277" spans="1:12" ht="19.899999999999999" customHeight="1" x14ac:dyDescent="0.25">
      <c r="A277" s="6" t="s">
        <v>227</v>
      </c>
      <c r="B277" s="106">
        <v>230.7</v>
      </c>
      <c r="C277" s="106">
        <v>32.299999999999997</v>
      </c>
      <c r="D277" s="106">
        <v>38.1</v>
      </c>
      <c r="E277" s="106">
        <v>40.6</v>
      </c>
      <c r="F277" s="106">
        <v>172.6</v>
      </c>
      <c r="G277" s="106">
        <v>-84</v>
      </c>
      <c r="H277" s="106">
        <v>-101.5</v>
      </c>
      <c r="I277" s="106">
        <v>-75.3</v>
      </c>
      <c r="J277" s="106">
        <v>-19.100000000000001</v>
      </c>
      <c r="K277" s="106">
        <v>87.6</v>
      </c>
      <c r="L277" s="10"/>
    </row>
    <row r="278" spans="1:12" ht="19.899999999999999" customHeight="1" x14ac:dyDescent="0.25">
      <c r="A278" s="8" t="s">
        <v>228</v>
      </c>
      <c r="B278" s="107" t="s">
        <v>4840</v>
      </c>
      <c r="C278" s="107" t="s">
        <v>4841</v>
      </c>
      <c r="D278" s="107" t="s">
        <v>4842</v>
      </c>
      <c r="E278" s="107" t="s">
        <v>4843</v>
      </c>
      <c r="F278" s="107" t="s">
        <v>5198</v>
      </c>
      <c r="G278" s="107" t="s">
        <v>5193</v>
      </c>
      <c r="H278" s="107" t="s">
        <v>5194</v>
      </c>
      <c r="I278" s="107" t="s">
        <v>5195</v>
      </c>
      <c r="J278" s="107" t="s">
        <v>5196</v>
      </c>
      <c r="K278" s="107" t="s">
        <v>5197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4847</v>
      </c>
      <c r="C281" s="104" t="s">
        <v>4848</v>
      </c>
      <c r="D281" s="104" t="s">
        <v>4849</v>
      </c>
      <c r="E281" s="104" t="s">
        <v>4850</v>
      </c>
      <c r="F281" s="104" t="s">
        <v>4851</v>
      </c>
      <c r="G281" s="104" t="s">
        <v>5199</v>
      </c>
      <c r="H281" s="104" t="s">
        <v>4853</v>
      </c>
      <c r="I281" s="104" t="s">
        <v>4854</v>
      </c>
      <c r="J281" s="104" t="s">
        <v>4855</v>
      </c>
      <c r="K281" s="104" t="s">
        <v>5200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 t="s">
        <v>5053</v>
      </c>
      <c r="C283" s="106" t="s">
        <v>5054</v>
      </c>
      <c r="D283" s="106" t="s">
        <v>5055</v>
      </c>
      <c r="E283" s="106" t="s">
        <v>5056</v>
      </c>
      <c r="F283" s="106" t="s">
        <v>5057</v>
      </c>
      <c r="G283" s="106" t="s">
        <v>5058</v>
      </c>
      <c r="H283" s="106" t="s">
        <v>5059</v>
      </c>
      <c r="I283" s="106" t="s">
        <v>5060</v>
      </c>
      <c r="J283" s="106" t="s">
        <v>5061</v>
      </c>
      <c r="K283" s="106" t="s">
        <v>5062</v>
      </c>
      <c r="L283" s="10"/>
    </row>
    <row r="284" spans="1:12" ht="19.899999999999999" customHeight="1" x14ac:dyDescent="0.25">
      <c r="A284" s="8" t="s">
        <v>233</v>
      </c>
      <c r="B284" s="105" t="s">
        <v>5201</v>
      </c>
      <c r="C284" s="105" t="s">
        <v>5202</v>
      </c>
      <c r="D284" s="105" t="s">
        <v>5203</v>
      </c>
      <c r="E284" s="105" t="s">
        <v>5204</v>
      </c>
      <c r="F284" s="105" t="s">
        <v>5205</v>
      </c>
      <c r="G284" s="105" t="s">
        <v>5206</v>
      </c>
      <c r="H284" s="105" t="s">
        <v>5207</v>
      </c>
      <c r="I284" s="105" t="s">
        <v>5208</v>
      </c>
      <c r="J284" s="105">
        <v>-856.8</v>
      </c>
      <c r="K284" s="105">
        <v>-13.2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-74.599999999999994</v>
      </c>
      <c r="C286" s="105">
        <v>-550.29999999999995</v>
      </c>
      <c r="D286" s="105">
        <v>-198.3</v>
      </c>
      <c r="E286" s="105">
        <v>-454.3</v>
      </c>
      <c r="F286" s="105">
        <v>-188.7</v>
      </c>
      <c r="G286" s="105">
        <v>-335.5</v>
      </c>
      <c r="H286" s="105">
        <v>-214.3</v>
      </c>
      <c r="I286" s="105">
        <v>-240.2</v>
      </c>
      <c r="J286" s="105">
        <v>-115</v>
      </c>
      <c r="K286" s="105">
        <v>-122.4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1"/>
    </row>
    <row r="288" spans="1:12" ht="19.899999999999999" customHeight="1" x14ac:dyDescent="0.25">
      <c r="A288" s="8" t="s">
        <v>237</v>
      </c>
      <c r="B288" s="105">
        <v>39.200000000000003</v>
      </c>
      <c r="C288" s="105">
        <v>15.1</v>
      </c>
      <c r="D288" s="105">
        <v>58.7</v>
      </c>
      <c r="E288" s="105">
        <v>-900</v>
      </c>
      <c r="F288" s="105">
        <v>-9.6999999999999993</v>
      </c>
      <c r="G288" s="105">
        <v>-29.6</v>
      </c>
      <c r="H288" s="105">
        <v>0</v>
      </c>
      <c r="I288" s="105">
        <v>0</v>
      </c>
      <c r="J288" s="105">
        <v>0</v>
      </c>
      <c r="K288" s="105">
        <v>0</v>
      </c>
      <c r="L288" s="9"/>
    </row>
    <row r="289" spans="1:13" ht="19.899999999999999" customHeight="1" x14ac:dyDescent="0.25">
      <c r="A289" s="6" t="s">
        <v>238</v>
      </c>
      <c r="B289" s="104" t="s">
        <v>4846</v>
      </c>
      <c r="C289" s="104" t="s">
        <v>4847</v>
      </c>
      <c r="D289" s="104" t="s">
        <v>4848</v>
      </c>
      <c r="E289" s="104" t="s">
        <v>4849</v>
      </c>
      <c r="F289" s="104" t="s">
        <v>4850</v>
      </c>
      <c r="G289" s="104" t="s">
        <v>4851</v>
      </c>
      <c r="H289" s="104" t="s">
        <v>4852</v>
      </c>
      <c r="I289" s="104" t="s">
        <v>4853</v>
      </c>
      <c r="J289" s="104" t="s">
        <v>4854</v>
      </c>
      <c r="K289" s="104" t="s">
        <v>4855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  <c r="M290" t="s">
        <v>2</v>
      </c>
    </row>
    <row r="291" spans="1:13" ht="19.899999999999999" customHeight="1" x14ac:dyDescent="0.25">
      <c r="A291" s="6" t="s">
        <v>239</v>
      </c>
      <c r="B291" s="104" t="s">
        <v>4830</v>
      </c>
      <c r="C291" s="104" t="s">
        <v>4831</v>
      </c>
      <c r="D291" s="104" t="s">
        <v>4832</v>
      </c>
      <c r="E291" s="104" t="s">
        <v>4833</v>
      </c>
      <c r="F291" s="104" t="s">
        <v>4834</v>
      </c>
      <c r="G291" s="104" t="s">
        <v>4835</v>
      </c>
      <c r="H291" s="104" t="s">
        <v>4836</v>
      </c>
      <c r="I291" s="104" t="s">
        <v>4837</v>
      </c>
      <c r="J291" s="104" t="s">
        <v>4838</v>
      </c>
      <c r="K291" s="104" t="s">
        <v>4839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340</v>
      </c>
      <c r="C298" s="97" t="s">
        <v>340</v>
      </c>
      <c r="D298" s="97" t="s">
        <v>340</v>
      </c>
      <c r="E298" s="97" t="s">
        <v>340</v>
      </c>
      <c r="F298" s="97" t="s">
        <v>340</v>
      </c>
      <c r="G298" s="97" t="s">
        <v>340</v>
      </c>
      <c r="H298" s="97" t="s">
        <v>340</v>
      </c>
      <c r="I298" s="97" t="s">
        <v>340</v>
      </c>
      <c r="J298" s="97" t="s">
        <v>340</v>
      </c>
      <c r="K298" s="97" t="s">
        <v>340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 t="s">
        <v>5209</v>
      </c>
      <c r="C301" s="106" t="s">
        <v>5210</v>
      </c>
      <c r="D301" s="106" t="s">
        <v>5211</v>
      </c>
      <c r="E301" s="106" t="s">
        <v>5212</v>
      </c>
      <c r="F301" s="106" t="s">
        <v>5213</v>
      </c>
      <c r="G301" s="106" t="s">
        <v>5214</v>
      </c>
      <c r="H301" s="106" t="s">
        <v>5215</v>
      </c>
      <c r="I301" s="106" t="s">
        <v>5216</v>
      </c>
      <c r="J301" s="106" t="s">
        <v>5217</v>
      </c>
      <c r="K301" s="106" t="s">
        <v>5218</v>
      </c>
      <c r="L301" s="10"/>
    </row>
    <row r="302" spans="1:13" ht="19.899999999999999" customHeight="1" x14ac:dyDescent="0.25">
      <c r="A302" s="8" t="s">
        <v>243</v>
      </c>
      <c r="B302" s="105">
        <v>695.4</v>
      </c>
      <c r="C302" s="105">
        <v>707.2</v>
      </c>
      <c r="D302" s="105">
        <v>736</v>
      </c>
      <c r="E302" s="105">
        <v>682.7</v>
      </c>
      <c r="F302" s="105">
        <v>763.2</v>
      </c>
      <c r="G302" s="105">
        <v>954.4</v>
      </c>
      <c r="H302" s="105" t="s">
        <v>5219</v>
      </c>
      <c r="I302" s="105">
        <v>753.9</v>
      </c>
      <c r="J302" s="105">
        <v>534.6</v>
      </c>
      <c r="K302" s="105">
        <v>477.5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5220</v>
      </c>
      <c r="C304" s="107" t="s">
        <v>5221</v>
      </c>
      <c r="D304" s="107" t="s">
        <v>5222</v>
      </c>
      <c r="E304" s="107" t="s">
        <v>5223</v>
      </c>
      <c r="F304" s="107" t="s">
        <v>5224</v>
      </c>
      <c r="G304" s="107" t="s">
        <v>5225</v>
      </c>
      <c r="H304" s="107" t="s">
        <v>5226</v>
      </c>
      <c r="I304" s="107" t="s">
        <v>5227</v>
      </c>
      <c r="J304" s="107" t="s">
        <v>5228</v>
      </c>
      <c r="K304" s="107" t="s">
        <v>5229</v>
      </c>
      <c r="L304" s="14"/>
    </row>
    <row r="305" spans="1:12" ht="19.899999999999999" customHeight="1" x14ac:dyDescent="0.25">
      <c r="A305" s="6" t="s">
        <v>245</v>
      </c>
      <c r="B305" s="106">
        <v>282.39999999999998</v>
      </c>
      <c r="C305" s="106">
        <v>178.5</v>
      </c>
      <c r="D305" s="106">
        <v>350.2</v>
      </c>
      <c r="E305" s="106">
        <v>406.4</v>
      </c>
      <c r="F305" s="106">
        <v>326</v>
      </c>
      <c r="G305" s="106">
        <v>288.7</v>
      </c>
      <c r="H305" s="106">
        <v>317.8</v>
      </c>
      <c r="I305" s="106">
        <v>175.9</v>
      </c>
      <c r="J305" s="106">
        <v>152.30000000000001</v>
      </c>
      <c r="K305" s="106">
        <v>130.6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90.7</v>
      </c>
      <c r="C307" s="104">
        <v>-573.20000000000005</v>
      </c>
      <c r="D307" s="104">
        <v>667.6</v>
      </c>
      <c r="E307" s="104">
        <v>-604</v>
      </c>
      <c r="F307" s="104">
        <v>-811.6</v>
      </c>
      <c r="G307" s="104">
        <v>-348</v>
      </c>
      <c r="H307" s="104">
        <v>-337.2</v>
      </c>
      <c r="I307" s="104">
        <v>-592.29999999999995</v>
      </c>
      <c r="J307" s="104">
        <v>-172.9</v>
      </c>
      <c r="K307" s="104">
        <v>-112.6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-428.4</v>
      </c>
      <c r="C309" s="106">
        <v>-444</v>
      </c>
      <c r="D309" s="106">
        <v>911.6</v>
      </c>
      <c r="E309" s="106">
        <v>-518.70000000000005</v>
      </c>
      <c r="F309" s="106">
        <v>-917.9</v>
      </c>
      <c r="G309" s="106">
        <v>64</v>
      </c>
      <c r="H309" s="106">
        <v>-179.3</v>
      </c>
      <c r="I309" s="106">
        <v>-629.79999999999995</v>
      </c>
      <c r="J309" s="106">
        <v>23.9</v>
      </c>
      <c r="K309" s="106">
        <v>222</v>
      </c>
      <c r="L309" s="10"/>
    </row>
    <row r="310" spans="1:12" ht="19.899999999999999" customHeight="1" x14ac:dyDescent="0.25">
      <c r="A310" s="8" t="s">
        <v>249</v>
      </c>
      <c r="B310" s="105">
        <v>-89.7</v>
      </c>
      <c r="C310" s="105">
        <v>347.7</v>
      </c>
      <c r="D310" s="105">
        <v>-355.9</v>
      </c>
      <c r="E310" s="105">
        <v>-282</v>
      </c>
      <c r="F310" s="105">
        <v>-77.400000000000006</v>
      </c>
      <c r="G310" s="105">
        <v>-685.8</v>
      </c>
      <c r="H310" s="105">
        <v>183.8</v>
      </c>
      <c r="I310" s="105">
        <v>-487.5</v>
      </c>
      <c r="J310" s="105">
        <v>-89.3</v>
      </c>
      <c r="K310" s="105">
        <v>-233</v>
      </c>
      <c r="L310" s="9"/>
    </row>
    <row r="311" spans="1:12" ht="19.899999999999999" customHeight="1" x14ac:dyDescent="0.25">
      <c r="A311" s="6" t="s">
        <v>250</v>
      </c>
      <c r="B311" s="106">
        <v>608.79999999999995</v>
      </c>
      <c r="C311" s="106">
        <v>-476.9</v>
      </c>
      <c r="D311" s="106">
        <v>111.9</v>
      </c>
      <c r="E311" s="106">
        <v>196.7</v>
      </c>
      <c r="F311" s="106">
        <v>183.7</v>
      </c>
      <c r="G311" s="106">
        <v>273.8</v>
      </c>
      <c r="H311" s="106">
        <v>-341.7</v>
      </c>
      <c r="I311" s="106">
        <v>525</v>
      </c>
      <c r="J311" s="106">
        <v>-107.5</v>
      </c>
      <c r="K311" s="106">
        <v>-101.6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 t="s">
        <v>5230</v>
      </c>
      <c r="C314" s="107" t="s">
        <v>5231</v>
      </c>
      <c r="D314" s="107" t="s">
        <v>5232</v>
      </c>
      <c r="E314" s="107" t="s">
        <v>5233</v>
      </c>
      <c r="F314" s="107" t="s">
        <v>5234</v>
      </c>
      <c r="G314" s="107" t="s">
        <v>5235</v>
      </c>
      <c r="H314" s="107" t="s">
        <v>5236</v>
      </c>
      <c r="I314" s="107" t="s">
        <v>5237</v>
      </c>
      <c r="J314" s="107" t="s">
        <v>5238</v>
      </c>
      <c r="K314" s="107" t="s">
        <v>5239</v>
      </c>
      <c r="L314" s="14"/>
    </row>
    <row r="315" spans="1:12" ht="19.899999999999999" customHeight="1" x14ac:dyDescent="0.25">
      <c r="A315" s="6" t="s">
        <v>253</v>
      </c>
      <c r="B315" s="106">
        <v>21.2</v>
      </c>
      <c r="C315" s="106">
        <v>79</v>
      </c>
      <c r="D315" s="106">
        <v>168.6</v>
      </c>
      <c r="E315" s="106">
        <v>297.3</v>
      </c>
      <c r="F315" s="106">
        <v>396.7</v>
      </c>
      <c r="G315" s="106">
        <v>407.7</v>
      </c>
      <c r="H315" s="106">
        <v>426.4</v>
      </c>
      <c r="I315" s="106">
        <v>118.3</v>
      </c>
      <c r="J315" s="106">
        <v>44.7</v>
      </c>
      <c r="K315" s="106">
        <v>63.6</v>
      </c>
      <c r="L315" s="10"/>
    </row>
    <row r="316" spans="1:12" ht="19.899999999999999" customHeight="1" x14ac:dyDescent="0.25">
      <c r="A316" s="8" t="s">
        <v>254</v>
      </c>
      <c r="B316" s="105">
        <v>852</v>
      </c>
      <c r="C316" s="105">
        <v>780.6</v>
      </c>
      <c r="D316" s="105" t="s">
        <v>5240</v>
      </c>
      <c r="E316" s="105" t="s">
        <v>5241</v>
      </c>
      <c r="F316" s="105" t="s">
        <v>5242</v>
      </c>
      <c r="G316" s="105">
        <v>967.3</v>
      </c>
      <c r="H316" s="105">
        <v>986.2</v>
      </c>
      <c r="I316" s="105" t="s">
        <v>5243</v>
      </c>
      <c r="J316" s="105" t="s">
        <v>5244</v>
      </c>
      <c r="K316" s="105">
        <v>821.5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 t="s">
        <v>5245</v>
      </c>
      <c r="C318" s="107" t="s">
        <v>5246</v>
      </c>
      <c r="D318" s="107" t="s">
        <v>5247</v>
      </c>
      <c r="E318" s="107" t="s">
        <v>5248</v>
      </c>
      <c r="F318" s="107" t="s">
        <v>5249</v>
      </c>
      <c r="G318" s="107" t="s">
        <v>5250</v>
      </c>
      <c r="H318" s="107" t="s">
        <v>5251</v>
      </c>
      <c r="I318" s="107" t="s">
        <v>5252</v>
      </c>
      <c r="J318" s="107" t="s">
        <v>5253</v>
      </c>
      <c r="K318" s="107" t="s">
        <v>5254</v>
      </c>
      <c r="L318" s="14"/>
    </row>
    <row r="319" spans="1:12" ht="19.899999999999999" customHeight="1" x14ac:dyDescent="0.25">
      <c r="A319" s="6" t="s">
        <v>256</v>
      </c>
      <c r="B319" s="106" t="s">
        <v>5255</v>
      </c>
      <c r="C319" s="106" t="s">
        <v>5256</v>
      </c>
      <c r="D319" s="106" t="s">
        <v>5257</v>
      </c>
      <c r="E319" s="106" t="s">
        <v>5258</v>
      </c>
      <c r="F319" s="106" t="s">
        <v>5259</v>
      </c>
      <c r="G319" s="106" t="s">
        <v>5260</v>
      </c>
      <c r="H319" s="106" t="s">
        <v>5261</v>
      </c>
      <c r="I319" s="106" t="s">
        <v>5262</v>
      </c>
      <c r="J319" s="106">
        <v>857.5</v>
      </c>
      <c r="K319" s="106">
        <v>24.1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>
        <v>616.9</v>
      </c>
      <c r="C321" s="104">
        <v>748.6</v>
      </c>
      <c r="D321" s="104" t="s">
        <v>5263</v>
      </c>
      <c r="E321" s="104" t="s">
        <v>5264</v>
      </c>
      <c r="F321" s="104">
        <v>732.8</v>
      </c>
      <c r="G321" s="104" t="s">
        <v>5265</v>
      </c>
      <c r="H321" s="104" t="s">
        <v>5266</v>
      </c>
      <c r="I321" s="104" t="s">
        <v>2312</v>
      </c>
      <c r="J321" s="104" t="s">
        <v>5267</v>
      </c>
      <c r="K321" s="104" t="s">
        <v>5268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 t="s">
        <v>5269</v>
      </c>
      <c r="C323" s="106">
        <v>719.6</v>
      </c>
      <c r="D323" s="106">
        <v>919</v>
      </c>
      <c r="E323" s="106">
        <v>945.4</v>
      </c>
      <c r="F323" s="106">
        <v>881.6</v>
      </c>
      <c r="G323" s="106">
        <v>982.9</v>
      </c>
      <c r="H323" s="106" t="s">
        <v>5270</v>
      </c>
      <c r="I323" s="106">
        <v>687.3</v>
      </c>
      <c r="J323" s="106">
        <v>817.8</v>
      </c>
      <c r="K323" s="106">
        <v>634.20000000000005</v>
      </c>
      <c r="L323" s="10"/>
    </row>
    <row r="324" spans="1:12" ht="19.899999999999999" customHeight="1" x14ac:dyDescent="0.25">
      <c r="A324" s="8" t="s">
        <v>260</v>
      </c>
      <c r="B324" s="105">
        <v>0</v>
      </c>
      <c r="C324" s="105">
        <v>0</v>
      </c>
      <c r="D324" s="105">
        <v>0</v>
      </c>
      <c r="E324" s="105">
        <v>0</v>
      </c>
      <c r="F324" s="105">
        <v>525.4</v>
      </c>
      <c r="G324" s="105">
        <v>0</v>
      </c>
      <c r="H324" s="105">
        <v>556.4</v>
      </c>
      <c r="I324" s="105">
        <v>98.9</v>
      </c>
      <c r="J324" s="105">
        <v>421.1</v>
      </c>
      <c r="K324" s="105">
        <v>0</v>
      </c>
      <c r="L324" s="9"/>
    </row>
    <row r="325" spans="1:12" ht="19.899999999999999" customHeight="1" x14ac:dyDescent="0.25">
      <c r="A325" s="6" t="s">
        <v>261</v>
      </c>
      <c r="B325" s="106">
        <v>-307.7</v>
      </c>
      <c r="C325" s="106">
        <v>-103.4</v>
      </c>
      <c r="D325" s="106">
        <v>-23.8</v>
      </c>
      <c r="E325" s="106" t="s">
        <v>2154</v>
      </c>
      <c r="F325" s="106">
        <v>0</v>
      </c>
      <c r="G325" s="106">
        <v>-422.3</v>
      </c>
      <c r="H325" s="106" t="s">
        <v>5271</v>
      </c>
      <c r="I325" s="106">
        <v>100.6</v>
      </c>
      <c r="J325" s="106" t="s">
        <v>5272</v>
      </c>
      <c r="K325" s="106">
        <v>474.5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1.4</v>
      </c>
      <c r="L326" s="12"/>
    </row>
    <row r="327" spans="1:12" ht="19.899999999999999" customHeight="1" x14ac:dyDescent="0.25">
      <c r="A327" s="6" t="s">
        <v>263</v>
      </c>
      <c r="B327" s="106">
        <v>4.7</v>
      </c>
      <c r="C327" s="106">
        <v>5.6</v>
      </c>
      <c r="D327" s="106">
        <v>92.2</v>
      </c>
      <c r="E327" s="106">
        <v>15.4</v>
      </c>
      <c r="F327" s="106">
        <v>53.7</v>
      </c>
      <c r="G327" s="106">
        <v>26</v>
      </c>
      <c r="H327" s="106">
        <v>31.1</v>
      </c>
      <c r="I327" s="106">
        <v>60.8</v>
      </c>
      <c r="J327" s="106">
        <v>5.6</v>
      </c>
      <c r="K327" s="106">
        <v>3.5</v>
      </c>
      <c r="L327" s="10"/>
    </row>
    <row r="328" spans="1:12" ht="19.899999999999999" customHeight="1" x14ac:dyDescent="0.25">
      <c r="A328" s="8" t="s">
        <v>264</v>
      </c>
      <c r="B328" s="105">
        <v>757.9</v>
      </c>
      <c r="C328" s="105">
        <v>0</v>
      </c>
      <c r="D328" s="105">
        <v>0</v>
      </c>
      <c r="E328" s="105">
        <v>200</v>
      </c>
      <c r="F328" s="105">
        <v>4.2</v>
      </c>
      <c r="G328" s="105">
        <v>0</v>
      </c>
      <c r="H328" s="105">
        <v>0</v>
      </c>
      <c r="I328" s="105">
        <v>0</v>
      </c>
      <c r="J328" s="105">
        <v>6.1</v>
      </c>
      <c r="K328" s="105">
        <v>8.3000000000000007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11.7</v>
      </c>
      <c r="D329" s="106">
        <v>24</v>
      </c>
      <c r="E329" s="106">
        <v>38.700000000000003</v>
      </c>
      <c r="F329" s="106">
        <v>293.2</v>
      </c>
      <c r="G329" s="106">
        <v>43.2</v>
      </c>
      <c r="H329" s="106">
        <v>0</v>
      </c>
      <c r="I329" s="106">
        <v>0</v>
      </c>
      <c r="J329" s="106">
        <v>0</v>
      </c>
      <c r="K329" s="106">
        <v>0</v>
      </c>
      <c r="L329" s="11"/>
    </row>
    <row r="330" spans="1:12" ht="19.899999999999999" customHeight="1" x14ac:dyDescent="0.25">
      <c r="A330" s="8" t="s">
        <v>266</v>
      </c>
      <c r="B330" s="107">
        <v>-33.200000000000003</v>
      </c>
      <c r="C330" s="107">
        <v>-598.9</v>
      </c>
      <c r="D330" s="107">
        <v>-779</v>
      </c>
      <c r="E330" s="107">
        <v>114.9</v>
      </c>
      <c r="F330" s="107" t="s">
        <v>5273</v>
      </c>
      <c r="G330" s="107">
        <v>-491.4</v>
      </c>
      <c r="H330" s="107" t="s">
        <v>5274</v>
      </c>
      <c r="I330" s="107">
        <v>-826</v>
      </c>
      <c r="J330" s="107" t="s">
        <v>5275</v>
      </c>
      <c r="K330" s="107" t="s">
        <v>5276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-2.7</v>
      </c>
      <c r="C332" s="105">
        <v>86.3</v>
      </c>
      <c r="D332" s="105" t="s">
        <v>5277</v>
      </c>
      <c r="E332" s="105">
        <v>-562.20000000000005</v>
      </c>
      <c r="F332" s="105">
        <v>66.900000000000006</v>
      </c>
      <c r="G332" s="105" t="s">
        <v>5278</v>
      </c>
      <c r="H332" s="105">
        <v>381.2</v>
      </c>
      <c r="I332" s="105">
        <v>-227.3</v>
      </c>
      <c r="J332" s="105">
        <v>-115.3</v>
      </c>
      <c r="K332" s="105">
        <v>-145.19999999999999</v>
      </c>
      <c r="L332" s="9"/>
    </row>
    <row r="333" spans="1:12" ht="19.899999999999999" customHeight="1" x14ac:dyDescent="0.25">
      <c r="A333" s="6" t="s">
        <v>268</v>
      </c>
      <c r="B333" s="106">
        <v>-17.5</v>
      </c>
      <c r="C333" s="106">
        <v>-35.200000000000003</v>
      </c>
      <c r="D333" s="106">
        <v>-22.4</v>
      </c>
      <c r="E333" s="106">
        <v>0</v>
      </c>
      <c r="F333" s="106">
        <v>9.1</v>
      </c>
      <c r="G333" s="106">
        <v>22.1</v>
      </c>
      <c r="H333" s="106">
        <v>17.8</v>
      </c>
      <c r="I333" s="106">
        <v>24.1</v>
      </c>
      <c r="J333" s="106">
        <v>-350.3</v>
      </c>
      <c r="K333" s="106" t="s">
        <v>5279</v>
      </c>
      <c r="L333" s="11"/>
    </row>
    <row r="334" spans="1:12" ht="19.899999999999999" customHeight="1" x14ac:dyDescent="0.25">
      <c r="A334" s="8" t="s">
        <v>269</v>
      </c>
      <c r="B334" s="105">
        <v>-79.8</v>
      </c>
      <c r="C334" s="105">
        <v>-52.9</v>
      </c>
      <c r="D334" s="105">
        <v>-7.2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0</v>
      </c>
      <c r="D335" s="106">
        <v>0</v>
      </c>
      <c r="E335" s="106">
        <v>0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>
        <v>-100</v>
      </c>
      <c r="C336" s="107">
        <v>-1.8</v>
      </c>
      <c r="D336" s="107" t="s">
        <v>5280</v>
      </c>
      <c r="E336" s="107">
        <v>-562.20000000000005</v>
      </c>
      <c r="F336" s="107">
        <v>76</v>
      </c>
      <c r="G336" s="107" t="s">
        <v>5281</v>
      </c>
      <c r="H336" s="107">
        <v>399</v>
      </c>
      <c r="I336" s="107">
        <v>-203.2</v>
      </c>
      <c r="J336" s="107">
        <v>-465.6</v>
      </c>
      <c r="K336" s="107" t="s">
        <v>5282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483.7</v>
      </c>
      <c r="C338" s="107">
        <v>147.9</v>
      </c>
      <c r="D338" s="107" t="s">
        <v>5283</v>
      </c>
      <c r="E338" s="107" t="s">
        <v>5284</v>
      </c>
      <c r="F338" s="107">
        <v>-247.1</v>
      </c>
      <c r="G338" s="107">
        <v>116.4</v>
      </c>
      <c r="H338" s="107" t="s">
        <v>5285</v>
      </c>
      <c r="I338" s="107">
        <v>284.8</v>
      </c>
      <c r="J338" s="107" t="s">
        <v>5286</v>
      </c>
      <c r="K338" s="107">
        <v>346.8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29.6</v>
      </c>
      <c r="C341" s="106">
        <v>19.7</v>
      </c>
      <c r="D341" s="106">
        <v>25.5</v>
      </c>
      <c r="E341" s="106">
        <v>31.2</v>
      </c>
      <c r="F341" s="106">
        <v>19.399999999999999</v>
      </c>
      <c r="G341" s="106">
        <v>20.7</v>
      </c>
      <c r="H341" s="106">
        <v>9.9</v>
      </c>
      <c r="I341" s="106">
        <v>4.0999999999999996</v>
      </c>
      <c r="J341" s="106">
        <v>9.6999999999999993</v>
      </c>
      <c r="K341" s="106">
        <v>10.9</v>
      </c>
      <c r="L341" s="10"/>
    </row>
    <row r="342" spans="1:13" ht="19.899999999999999" customHeight="1" x14ac:dyDescent="0.25">
      <c r="A342" s="8" t="s">
        <v>274</v>
      </c>
      <c r="B342" s="105">
        <v>-2.2999999999999998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5">
        <v>485</v>
      </c>
      <c r="I342" s="105">
        <v>207</v>
      </c>
      <c r="J342" s="105">
        <v>0</v>
      </c>
      <c r="K342" s="105">
        <v>0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  <c r="M344" t="s">
        <v>2</v>
      </c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340</v>
      </c>
      <c r="C352" s="97" t="s">
        <v>340</v>
      </c>
      <c r="D352" s="97" t="s">
        <v>340</v>
      </c>
      <c r="E352" s="97" t="s">
        <v>340</v>
      </c>
      <c r="F352" s="97" t="s">
        <v>340</v>
      </c>
      <c r="G352" s="97" t="s">
        <v>340</v>
      </c>
      <c r="H352" s="97" t="s">
        <v>340</v>
      </c>
      <c r="I352" s="97" t="s">
        <v>340</v>
      </c>
      <c r="J352" s="97" t="s">
        <v>340</v>
      </c>
      <c r="K352" s="97" t="s">
        <v>340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 t="s">
        <v>5287</v>
      </c>
      <c r="C355" s="106" t="s">
        <v>5288</v>
      </c>
      <c r="D355" s="106" t="s">
        <v>5289</v>
      </c>
      <c r="E355" s="106" t="s">
        <v>5290</v>
      </c>
      <c r="F355" s="106" t="s">
        <v>4986</v>
      </c>
      <c r="G355" s="106" t="s">
        <v>5291</v>
      </c>
      <c r="H355" s="106" t="s">
        <v>5292</v>
      </c>
      <c r="I355" s="106" t="s">
        <v>4989</v>
      </c>
      <c r="J355" s="106" t="s">
        <v>4990</v>
      </c>
      <c r="K355" s="106" t="s">
        <v>4991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2"/>
    </row>
    <row r="357" spans="1:12" ht="19.899999999999999" customHeight="1" x14ac:dyDescent="0.25">
      <c r="A357" s="6" t="s">
        <v>282</v>
      </c>
      <c r="B357" s="106">
        <v>414.3</v>
      </c>
      <c r="C357" s="106">
        <v>790.3</v>
      </c>
      <c r="D357" s="106">
        <v>568.1</v>
      </c>
      <c r="E357" s="106">
        <v>887.4</v>
      </c>
      <c r="F357" s="106">
        <v>619.9</v>
      </c>
      <c r="G357" s="106">
        <v>624.70000000000005</v>
      </c>
      <c r="H357" s="106">
        <v>552.70000000000005</v>
      </c>
      <c r="I357" s="106">
        <v>488.4</v>
      </c>
      <c r="J357" s="106">
        <v>304.3</v>
      </c>
      <c r="K357" s="106">
        <v>490.4</v>
      </c>
      <c r="L357" s="10"/>
    </row>
    <row r="358" spans="1:12" ht="19.899999999999999" customHeight="1" x14ac:dyDescent="0.25">
      <c r="A358" s="8" t="s">
        <v>283</v>
      </c>
      <c r="B358" s="105" t="s">
        <v>5293</v>
      </c>
      <c r="C358" s="105" t="s">
        <v>5294</v>
      </c>
      <c r="D358" s="105" t="s">
        <v>5295</v>
      </c>
      <c r="E358" s="105" t="s">
        <v>5296</v>
      </c>
      <c r="F358" s="105" t="s">
        <v>5297</v>
      </c>
      <c r="G358" s="105" t="s">
        <v>5298</v>
      </c>
      <c r="H358" s="105" t="s">
        <v>5299</v>
      </c>
      <c r="I358" s="105" t="s">
        <v>5300</v>
      </c>
      <c r="J358" s="105" t="s">
        <v>5301</v>
      </c>
      <c r="K358" s="105" t="s">
        <v>5302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 t="s">
        <v>5303</v>
      </c>
      <c r="C360" s="107" t="s">
        <v>5304</v>
      </c>
      <c r="D360" s="107" t="s">
        <v>5305</v>
      </c>
      <c r="E360" s="107" t="s">
        <v>5306</v>
      </c>
      <c r="F360" s="107" t="s">
        <v>5307</v>
      </c>
      <c r="G360" s="107" t="s">
        <v>5308</v>
      </c>
      <c r="H360" s="107" t="s">
        <v>5309</v>
      </c>
      <c r="I360" s="107" t="s">
        <v>5310</v>
      </c>
      <c r="J360" s="107" t="s">
        <v>5311</v>
      </c>
      <c r="K360" s="107" t="s">
        <v>5312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 t="s">
        <v>5313</v>
      </c>
      <c r="C362" s="105" t="s">
        <v>5314</v>
      </c>
      <c r="D362" s="105" t="s">
        <v>5315</v>
      </c>
      <c r="E362" s="105" t="s">
        <v>5316</v>
      </c>
      <c r="F362" s="105" t="s">
        <v>5317</v>
      </c>
      <c r="G362" s="105" t="s">
        <v>5318</v>
      </c>
      <c r="H362" s="105" t="s">
        <v>5319</v>
      </c>
      <c r="I362" s="105" t="s">
        <v>5320</v>
      </c>
      <c r="J362" s="105" t="s">
        <v>5321</v>
      </c>
      <c r="K362" s="105" t="s">
        <v>5322</v>
      </c>
      <c r="L362" s="9"/>
    </row>
    <row r="363" spans="1:12" ht="19.899999999999999" customHeight="1" x14ac:dyDescent="0.25">
      <c r="A363" s="6" t="s">
        <v>286</v>
      </c>
      <c r="B363" s="106">
        <v>31.4</v>
      </c>
      <c r="C363" s="106">
        <v>91.3</v>
      </c>
      <c r="D363" s="106">
        <v>241.4</v>
      </c>
      <c r="E363" s="106">
        <v>203</v>
      </c>
      <c r="F363" s="106">
        <v>413.8</v>
      </c>
      <c r="G363" s="106">
        <v>429</v>
      </c>
      <c r="H363" s="106">
        <v>399.4</v>
      </c>
      <c r="I363" s="106">
        <v>191</v>
      </c>
      <c r="J363" s="106">
        <v>83.6</v>
      </c>
      <c r="K363" s="106">
        <v>302.3</v>
      </c>
      <c r="L363" s="10"/>
    </row>
    <row r="364" spans="1:12" ht="19.899999999999999" customHeight="1" x14ac:dyDescent="0.25">
      <c r="A364" s="8" t="s">
        <v>287</v>
      </c>
      <c r="B364" s="105" t="s">
        <v>5163</v>
      </c>
      <c r="C364" s="105" t="s">
        <v>5164</v>
      </c>
      <c r="D364" s="105" t="s">
        <v>5165</v>
      </c>
      <c r="E364" s="105" t="s">
        <v>5166</v>
      </c>
      <c r="F364" s="105" t="s">
        <v>5167</v>
      </c>
      <c r="G364" s="105" t="s">
        <v>5168</v>
      </c>
      <c r="H364" s="105" t="s">
        <v>5169</v>
      </c>
      <c r="I364" s="105" t="s">
        <v>5170</v>
      </c>
      <c r="J364" s="105" t="s">
        <v>5323</v>
      </c>
      <c r="K364" s="105" t="s">
        <v>5324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27.4</v>
      </c>
      <c r="C366" s="105">
        <v>25.2</v>
      </c>
      <c r="D366" s="105">
        <v>16.600000000000001</v>
      </c>
      <c r="E366" s="105">
        <v>19.7</v>
      </c>
      <c r="F366" s="105">
        <v>19.399999999999999</v>
      </c>
      <c r="G366" s="105">
        <v>20.7</v>
      </c>
      <c r="H366" s="105">
        <v>9.9</v>
      </c>
      <c r="I366" s="105">
        <v>4.0999999999999996</v>
      </c>
      <c r="J366" s="105">
        <v>700</v>
      </c>
      <c r="K366" s="105">
        <v>10.9</v>
      </c>
      <c r="L366" s="12"/>
    </row>
    <row r="367" spans="1:12" ht="19.899999999999999" customHeight="1" x14ac:dyDescent="0.25">
      <c r="A367" s="6" t="s">
        <v>290</v>
      </c>
      <c r="B367" s="106">
        <v>998.5</v>
      </c>
      <c r="C367" s="106" t="s">
        <v>5325</v>
      </c>
      <c r="D367" s="106" t="s">
        <v>5326</v>
      </c>
      <c r="E367" s="106" t="s">
        <v>5327</v>
      </c>
      <c r="F367" s="106" t="s">
        <v>5328</v>
      </c>
      <c r="G367" s="106" t="s">
        <v>5329</v>
      </c>
      <c r="H367" s="106" t="s">
        <v>5330</v>
      </c>
      <c r="I367" s="106" t="s">
        <v>5331</v>
      </c>
      <c r="J367" s="106" t="s">
        <v>5332</v>
      </c>
      <c r="K367" s="106">
        <v>881.6</v>
      </c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593.1</v>
      </c>
      <c r="D368" s="105">
        <v>562.4</v>
      </c>
      <c r="E368" s="105">
        <v>558.79999999999995</v>
      </c>
      <c r="F368" s="105">
        <v>685.9</v>
      </c>
      <c r="G368" s="105">
        <v>717.2</v>
      </c>
      <c r="H368" s="105">
        <v>754.2</v>
      </c>
      <c r="I368" s="105">
        <v>445.1</v>
      </c>
      <c r="J368" s="105">
        <v>391.5</v>
      </c>
      <c r="K368" s="105">
        <v>315.39999999999998</v>
      </c>
      <c r="L368" s="9"/>
    </row>
    <row r="369" spans="1:13" ht="19.899999999999999" customHeight="1" x14ac:dyDescent="0.25">
      <c r="A369" s="6" t="s">
        <v>292</v>
      </c>
      <c r="B369" s="106" t="s">
        <v>5333</v>
      </c>
      <c r="C369" s="106" t="s">
        <v>5334</v>
      </c>
      <c r="D369" s="106" t="s">
        <v>5335</v>
      </c>
      <c r="E369" s="106" t="s">
        <v>5336</v>
      </c>
      <c r="F369" s="106" t="s">
        <v>5337</v>
      </c>
      <c r="G369" s="106" t="s">
        <v>5338</v>
      </c>
      <c r="H369" s="106">
        <v>785.1</v>
      </c>
      <c r="I369" s="106" t="s">
        <v>5339</v>
      </c>
      <c r="J369" s="106" t="s">
        <v>5340</v>
      </c>
      <c r="K369" s="106" t="s">
        <v>4679</v>
      </c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 t="s">
        <v>5303</v>
      </c>
      <c r="C373" s="104" t="s">
        <v>5304</v>
      </c>
      <c r="D373" s="104" t="s">
        <v>5305</v>
      </c>
      <c r="E373" s="104" t="s">
        <v>5306</v>
      </c>
      <c r="F373" s="104" t="s">
        <v>5307</v>
      </c>
      <c r="G373" s="104" t="s">
        <v>5308</v>
      </c>
      <c r="H373" s="104" t="s">
        <v>5309</v>
      </c>
      <c r="I373" s="104" t="s">
        <v>5310</v>
      </c>
      <c r="J373" s="104" t="s">
        <v>5311</v>
      </c>
      <c r="K373" s="104" t="s">
        <v>5312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81</v>
      </c>
      <c r="C375" s="106">
        <v>71.900000000000006</v>
      </c>
      <c r="D375" s="106">
        <v>158.80000000000001</v>
      </c>
      <c r="E375" s="106">
        <v>71.2</v>
      </c>
      <c r="F375" s="106">
        <v>60.7</v>
      </c>
      <c r="G375" s="106">
        <v>68.2</v>
      </c>
      <c r="H375" s="106">
        <v>72.400000000000006</v>
      </c>
      <c r="I375" s="106">
        <v>50.4</v>
      </c>
      <c r="J375" s="106">
        <v>44.1</v>
      </c>
      <c r="K375" s="106">
        <v>43.8</v>
      </c>
      <c r="L375" s="10"/>
    </row>
    <row r="376" spans="1:13" ht="19.899999999999999" customHeight="1" x14ac:dyDescent="0.25">
      <c r="A376" s="8" t="s">
        <v>297</v>
      </c>
      <c r="B376" s="105">
        <v>128</v>
      </c>
      <c r="C376" s="105">
        <v>120.1</v>
      </c>
      <c r="D376" s="105">
        <v>213.9</v>
      </c>
      <c r="E376" s="105">
        <v>127</v>
      </c>
      <c r="F376" s="105">
        <v>109.5</v>
      </c>
      <c r="G376" s="105">
        <v>96.8</v>
      </c>
      <c r="H376" s="105">
        <v>89.8</v>
      </c>
      <c r="I376" s="105">
        <v>78</v>
      </c>
      <c r="J376" s="105">
        <v>68.099999999999994</v>
      </c>
      <c r="K376" s="105">
        <v>76.5</v>
      </c>
      <c r="L376" s="12"/>
    </row>
    <row r="377" spans="1:13" ht="19.899999999999999" customHeight="1" x14ac:dyDescent="0.25">
      <c r="A377" s="6" t="s">
        <v>298</v>
      </c>
      <c r="B377" s="106">
        <v>12.7</v>
      </c>
      <c r="C377" s="106">
        <v>2.5</v>
      </c>
      <c r="D377" s="106">
        <v>3.3</v>
      </c>
      <c r="E377" s="106">
        <v>6.3</v>
      </c>
      <c r="F377" s="106">
        <v>800</v>
      </c>
      <c r="G377" s="106">
        <v>1.5</v>
      </c>
      <c r="H377" s="106">
        <v>17</v>
      </c>
      <c r="I377" s="106">
        <v>19.899999999999999</v>
      </c>
      <c r="J377" s="106">
        <v>19.399999999999999</v>
      </c>
      <c r="K377" s="106">
        <v>18.600000000000001</v>
      </c>
      <c r="L377" s="10"/>
    </row>
    <row r="378" spans="1:13" ht="19.899999999999999" customHeight="1" x14ac:dyDescent="0.25">
      <c r="A378" s="8" t="s">
        <v>299</v>
      </c>
      <c r="B378" s="105">
        <v>30.4</v>
      </c>
      <c r="C378" s="105">
        <v>77.599999999999994</v>
      </c>
      <c r="D378" s="105">
        <v>31.5</v>
      </c>
      <c r="E378" s="105">
        <v>20.399999999999999</v>
      </c>
      <c r="F378" s="105">
        <v>16.3</v>
      </c>
      <c r="G378" s="105">
        <v>26.3</v>
      </c>
      <c r="H378" s="105">
        <v>20.6</v>
      </c>
      <c r="I378" s="105">
        <v>52.8</v>
      </c>
      <c r="J378" s="105">
        <v>19.5</v>
      </c>
      <c r="K378" s="105">
        <v>220.1</v>
      </c>
      <c r="L378" s="9"/>
    </row>
    <row r="379" spans="1:13" ht="19.899999999999999" customHeight="1" x14ac:dyDescent="0.25">
      <c r="A379" s="6" t="s">
        <v>300</v>
      </c>
      <c r="B379" s="106">
        <v>19.7</v>
      </c>
      <c r="C379" s="106">
        <v>41</v>
      </c>
      <c r="D379" s="106">
        <v>74.2</v>
      </c>
      <c r="E379" s="106">
        <v>67.099999999999994</v>
      </c>
      <c r="F379" s="106">
        <v>215.7</v>
      </c>
      <c r="G379" s="106">
        <v>-162.9</v>
      </c>
      <c r="H379" s="106">
        <v>-117.2</v>
      </c>
      <c r="I379" s="106">
        <v>-52.7</v>
      </c>
      <c r="J379" s="106">
        <v>-13.1</v>
      </c>
      <c r="K379" s="106">
        <v>29.2</v>
      </c>
      <c r="L379" s="10"/>
      <c r="M379" t="s">
        <v>2</v>
      </c>
    </row>
    <row r="380" spans="1:13" ht="19.899999999999999" customHeight="1" x14ac:dyDescent="0.25">
      <c r="A380" s="8" t="s">
        <v>301</v>
      </c>
      <c r="B380" s="105">
        <v>11.103</v>
      </c>
      <c r="C380" s="105">
        <v>17.608000000000001</v>
      </c>
      <c r="D380" s="105">
        <v>18.085000000000001</v>
      </c>
      <c r="E380" s="105">
        <v>21.474</v>
      </c>
      <c r="F380" s="105">
        <v>20.591000000000001</v>
      </c>
      <c r="G380" s="105">
        <v>16.884</v>
      </c>
      <c r="H380" s="105">
        <v>15.048</v>
      </c>
      <c r="I380" s="105">
        <v>14.609</v>
      </c>
      <c r="J380" s="105">
        <v>11.965</v>
      </c>
      <c r="K380" s="105">
        <v>11.348000000000001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340</v>
      </c>
      <c r="C387" s="97" t="s">
        <v>340</v>
      </c>
      <c r="D387" s="97" t="s">
        <v>340</v>
      </c>
      <c r="E387" s="97" t="s">
        <v>340</v>
      </c>
      <c r="F387" s="97" t="s">
        <v>340</v>
      </c>
      <c r="G387" s="97" t="s">
        <v>340</v>
      </c>
      <c r="H387" s="97" t="s">
        <v>340</v>
      </c>
      <c r="I387" s="97" t="s">
        <v>340</v>
      </c>
      <c r="J387" s="97" t="s">
        <v>340</v>
      </c>
      <c r="K387" s="97" t="s">
        <v>340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189.81899999999999</v>
      </c>
      <c r="C390" s="106">
        <v>165.59399999999999</v>
      </c>
      <c r="D390" s="106">
        <v>163.03</v>
      </c>
      <c r="E390" s="106">
        <v>162.749</v>
      </c>
      <c r="F390" s="106">
        <v>162.58099999999999</v>
      </c>
      <c r="G390" s="106">
        <v>160.28200000000001</v>
      </c>
      <c r="H390" s="106">
        <v>159.869</v>
      </c>
      <c r="I390" s="106">
        <v>159.49799999999999</v>
      </c>
      <c r="J390" s="106">
        <v>158.94300000000001</v>
      </c>
      <c r="K390" s="106">
        <v>158.49700000000001</v>
      </c>
      <c r="L390" s="10"/>
    </row>
    <row r="391" spans="1:12" ht="19.899999999999999" customHeight="1" x14ac:dyDescent="0.25">
      <c r="A391" s="8" t="s">
        <v>305</v>
      </c>
      <c r="B391" s="105">
        <v>189.81899999999999</v>
      </c>
      <c r="C391" s="105">
        <v>165.59399999999999</v>
      </c>
      <c r="D391" s="105">
        <v>163.03</v>
      </c>
      <c r="E391" s="105">
        <v>162.749</v>
      </c>
      <c r="F391" s="105">
        <v>162.58099999999999</v>
      </c>
      <c r="G391" s="105">
        <v>160.28200000000001</v>
      </c>
      <c r="H391" s="105">
        <v>159.869</v>
      </c>
      <c r="I391" s="105">
        <v>159.49799999999999</v>
      </c>
      <c r="J391" s="105">
        <v>158.94300000000001</v>
      </c>
      <c r="K391" s="105">
        <v>158.49700000000001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9</v>
      </c>
      <c r="C393" s="105">
        <v>9</v>
      </c>
      <c r="D393" s="105">
        <v>9</v>
      </c>
      <c r="E393" s="105">
        <v>9</v>
      </c>
      <c r="F393" s="105">
        <v>9</v>
      </c>
      <c r="G393" s="105">
        <v>9</v>
      </c>
      <c r="H393" s="105">
        <v>9</v>
      </c>
      <c r="I393" s="105">
        <v>9</v>
      </c>
      <c r="J393" s="105">
        <v>9</v>
      </c>
      <c r="K393" s="105">
        <v>9</v>
      </c>
      <c r="L393" s="12"/>
    </row>
    <row r="394" spans="1:12" ht="19.899999999999999" customHeight="1" x14ac:dyDescent="0.25">
      <c r="A394" s="6" t="s">
        <v>308</v>
      </c>
      <c r="B394" s="106" t="s">
        <v>5341</v>
      </c>
      <c r="C394" s="106" t="s">
        <v>5342</v>
      </c>
      <c r="D394" s="106" t="s">
        <v>5343</v>
      </c>
      <c r="E394" s="106">
        <v>182.98099999999999</v>
      </c>
      <c r="F394" s="106">
        <v>100.47799999999999</v>
      </c>
      <c r="G394" s="106">
        <v>498.98599999999999</v>
      </c>
      <c r="H394" s="106">
        <v>306.10300000000001</v>
      </c>
      <c r="I394" s="106">
        <v>347.62200000000001</v>
      </c>
      <c r="J394" s="106">
        <v>370.67500000000001</v>
      </c>
      <c r="K394" s="106">
        <v>207.97</v>
      </c>
      <c r="L394" s="10"/>
    </row>
    <row r="395" spans="1:12" ht="19.899999999999999" customHeight="1" x14ac:dyDescent="0.25">
      <c r="A395" s="8" t="s">
        <v>309</v>
      </c>
      <c r="B395" s="105">
        <v>294.49799999999999</v>
      </c>
      <c r="C395" s="105">
        <v>216.48500000000001</v>
      </c>
      <c r="D395" s="105">
        <v>187.42500000000001</v>
      </c>
      <c r="E395" s="105">
        <v>28.655999999999999</v>
      </c>
      <c r="F395" s="105">
        <v>20.94</v>
      </c>
      <c r="G395" s="105">
        <v>74.105000000000004</v>
      </c>
      <c r="H395" s="105">
        <v>50.64</v>
      </c>
      <c r="I395" s="105">
        <v>60.945</v>
      </c>
      <c r="J395" s="105">
        <v>56.71</v>
      </c>
      <c r="K395" s="105">
        <v>33.439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0</v>
      </c>
      <c r="C397" s="105">
        <v>0</v>
      </c>
      <c r="D397" s="105">
        <v>6</v>
      </c>
      <c r="E397" s="105">
        <v>1</v>
      </c>
      <c r="F397" s="105">
        <v>1</v>
      </c>
      <c r="G397" s="105">
        <v>4</v>
      </c>
      <c r="H397" s="105">
        <v>5</v>
      </c>
      <c r="I397" s="105">
        <v>5</v>
      </c>
      <c r="J397" s="105">
        <v>8</v>
      </c>
      <c r="K397" s="105">
        <v>23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1"/>
    </row>
    <row r="399" spans="1:12" ht="19.899999999999999" customHeight="1" x14ac:dyDescent="0.25">
      <c r="A399" s="8" t="s">
        <v>313</v>
      </c>
      <c r="B399" s="105">
        <v>19.7</v>
      </c>
      <c r="C399" s="105">
        <v>41</v>
      </c>
      <c r="D399" s="105">
        <v>74.2</v>
      </c>
      <c r="E399" s="105">
        <v>67.099999999999994</v>
      </c>
      <c r="F399" s="105">
        <v>215.7</v>
      </c>
      <c r="G399" s="105">
        <v>-162.9</v>
      </c>
      <c r="H399" s="105">
        <v>-117.2</v>
      </c>
      <c r="I399" s="105">
        <v>-52.7</v>
      </c>
      <c r="J399" s="105">
        <v>-13.1</v>
      </c>
      <c r="K399" s="105">
        <v>29.2</v>
      </c>
      <c r="L399" s="9"/>
    </row>
    <row r="400" spans="1:12" ht="19.899999999999999" customHeight="1" x14ac:dyDescent="0.25">
      <c r="A400" s="6" t="s">
        <v>314</v>
      </c>
      <c r="B400" s="106">
        <v>695.4</v>
      </c>
      <c r="C400" s="106">
        <v>707.2</v>
      </c>
      <c r="D400" s="106">
        <v>736</v>
      </c>
      <c r="E400" s="106">
        <v>682.7</v>
      </c>
      <c r="F400" s="106">
        <v>763.2</v>
      </c>
      <c r="G400" s="106">
        <v>954.4</v>
      </c>
      <c r="H400" s="106" t="s">
        <v>5219</v>
      </c>
      <c r="I400" s="106">
        <v>753.9</v>
      </c>
      <c r="J400" s="106">
        <v>534.6</v>
      </c>
      <c r="K400" s="106">
        <v>477.5</v>
      </c>
      <c r="L400" s="10"/>
    </row>
    <row r="401" spans="1:12" ht="19.899999999999999" customHeight="1" x14ac:dyDescent="0.25">
      <c r="A401" s="8" t="s">
        <v>315</v>
      </c>
      <c r="B401" s="105">
        <v>11.103</v>
      </c>
      <c r="C401" s="105">
        <v>17.608000000000001</v>
      </c>
      <c r="D401" s="105">
        <v>18.085000000000001</v>
      </c>
      <c r="E401" s="105">
        <v>21.474</v>
      </c>
      <c r="F401" s="105">
        <v>20.591000000000001</v>
      </c>
      <c r="G401" s="105">
        <v>16.884</v>
      </c>
      <c r="H401" s="105">
        <v>15.048</v>
      </c>
      <c r="I401" s="105">
        <v>14.609</v>
      </c>
      <c r="J401" s="105">
        <v>11.965</v>
      </c>
      <c r="K401" s="105">
        <v>11.348000000000001</v>
      </c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1.79</v>
      </c>
      <c r="E402" s="106">
        <v>6.6760000000000002</v>
      </c>
      <c r="F402" s="106">
        <v>5.99</v>
      </c>
      <c r="G402" s="106">
        <v>5.1790000000000003</v>
      </c>
      <c r="H402" s="106">
        <v>0</v>
      </c>
      <c r="I402" s="106">
        <v>0</v>
      </c>
      <c r="J402" s="106">
        <v>0</v>
      </c>
      <c r="K402" s="106">
        <v>0</v>
      </c>
      <c r="L402" s="11"/>
    </row>
    <row r="403" spans="1:12" ht="19.899999999999999" customHeight="1" x14ac:dyDescent="0.25">
      <c r="A403" s="8" t="s">
        <v>317</v>
      </c>
      <c r="B403" s="105" t="s">
        <v>5344</v>
      </c>
      <c r="C403" s="105" t="s">
        <v>5345</v>
      </c>
      <c r="D403" s="105" t="s">
        <v>5346</v>
      </c>
      <c r="E403" s="105" t="s">
        <v>5347</v>
      </c>
      <c r="F403" s="105" t="s">
        <v>5348</v>
      </c>
      <c r="G403" s="105" t="s">
        <v>5349</v>
      </c>
      <c r="H403" s="105" t="s">
        <v>5350</v>
      </c>
      <c r="I403" s="105" t="s">
        <v>5351</v>
      </c>
      <c r="J403" s="105" t="s">
        <v>5352</v>
      </c>
      <c r="K403" s="105" t="s">
        <v>5353</v>
      </c>
      <c r="L403" s="9"/>
    </row>
    <row r="404" spans="1:12" ht="19.899999999999999" customHeight="1" x14ac:dyDescent="0.25">
      <c r="A404" s="6" t="s">
        <v>318</v>
      </c>
      <c r="B404" s="106" t="s">
        <v>5354</v>
      </c>
      <c r="C404" s="106" t="s">
        <v>5355</v>
      </c>
      <c r="D404" s="106" t="s">
        <v>5356</v>
      </c>
      <c r="E404" s="106" t="s">
        <v>5357</v>
      </c>
      <c r="F404" s="106" t="s">
        <v>5358</v>
      </c>
      <c r="G404" s="106" t="s">
        <v>5359</v>
      </c>
      <c r="H404" s="106" t="s">
        <v>5360</v>
      </c>
      <c r="I404" s="106" t="s">
        <v>5361</v>
      </c>
      <c r="J404" s="106" t="s">
        <v>5362</v>
      </c>
      <c r="K404" s="106" t="s">
        <v>5363</v>
      </c>
      <c r="L404" s="10"/>
    </row>
    <row r="405" spans="1:12" ht="19.899999999999999" customHeight="1" x14ac:dyDescent="0.25">
      <c r="A405" s="8" t="s">
        <v>319</v>
      </c>
      <c r="B405" s="105">
        <v>21</v>
      </c>
      <c r="C405" s="105">
        <v>18.5</v>
      </c>
      <c r="D405" s="105">
        <v>15</v>
      </c>
      <c r="E405" s="105">
        <v>16.8</v>
      </c>
      <c r="F405" s="105">
        <v>77.8</v>
      </c>
      <c r="G405" s="105">
        <v>88.5</v>
      </c>
      <c r="H405" s="105">
        <v>301.39999999999998</v>
      </c>
      <c r="I405" s="105">
        <v>48.6</v>
      </c>
      <c r="J405" s="105">
        <v>16</v>
      </c>
      <c r="K405" s="105">
        <v>11.9</v>
      </c>
      <c r="L405" s="12"/>
    </row>
    <row r="406" spans="1:12" ht="19.899999999999999" customHeight="1" x14ac:dyDescent="0.25">
      <c r="A406" s="6" t="s">
        <v>320</v>
      </c>
      <c r="B406" s="106">
        <v>190.6</v>
      </c>
      <c r="C406" s="106">
        <v>158</v>
      </c>
      <c r="D406" s="106">
        <v>138</v>
      </c>
      <c r="E406" s="106">
        <v>215.3</v>
      </c>
      <c r="F406" s="106">
        <v>295.2</v>
      </c>
      <c r="G406" s="106">
        <v>252.4</v>
      </c>
      <c r="H406" s="106">
        <v>201.8</v>
      </c>
      <c r="I406" s="106">
        <v>239.6</v>
      </c>
      <c r="J406" s="106">
        <v>236.8</v>
      </c>
      <c r="K406" s="106">
        <v>193.7</v>
      </c>
      <c r="L406" s="10"/>
    </row>
    <row r="407" spans="1:12" ht="19.899999999999999" customHeight="1" x14ac:dyDescent="0.25">
      <c r="A407" s="8" t="s">
        <v>321</v>
      </c>
      <c r="B407" s="105">
        <v>98</v>
      </c>
      <c r="C407" s="105">
        <v>53.6</v>
      </c>
      <c r="D407" s="105">
        <v>93.8</v>
      </c>
      <c r="E407" s="105">
        <v>95</v>
      </c>
      <c r="F407" s="105">
        <v>98.8</v>
      </c>
      <c r="G407" s="105">
        <v>101.5</v>
      </c>
      <c r="H407" s="105">
        <v>59.4</v>
      </c>
      <c r="I407" s="105">
        <v>60.9</v>
      </c>
      <c r="J407" s="105">
        <v>53</v>
      </c>
      <c r="K407" s="105">
        <v>42.4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5073</v>
      </c>
      <c r="C409" s="105" t="s">
        <v>5074</v>
      </c>
      <c r="D409" s="105" t="s">
        <v>5075</v>
      </c>
      <c r="E409" s="105" t="s">
        <v>5076</v>
      </c>
      <c r="F409" s="105" t="s">
        <v>5077</v>
      </c>
      <c r="G409" s="105" t="s">
        <v>5078</v>
      </c>
      <c r="H409" s="105" t="s">
        <v>5079</v>
      </c>
      <c r="I409" s="105" t="s">
        <v>5080</v>
      </c>
      <c r="J409" s="105" t="s">
        <v>5081</v>
      </c>
      <c r="K409" s="105" t="s">
        <v>5082</v>
      </c>
      <c r="L409" s="12"/>
    </row>
    <row r="410" spans="1:12" ht="19.899999999999999" customHeight="1" x14ac:dyDescent="0.25">
      <c r="A410" s="6" t="s">
        <v>324</v>
      </c>
      <c r="B410" s="106">
        <v>8</v>
      </c>
      <c r="C410" s="106">
        <v>13</v>
      </c>
      <c r="D410" s="106">
        <v>8</v>
      </c>
      <c r="E410" s="106">
        <v>8</v>
      </c>
      <c r="F410" s="106">
        <v>2</v>
      </c>
      <c r="G410" s="106">
        <v>2</v>
      </c>
      <c r="H410" s="106">
        <v>2</v>
      </c>
      <c r="I410" s="106">
        <v>9</v>
      </c>
      <c r="J410" s="106">
        <v>7</v>
      </c>
      <c r="K410" s="106">
        <v>9</v>
      </c>
      <c r="L410" s="11"/>
    </row>
    <row r="411" spans="1:12" ht="19.899999999999999" customHeight="1" x14ac:dyDescent="0.25">
      <c r="A411" s="8" t="s">
        <v>325</v>
      </c>
      <c r="B411" s="105">
        <v>24.664000000000001</v>
      </c>
      <c r="C411" s="105">
        <v>36.758000000000003</v>
      </c>
      <c r="D411" s="105">
        <v>39.206000000000003</v>
      </c>
      <c r="E411" s="105">
        <v>33.804000000000002</v>
      </c>
      <c r="F411" s="105">
        <v>32.192</v>
      </c>
      <c r="G411" s="105">
        <v>28.206</v>
      </c>
      <c r="H411" s="105">
        <v>29.474</v>
      </c>
      <c r="I411" s="105">
        <v>25.608000000000001</v>
      </c>
      <c r="J411" s="105">
        <v>18.978000000000002</v>
      </c>
      <c r="K411" s="105">
        <v>17.225999999999999</v>
      </c>
      <c r="L411" s="9"/>
    </row>
    <row r="412" spans="1:12" ht="19.899999999999999" customHeight="1" x14ac:dyDescent="0.25">
      <c r="A412" s="6" t="s">
        <v>326</v>
      </c>
      <c r="B412" s="106">
        <v>21.652000000000001</v>
      </c>
      <c r="C412" s="106">
        <v>27.895</v>
      </c>
      <c r="D412" s="106">
        <v>37.585000000000001</v>
      </c>
      <c r="E412" s="106">
        <v>38.993000000000002</v>
      </c>
      <c r="F412" s="106">
        <v>30.06</v>
      </c>
      <c r="G412" s="106">
        <v>31.536000000000001</v>
      </c>
      <c r="H412" s="106">
        <v>29.178999999999998</v>
      </c>
      <c r="I412" s="106">
        <v>26.817</v>
      </c>
      <c r="J412" s="106">
        <v>20.498000000000001</v>
      </c>
      <c r="K412" s="106">
        <v>18.361999999999998</v>
      </c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5" t="s">
        <v>1163</v>
      </c>
      <c r="I413" s="105" t="s">
        <v>1163</v>
      </c>
      <c r="J413" s="105" t="s">
        <v>1163</v>
      </c>
      <c r="K413" s="105" t="s">
        <v>1163</v>
      </c>
      <c r="L413" s="12"/>
    </row>
    <row r="414" spans="1:12" ht="19.899999999999999" customHeight="1" x14ac:dyDescent="0.25">
      <c r="A414" s="6" t="s">
        <v>328</v>
      </c>
      <c r="B414" s="106" t="s">
        <v>5364</v>
      </c>
      <c r="C414" s="106" t="s">
        <v>5365</v>
      </c>
      <c r="D414" s="106" t="s">
        <v>5366</v>
      </c>
      <c r="E414" s="106" t="s">
        <v>5367</v>
      </c>
      <c r="F414" s="106" t="s">
        <v>5368</v>
      </c>
      <c r="G414" s="106" t="s">
        <v>5369</v>
      </c>
      <c r="H414" s="106" t="s">
        <v>5370</v>
      </c>
      <c r="I414" s="106" t="s">
        <v>5371</v>
      </c>
      <c r="J414" s="106" t="s">
        <v>5372</v>
      </c>
      <c r="K414" s="106" t="s">
        <v>5373</v>
      </c>
      <c r="L414" s="10"/>
    </row>
    <row r="415" spans="1:12" ht="19.899999999999999" customHeight="1" x14ac:dyDescent="0.25">
      <c r="A415" s="8" t="s">
        <v>329</v>
      </c>
      <c r="B415" s="105">
        <v>995.6</v>
      </c>
      <c r="C415" s="105" t="s">
        <v>5374</v>
      </c>
      <c r="D415" s="105" t="s">
        <v>5375</v>
      </c>
      <c r="E415" s="105" t="s">
        <v>5376</v>
      </c>
      <c r="F415" s="105" t="s">
        <v>2267</v>
      </c>
      <c r="G415" s="105">
        <v>978</v>
      </c>
      <c r="H415" s="105">
        <v>780.3</v>
      </c>
      <c r="I415" s="105">
        <v>420.8</v>
      </c>
      <c r="J415" s="105">
        <v>420.7</v>
      </c>
      <c r="K415" s="105">
        <v>817</v>
      </c>
      <c r="L415" s="9"/>
    </row>
    <row r="416" spans="1:12" ht="19.899999999999999" customHeight="1" x14ac:dyDescent="0.25">
      <c r="A416" s="6" t="s">
        <v>330</v>
      </c>
      <c r="B416" s="106">
        <v>161.6</v>
      </c>
      <c r="C416" s="106">
        <v>229.4</v>
      </c>
      <c r="D416" s="106">
        <v>650</v>
      </c>
      <c r="E416" s="106">
        <v>363</v>
      </c>
      <c r="F416" s="106">
        <v>296.5</v>
      </c>
      <c r="G416" s="106">
        <v>274</v>
      </c>
      <c r="H416" s="106">
        <v>269.5</v>
      </c>
      <c r="I416" s="106">
        <v>240.9</v>
      </c>
      <c r="J416" s="106">
        <v>284.5</v>
      </c>
      <c r="K416" s="106">
        <v>291</v>
      </c>
      <c r="L416" s="10"/>
    </row>
    <row r="417" spans="1:12" ht="19.899999999999999" customHeight="1" x14ac:dyDescent="0.25">
      <c r="A417" s="8" t="s">
        <v>331</v>
      </c>
      <c r="B417" s="105">
        <v>21</v>
      </c>
      <c r="C417" s="105">
        <v>30</v>
      </c>
      <c r="D417" s="105">
        <v>11.5</v>
      </c>
      <c r="E417" s="105">
        <v>12.8</v>
      </c>
      <c r="F417" s="105">
        <v>16.899999999999999</v>
      </c>
      <c r="G417" s="105">
        <v>70.8</v>
      </c>
      <c r="H417" s="105">
        <v>78.8</v>
      </c>
      <c r="I417" s="105">
        <v>18.7</v>
      </c>
      <c r="J417" s="105">
        <v>44</v>
      </c>
      <c r="K417" s="105">
        <v>318.39999999999998</v>
      </c>
      <c r="L417" s="9"/>
    </row>
    <row r="418" spans="1:12" ht="19.899999999999999" customHeight="1" x14ac:dyDescent="0.25">
      <c r="A418" s="6" t="s">
        <v>332</v>
      </c>
      <c r="B418" s="106">
        <v>179.53700000000001</v>
      </c>
      <c r="C418" s="106">
        <v>198.791</v>
      </c>
      <c r="D418" s="106">
        <v>171.23099999999999</v>
      </c>
      <c r="E418" s="106">
        <v>182.84899999999999</v>
      </c>
      <c r="F418" s="106">
        <v>179.732</v>
      </c>
      <c r="G418" s="106">
        <v>139.92500000000001</v>
      </c>
      <c r="H418" s="106">
        <v>141.00399999999999</v>
      </c>
      <c r="I418" s="106">
        <v>150.97300000000001</v>
      </c>
      <c r="J418" s="106">
        <v>157.774</v>
      </c>
      <c r="K418" s="106">
        <v>175.56700000000001</v>
      </c>
      <c r="L418" s="10"/>
    </row>
    <row r="419" spans="1:12" ht="19.899999999999999" customHeight="1" x14ac:dyDescent="0.25">
      <c r="A419" s="8" t="s">
        <v>333</v>
      </c>
      <c r="B419" s="105" t="s">
        <v>5377</v>
      </c>
      <c r="C419" s="105">
        <v>943.154</v>
      </c>
      <c r="D419" s="105">
        <v>952.69100000000003</v>
      </c>
      <c r="E419" s="105">
        <v>873.22900000000004</v>
      </c>
      <c r="F419" s="105">
        <v>873.51900000000001</v>
      </c>
      <c r="G419" s="105">
        <v>508.97500000000002</v>
      </c>
      <c r="H419" s="105">
        <v>556.11500000000001</v>
      </c>
      <c r="I419" s="105">
        <v>418.95100000000002</v>
      </c>
      <c r="J419" s="105">
        <v>373.41399999999999</v>
      </c>
      <c r="K419" s="105">
        <v>349.411</v>
      </c>
      <c r="L419" s="9"/>
    </row>
    <row r="420" spans="1:12" ht="19.899999999999999" customHeight="1" x14ac:dyDescent="0.25">
      <c r="A420" s="6" t="s">
        <v>334</v>
      </c>
      <c r="B420" s="106" t="s">
        <v>5378</v>
      </c>
      <c r="C420" s="106" t="s">
        <v>5379</v>
      </c>
      <c r="D420" s="106" t="s">
        <v>5380</v>
      </c>
      <c r="E420" s="106" t="s">
        <v>5381</v>
      </c>
      <c r="F420" s="106" t="s">
        <v>5382</v>
      </c>
      <c r="G420" s="106" t="s">
        <v>5383</v>
      </c>
      <c r="H420" s="106" t="s">
        <v>5384</v>
      </c>
      <c r="I420" s="106" t="s">
        <v>5385</v>
      </c>
      <c r="J420" s="106" t="s">
        <v>5386</v>
      </c>
      <c r="K420" s="106" t="s">
        <v>5387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48:K348"/>
    <mergeCell ref="A383:K383"/>
    <mergeCell ref="A1:K1"/>
    <mergeCell ref="A127:K127"/>
    <mergeCell ref="A246:K246"/>
    <mergeCell ref="A294:K294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O58" sqref="O58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15" max="15" width="11.42578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5574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339</v>
      </c>
      <c r="C5" s="97" t="s">
        <v>339</v>
      </c>
      <c r="D5" s="97" t="s">
        <v>339</v>
      </c>
      <c r="E5" s="97" t="s">
        <v>339</v>
      </c>
      <c r="F5" s="97" t="s">
        <v>339</v>
      </c>
      <c r="G5" s="97" t="s">
        <v>339</v>
      </c>
      <c r="H5" s="97" t="s">
        <v>339</v>
      </c>
      <c r="I5" s="97" t="s">
        <v>339</v>
      </c>
      <c r="J5" s="97" t="s">
        <v>339</v>
      </c>
      <c r="K5" s="97" t="s">
        <v>339</v>
      </c>
      <c r="L5" s="2"/>
      <c r="N5" s="4" t="s">
        <v>344</v>
      </c>
      <c r="O5" s="22">
        <v>5.52</v>
      </c>
      <c r="P5" s="21">
        <v>2.14</v>
      </c>
      <c r="Q5" s="22">
        <v>2.4900000000000002</v>
      </c>
      <c r="R5" s="21">
        <v>3.1</v>
      </c>
      <c r="S5" s="22">
        <v>4.16</v>
      </c>
      <c r="T5" s="21">
        <v>4.7699999999999996</v>
      </c>
      <c r="U5" s="22">
        <v>5.12</v>
      </c>
      <c r="V5" s="21">
        <v>5.12</v>
      </c>
      <c r="W5" s="22">
        <v>5.38</v>
      </c>
      <c r="X5" s="21">
        <v>4.83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5">
        <v>-29.61</v>
      </c>
      <c r="P6" s="21">
        <v>1.4</v>
      </c>
      <c r="Q6" s="22">
        <v>1.29</v>
      </c>
      <c r="R6" s="21">
        <v>1.28</v>
      </c>
      <c r="S6" s="22">
        <v>1.2</v>
      </c>
      <c r="T6" s="21">
        <v>1.19</v>
      </c>
      <c r="U6" s="22">
        <v>1.26</v>
      </c>
      <c r="V6" s="21">
        <v>1.4</v>
      </c>
      <c r="W6" s="22">
        <v>1.48</v>
      </c>
      <c r="X6" s="21">
        <v>1.43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7">
        <v>-2644.45</v>
      </c>
      <c r="P7" s="23">
        <v>7527.77</v>
      </c>
      <c r="Q7" s="24">
        <v>7979.25</v>
      </c>
      <c r="R7" s="23">
        <v>9899.1200000000008</v>
      </c>
      <c r="S7" s="24">
        <v>10899.44</v>
      </c>
      <c r="T7" s="23">
        <v>9700.0499999999993</v>
      </c>
      <c r="U7" s="24">
        <v>7808.26</v>
      </c>
      <c r="V7" s="23">
        <v>6380.83</v>
      </c>
      <c r="W7" s="24">
        <v>4570.82</v>
      </c>
      <c r="X7" s="23">
        <v>4410.8100000000004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5">
        <v>-728.28</v>
      </c>
      <c r="P8" s="23">
        <v>1067.99</v>
      </c>
      <c r="Q8" s="24">
        <v>1487.64</v>
      </c>
      <c r="R8" s="21">
        <v>934.77</v>
      </c>
      <c r="S8" s="24">
        <v>1424.66</v>
      </c>
      <c r="T8" s="23">
        <v>1643.92</v>
      </c>
      <c r="U8" s="24">
        <v>1436.62</v>
      </c>
      <c r="V8" s="23">
        <v>1193.6099999999999</v>
      </c>
      <c r="W8" s="24">
        <v>1260.78</v>
      </c>
      <c r="X8" s="23">
        <v>2739.28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 t="e">
        <v>#N/A</v>
      </c>
      <c r="P9" s="21">
        <v>8.34</v>
      </c>
      <c r="Q9" s="22">
        <v>6.2</v>
      </c>
      <c r="R9" s="21">
        <v>4.78</v>
      </c>
      <c r="S9" s="22">
        <v>4.41</v>
      </c>
      <c r="T9" s="21">
        <v>5.37</v>
      </c>
      <c r="U9" s="22">
        <v>4.97</v>
      </c>
      <c r="V9" s="21">
        <v>4.51</v>
      </c>
      <c r="W9" s="22">
        <v>5.04</v>
      </c>
      <c r="X9" s="21">
        <v>12.45</v>
      </c>
    </row>
    <row r="10" spans="1:24" ht="19.899999999999999" customHeight="1" x14ac:dyDescent="0.25">
      <c r="A10" s="6" t="s">
        <v>11</v>
      </c>
      <c r="B10" s="104">
        <v>436</v>
      </c>
      <c r="C10" s="104">
        <v>793</v>
      </c>
      <c r="D10" s="104">
        <v>748</v>
      </c>
      <c r="E10" s="104">
        <v>650</v>
      </c>
      <c r="F10" s="104">
        <v>440</v>
      </c>
      <c r="G10" s="104">
        <v>408</v>
      </c>
      <c r="H10" s="104">
        <v>378</v>
      </c>
      <c r="I10" s="104">
        <v>325</v>
      </c>
      <c r="J10" s="104">
        <v>262</v>
      </c>
      <c r="K10" s="104">
        <v>249</v>
      </c>
      <c r="L10" s="7"/>
      <c r="N10" s="4" t="s">
        <v>349</v>
      </c>
      <c r="O10" s="25">
        <v>-0.65</v>
      </c>
      <c r="P10" s="21">
        <v>1.44</v>
      </c>
      <c r="Q10" s="22">
        <v>2.14</v>
      </c>
      <c r="R10" s="21">
        <v>1.68</v>
      </c>
      <c r="S10" s="22">
        <v>2.27</v>
      </c>
      <c r="T10" s="21">
        <v>2.77</v>
      </c>
      <c r="U10" s="22">
        <v>2.59</v>
      </c>
      <c r="V10" s="21">
        <v>2.38</v>
      </c>
      <c r="W10" s="22">
        <v>2.74</v>
      </c>
      <c r="X10" s="21">
        <v>7.26</v>
      </c>
    </row>
    <row r="11" spans="1:24" ht="19.899999999999999" customHeight="1" x14ac:dyDescent="0.25">
      <c r="A11" s="8" t="s">
        <v>12</v>
      </c>
      <c r="B11" s="105">
        <v>48</v>
      </c>
      <c r="C11" s="105">
        <v>346</v>
      </c>
      <c r="D11" s="105">
        <v>382</v>
      </c>
      <c r="E11" s="105">
        <v>438</v>
      </c>
      <c r="F11" s="105">
        <v>376</v>
      </c>
      <c r="G11" s="105">
        <v>338</v>
      </c>
      <c r="H11" s="105">
        <v>300</v>
      </c>
      <c r="I11" s="105">
        <v>260</v>
      </c>
      <c r="J11" s="105">
        <v>230</v>
      </c>
      <c r="K11" s="105">
        <v>240</v>
      </c>
      <c r="L11" s="9"/>
      <c r="N11" s="4" t="s">
        <v>350</v>
      </c>
      <c r="O11" s="22">
        <v>0.5</v>
      </c>
      <c r="P11" s="21">
        <v>1.54</v>
      </c>
      <c r="Q11" s="22">
        <v>1.86</v>
      </c>
      <c r="R11" s="21">
        <v>1.41</v>
      </c>
      <c r="S11" s="22">
        <v>1.66</v>
      </c>
      <c r="T11" s="21">
        <v>1.62</v>
      </c>
      <c r="U11" s="22">
        <v>1.18</v>
      </c>
      <c r="V11" s="21">
        <v>0.84</v>
      </c>
      <c r="W11" s="22">
        <v>0.72</v>
      </c>
      <c r="X11" s="21">
        <v>0.8</v>
      </c>
    </row>
    <row r="12" spans="1:24" ht="19.899999999999999" customHeight="1" x14ac:dyDescent="0.25">
      <c r="A12" s="6" t="s">
        <v>13</v>
      </c>
      <c r="B12" s="106">
        <v>0</v>
      </c>
      <c r="C12" s="106">
        <v>3</v>
      </c>
      <c r="D12" s="106">
        <v>18</v>
      </c>
      <c r="E12" s="106">
        <v>18</v>
      </c>
      <c r="F12" s="106">
        <v>19</v>
      </c>
      <c r="G12" s="106">
        <v>16</v>
      </c>
      <c r="H12" s="106">
        <v>17</v>
      </c>
      <c r="I12" s="106">
        <v>34</v>
      </c>
      <c r="J12" s="106">
        <v>0</v>
      </c>
      <c r="K12" s="106">
        <v>0</v>
      </c>
      <c r="L12" s="11"/>
      <c r="N12" s="4" t="s">
        <v>351</v>
      </c>
      <c r="O12" s="22">
        <v>1.06</v>
      </c>
      <c r="P12" s="21">
        <v>0.49</v>
      </c>
      <c r="Q12" s="22">
        <v>0.44</v>
      </c>
      <c r="R12" s="21">
        <v>0.38</v>
      </c>
      <c r="S12" s="22">
        <v>0.37</v>
      </c>
      <c r="T12" s="21">
        <v>0.38</v>
      </c>
      <c r="U12" s="22">
        <v>0.43</v>
      </c>
      <c r="V12" s="21">
        <v>0.44</v>
      </c>
      <c r="W12" s="22">
        <v>0.49</v>
      </c>
      <c r="X12" s="21">
        <v>0.47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5">
        <v>-4.3499999999999996</v>
      </c>
      <c r="P13" s="21">
        <v>1.37</v>
      </c>
      <c r="Q13" s="22">
        <v>1.1000000000000001</v>
      </c>
      <c r="R13" s="21">
        <v>0.87</v>
      </c>
      <c r="S13" s="22">
        <v>0.8</v>
      </c>
      <c r="T13" s="21">
        <v>0.85</v>
      </c>
      <c r="U13" s="22">
        <v>1.07</v>
      </c>
      <c r="V13" s="21">
        <v>1.1599999999999999</v>
      </c>
      <c r="W13" s="22">
        <v>1.45</v>
      </c>
      <c r="X13" s="21">
        <v>1.34</v>
      </c>
    </row>
    <row r="14" spans="1:24" ht="19.899999999999999" customHeight="1" x14ac:dyDescent="0.25">
      <c r="A14" s="6" t="s">
        <v>15</v>
      </c>
      <c r="B14" s="106">
        <v>388</v>
      </c>
      <c r="C14" s="106">
        <v>444</v>
      </c>
      <c r="D14" s="106">
        <v>348</v>
      </c>
      <c r="E14" s="106">
        <v>194</v>
      </c>
      <c r="F14" s="106">
        <v>45</v>
      </c>
      <c r="G14" s="106">
        <v>54</v>
      </c>
      <c r="H14" s="106">
        <v>61</v>
      </c>
      <c r="I14" s="106">
        <v>31</v>
      </c>
      <c r="J14" s="106">
        <v>32</v>
      </c>
      <c r="K14" s="106">
        <v>9</v>
      </c>
      <c r="L14" s="11"/>
      <c r="N14" s="4" t="s">
        <v>353</v>
      </c>
      <c r="O14" s="25">
        <v>-22.41</v>
      </c>
      <c r="P14" s="21">
        <v>3.13</v>
      </c>
      <c r="Q14" s="22">
        <v>2.7</v>
      </c>
      <c r="R14" s="21">
        <v>2.74</v>
      </c>
      <c r="S14" s="22">
        <v>2.79</v>
      </c>
      <c r="T14" s="21">
        <v>2.21</v>
      </c>
      <c r="U14" s="22">
        <v>2.57</v>
      </c>
      <c r="V14" s="21">
        <v>2.48</v>
      </c>
      <c r="W14" s="22">
        <v>1.94</v>
      </c>
      <c r="X14" s="21">
        <v>0.8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 t="e">
        <v>#N/A</v>
      </c>
      <c r="P15" s="21">
        <v>128</v>
      </c>
      <c r="Q15" s="22">
        <v>240</v>
      </c>
      <c r="R15" s="21">
        <v>195.5</v>
      </c>
      <c r="S15" s="22">
        <v>323</v>
      </c>
      <c r="T15" s="21">
        <v>306</v>
      </c>
      <c r="U15" s="22">
        <v>289</v>
      </c>
      <c r="V15" s="21">
        <v>264.5</v>
      </c>
      <c r="W15" s="22">
        <v>250</v>
      </c>
      <c r="X15" s="21">
        <v>220</v>
      </c>
    </row>
    <row r="16" spans="1:24" ht="19.899999999999999" customHeight="1" x14ac:dyDescent="0.25">
      <c r="A16" s="6" t="s">
        <v>16</v>
      </c>
      <c r="B16" s="104">
        <v>866</v>
      </c>
      <c r="C16" s="104">
        <v>25</v>
      </c>
      <c r="D16" s="104">
        <v>28</v>
      </c>
      <c r="E16" s="104">
        <v>26</v>
      </c>
      <c r="F16" s="104">
        <v>27</v>
      </c>
      <c r="G16" s="104">
        <v>18</v>
      </c>
      <c r="H16" s="104">
        <v>14</v>
      </c>
      <c r="I16" s="104">
        <v>12</v>
      </c>
      <c r="J16" s="104">
        <v>7</v>
      </c>
      <c r="K16" s="104">
        <v>10</v>
      </c>
      <c r="L16" s="7"/>
      <c r="N16" s="4" t="s">
        <v>355</v>
      </c>
      <c r="O16" s="22" t="e">
        <v>#N/A</v>
      </c>
      <c r="P16" s="21">
        <v>4.18</v>
      </c>
      <c r="Q16" s="22">
        <v>3.55</v>
      </c>
      <c r="R16" s="21">
        <v>3.47</v>
      </c>
      <c r="S16" s="22">
        <v>2.56</v>
      </c>
      <c r="T16" s="21">
        <v>3.24</v>
      </c>
      <c r="U16" s="22">
        <v>3.32</v>
      </c>
      <c r="V16" s="21">
        <v>3.17</v>
      </c>
      <c r="W16" s="22">
        <v>3.04</v>
      </c>
      <c r="X16" s="21">
        <v>3.01</v>
      </c>
    </row>
    <row r="17" spans="1:24" ht="19.899999999999999" customHeight="1" x14ac:dyDescent="0.25">
      <c r="A17" s="8" t="s">
        <v>17</v>
      </c>
      <c r="B17" s="105">
        <v>14</v>
      </c>
      <c r="C17" s="105">
        <v>24</v>
      </c>
      <c r="D17" s="105">
        <v>27</v>
      </c>
      <c r="E17" s="105">
        <v>25</v>
      </c>
      <c r="F17" s="105">
        <v>26</v>
      </c>
      <c r="G17" s="105">
        <v>17</v>
      </c>
      <c r="H17" s="105">
        <v>13</v>
      </c>
      <c r="I17" s="105">
        <v>11</v>
      </c>
      <c r="J17" s="105">
        <v>6</v>
      </c>
      <c r="K17" s="105">
        <v>7</v>
      </c>
      <c r="L17" s="9"/>
      <c r="N17" s="4" t="s">
        <v>356</v>
      </c>
      <c r="O17" s="22">
        <v>2.44</v>
      </c>
      <c r="P17" s="21">
        <v>2.38</v>
      </c>
      <c r="Q17" s="22">
        <v>1.02</v>
      </c>
      <c r="R17" s="21">
        <v>3.12</v>
      </c>
      <c r="S17" s="22">
        <v>2.76</v>
      </c>
      <c r="T17" s="21">
        <v>2.0099999999999998</v>
      </c>
      <c r="U17" s="22">
        <v>2.29</v>
      </c>
      <c r="V17" s="21">
        <v>2.56</v>
      </c>
      <c r="W17" s="22">
        <v>1.87</v>
      </c>
      <c r="X17" s="21">
        <v>2.02</v>
      </c>
    </row>
    <row r="18" spans="1:24" ht="19.899999999999999" customHeight="1" x14ac:dyDescent="0.25">
      <c r="A18" s="6" t="s">
        <v>18</v>
      </c>
      <c r="B18" s="106">
        <v>852</v>
      </c>
      <c r="C18" s="106">
        <v>1</v>
      </c>
      <c r="D18" s="106">
        <v>1</v>
      </c>
      <c r="E18" s="106">
        <v>1</v>
      </c>
      <c r="F18" s="106">
        <v>1</v>
      </c>
      <c r="G18" s="106">
        <v>1</v>
      </c>
      <c r="H18" s="106">
        <v>1</v>
      </c>
      <c r="I18" s="106">
        <v>1</v>
      </c>
      <c r="J18" s="106">
        <v>1</v>
      </c>
      <c r="K18" s="106">
        <v>3</v>
      </c>
      <c r="L18" s="10"/>
      <c r="N18" s="4" t="s">
        <v>357</v>
      </c>
      <c r="O18" s="25">
        <v>-823</v>
      </c>
      <c r="P18" s="21">
        <v>534.79999999999995</v>
      </c>
      <c r="Q18" s="22">
        <v>852.7</v>
      </c>
      <c r="R18" s="21">
        <v>678.1</v>
      </c>
      <c r="S18" s="22">
        <v>826.1</v>
      </c>
      <c r="T18" s="21">
        <v>990.5</v>
      </c>
      <c r="U18" s="22">
        <v>959.9</v>
      </c>
      <c r="V18" s="21">
        <v>838.9</v>
      </c>
      <c r="W18" s="22">
        <v>760.5</v>
      </c>
      <c r="X18" s="21">
        <v>661.2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5">
        <v>-41.15</v>
      </c>
      <c r="P19" s="21">
        <v>5.22</v>
      </c>
      <c r="Q19" s="22">
        <v>6.65</v>
      </c>
      <c r="R19" s="21">
        <v>6.85</v>
      </c>
      <c r="S19" s="22">
        <v>5.97</v>
      </c>
      <c r="T19" s="21">
        <v>9.0399999999999991</v>
      </c>
      <c r="U19" s="22">
        <v>6.81</v>
      </c>
      <c r="V19" s="21">
        <v>8.09</v>
      </c>
      <c r="W19" s="22">
        <v>7.8</v>
      </c>
      <c r="X19" s="21">
        <v>8.19</v>
      </c>
    </row>
    <row r="20" spans="1:24" ht="19.899999999999999" customHeight="1" x14ac:dyDescent="0.25">
      <c r="A20" s="6" t="s">
        <v>19</v>
      </c>
      <c r="B20" s="104">
        <v>5709000</v>
      </c>
      <c r="C20" s="104" t="s">
        <v>4268</v>
      </c>
      <c r="D20" s="104" t="s">
        <v>4269</v>
      </c>
      <c r="E20" s="104" t="s">
        <v>4270</v>
      </c>
      <c r="F20" s="104" t="s">
        <v>4271</v>
      </c>
      <c r="G20" s="104" t="s">
        <v>4272</v>
      </c>
      <c r="H20" s="104" t="s">
        <v>4273</v>
      </c>
      <c r="I20" s="104" t="s">
        <v>4274</v>
      </c>
      <c r="J20" s="104" t="s">
        <v>4275</v>
      </c>
      <c r="K20" s="104" t="s">
        <v>4276</v>
      </c>
      <c r="L20" s="7"/>
      <c r="N20" s="4" t="s">
        <v>359</v>
      </c>
      <c r="O20" s="25">
        <v>-984.32</v>
      </c>
      <c r="P20" s="21">
        <v>259.33999999999997</v>
      </c>
      <c r="Q20" s="22">
        <v>689.53</v>
      </c>
      <c r="R20" s="21">
        <v>540.59</v>
      </c>
      <c r="S20" s="22">
        <v>830.08</v>
      </c>
      <c r="T20" s="21">
        <v>988.01</v>
      </c>
      <c r="U20" s="22">
        <v>932.75</v>
      </c>
      <c r="V20" s="21">
        <v>797.94</v>
      </c>
      <c r="W20" s="22">
        <v>757.86</v>
      </c>
      <c r="X20" s="23">
        <v>2183.4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5.6</v>
      </c>
      <c r="P21" s="21">
        <v>4.97</v>
      </c>
      <c r="Q21" s="22">
        <v>8.23</v>
      </c>
      <c r="R21" s="21">
        <v>5.41</v>
      </c>
      <c r="S21" s="22">
        <v>7.29</v>
      </c>
      <c r="T21" s="21">
        <v>9.25</v>
      </c>
      <c r="U21" s="22">
        <v>9.2799999999999994</v>
      </c>
      <c r="V21" s="21">
        <v>9.93</v>
      </c>
      <c r="W21" s="22">
        <v>10.52</v>
      </c>
      <c r="X21" s="21">
        <v>20.95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99.61</v>
      </c>
      <c r="P22" s="21">
        <v>2.5099999999999998</v>
      </c>
      <c r="Q22" s="22">
        <v>8.24</v>
      </c>
      <c r="R22" s="21">
        <v>4.88</v>
      </c>
      <c r="S22" s="22">
        <v>6.81</v>
      </c>
      <c r="T22" s="21">
        <v>9.11</v>
      </c>
      <c r="U22" s="22">
        <v>10.47</v>
      </c>
      <c r="V22" s="21">
        <v>10.94</v>
      </c>
      <c r="W22" s="22">
        <v>14.58</v>
      </c>
      <c r="X22" s="21">
        <v>42.89</v>
      </c>
    </row>
    <row r="23" spans="1:24" ht="19.899999999999999" customHeight="1" x14ac:dyDescent="0.25">
      <c r="A23" s="8" t="s">
        <v>21</v>
      </c>
      <c r="B23" s="107">
        <v>223</v>
      </c>
      <c r="C23" s="107">
        <v>681</v>
      </c>
      <c r="D23" s="107">
        <v>619</v>
      </c>
      <c r="E23" s="107" t="s">
        <v>4277</v>
      </c>
      <c r="F23" s="107" t="s">
        <v>4278</v>
      </c>
      <c r="G23" s="107" t="s">
        <v>4279</v>
      </c>
      <c r="H23" s="107" t="s">
        <v>4280</v>
      </c>
      <c r="I23" s="107" t="s">
        <v>2432</v>
      </c>
      <c r="J23" s="107" t="s">
        <v>4281</v>
      </c>
      <c r="K23" s="107" t="s">
        <v>4282</v>
      </c>
      <c r="L23" s="14"/>
      <c r="N23" s="4" t="s">
        <v>362</v>
      </c>
      <c r="O23" s="22">
        <v>0.8</v>
      </c>
      <c r="P23" s="21">
        <v>1.95</v>
      </c>
      <c r="Q23" s="22">
        <v>2.48</v>
      </c>
      <c r="R23" s="21">
        <v>2.41</v>
      </c>
      <c r="S23" s="22">
        <v>3.05</v>
      </c>
      <c r="T23" s="21">
        <v>3.67</v>
      </c>
      <c r="U23" s="22">
        <v>3.56</v>
      </c>
      <c r="V23" s="21">
        <v>3.56</v>
      </c>
      <c r="W23" s="22">
        <v>3.32</v>
      </c>
      <c r="X23" s="21">
        <v>7.54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3.6</v>
      </c>
      <c r="P24" s="21">
        <v>1.01</v>
      </c>
      <c r="Q24" s="22">
        <v>1.06</v>
      </c>
      <c r="R24" s="21">
        <v>1.02</v>
      </c>
      <c r="S24" s="22">
        <v>1.04</v>
      </c>
      <c r="T24" s="21">
        <v>1.0900000000000001</v>
      </c>
      <c r="U24" s="22">
        <v>1.26</v>
      </c>
      <c r="V24" s="21">
        <v>1.23</v>
      </c>
      <c r="W24" s="22">
        <v>1.54</v>
      </c>
      <c r="X24" s="21">
        <v>2.25</v>
      </c>
    </row>
    <row r="25" spans="1:24" ht="19.899999999999999" customHeight="1" x14ac:dyDescent="0.25">
      <c r="A25" s="8" t="s">
        <v>22</v>
      </c>
      <c r="B25" s="107" t="s">
        <v>4283</v>
      </c>
      <c r="C25" s="107" t="s">
        <v>4284</v>
      </c>
      <c r="D25" s="107" t="s">
        <v>4285</v>
      </c>
      <c r="E25" s="107" t="s">
        <v>4286</v>
      </c>
      <c r="F25" s="107" t="s">
        <v>4287</v>
      </c>
      <c r="G25" s="107" t="s">
        <v>4288</v>
      </c>
      <c r="H25" s="107" t="s">
        <v>4289</v>
      </c>
      <c r="I25" s="107" t="s">
        <v>4290</v>
      </c>
      <c r="J25" s="107" t="s">
        <v>4291</v>
      </c>
      <c r="K25" s="107" t="s">
        <v>4292</v>
      </c>
      <c r="L25" s="14"/>
      <c r="N25" s="4" t="s">
        <v>364</v>
      </c>
      <c r="O25" s="22" t="e">
        <v>#N/A</v>
      </c>
      <c r="P25" s="21">
        <v>36.21</v>
      </c>
      <c r="Q25" s="22">
        <v>41.82</v>
      </c>
      <c r="R25" s="21">
        <v>37.97</v>
      </c>
      <c r="S25" s="22">
        <v>49.41</v>
      </c>
      <c r="T25" s="21">
        <v>53.41</v>
      </c>
      <c r="U25" s="22">
        <v>46.99</v>
      </c>
      <c r="V25" s="21">
        <v>31.86</v>
      </c>
      <c r="W25" s="22">
        <v>30.19</v>
      </c>
      <c r="X25" s="21">
        <v>30.95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7">
        <v>-2199.64</v>
      </c>
      <c r="P26" s="23">
        <v>8888.1200000000008</v>
      </c>
      <c r="Q26" s="24">
        <v>9427.66</v>
      </c>
      <c r="R26" s="23">
        <v>11494.08</v>
      </c>
      <c r="S26" s="24">
        <v>12629.38</v>
      </c>
      <c r="T26" s="23">
        <v>11195.2</v>
      </c>
      <c r="U26" s="24">
        <v>9085.57</v>
      </c>
      <c r="V26" s="23">
        <v>7414.66</v>
      </c>
      <c r="W26" s="24">
        <v>5370.71</v>
      </c>
      <c r="X26" s="23">
        <v>5249.96</v>
      </c>
    </row>
    <row r="27" spans="1:24" ht="19.899999999999999" customHeight="1" x14ac:dyDescent="0.25">
      <c r="A27" s="8" t="s">
        <v>23</v>
      </c>
      <c r="B27" s="107" t="s">
        <v>4293</v>
      </c>
      <c r="C27" s="107" t="s">
        <v>4294</v>
      </c>
      <c r="D27" s="107" t="s">
        <v>4295</v>
      </c>
      <c r="E27" s="107" t="s">
        <v>2636</v>
      </c>
      <c r="F27" s="107" t="s">
        <v>4296</v>
      </c>
      <c r="G27" s="107" t="s">
        <v>4297</v>
      </c>
      <c r="H27" s="107" t="s">
        <v>4298</v>
      </c>
      <c r="I27" s="107" t="s">
        <v>4299</v>
      </c>
      <c r="J27" s="107" t="s">
        <v>4300</v>
      </c>
      <c r="K27" s="107" t="s">
        <v>4301</v>
      </c>
      <c r="L27" s="14"/>
      <c r="N27" s="4" t="s">
        <v>366</v>
      </c>
      <c r="O27" s="25">
        <v>-6.23</v>
      </c>
      <c r="P27" s="21">
        <v>4.2</v>
      </c>
      <c r="Q27" s="22">
        <v>5.49</v>
      </c>
      <c r="R27" s="21">
        <v>4.92</v>
      </c>
      <c r="S27" s="22">
        <v>6.12</v>
      </c>
      <c r="T27" s="21">
        <v>7.35</v>
      </c>
      <c r="U27" s="22">
        <v>7.44</v>
      </c>
      <c r="V27" s="21">
        <v>7.36</v>
      </c>
      <c r="W27" s="22">
        <v>8.6</v>
      </c>
      <c r="X27" s="21">
        <v>26.02</v>
      </c>
    </row>
    <row r="28" spans="1:24" ht="19.899999999999999" customHeight="1" x14ac:dyDescent="0.25">
      <c r="A28" s="6" t="s">
        <v>24</v>
      </c>
      <c r="B28" s="106" t="s">
        <v>4302</v>
      </c>
      <c r="C28" s="106" t="s">
        <v>4303</v>
      </c>
      <c r="D28" s="106" t="s">
        <v>4304</v>
      </c>
      <c r="E28" s="106" t="s">
        <v>4305</v>
      </c>
      <c r="F28" s="106" t="s">
        <v>2689</v>
      </c>
      <c r="G28" s="106" t="s">
        <v>4306</v>
      </c>
      <c r="H28" s="106" t="s">
        <v>1157</v>
      </c>
      <c r="I28" s="106" t="s">
        <v>4307</v>
      </c>
      <c r="J28" s="106" t="s">
        <v>4308</v>
      </c>
      <c r="K28" s="106" t="s">
        <v>4309</v>
      </c>
      <c r="L28" s="10"/>
      <c r="N28" s="4" t="s">
        <v>367</v>
      </c>
      <c r="O28" s="22" t="e">
        <v>#N/A</v>
      </c>
      <c r="P28" s="23">
        <v>62446.18</v>
      </c>
      <c r="Q28" s="24">
        <v>76461.72</v>
      </c>
      <c r="R28" s="23">
        <v>57893.05</v>
      </c>
      <c r="S28" s="24">
        <v>60792.13</v>
      </c>
      <c r="T28" s="23">
        <v>67702.84</v>
      </c>
      <c r="U28" s="24">
        <v>53992.76</v>
      </c>
      <c r="V28" s="23">
        <v>44952.959999999999</v>
      </c>
      <c r="W28" s="24">
        <v>274670.77</v>
      </c>
      <c r="X28" s="23">
        <v>531938.68000000005</v>
      </c>
    </row>
    <row r="29" spans="1:24" ht="19.899999999999999" customHeight="1" x14ac:dyDescent="0.25">
      <c r="A29" s="8" t="s">
        <v>25</v>
      </c>
      <c r="B29" s="105" t="s">
        <v>4310</v>
      </c>
      <c r="C29" s="105" t="s">
        <v>4311</v>
      </c>
      <c r="D29" s="105" t="s">
        <v>4312</v>
      </c>
      <c r="E29" s="105" t="s">
        <v>4313</v>
      </c>
      <c r="F29" s="105" t="s">
        <v>4314</v>
      </c>
      <c r="G29" s="105" t="s">
        <v>4315</v>
      </c>
      <c r="H29" s="105" t="s">
        <v>4316</v>
      </c>
      <c r="I29" s="105" t="s">
        <v>4317</v>
      </c>
      <c r="J29" s="105" t="s">
        <v>4318</v>
      </c>
      <c r="K29" s="105" t="s">
        <v>4319</v>
      </c>
      <c r="L29" s="9"/>
      <c r="N29" s="4" t="s">
        <v>368</v>
      </c>
      <c r="O29" s="22">
        <v>7.07</v>
      </c>
      <c r="P29" s="21">
        <v>11.53</v>
      </c>
      <c r="Q29" s="22">
        <v>13.02</v>
      </c>
      <c r="R29" s="21">
        <v>10.84</v>
      </c>
      <c r="S29" s="22">
        <v>12.93</v>
      </c>
      <c r="T29" s="21">
        <v>15.11</v>
      </c>
      <c r="U29" s="22">
        <v>14.74</v>
      </c>
      <c r="V29" s="21">
        <v>15.55</v>
      </c>
      <c r="W29" s="22">
        <v>16.59</v>
      </c>
      <c r="X29" s="21">
        <v>33.11</v>
      </c>
    </row>
    <row r="30" spans="1:24" ht="19.899999999999999" customHeight="1" x14ac:dyDescent="0.25">
      <c r="A30" s="6" t="s">
        <v>26</v>
      </c>
      <c r="B30" s="106">
        <v>962</v>
      </c>
      <c r="C30" s="106" t="s">
        <v>4320</v>
      </c>
      <c r="D30" s="106" t="s">
        <v>4321</v>
      </c>
      <c r="E30" s="106" t="s">
        <v>4322</v>
      </c>
      <c r="F30" s="106" t="s">
        <v>581</v>
      </c>
      <c r="G30" s="106" t="s">
        <v>2727</v>
      </c>
      <c r="H30" s="106">
        <v>917</v>
      </c>
      <c r="I30" s="106">
        <v>592</v>
      </c>
      <c r="J30" s="106">
        <v>350</v>
      </c>
      <c r="K30" s="106">
        <v>140</v>
      </c>
      <c r="L30" s="10"/>
      <c r="N30" s="4" t="s">
        <v>369</v>
      </c>
      <c r="O30" s="25">
        <v>-2.0299999999999998</v>
      </c>
      <c r="P30" s="21">
        <v>39.53</v>
      </c>
      <c r="Q30" s="22">
        <v>18.61</v>
      </c>
      <c r="R30" s="21">
        <v>18.3</v>
      </c>
      <c r="S30" s="22">
        <v>16.670000000000002</v>
      </c>
      <c r="T30" s="21">
        <v>11.09</v>
      </c>
      <c r="U30" s="22">
        <v>15.1</v>
      </c>
      <c r="V30" s="21">
        <v>13</v>
      </c>
      <c r="W30" s="22">
        <v>12.86</v>
      </c>
      <c r="X30" s="21">
        <v>4.62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5">
        <v>-0.76</v>
      </c>
      <c r="P31" s="21">
        <v>1.36</v>
      </c>
      <c r="Q31" s="22">
        <v>1.61</v>
      </c>
      <c r="R31" s="21">
        <v>1</v>
      </c>
      <c r="S31" s="22">
        <v>1.27</v>
      </c>
      <c r="T31" s="21">
        <v>1.1299999999999999</v>
      </c>
      <c r="U31" s="22">
        <v>1.8</v>
      </c>
      <c r="V31" s="21">
        <v>1.63</v>
      </c>
      <c r="W31" s="22">
        <v>2.13</v>
      </c>
      <c r="X31" s="21">
        <v>2.29</v>
      </c>
    </row>
    <row r="32" spans="1:24" ht="19.899999999999999" customHeight="1" x14ac:dyDescent="0.25">
      <c r="A32" s="6" t="s">
        <v>28</v>
      </c>
      <c r="B32" s="106">
        <v>72</v>
      </c>
      <c r="C32" s="106">
        <v>22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6</v>
      </c>
      <c r="K32" s="106">
        <v>0</v>
      </c>
      <c r="L32" s="11"/>
      <c r="N32" s="4" t="s">
        <v>371</v>
      </c>
      <c r="O32" s="25">
        <v>-2.75</v>
      </c>
      <c r="P32" s="21">
        <v>9.6</v>
      </c>
      <c r="Q32" s="22">
        <v>8.6199999999999992</v>
      </c>
      <c r="R32" s="21">
        <v>10.58</v>
      </c>
      <c r="S32" s="22">
        <v>9.7100000000000009</v>
      </c>
      <c r="T32" s="21">
        <v>6.66</v>
      </c>
      <c r="U32" s="22">
        <v>9.81</v>
      </c>
      <c r="V32" s="21">
        <v>8.69</v>
      </c>
      <c r="W32" s="22">
        <v>7.73</v>
      </c>
      <c r="X32" s="21">
        <v>3.68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5">
        <v>-2.4300000000000002</v>
      </c>
      <c r="P33" s="21">
        <v>19.170000000000002</v>
      </c>
      <c r="Q33" s="22">
        <v>15.05</v>
      </c>
      <c r="R33" s="21">
        <v>14.59</v>
      </c>
      <c r="S33" s="22">
        <v>16.75</v>
      </c>
      <c r="T33" s="21">
        <v>11.06</v>
      </c>
      <c r="U33" s="22">
        <v>14.68</v>
      </c>
      <c r="V33" s="21">
        <v>12.37</v>
      </c>
      <c r="W33" s="22">
        <v>12.81</v>
      </c>
      <c r="X33" s="21">
        <v>15.26</v>
      </c>
    </row>
    <row r="34" spans="1:24" ht="19.899999999999999" customHeight="1" x14ac:dyDescent="0.25">
      <c r="A34" s="6" t="s">
        <v>29</v>
      </c>
      <c r="B34" s="104" t="s">
        <v>4323</v>
      </c>
      <c r="C34" s="104" t="s">
        <v>4324</v>
      </c>
      <c r="D34" s="104" t="s">
        <v>4325</v>
      </c>
      <c r="E34" s="104" t="s">
        <v>4326</v>
      </c>
      <c r="F34" s="104" t="s">
        <v>4327</v>
      </c>
      <c r="G34" s="104" t="s">
        <v>4328</v>
      </c>
      <c r="H34" s="104" t="s">
        <v>4329</v>
      </c>
      <c r="I34" s="104" t="s">
        <v>4330</v>
      </c>
      <c r="J34" s="104" t="s">
        <v>4331</v>
      </c>
      <c r="K34" s="104" t="s">
        <v>4332</v>
      </c>
      <c r="L34" s="7"/>
      <c r="N34" s="4" t="s">
        <v>373</v>
      </c>
      <c r="O34" s="25">
        <v>-2.91</v>
      </c>
      <c r="P34" s="21">
        <v>0.96</v>
      </c>
      <c r="Q34" s="22">
        <v>1.1299999999999999</v>
      </c>
      <c r="R34" s="21">
        <v>0.72</v>
      </c>
      <c r="S34" s="22">
        <v>0.91</v>
      </c>
      <c r="T34" s="21">
        <v>0.82</v>
      </c>
      <c r="U34" s="22">
        <v>1.26</v>
      </c>
      <c r="V34" s="21">
        <v>1.1200000000000001</v>
      </c>
      <c r="W34" s="22">
        <v>1.41</v>
      </c>
      <c r="X34" s="21">
        <v>1.49</v>
      </c>
    </row>
    <row r="35" spans="1:24" ht="19.899999999999999" customHeight="1" x14ac:dyDescent="0.25">
      <c r="A35" s="8" t="s">
        <v>30</v>
      </c>
      <c r="B35" s="107" t="s">
        <v>4333</v>
      </c>
      <c r="C35" s="107" t="s">
        <v>4334</v>
      </c>
      <c r="D35" s="107" t="s">
        <v>4335</v>
      </c>
      <c r="E35" s="107" t="s">
        <v>4336</v>
      </c>
      <c r="F35" s="107" t="s">
        <v>4337</v>
      </c>
      <c r="G35" s="107" t="s">
        <v>4338</v>
      </c>
      <c r="H35" s="107" t="s">
        <v>4339</v>
      </c>
      <c r="I35" s="107" t="s">
        <v>4340</v>
      </c>
      <c r="J35" s="107" t="s">
        <v>4341</v>
      </c>
      <c r="K35" s="107" t="s">
        <v>4342</v>
      </c>
      <c r="L35" s="14"/>
      <c r="N35" s="4" t="s">
        <v>374</v>
      </c>
      <c r="O35" s="24">
        <v>2000</v>
      </c>
      <c r="P35" s="23">
        <v>10252</v>
      </c>
      <c r="Q35" s="24">
        <v>12829</v>
      </c>
      <c r="R35" s="23">
        <v>9893</v>
      </c>
      <c r="S35" s="24">
        <v>13835</v>
      </c>
      <c r="T35" s="23">
        <v>10953</v>
      </c>
      <c r="U35" s="24">
        <v>14089</v>
      </c>
      <c r="V35" s="23">
        <v>10375</v>
      </c>
      <c r="W35" s="24">
        <v>9744</v>
      </c>
      <c r="X35" s="23">
        <v>10091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0.27</v>
      </c>
      <c r="P36" s="21">
        <v>1.19</v>
      </c>
      <c r="Q36" s="22">
        <v>1.43</v>
      </c>
      <c r="R36" s="21">
        <v>1.01</v>
      </c>
      <c r="S36" s="22">
        <v>1.1499999999999999</v>
      </c>
      <c r="T36" s="21">
        <v>1.05</v>
      </c>
      <c r="U36" s="22">
        <v>0.79</v>
      </c>
      <c r="V36" s="21">
        <v>0.56000000000000005</v>
      </c>
      <c r="W36" s="22">
        <v>0.44</v>
      </c>
      <c r="X36" s="21">
        <v>0.47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17.09</v>
      </c>
      <c r="P37" s="21">
        <v>504</v>
      </c>
      <c r="Q37" s="22">
        <v>460.71</v>
      </c>
      <c r="R37" s="21">
        <v>269.23</v>
      </c>
      <c r="S37" s="22">
        <v>248.15</v>
      </c>
      <c r="T37" s="21">
        <v>205.56</v>
      </c>
      <c r="U37" s="22">
        <v>257.14</v>
      </c>
      <c r="V37" s="21">
        <v>166.67</v>
      </c>
      <c r="W37" s="22">
        <v>171.43</v>
      </c>
      <c r="X37" s="21">
        <v>296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106.21</v>
      </c>
      <c r="P38" s="21">
        <v>53.72</v>
      </c>
      <c r="Q38" s="22">
        <v>82.1</v>
      </c>
      <c r="R38" s="21">
        <v>49.15</v>
      </c>
      <c r="S38" s="22">
        <v>57.84</v>
      </c>
      <c r="T38" s="21">
        <v>79.22</v>
      </c>
      <c r="U38" s="22">
        <v>67.569999999999993</v>
      </c>
      <c r="V38" s="21">
        <v>68.62</v>
      </c>
      <c r="W38" s="22">
        <v>73.709999999999994</v>
      </c>
      <c r="X38" s="21">
        <v>89.86</v>
      </c>
    </row>
    <row r="39" spans="1:24" ht="19.899999999999999" customHeight="1" x14ac:dyDescent="0.25">
      <c r="A39" s="8" t="s">
        <v>32</v>
      </c>
      <c r="B39" s="107" t="s">
        <v>4343</v>
      </c>
      <c r="C39" s="107" t="s">
        <v>4344</v>
      </c>
      <c r="D39" s="107" t="s">
        <v>4345</v>
      </c>
      <c r="E39" s="107" t="s">
        <v>4346</v>
      </c>
      <c r="F39" s="107" t="s">
        <v>4347</v>
      </c>
      <c r="G39" s="107" t="s">
        <v>4348</v>
      </c>
      <c r="H39" s="107" t="s">
        <v>818</v>
      </c>
      <c r="I39" s="107" t="s">
        <v>4349</v>
      </c>
      <c r="J39" s="107" t="s">
        <v>4350</v>
      </c>
      <c r="K39" s="107" t="s">
        <v>4351</v>
      </c>
      <c r="L39" s="14"/>
      <c r="N39" s="4" t="s">
        <v>378</v>
      </c>
      <c r="O39" s="22">
        <v>8.27</v>
      </c>
      <c r="P39" s="21">
        <v>6.91</v>
      </c>
      <c r="Q39" s="22">
        <v>8.58</v>
      </c>
      <c r="R39" s="21">
        <v>5.99</v>
      </c>
      <c r="S39" s="22">
        <v>8</v>
      </c>
      <c r="T39" s="21">
        <v>10.07</v>
      </c>
      <c r="U39" s="22">
        <v>10.130000000000001</v>
      </c>
      <c r="V39" s="21">
        <v>10.76</v>
      </c>
      <c r="W39" s="22">
        <v>11.29</v>
      </c>
      <c r="X39" s="21">
        <v>22.48</v>
      </c>
    </row>
    <row r="40" spans="1:24" ht="19.899999999999999" customHeight="1" x14ac:dyDescent="0.25">
      <c r="A40" s="6" t="s">
        <v>33</v>
      </c>
      <c r="B40" s="106">
        <v>135</v>
      </c>
      <c r="C40" s="106">
        <v>135</v>
      </c>
      <c r="D40" s="106">
        <v>135</v>
      </c>
      <c r="E40" s="106">
        <v>135</v>
      </c>
      <c r="F40" s="106">
        <v>135</v>
      </c>
      <c r="G40" s="106">
        <v>135</v>
      </c>
      <c r="H40" s="106">
        <v>134</v>
      </c>
      <c r="I40" s="106">
        <v>140</v>
      </c>
      <c r="J40" s="106">
        <v>140</v>
      </c>
      <c r="K40" s="106">
        <v>139</v>
      </c>
      <c r="L40" s="10"/>
      <c r="N40" s="4" t="s">
        <v>379</v>
      </c>
      <c r="O40" s="22">
        <v>29.75</v>
      </c>
      <c r="P40" s="21">
        <v>7.01</v>
      </c>
      <c r="Q40" s="22">
        <v>9.1199999999999992</v>
      </c>
      <c r="R40" s="21">
        <v>6.13</v>
      </c>
      <c r="S40" s="22">
        <v>8.32</v>
      </c>
      <c r="T40" s="21">
        <v>10.94</v>
      </c>
      <c r="U40" s="22">
        <v>12.77</v>
      </c>
      <c r="V40" s="21">
        <v>13.25</v>
      </c>
      <c r="W40" s="22">
        <v>17.350000000000001</v>
      </c>
      <c r="X40" s="21">
        <v>50.7</v>
      </c>
    </row>
    <row r="41" spans="1:24" ht="19.899999999999999" customHeight="1" x14ac:dyDescent="0.25">
      <c r="A41" s="8" t="s">
        <v>34</v>
      </c>
      <c r="B41" s="105" t="s">
        <v>671</v>
      </c>
      <c r="C41" s="105" t="s">
        <v>671</v>
      </c>
      <c r="D41" s="105" t="s">
        <v>671</v>
      </c>
      <c r="E41" s="105" t="s">
        <v>671</v>
      </c>
      <c r="F41" s="105" t="s">
        <v>671</v>
      </c>
      <c r="G41" s="105" t="s">
        <v>4352</v>
      </c>
      <c r="H41" s="105" t="s">
        <v>1876</v>
      </c>
      <c r="I41" s="105" t="s">
        <v>678</v>
      </c>
      <c r="J41" s="105" t="s">
        <v>4353</v>
      </c>
      <c r="K41" s="105" t="s">
        <v>4354</v>
      </c>
      <c r="L41" s="9"/>
      <c r="N41" s="4" t="s">
        <v>380</v>
      </c>
      <c r="O41" s="22">
        <v>1.17</v>
      </c>
      <c r="P41" s="21">
        <v>0.6</v>
      </c>
      <c r="Q41" s="22">
        <v>0.66</v>
      </c>
      <c r="R41" s="21">
        <v>0.55000000000000004</v>
      </c>
      <c r="S41" s="22">
        <v>0.62</v>
      </c>
      <c r="T41" s="21">
        <v>0.67</v>
      </c>
      <c r="U41" s="22">
        <v>0.69</v>
      </c>
      <c r="V41" s="21">
        <v>0.69</v>
      </c>
      <c r="W41" s="22">
        <v>0.68</v>
      </c>
      <c r="X41" s="21">
        <v>0.68</v>
      </c>
    </row>
    <row r="42" spans="1:24" ht="19.899999999999999" customHeight="1" x14ac:dyDescent="0.25">
      <c r="A42" s="6" t="s">
        <v>35</v>
      </c>
      <c r="B42" s="106" t="s">
        <v>4355</v>
      </c>
      <c r="C42" s="106">
        <v>-909</v>
      </c>
      <c r="D42" s="106">
        <v>58</v>
      </c>
      <c r="E42" s="106" t="s">
        <v>4356</v>
      </c>
      <c r="F42" s="106" t="s">
        <v>4357</v>
      </c>
      <c r="G42" s="106" t="s">
        <v>2685</v>
      </c>
      <c r="H42" s="106">
        <v>112</v>
      </c>
      <c r="I42" s="106">
        <v>-847</v>
      </c>
      <c r="J42" s="106" t="s">
        <v>4358</v>
      </c>
      <c r="K42" s="106" t="s">
        <v>4359</v>
      </c>
      <c r="L42" s="10"/>
      <c r="N42" s="4" t="s">
        <v>381</v>
      </c>
      <c r="O42" s="22" t="e">
        <v>#N/A</v>
      </c>
      <c r="P42" s="21">
        <v>9.66</v>
      </c>
      <c r="Q42" s="22">
        <v>5.92</v>
      </c>
      <c r="R42" s="21">
        <v>9.17</v>
      </c>
      <c r="S42" s="22">
        <v>6.13</v>
      </c>
      <c r="T42" s="21">
        <v>5.01</v>
      </c>
      <c r="U42" s="22">
        <v>5.8</v>
      </c>
      <c r="V42" s="21">
        <v>6.17</v>
      </c>
      <c r="W42" s="22">
        <v>5.27</v>
      </c>
      <c r="X42" s="21">
        <v>2.15</v>
      </c>
    </row>
    <row r="43" spans="1:24" ht="19.899999999999999" customHeight="1" x14ac:dyDescent="0.25">
      <c r="A43" s="8" t="s">
        <v>36</v>
      </c>
      <c r="B43" s="105" t="s">
        <v>4360</v>
      </c>
      <c r="C43" s="105" t="s">
        <v>1787</v>
      </c>
      <c r="D43" s="105" t="s">
        <v>4361</v>
      </c>
      <c r="E43" s="105" t="s">
        <v>4362</v>
      </c>
      <c r="F43" s="105" t="s">
        <v>4363</v>
      </c>
      <c r="G43" s="105" t="s">
        <v>4364</v>
      </c>
      <c r="H43" s="105" t="s">
        <v>4365</v>
      </c>
      <c r="I43" s="105" t="s">
        <v>4366</v>
      </c>
      <c r="J43" s="105" t="s">
        <v>4367</v>
      </c>
      <c r="K43" s="105" t="s">
        <v>4368</v>
      </c>
      <c r="L43" s="9"/>
      <c r="N43" s="4" t="s">
        <v>382</v>
      </c>
      <c r="O43" s="22" t="e">
        <v>#N/A</v>
      </c>
      <c r="P43" s="23">
        <v>541604.21</v>
      </c>
      <c r="Q43" s="24">
        <v>587146.04</v>
      </c>
      <c r="R43" s="23">
        <v>533973.74</v>
      </c>
      <c r="S43" s="24">
        <v>470127.75</v>
      </c>
      <c r="T43" s="23">
        <v>448196.21</v>
      </c>
      <c r="U43" s="24">
        <v>366228.41</v>
      </c>
      <c r="V43" s="23">
        <v>289178.26</v>
      </c>
      <c r="W43" s="24">
        <v>1655720.88</v>
      </c>
      <c r="X43" s="23">
        <v>1606636.61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215.62</v>
      </c>
      <c r="P44" s="21">
        <v>3.53</v>
      </c>
      <c r="Q44" s="22">
        <v>4.67</v>
      </c>
      <c r="R44" s="21">
        <v>3.47</v>
      </c>
      <c r="S44" s="22">
        <v>4.55</v>
      </c>
      <c r="T44" s="21">
        <v>5.83</v>
      </c>
      <c r="U44" s="22">
        <v>6.46</v>
      </c>
      <c r="V44" s="21">
        <v>7.11</v>
      </c>
      <c r="W44" s="22">
        <v>8.66</v>
      </c>
      <c r="X44" s="21">
        <v>25.33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1.45</v>
      </c>
      <c r="P45" s="21">
        <v>4.6500000000000004</v>
      </c>
      <c r="Q45" s="22">
        <v>5.15</v>
      </c>
      <c r="R45" s="21">
        <v>5.56</v>
      </c>
      <c r="S45" s="22">
        <v>5.67</v>
      </c>
      <c r="T45" s="21">
        <v>4.03</v>
      </c>
      <c r="U45" s="22">
        <v>5.82</v>
      </c>
      <c r="V45" s="21">
        <v>4.8499999999999996</v>
      </c>
      <c r="W45" s="22">
        <v>5.24</v>
      </c>
      <c r="X45" s="21">
        <v>3.11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2.2400000000000002</v>
      </c>
      <c r="P46" s="21">
        <v>7.07</v>
      </c>
      <c r="Q46" s="22">
        <v>7.43</v>
      </c>
      <c r="R46" s="21">
        <v>7.39</v>
      </c>
      <c r="S46" s="22">
        <v>7.22</v>
      </c>
      <c r="T46" s="21">
        <v>5.0199999999999996</v>
      </c>
      <c r="U46" s="22">
        <v>7.14</v>
      </c>
      <c r="V46" s="21">
        <v>5.81</v>
      </c>
      <c r="W46" s="22">
        <v>6.37</v>
      </c>
      <c r="X46" s="21">
        <v>3.55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2.81</v>
      </c>
      <c r="P47" s="21">
        <v>5.2</v>
      </c>
      <c r="Q47" s="22">
        <v>6.32</v>
      </c>
      <c r="R47" s="21">
        <v>7.12</v>
      </c>
      <c r="S47" s="22">
        <v>9.0500000000000007</v>
      </c>
      <c r="T47" s="21">
        <v>11.18</v>
      </c>
      <c r="U47" s="22">
        <v>16.489999999999998</v>
      </c>
      <c r="V47" s="21">
        <v>18.43</v>
      </c>
      <c r="W47" s="22">
        <v>29.24</v>
      </c>
      <c r="X47" s="21">
        <v>74.73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33.22</v>
      </c>
      <c r="P48" s="21">
        <v>475.47</v>
      </c>
      <c r="Q48" s="22">
        <v>477.78</v>
      </c>
      <c r="R48" s="21">
        <v>264.14999999999998</v>
      </c>
      <c r="S48" s="22">
        <v>297.77999999999997</v>
      </c>
      <c r="T48" s="21">
        <v>231.25</v>
      </c>
      <c r="U48" s="22">
        <v>276.92</v>
      </c>
      <c r="V48" s="21">
        <v>210.53</v>
      </c>
      <c r="W48" s="22">
        <v>141.18</v>
      </c>
      <c r="X48" s="21">
        <v>592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5.62</v>
      </c>
      <c r="P49" s="21">
        <v>7.05</v>
      </c>
      <c r="Q49" s="22">
        <v>8.1300000000000008</v>
      </c>
      <c r="R49" s="21">
        <v>6.42</v>
      </c>
      <c r="S49" s="22">
        <v>8.41</v>
      </c>
      <c r="T49" s="21">
        <v>10.67</v>
      </c>
      <c r="U49" s="22">
        <v>11.04</v>
      </c>
      <c r="V49" s="21">
        <v>11.85</v>
      </c>
      <c r="W49" s="22">
        <v>11.74</v>
      </c>
      <c r="X49" s="21">
        <v>44.97</v>
      </c>
    </row>
    <row r="50" spans="1:24" ht="19.899999999999999" customHeight="1" x14ac:dyDescent="0.25">
      <c r="A50" s="6" t="s">
        <v>41</v>
      </c>
      <c r="B50" s="104">
        <v>601</v>
      </c>
      <c r="C50" s="104" t="s">
        <v>4369</v>
      </c>
      <c r="D50" s="104" t="s">
        <v>4370</v>
      </c>
      <c r="E50" s="104" t="s">
        <v>4371</v>
      </c>
      <c r="F50" s="104" t="s">
        <v>4372</v>
      </c>
      <c r="G50" s="104" t="s">
        <v>4373</v>
      </c>
      <c r="H50" s="104" t="s">
        <v>4374</v>
      </c>
      <c r="I50" s="104" t="s">
        <v>4375</v>
      </c>
      <c r="J50" s="104">
        <v>840</v>
      </c>
      <c r="K50" s="104">
        <v>870</v>
      </c>
      <c r="L50" s="7"/>
      <c r="N50" s="4" t="s">
        <v>389</v>
      </c>
      <c r="O50" s="25">
        <v>-32.22</v>
      </c>
      <c r="P50" s="21">
        <v>6.81</v>
      </c>
      <c r="Q50" s="22">
        <v>8.14</v>
      </c>
      <c r="R50" s="21">
        <v>6.49</v>
      </c>
      <c r="S50" s="22">
        <v>8.81</v>
      </c>
      <c r="T50" s="21">
        <v>12.19</v>
      </c>
      <c r="U50" s="22">
        <v>14.18</v>
      </c>
      <c r="V50" s="21">
        <v>15.45</v>
      </c>
      <c r="W50" s="22">
        <v>17.77</v>
      </c>
      <c r="X50" s="21">
        <v>101.4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3.84</v>
      </c>
      <c r="P51" s="21">
        <v>5.33</v>
      </c>
      <c r="Q51" s="22">
        <v>7.67</v>
      </c>
      <c r="R51" s="21">
        <v>5.8</v>
      </c>
      <c r="S51" s="22">
        <v>7.67</v>
      </c>
      <c r="T51" s="21">
        <v>9.7799999999999994</v>
      </c>
      <c r="U51" s="22">
        <v>10.119999999999999</v>
      </c>
      <c r="V51" s="21">
        <v>10.98</v>
      </c>
      <c r="W51" s="22">
        <v>10.93</v>
      </c>
      <c r="X51" s="21">
        <v>41.88</v>
      </c>
    </row>
    <row r="52" spans="1:24" ht="19.899999999999999" customHeight="1" thickBot="1" x14ac:dyDescent="0.3">
      <c r="A52" s="6" t="s">
        <v>42</v>
      </c>
      <c r="B52" s="104" t="s">
        <v>4376</v>
      </c>
      <c r="C52" s="104" t="s">
        <v>4377</v>
      </c>
      <c r="D52" s="104" t="s">
        <v>4378</v>
      </c>
      <c r="E52" s="104" t="s">
        <v>4379</v>
      </c>
      <c r="F52" s="104" t="s">
        <v>4380</v>
      </c>
      <c r="G52" s="104" t="s">
        <v>4381</v>
      </c>
      <c r="H52" s="104" t="s">
        <v>4382</v>
      </c>
      <c r="I52" s="104" t="s">
        <v>4383</v>
      </c>
      <c r="J52" s="104" t="s">
        <v>4384</v>
      </c>
      <c r="K52" s="104" t="s">
        <v>4385</v>
      </c>
      <c r="L52" s="7"/>
      <c r="N52" s="4" t="s">
        <v>391</v>
      </c>
      <c r="O52" s="25">
        <v>-21.08</v>
      </c>
      <c r="P52" s="21">
        <v>2.78</v>
      </c>
      <c r="Q52" s="22">
        <v>7.1</v>
      </c>
      <c r="R52" s="21">
        <v>5.17</v>
      </c>
      <c r="S52" s="22">
        <v>7.22</v>
      </c>
      <c r="T52" s="21">
        <v>10.07</v>
      </c>
      <c r="U52" s="22">
        <v>11.62</v>
      </c>
      <c r="V52" s="21">
        <v>12.78</v>
      </c>
      <c r="W52" s="22">
        <v>14.82</v>
      </c>
      <c r="X52" s="21">
        <v>85.78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126">
        <f>B86</f>
        <v>112.277</v>
      </c>
      <c r="P53" s="126">
        <f t="shared" ref="P53:X53" si="0">C86</f>
        <v>115.372</v>
      </c>
      <c r="Q53" s="126">
        <f t="shared" si="0"/>
        <v>115.158</v>
      </c>
      <c r="R53" s="126">
        <f t="shared" si="0"/>
        <v>115.471</v>
      </c>
      <c r="S53" s="126">
        <f t="shared" si="0"/>
        <v>114.38800000000001</v>
      </c>
      <c r="T53" s="126">
        <f t="shared" si="0"/>
        <v>111.655</v>
      </c>
      <c r="U53" s="126">
        <f t="shared" si="0"/>
        <v>110.255</v>
      </c>
      <c r="V53" s="126">
        <f t="shared" si="0"/>
        <v>106.209</v>
      </c>
      <c r="W53" s="126">
        <f t="shared" si="0"/>
        <v>105.986</v>
      </c>
      <c r="X53" s="126">
        <f t="shared" si="0"/>
        <v>103.81100000000001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>
        <f>O53*O7/100</f>
        <v>-2969.1091264999995</v>
      </c>
      <c r="P54" s="42">
        <f t="shared" ref="P54:X54" si="1">P53*P7/100</f>
        <v>8684.9388044000007</v>
      </c>
      <c r="Q54" s="42">
        <f t="shared" si="1"/>
        <v>9188.7447150000007</v>
      </c>
      <c r="R54" s="42">
        <f t="shared" si="1"/>
        <v>11430.612855200001</v>
      </c>
      <c r="S54" s="42">
        <f t="shared" si="1"/>
        <v>12467.6514272</v>
      </c>
      <c r="T54" s="42">
        <f t="shared" si="1"/>
        <v>10830.590827499998</v>
      </c>
      <c r="U54" s="42">
        <f t="shared" si="1"/>
        <v>8608.9970629999989</v>
      </c>
      <c r="V54" s="42">
        <f t="shared" si="1"/>
        <v>6777.0157347000004</v>
      </c>
      <c r="W54" s="42">
        <f t="shared" si="1"/>
        <v>4844.4292851999999</v>
      </c>
      <c r="X54" s="42">
        <f t="shared" si="1"/>
        <v>4578.9059691000011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>
        <f>O53*O8/100</f>
        <v>-817.69093559999999</v>
      </c>
      <c r="P55" s="42">
        <f t="shared" ref="P55:X55" si="2">P53*P8/100</f>
        <v>1232.1614228000001</v>
      </c>
      <c r="Q55" s="42">
        <f t="shared" si="2"/>
        <v>1713.1364712000002</v>
      </c>
      <c r="R55" s="42">
        <f t="shared" si="2"/>
        <v>1079.3882667</v>
      </c>
      <c r="S55" s="42">
        <f t="shared" si="2"/>
        <v>1629.6400808000003</v>
      </c>
      <c r="T55" s="42">
        <f t="shared" si="2"/>
        <v>1835.5188760000001</v>
      </c>
      <c r="U55" s="42">
        <f t="shared" si="2"/>
        <v>1583.9453809999998</v>
      </c>
      <c r="V55" s="42">
        <f t="shared" si="2"/>
        <v>1267.7212448999999</v>
      </c>
      <c r="W55" s="42">
        <f t="shared" si="2"/>
        <v>1336.2502908000001</v>
      </c>
      <c r="X55" s="42">
        <f t="shared" si="2"/>
        <v>2843.6739608000003</v>
      </c>
    </row>
    <row r="56" spans="1:24" ht="19.899999999999999" customHeight="1" x14ac:dyDescent="0.25">
      <c r="A56" s="6" t="s">
        <v>44</v>
      </c>
      <c r="B56" s="104" t="s">
        <v>1800</v>
      </c>
      <c r="C56" s="104" t="s">
        <v>4386</v>
      </c>
      <c r="D56" s="104" t="s">
        <v>4387</v>
      </c>
      <c r="E56" s="104" t="s">
        <v>4388</v>
      </c>
      <c r="F56" s="104" t="s">
        <v>4389</v>
      </c>
      <c r="G56" s="104" t="s">
        <v>4390</v>
      </c>
      <c r="H56" s="104" t="s">
        <v>4391</v>
      </c>
      <c r="I56" s="104" t="s">
        <v>4392</v>
      </c>
      <c r="J56" s="104" t="s">
        <v>4393</v>
      </c>
      <c r="K56" s="104" t="s">
        <v>2118</v>
      </c>
      <c r="L56" s="7"/>
      <c r="N56" s="44" t="s">
        <v>397</v>
      </c>
      <c r="O56" s="45">
        <f t="shared" ref="O56:X56" si="3">B135/100</f>
        <v>0.01</v>
      </c>
      <c r="P56" s="45">
        <f t="shared" si="3"/>
        <v>-0.05</v>
      </c>
      <c r="Q56" s="45">
        <f t="shared" si="3"/>
        <v>7.0000000000000007E-2</v>
      </c>
      <c r="R56" s="45">
        <f t="shared" si="3"/>
        <v>0.03</v>
      </c>
      <c r="S56" s="45">
        <f t="shared" si="3"/>
        <v>0.03</v>
      </c>
      <c r="T56" s="45">
        <f t="shared" si="3"/>
        <v>0.09</v>
      </c>
      <c r="U56" s="45">
        <f t="shared" si="3"/>
        <v>0.19</v>
      </c>
      <c r="V56" s="45">
        <f t="shared" si="3"/>
        <v>0.25</v>
      </c>
      <c r="W56" s="45">
        <f t="shared" si="3"/>
        <v>-0.13</v>
      </c>
      <c r="X56" s="45">
        <f t="shared" si="3"/>
        <v>0</v>
      </c>
    </row>
    <row r="57" spans="1:24" ht="19.899999999999999" customHeight="1" x14ac:dyDescent="0.25">
      <c r="A57" s="8" t="s">
        <v>45</v>
      </c>
      <c r="B57" s="105">
        <v>660</v>
      </c>
      <c r="C57" s="105" t="s">
        <v>4394</v>
      </c>
      <c r="D57" s="105" t="s">
        <v>4395</v>
      </c>
      <c r="E57" s="105" t="s">
        <v>4396</v>
      </c>
      <c r="F57" s="105" t="s">
        <v>4397</v>
      </c>
      <c r="G57" s="105" t="s">
        <v>4398</v>
      </c>
      <c r="H57" s="105" t="s">
        <v>4399</v>
      </c>
      <c r="I57" s="105" t="s">
        <v>4400</v>
      </c>
      <c r="J57" s="105" t="s">
        <v>4308</v>
      </c>
      <c r="K57" s="105" t="s">
        <v>4401</v>
      </c>
      <c r="L57" s="9"/>
      <c r="N57" s="41" t="s">
        <v>398</v>
      </c>
      <c r="O57" s="46" t="e">
        <f t="shared" ref="O57:X57" si="4">(B30+B29+B28)-(B66+B69)</f>
        <v>#VALUE!</v>
      </c>
      <c r="P57" s="46" t="e">
        <f t="shared" si="4"/>
        <v>#VALUE!</v>
      </c>
      <c r="Q57" s="46" t="e">
        <f t="shared" si="4"/>
        <v>#VALUE!</v>
      </c>
      <c r="R57" s="46" t="e">
        <f t="shared" si="4"/>
        <v>#VALUE!</v>
      </c>
      <c r="S57" s="46" t="e">
        <f t="shared" si="4"/>
        <v>#VALUE!</v>
      </c>
      <c r="T57" s="46" t="e">
        <f t="shared" si="4"/>
        <v>#VALUE!</v>
      </c>
      <c r="U57" s="46" t="e">
        <f t="shared" si="4"/>
        <v>#VALUE!</v>
      </c>
      <c r="V57" s="46" t="e">
        <f t="shared" si="4"/>
        <v>#VALUE!</v>
      </c>
      <c r="W57" s="46" t="e">
        <f t="shared" si="4"/>
        <v>#VALUE!</v>
      </c>
      <c r="X57" s="46" t="e">
        <f t="shared" si="4"/>
        <v>#VALUE!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>
        <f t="shared" ref="O58:X58" si="5">B20</f>
        <v>5709000</v>
      </c>
      <c r="P58" s="46" t="str">
        <f t="shared" si="5"/>
        <v>13,922,000</v>
      </c>
      <c r="Q58" s="46" t="str">
        <f t="shared" si="5"/>
        <v>13,688,000</v>
      </c>
      <c r="R58" s="46" t="str">
        <f t="shared" si="5"/>
        <v>13,318,000</v>
      </c>
      <c r="S58" s="46" t="str">
        <f t="shared" si="5"/>
        <v>12,059,000</v>
      </c>
      <c r="T58" s="46" t="str">
        <f t="shared" si="5"/>
        <v>11,279,000</v>
      </c>
      <c r="U58" s="46" t="str">
        <f t="shared" si="5"/>
        <v>10,287,000</v>
      </c>
      <c r="V58" s="46" t="str">
        <f t="shared" si="5"/>
        <v>9,026,000</v>
      </c>
      <c r="W58" s="46" t="str">
        <f t="shared" si="5"/>
        <v>7,665,000</v>
      </c>
      <c r="X58" s="46" t="str">
        <f t="shared" si="5"/>
        <v>7,710,000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6">P57+P58</f>
        <v>#VALUE!</v>
      </c>
      <c r="Q59" s="47" t="e">
        <f t="shared" si="6"/>
        <v>#VALUE!</v>
      </c>
      <c r="R59" s="48" t="e">
        <f t="shared" si="6"/>
        <v>#VALUE!</v>
      </c>
      <c r="S59" s="47" t="e">
        <f t="shared" si="6"/>
        <v>#VALUE!</v>
      </c>
      <c r="T59" s="48" t="e">
        <f t="shared" si="6"/>
        <v>#VALUE!</v>
      </c>
      <c r="U59" s="47" t="e">
        <f t="shared" si="6"/>
        <v>#VALUE!</v>
      </c>
      <c r="V59" s="48" t="e">
        <f t="shared" si="6"/>
        <v>#VALUE!</v>
      </c>
      <c r="W59" s="47" t="e">
        <f t="shared" si="6"/>
        <v>#VALUE!</v>
      </c>
      <c r="X59" s="48" t="e">
        <f t="shared" si="6"/>
        <v>#VALUE!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3</v>
      </c>
      <c r="F60" s="106">
        <v>4</v>
      </c>
      <c r="G60" s="106">
        <v>4</v>
      </c>
      <c r="H60" s="106">
        <v>5</v>
      </c>
      <c r="I60" s="106">
        <v>5</v>
      </c>
      <c r="J60" s="106">
        <v>8</v>
      </c>
      <c r="K60" s="106">
        <v>5</v>
      </c>
      <c r="L60" s="11"/>
      <c r="N60" s="41" t="s">
        <v>401</v>
      </c>
      <c r="O60" s="46">
        <f t="shared" ref="O60:X60" si="7">B146</f>
        <v>596</v>
      </c>
      <c r="P60" s="46" t="str">
        <f t="shared" si="7"/>
        <v>1,001,000</v>
      </c>
      <c r="Q60" s="46" t="str">
        <f t="shared" si="7"/>
        <v>1,027,000</v>
      </c>
      <c r="R60" s="46">
        <f t="shared" si="7"/>
        <v>587</v>
      </c>
      <c r="S60" s="46">
        <f t="shared" si="7"/>
        <v>564</v>
      </c>
      <c r="T60" s="46">
        <f t="shared" si="7"/>
        <v>571</v>
      </c>
      <c r="U60" s="46">
        <f t="shared" si="7"/>
        <v>472</v>
      </c>
      <c r="V60" s="46">
        <f t="shared" si="7"/>
        <v>366</v>
      </c>
      <c r="W60" s="46">
        <f t="shared" si="7"/>
        <v>344</v>
      </c>
      <c r="X60" s="46">
        <f t="shared" si="7"/>
        <v>521</v>
      </c>
    </row>
    <row r="61" spans="1:24" ht="19.899999999999999" customHeight="1" x14ac:dyDescent="0.25">
      <c r="A61" s="8" t="s">
        <v>49</v>
      </c>
      <c r="B61" s="105">
        <v>0</v>
      </c>
      <c r="C61" s="105" t="s">
        <v>4402</v>
      </c>
      <c r="D61" s="105" t="s">
        <v>4403</v>
      </c>
      <c r="E61" s="105" t="s">
        <v>4404</v>
      </c>
      <c r="F61" s="105" t="s">
        <v>4392</v>
      </c>
      <c r="G61" s="105" t="s">
        <v>4405</v>
      </c>
      <c r="H61" s="105" t="s">
        <v>4406</v>
      </c>
      <c r="I61" s="105" t="s">
        <v>4407</v>
      </c>
      <c r="J61" s="105" t="s">
        <v>2452</v>
      </c>
      <c r="K61" s="105" t="s">
        <v>4408</v>
      </c>
      <c r="L61" s="9"/>
      <c r="N61" s="41" t="s">
        <v>402</v>
      </c>
      <c r="O61" s="49">
        <f t="shared" ref="O61:X61" si="8">B165/B163</f>
        <v>-4.2105263157894735</v>
      </c>
      <c r="P61" s="49" t="e">
        <f t="shared" si="8"/>
        <v>#VALUE!</v>
      </c>
      <c r="Q61" s="49" t="e">
        <f t="shared" si="8"/>
        <v>#VALUE!</v>
      </c>
      <c r="R61" s="49" t="e">
        <f t="shared" si="8"/>
        <v>#VALUE!</v>
      </c>
      <c r="S61" s="49" t="e">
        <f t="shared" si="8"/>
        <v>#VALUE!</v>
      </c>
      <c r="T61" s="49" t="e">
        <f t="shared" si="8"/>
        <v>#VALUE!</v>
      </c>
      <c r="U61" s="49" t="e">
        <f t="shared" si="8"/>
        <v>#VALUE!</v>
      </c>
      <c r="V61" s="49" t="e">
        <f t="shared" si="8"/>
        <v>#VALUE!</v>
      </c>
      <c r="W61" s="49" t="e">
        <f t="shared" si="8"/>
        <v>#VALUE!</v>
      </c>
      <c r="X61" s="49" t="e">
        <f t="shared" si="8"/>
        <v>#VALUE!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 t="str">
        <f t="shared" ref="O62:X62" si="9">B154</f>
        <v>1,207,000</v>
      </c>
      <c r="P62" s="46" t="str">
        <f t="shared" si="9"/>
        <v>1,958,000</v>
      </c>
      <c r="Q62" s="46" t="str">
        <f t="shared" si="9"/>
        <v>2,333,000</v>
      </c>
      <c r="R62" s="46" t="str">
        <f t="shared" si="9"/>
        <v>1,808,000</v>
      </c>
      <c r="S62" s="46" t="str">
        <f t="shared" si="9"/>
        <v>2,089,000</v>
      </c>
      <c r="T62" s="46" t="str">
        <f t="shared" si="9"/>
        <v>2,374,000</v>
      </c>
      <c r="U62" s="46" t="str">
        <f t="shared" si="9"/>
        <v>2,119,000</v>
      </c>
      <c r="V62" s="46" t="str">
        <f t="shared" si="9"/>
        <v>1,878,000</v>
      </c>
      <c r="W62" s="46" t="str">
        <f t="shared" si="9"/>
        <v>1,606,000</v>
      </c>
      <c r="X62" s="46" t="str">
        <f t="shared" si="9"/>
        <v>3,687,000</v>
      </c>
    </row>
    <row r="63" spans="1:24" ht="19.899999999999999" customHeight="1" x14ac:dyDescent="0.25">
      <c r="A63" s="8" t="s">
        <v>50</v>
      </c>
      <c r="B63" s="107" t="s">
        <v>4409</v>
      </c>
      <c r="C63" s="107">
        <v>791</v>
      </c>
      <c r="D63" s="107">
        <v>784</v>
      </c>
      <c r="E63" s="107">
        <v>826</v>
      </c>
      <c r="F63" s="107">
        <v>743</v>
      </c>
      <c r="G63" s="107">
        <v>696</v>
      </c>
      <c r="H63" s="107">
        <v>654</v>
      </c>
      <c r="I63" s="107">
        <v>574</v>
      </c>
      <c r="J63" s="107">
        <v>510</v>
      </c>
      <c r="K63" s="107">
        <v>546</v>
      </c>
      <c r="L63" s="14"/>
      <c r="N63" s="44" t="s">
        <v>404</v>
      </c>
      <c r="O63" s="50" t="e">
        <f>O62*(1-O61)</f>
        <v>#VALUE!</v>
      </c>
      <c r="P63" s="48" t="e">
        <f t="shared" ref="P63:X63" si="10">P62*(1-P61)</f>
        <v>#VALUE!</v>
      </c>
      <c r="Q63" s="50" t="e">
        <f t="shared" si="10"/>
        <v>#VALUE!</v>
      </c>
      <c r="R63" s="48" t="e">
        <f t="shared" si="10"/>
        <v>#VALUE!</v>
      </c>
      <c r="S63" s="50" t="e">
        <f t="shared" si="10"/>
        <v>#VALUE!</v>
      </c>
      <c r="T63" s="48" t="e">
        <f t="shared" si="10"/>
        <v>#VALUE!</v>
      </c>
      <c r="U63" s="50" t="e">
        <f t="shared" si="10"/>
        <v>#VALUE!</v>
      </c>
      <c r="V63" s="48" t="e">
        <f t="shared" si="10"/>
        <v>#VALUE!</v>
      </c>
      <c r="W63" s="50" t="e">
        <f t="shared" si="10"/>
        <v>#VALUE!</v>
      </c>
      <c r="X63" s="48" t="e">
        <f t="shared" si="10"/>
        <v>#VALUE!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 t="shared" ref="O64:W64" si="11">(O63+O60)-(O59-P59+O60)</f>
        <v>#VALUE!</v>
      </c>
      <c r="P64" s="52" t="e">
        <f t="shared" si="11"/>
        <v>#VALUE!</v>
      </c>
      <c r="Q64" s="52" t="e">
        <f t="shared" si="11"/>
        <v>#VALUE!</v>
      </c>
      <c r="R64" s="52" t="e">
        <f t="shared" si="11"/>
        <v>#VALUE!</v>
      </c>
      <c r="S64" s="52" t="e">
        <f t="shared" si="11"/>
        <v>#VALUE!</v>
      </c>
      <c r="T64" s="52" t="e">
        <f t="shared" si="11"/>
        <v>#VALUE!</v>
      </c>
      <c r="U64" s="52" t="e">
        <f t="shared" si="11"/>
        <v>#VALUE!</v>
      </c>
      <c r="V64" s="52" t="e">
        <f t="shared" si="11"/>
        <v>#VALUE!</v>
      </c>
      <c r="W64" s="52" t="e">
        <f t="shared" si="11"/>
        <v>#VALUE!</v>
      </c>
      <c r="X64" s="52" t="e">
        <f>(X63+X60)-(X59-Y60+X60)</f>
        <v>#VALUE!</v>
      </c>
    </row>
    <row r="65" spans="1:24" ht="19.899999999999999" customHeight="1" thickBot="1" x14ac:dyDescent="0.3">
      <c r="A65" s="8" t="s">
        <v>51</v>
      </c>
      <c r="B65" s="107" t="s">
        <v>4410</v>
      </c>
      <c r="C65" s="107" t="s">
        <v>4411</v>
      </c>
      <c r="D65" s="107" t="s">
        <v>4412</v>
      </c>
      <c r="E65" s="107" t="s">
        <v>4312</v>
      </c>
      <c r="F65" s="107" t="s">
        <v>4413</v>
      </c>
      <c r="G65" s="107" t="s">
        <v>4414</v>
      </c>
      <c r="H65" s="107" t="s">
        <v>824</v>
      </c>
      <c r="I65" s="107" t="s">
        <v>720</v>
      </c>
      <c r="J65" s="107" t="s">
        <v>4415</v>
      </c>
      <c r="K65" s="107" t="s">
        <v>4416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2">Q64/Q55</f>
        <v>#VALUE!</v>
      </c>
      <c r="R65" s="56" t="e">
        <f t="shared" si="12"/>
        <v>#VALUE!</v>
      </c>
      <c r="S65" s="57" t="e">
        <f t="shared" si="12"/>
        <v>#VALUE!</v>
      </c>
      <c r="T65" s="56" t="e">
        <f t="shared" si="12"/>
        <v>#VALUE!</v>
      </c>
      <c r="U65" s="57" t="e">
        <f t="shared" si="12"/>
        <v>#VALUE!</v>
      </c>
      <c r="V65" s="56" t="e">
        <f t="shared" si="12"/>
        <v>#VALUE!</v>
      </c>
      <c r="W65" s="57" t="e">
        <f t="shared" si="12"/>
        <v>#VALUE!</v>
      </c>
      <c r="X65" s="56" t="e">
        <f t="shared" si="12"/>
        <v>#VALUE!</v>
      </c>
    </row>
    <row r="66" spans="1:24" ht="19.899999999999999" customHeight="1" x14ac:dyDescent="0.25">
      <c r="A66" s="6" t="s">
        <v>52</v>
      </c>
      <c r="B66" s="106" t="s">
        <v>1657</v>
      </c>
      <c r="C66" s="106" t="s">
        <v>4417</v>
      </c>
      <c r="D66" s="106" t="s">
        <v>4418</v>
      </c>
      <c r="E66" s="106" t="s">
        <v>4419</v>
      </c>
      <c r="F66" s="106" t="s">
        <v>4420</v>
      </c>
      <c r="G66" s="106" t="s">
        <v>4421</v>
      </c>
      <c r="H66" s="106" t="s">
        <v>4422</v>
      </c>
      <c r="I66" s="106" t="s">
        <v>4423</v>
      </c>
      <c r="J66" s="106" t="s">
        <v>4424</v>
      </c>
      <c r="K66" s="106" t="s">
        <v>4425</v>
      </c>
      <c r="L66" s="10"/>
      <c r="N66" s="61" t="s">
        <v>407</v>
      </c>
      <c r="O66" s="63">
        <f t="shared" ref="O66:X66" si="13">B11</f>
        <v>48</v>
      </c>
      <c r="P66" s="63">
        <f t="shared" si="13"/>
        <v>346</v>
      </c>
      <c r="Q66" s="63">
        <f t="shared" si="13"/>
        <v>382</v>
      </c>
      <c r="R66" s="63">
        <f t="shared" si="13"/>
        <v>438</v>
      </c>
      <c r="S66" s="63">
        <f t="shared" si="13"/>
        <v>376</v>
      </c>
      <c r="T66" s="63">
        <f t="shared" si="13"/>
        <v>338</v>
      </c>
      <c r="U66" s="63">
        <f t="shared" si="13"/>
        <v>300</v>
      </c>
      <c r="V66" s="63">
        <f t="shared" si="13"/>
        <v>260</v>
      </c>
      <c r="W66" s="63">
        <f t="shared" si="13"/>
        <v>230</v>
      </c>
      <c r="X66" s="63">
        <f t="shared" si="13"/>
        <v>240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 t="shared" ref="O67:X67" si="14">B34</f>
        <v>14,597,000</v>
      </c>
      <c r="P67" s="63" t="str">
        <f t="shared" si="14"/>
        <v>28,322,000</v>
      </c>
      <c r="Q67" s="63" t="str">
        <f t="shared" si="14"/>
        <v>27,206,000</v>
      </c>
      <c r="R67" s="63" t="str">
        <f t="shared" si="14"/>
        <v>30,179,000</v>
      </c>
      <c r="S67" s="63" t="str">
        <f t="shared" si="14"/>
        <v>26,103,000</v>
      </c>
      <c r="T67" s="63" t="str">
        <f t="shared" si="14"/>
        <v>23,568,000</v>
      </c>
      <c r="U67" s="63" t="str">
        <f t="shared" si="14"/>
        <v>20,923,000</v>
      </c>
      <c r="V67" s="63" t="str">
        <f t="shared" si="14"/>
        <v>17,457,000</v>
      </c>
      <c r="W67" s="63" t="str">
        <f t="shared" si="14"/>
        <v>14,229,000</v>
      </c>
      <c r="X67" s="63" t="str">
        <f t="shared" si="14"/>
        <v>13,119,000</v>
      </c>
    </row>
    <row r="68" spans="1:24" ht="19.899999999999999" customHeight="1" x14ac:dyDescent="0.25">
      <c r="A68" s="6" t="s">
        <v>54</v>
      </c>
      <c r="B68" s="106">
        <v>46</v>
      </c>
      <c r="C68" s="106">
        <v>46</v>
      </c>
      <c r="D68" s="106">
        <v>153</v>
      </c>
      <c r="E68" s="106">
        <v>97</v>
      </c>
      <c r="F68" s="106">
        <v>46</v>
      </c>
      <c r="G68" s="106">
        <v>139</v>
      </c>
      <c r="H68" s="106">
        <v>75</v>
      </c>
      <c r="I68" s="106">
        <v>18</v>
      </c>
      <c r="J68" s="106">
        <v>0</v>
      </c>
      <c r="K68" s="106">
        <v>6</v>
      </c>
      <c r="L68" s="10"/>
      <c r="N68" s="61" t="s">
        <v>409</v>
      </c>
      <c r="O68" s="76" t="e">
        <f>O66/O67</f>
        <v>#VALUE!</v>
      </c>
      <c r="P68" s="76" t="e">
        <f t="shared" ref="P68:X68" si="15">P66/P67</f>
        <v>#VALUE!</v>
      </c>
      <c r="Q68" s="76" t="e">
        <f t="shared" si="15"/>
        <v>#VALUE!</v>
      </c>
      <c r="R68" s="76" t="e">
        <f t="shared" si="15"/>
        <v>#VALUE!</v>
      </c>
      <c r="S68" s="76" t="e">
        <f t="shared" si="15"/>
        <v>#VALUE!</v>
      </c>
      <c r="T68" s="76" t="e">
        <f t="shared" si="15"/>
        <v>#VALUE!</v>
      </c>
      <c r="U68" s="76" t="e">
        <f t="shared" si="15"/>
        <v>#VALUE!</v>
      </c>
      <c r="V68" s="76" t="e">
        <f t="shared" si="15"/>
        <v>#VALUE!</v>
      </c>
      <c r="W68" s="76" t="e">
        <f t="shared" si="15"/>
        <v>#VALUE!</v>
      </c>
      <c r="X68" s="76" t="e">
        <f t="shared" si="15"/>
        <v>#VALUE!</v>
      </c>
    </row>
    <row r="69" spans="1:24" ht="19.899999999999999" customHeight="1" x14ac:dyDescent="0.25">
      <c r="A69" s="8" t="s">
        <v>55</v>
      </c>
      <c r="B69" s="105" t="s">
        <v>4426</v>
      </c>
      <c r="C69" s="105" t="s">
        <v>4427</v>
      </c>
      <c r="D69" s="105" t="s">
        <v>4428</v>
      </c>
      <c r="E69" s="105" t="s">
        <v>4429</v>
      </c>
      <c r="F69" s="105" t="s">
        <v>4430</v>
      </c>
      <c r="G69" s="105" t="s">
        <v>4431</v>
      </c>
      <c r="H69" s="105" t="s">
        <v>4432</v>
      </c>
      <c r="I69" s="105" t="s">
        <v>2537</v>
      </c>
      <c r="J69" s="105" t="s">
        <v>4433</v>
      </c>
      <c r="K69" s="105" t="s">
        <v>4434</v>
      </c>
      <c r="L69" s="9"/>
      <c r="N69" s="77" t="s">
        <v>415</v>
      </c>
      <c r="O69" s="79">
        <f t="shared" ref="O69:X69" si="16">B215</f>
        <v>0</v>
      </c>
      <c r="P69" s="79">
        <f t="shared" si="16"/>
        <v>0</v>
      </c>
      <c r="Q69" s="79">
        <f t="shared" si="16"/>
        <v>0</v>
      </c>
      <c r="R69" s="79">
        <f t="shared" si="16"/>
        <v>0</v>
      </c>
      <c r="S69" s="79">
        <f t="shared" si="16"/>
        <v>0</v>
      </c>
      <c r="T69" s="79">
        <f t="shared" si="16"/>
        <v>0</v>
      </c>
      <c r="U69" s="79">
        <f t="shared" si="16"/>
        <v>0</v>
      </c>
      <c r="V69" s="79">
        <f t="shared" si="16"/>
        <v>0</v>
      </c>
      <c r="W69" s="79">
        <f t="shared" si="16"/>
        <v>0</v>
      </c>
      <c r="X69" s="79">
        <f t="shared" si="16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>
        <f>O69/O66</f>
        <v>0</v>
      </c>
      <c r="P70" s="80">
        <f t="shared" ref="P70:X70" si="17">P69/P66</f>
        <v>0</v>
      </c>
      <c r="Q70" s="80">
        <f t="shared" si="17"/>
        <v>0</v>
      </c>
      <c r="R70" s="80">
        <f t="shared" si="17"/>
        <v>0</v>
      </c>
      <c r="S70" s="80">
        <f t="shared" si="17"/>
        <v>0</v>
      </c>
      <c r="T70" s="80">
        <f>T69/T66</f>
        <v>0</v>
      </c>
      <c r="U70" s="80">
        <f t="shared" si="17"/>
        <v>0</v>
      </c>
      <c r="V70" s="80">
        <f t="shared" si="17"/>
        <v>0</v>
      </c>
      <c r="W70" s="80">
        <f t="shared" si="17"/>
        <v>0</v>
      </c>
      <c r="X70" s="80">
        <f t="shared" si="17"/>
        <v>0</v>
      </c>
    </row>
    <row r="71" spans="1:24" ht="19.899999999999999" customHeight="1" x14ac:dyDescent="0.25">
      <c r="A71" s="8" t="s">
        <v>56</v>
      </c>
      <c r="B71" s="107" t="s">
        <v>4435</v>
      </c>
      <c r="C71" s="107" t="s">
        <v>725</v>
      </c>
      <c r="D71" s="107" t="s">
        <v>4436</v>
      </c>
      <c r="E71" s="107" t="s">
        <v>4437</v>
      </c>
      <c r="F71" s="107" t="s">
        <v>4438</v>
      </c>
      <c r="G71" s="107" t="s">
        <v>4439</v>
      </c>
      <c r="H71" s="107" t="s">
        <v>4440</v>
      </c>
      <c r="I71" s="107" t="s">
        <v>4441</v>
      </c>
      <c r="J71" s="107" t="s">
        <v>4442</v>
      </c>
      <c r="K71" s="107" t="s">
        <v>4443</v>
      </c>
      <c r="L71" s="14"/>
    </row>
    <row r="72" spans="1:24" ht="19.899999999999999" customHeight="1" x14ac:dyDescent="0.25">
      <c r="A72" s="6" t="s">
        <v>57</v>
      </c>
      <c r="B72" s="104" t="s">
        <v>4333</v>
      </c>
      <c r="C72" s="104" t="s">
        <v>4334</v>
      </c>
      <c r="D72" s="104" t="s">
        <v>4335</v>
      </c>
      <c r="E72" s="104" t="s">
        <v>4336</v>
      </c>
      <c r="F72" s="104" t="s">
        <v>4337</v>
      </c>
      <c r="G72" s="104" t="s">
        <v>4338</v>
      </c>
      <c r="H72" s="104" t="s">
        <v>4339</v>
      </c>
      <c r="I72" s="104" t="s">
        <v>4340</v>
      </c>
      <c r="J72" s="104" t="s">
        <v>4341</v>
      </c>
      <c r="K72" s="104" t="s">
        <v>4342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 t="s">
        <v>4444</v>
      </c>
      <c r="C75" s="107" t="s">
        <v>4445</v>
      </c>
      <c r="D75" s="107" t="s">
        <v>4446</v>
      </c>
      <c r="E75" s="107" t="s">
        <v>4447</v>
      </c>
      <c r="F75" s="107" t="s">
        <v>4448</v>
      </c>
      <c r="G75" s="107" t="s">
        <v>4449</v>
      </c>
      <c r="H75" s="107">
        <v>843</v>
      </c>
      <c r="I75" s="107">
        <v>-845</v>
      </c>
      <c r="J75" s="107" t="s">
        <v>4450</v>
      </c>
      <c r="K75" s="107">
        <v>-859</v>
      </c>
      <c r="L75" s="14"/>
    </row>
    <row r="76" spans="1:24" ht="19.899999999999999" customHeight="1" x14ac:dyDescent="0.25">
      <c r="A76" s="6" t="s">
        <v>60</v>
      </c>
      <c r="B76" s="104">
        <v>-493</v>
      </c>
      <c r="C76" s="104" t="s">
        <v>4451</v>
      </c>
      <c r="D76" s="104" t="s">
        <v>4452</v>
      </c>
      <c r="E76" s="104" t="s">
        <v>4453</v>
      </c>
      <c r="F76" s="104" t="s">
        <v>4454</v>
      </c>
      <c r="G76" s="104" t="s">
        <v>4455</v>
      </c>
      <c r="H76" s="104" t="s">
        <v>4456</v>
      </c>
      <c r="I76" s="104" t="s">
        <v>4457</v>
      </c>
      <c r="J76" s="104" t="s">
        <v>4458</v>
      </c>
      <c r="K76" s="104" t="s">
        <v>4459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135.113</v>
      </c>
      <c r="C80" s="105">
        <v>135.113</v>
      </c>
      <c r="D80" s="105">
        <v>135.113</v>
      </c>
      <c r="E80" s="105">
        <v>135.113</v>
      </c>
      <c r="F80" s="105">
        <v>109.07899999999999</v>
      </c>
      <c r="G80" s="105">
        <v>108.886</v>
      </c>
      <c r="H80" s="105">
        <v>107.33499999999999</v>
      </c>
      <c r="I80" s="105">
        <v>105.143</v>
      </c>
      <c r="J80" s="105">
        <v>105.014</v>
      </c>
      <c r="K80" s="105">
        <v>103.67700000000001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150</v>
      </c>
      <c r="C82" s="105">
        <v>150</v>
      </c>
      <c r="D82" s="105">
        <v>150</v>
      </c>
      <c r="E82" s="105">
        <v>150</v>
      </c>
      <c r="F82" s="105">
        <v>150</v>
      </c>
      <c r="G82" s="105">
        <v>150</v>
      </c>
      <c r="H82" s="105">
        <v>150</v>
      </c>
      <c r="I82" s="105">
        <v>150</v>
      </c>
      <c r="J82" s="105">
        <v>150</v>
      </c>
      <c r="K82" s="105">
        <v>150</v>
      </c>
      <c r="L82" s="9"/>
    </row>
    <row r="83" spans="1:12" ht="19.899999999999999" customHeight="1" x14ac:dyDescent="0.25">
      <c r="A83" s="6" t="s">
        <v>65</v>
      </c>
      <c r="B83" s="106">
        <v>100</v>
      </c>
      <c r="C83" s="106">
        <v>100</v>
      </c>
      <c r="D83" s="106">
        <v>100</v>
      </c>
      <c r="E83" s="106">
        <v>100</v>
      </c>
      <c r="F83" s="106">
        <v>100</v>
      </c>
      <c r="G83" s="106">
        <v>100</v>
      </c>
      <c r="H83" s="106">
        <v>100</v>
      </c>
      <c r="I83" s="106">
        <v>100</v>
      </c>
      <c r="J83" s="106">
        <v>100</v>
      </c>
      <c r="K83" s="106">
        <v>100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112.277</v>
      </c>
      <c r="C86" s="105">
        <v>115.372</v>
      </c>
      <c r="D86" s="105">
        <v>115.158</v>
      </c>
      <c r="E86" s="105">
        <v>115.471</v>
      </c>
      <c r="F86" s="105">
        <v>114.38800000000001</v>
      </c>
      <c r="G86" s="105">
        <v>111.655</v>
      </c>
      <c r="H86" s="105">
        <v>110.255</v>
      </c>
      <c r="I86" s="105">
        <v>106.209</v>
      </c>
      <c r="J86" s="105">
        <v>105.986</v>
      </c>
      <c r="K86" s="105">
        <v>103.81100000000001</v>
      </c>
      <c r="L86" s="9"/>
    </row>
    <row r="87" spans="1:12" ht="19.899999999999999" customHeight="1" x14ac:dyDescent="0.25">
      <c r="A87" s="6" t="s">
        <v>69</v>
      </c>
      <c r="B87" s="106">
        <v>112.277</v>
      </c>
      <c r="C87" s="106">
        <v>115.372</v>
      </c>
      <c r="D87" s="106">
        <v>115.158</v>
      </c>
      <c r="E87" s="106">
        <v>115.471</v>
      </c>
      <c r="F87" s="106">
        <v>114.38800000000001</v>
      </c>
      <c r="G87" s="106">
        <v>112.98</v>
      </c>
      <c r="H87" s="106">
        <v>112.274</v>
      </c>
      <c r="I87" s="106">
        <v>108.739</v>
      </c>
      <c r="J87" s="106">
        <v>108.98399999999999</v>
      </c>
      <c r="K87" s="106">
        <v>105.922</v>
      </c>
      <c r="L87" s="10"/>
    </row>
    <row r="88" spans="1:12" ht="19.899999999999999" customHeight="1" x14ac:dyDescent="0.25">
      <c r="A88" s="8" t="s">
        <v>70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9"/>
    </row>
    <row r="89" spans="1:12" ht="19.899999999999999" customHeight="1" x14ac:dyDescent="0.25">
      <c r="A89" s="6" t="s">
        <v>71</v>
      </c>
      <c r="B89" s="106">
        <v>0</v>
      </c>
      <c r="C89" s="106">
        <v>0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25.105</v>
      </c>
      <c r="F90" s="105">
        <v>26.033999999999999</v>
      </c>
      <c r="G90" s="105">
        <v>26.186</v>
      </c>
      <c r="H90" s="105">
        <v>26.417999999999999</v>
      </c>
      <c r="I90" s="105">
        <v>34.845999999999997</v>
      </c>
      <c r="J90" s="105">
        <v>34.845999999999997</v>
      </c>
      <c r="K90" s="105">
        <v>34.845999999999997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625</v>
      </c>
      <c r="F91" s="106">
        <v>674</v>
      </c>
      <c r="G91" s="106">
        <v>700</v>
      </c>
      <c r="H91" s="106">
        <v>747</v>
      </c>
      <c r="I91" s="106">
        <v>799</v>
      </c>
      <c r="J91" s="106">
        <v>868</v>
      </c>
      <c r="K91" s="106">
        <v>935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5">
        <v>0</v>
      </c>
      <c r="E94" s="105">
        <v>5</v>
      </c>
      <c r="F94" s="105">
        <v>-2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9"/>
    </row>
    <row r="95" spans="1:12" ht="19.899999999999999" customHeight="1" x14ac:dyDescent="0.25">
      <c r="A95" s="6" t="s">
        <v>77</v>
      </c>
      <c r="B95" s="106" t="s">
        <v>4460</v>
      </c>
      <c r="C95" s="106">
        <v>-641</v>
      </c>
      <c r="D95" s="106">
        <v>302</v>
      </c>
      <c r="E95" s="106" t="s">
        <v>2531</v>
      </c>
      <c r="F95" s="106" t="s">
        <v>4461</v>
      </c>
      <c r="G95" s="106" t="s">
        <v>4462</v>
      </c>
      <c r="H95" s="106">
        <v>470</v>
      </c>
      <c r="I95" s="106">
        <v>-474</v>
      </c>
      <c r="J95" s="106" t="s">
        <v>4463</v>
      </c>
      <c r="K95" s="106" t="s">
        <v>4464</v>
      </c>
      <c r="L95" s="10"/>
    </row>
    <row r="96" spans="1:12" ht="19.899999999999999" customHeight="1" x14ac:dyDescent="0.25">
      <c r="A96" s="8" t="s">
        <v>78</v>
      </c>
      <c r="B96" s="105">
        <v>54</v>
      </c>
      <c r="C96" s="105">
        <v>38</v>
      </c>
      <c r="D96" s="105">
        <v>35</v>
      </c>
      <c r="E96" s="105">
        <v>36</v>
      </c>
      <c r="F96" s="105">
        <v>39</v>
      </c>
      <c r="G96" s="105">
        <v>84</v>
      </c>
      <c r="H96" s="105">
        <v>86</v>
      </c>
      <c r="I96" s="105">
        <v>78</v>
      </c>
      <c r="J96" s="105">
        <v>28</v>
      </c>
      <c r="K96" s="105">
        <v>18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22</v>
      </c>
      <c r="D97" s="106">
        <v>25</v>
      </c>
      <c r="E97" s="106">
        <v>39</v>
      </c>
      <c r="F97" s="106">
        <v>43</v>
      </c>
      <c r="G97" s="106">
        <v>44</v>
      </c>
      <c r="H97" s="106">
        <v>18</v>
      </c>
      <c r="I97" s="106">
        <v>17</v>
      </c>
      <c r="J97" s="106">
        <v>14</v>
      </c>
      <c r="K97" s="106">
        <v>13</v>
      </c>
      <c r="L97" s="11"/>
    </row>
    <row r="98" spans="1:12" ht="19.899999999999999" customHeight="1" x14ac:dyDescent="0.25">
      <c r="A98" s="8" t="s">
        <v>80</v>
      </c>
      <c r="B98" s="105" t="s">
        <v>4465</v>
      </c>
      <c r="C98" s="105">
        <v>17</v>
      </c>
      <c r="D98" s="105">
        <v>2</v>
      </c>
      <c r="E98" s="105">
        <v>168</v>
      </c>
      <c r="F98" s="105">
        <v>245</v>
      </c>
      <c r="G98" s="105">
        <v>4</v>
      </c>
      <c r="H98" s="105">
        <v>5</v>
      </c>
      <c r="I98" s="105">
        <v>10</v>
      </c>
      <c r="J98" s="105">
        <v>30</v>
      </c>
      <c r="K98" s="105">
        <v>35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540</v>
      </c>
      <c r="C100" s="105">
        <v>576</v>
      </c>
      <c r="D100" s="105">
        <v>576</v>
      </c>
      <c r="E100" s="105">
        <v>600</v>
      </c>
      <c r="F100" s="105">
        <v>542</v>
      </c>
      <c r="G100" s="105">
        <v>487</v>
      </c>
      <c r="H100" s="105">
        <v>396</v>
      </c>
      <c r="I100" s="105">
        <v>357</v>
      </c>
      <c r="J100" s="105">
        <v>323</v>
      </c>
      <c r="K100" s="105">
        <v>304</v>
      </c>
      <c r="L100" s="9"/>
    </row>
    <row r="101" spans="1:12" ht="19.899999999999999" customHeight="1" x14ac:dyDescent="0.25">
      <c r="A101" s="6" t="s">
        <v>83</v>
      </c>
      <c r="B101" s="106">
        <v>103</v>
      </c>
      <c r="C101" s="106">
        <v>215</v>
      </c>
      <c r="D101" s="106">
        <v>208</v>
      </c>
      <c r="E101" s="106">
        <v>226</v>
      </c>
      <c r="F101" s="106">
        <v>198</v>
      </c>
      <c r="G101" s="106">
        <v>176</v>
      </c>
      <c r="H101" s="106">
        <v>136</v>
      </c>
      <c r="I101" s="106">
        <v>116</v>
      </c>
      <c r="J101" s="106">
        <v>97</v>
      </c>
      <c r="K101" s="106">
        <v>145</v>
      </c>
      <c r="L101" s="11"/>
    </row>
    <row r="102" spans="1:12" ht="19.899999999999999" customHeight="1" x14ac:dyDescent="0.25">
      <c r="A102" s="8" t="s">
        <v>84</v>
      </c>
      <c r="B102" s="105">
        <v>0</v>
      </c>
      <c r="C102" s="105" t="s">
        <v>4402</v>
      </c>
      <c r="D102" s="105" t="s">
        <v>4403</v>
      </c>
      <c r="E102" s="105" t="s">
        <v>4404</v>
      </c>
      <c r="F102" s="105" t="s">
        <v>4392</v>
      </c>
      <c r="G102" s="105" t="s">
        <v>4405</v>
      </c>
      <c r="H102" s="105" t="s">
        <v>4406</v>
      </c>
      <c r="I102" s="105" t="s">
        <v>4407</v>
      </c>
      <c r="J102" s="105" t="s">
        <v>792</v>
      </c>
      <c r="K102" s="105" t="s">
        <v>2509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3</v>
      </c>
      <c r="F103" s="106">
        <v>4</v>
      </c>
      <c r="G103" s="106">
        <v>4</v>
      </c>
      <c r="H103" s="106">
        <v>5</v>
      </c>
      <c r="I103" s="106">
        <v>5</v>
      </c>
      <c r="J103" s="106" t="s">
        <v>4466</v>
      </c>
      <c r="K103" s="106" t="s">
        <v>2495</v>
      </c>
      <c r="L103" s="10"/>
    </row>
    <row r="104" spans="1:12" ht="19.899999999999999" customHeight="1" x14ac:dyDescent="0.25">
      <c r="A104" s="8" t="s">
        <v>86</v>
      </c>
      <c r="B104" s="105" t="s">
        <v>4426</v>
      </c>
      <c r="C104" s="105" t="s">
        <v>4427</v>
      </c>
      <c r="D104" s="105" t="s">
        <v>4428</v>
      </c>
      <c r="E104" s="105" t="s">
        <v>4429</v>
      </c>
      <c r="F104" s="105" t="s">
        <v>4430</v>
      </c>
      <c r="G104" s="105" t="s">
        <v>4431</v>
      </c>
      <c r="H104" s="105" t="s">
        <v>4432</v>
      </c>
      <c r="I104" s="105" t="s">
        <v>2537</v>
      </c>
      <c r="J104" s="105">
        <v>300</v>
      </c>
      <c r="K104" s="105">
        <v>489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 t="s">
        <v>4467</v>
      </c>
      <c r="C107" s="106" t="s">
        <v>4468</v>
      </c>
      <c r="D107" s="106" t="s">
        <v>4469</v>
      </c>
      <c r="E107" s="106" t="s">
        <v>4470</v>
      </c>
      <c r="F107" s="106" t="s">
        <v>4471</v>
      </c>
      <c r="G107" s="106" t="s">
        <v>4472</v>
      </c>
      <c r="H107" s="106" t="s">
        <v>1928</v>
      </c>
      <c r="I107" s="106" t="s">
        <v>4473</v>
      </c>
      <c r="J107" s="106" t="s">
        <v>4474</v>
      </c>
      <c r="K107" s="106" t="s">
        <v>4475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 t="s">
        <v>585</v>
      </c>
      <c r="C110" s="105">
        <v>791</v>
      </c>
      <c r="D110" s="105">
        <v>784</v>
      </c>
      <c r="E110" s="105">
        <v>826</v>
      </c>
      <c r="F110" s="105">
        <v>743</v>
      </c>
      <c r="G110" s="105">
        <v>696</v>
      </c>
      <c r="H110" s="105">
        <v>654</v>
      </c>
      <c r="I110" s="105">
        <v>574</v>
      </c>
      <c r="J110" s="105">
        <v>510</v>
      </c>
      <c r="K110" s="105">
        <v>546</v>
      </c>
      <c r="L110" s="9"/>
    </row>
    <row r="111" spans="1:12" ht="19.899999999999999" customHeight="1" x14ac:dyDescent="0.25">
      <c r="A111" s="6" t="s">
        <v>93</v>
      </c>
      <c r="B111" s="106">
        <v>360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-623</v>
      </c>
      <c r="D112" s="105">
        <v>-642</v>
      </c>
      <c r="E112" s="105">
        <v>-625</v>
      </c>
      <c r="F112" s="105">
        <v>674</v>
      </c>
      <c r="G112" s="105">
        <v>700</v>
      </c>
      <c r="H112" s="105">
        <v>747</v>
      </c>
      <c r="I112" s="105">
        <v>737</v>
      </c>
      <c r="J112" s="105">
        <v>761</v>
      </c>
      <c r="K112" s="105">
        <v>787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1"/>
      <c r="K115" s="101"/>
      <c r="L115" s="4"/>
    </row>
    <row r="116" spans="1:13" ht="19.899999999999999" customHeight="1" x14ac:dyDescent="0.25">
      <c r="A116" s="8" t="s">
        <v>98</v>
      </c>
      <c r="B116" s="105">
        <v>835</v>
      </c>
      <c r="C116" s="105" t="s">
        <v>4476</v>
      </c>
      <c r="D116" s="105" t="s">
        <v>4477</v>
      </c>
      <c r="E116" s="105" t="s">
        <v>4478</v>
      </c>
      <c r="F116" s="105" t="s">
        <v>4479</v>
      </c>
      <c r="G116" s="105" t="s">
        <v>4480</v>
      </c>
      <c r="H116" s="105" t="s">
        <v>4481</v>
      </c>
      <c r="I116" s="105" t="s">
        <v>4482</v>
      </c>
      <c r="J116" s="105" t="s">
        <v>4483</v>
      </c>
      <c r="K116" s="105" t="s">
        <v>4484</v>
      </c>
      <c r="L116" s="9"/>
    </row>
    <row r="117" spans="1:13" ht="19.899999999999999" customHeight="1" x14ac:dyDescent="0.25">
      <c r="A117" s="6" t="s">
        <v>99</v>
      </c>
      <c r="B117" s="106" t="s">
        <v>2015</v>
      </c>
      <c r="C117" s="106" t="s">
        <v>4485</v>
      </c>
      <c r="D117" s="106" t="s">
        <v>4486</v>
      </c>
      <c r="E117" s="106" t="s">
        <v>4487</v>
      </c>
      <c r="F117" s="106" t="s">
        <v>4488</v>
      </c>
      <c r="G117" s="106" t="s">
        <v>2187</v>
      </c>
      <c r="H117" s="106" t="s">
        <v>4392</v>
      </c>
      <c r="I117" s="106" t="s">
        <v>4489</v>
      </c>
      <c r="J117" s="106" t="s">
        <v>4490</v>
      </c>
      <c r="K117" s="106" t="s">
        <v>2526</v>
      </c>
      <c r="L117" s="10"/>
    </row>
    <row r="118" spans="1:13" ht="19.899999999999999" customHeight="1" x14ac:dyDescent="0.25">
      <c r="A118" s="8" t="s">
        <v>100</v>
      </c>
      <c r="B118" s="105">
        <v>70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157</v>
      </c>
      <c r="C119" s="106" t="s">
        <v>4491</v>
      </c>
      <c r="D119" s="106" t="s">
        <v>2640</v>
      </c>
      <c r="E119" s="106" t="s">
        <v>4492</v>
      </c>
      <c r="F119" s="106" t="s">
        <v>4493</v>
      </c>
      <c r="G119" s="106" t="s">
        <v>435</v>
      </c>
      <c r="H119" s="106" t="s">
        <v>4494</v>
      </c>
      <c r="I119" s="106" t="s">
        <v>4495</v>
      </c>
      <c r="J119" s="106" t="s">
        <v>4496</v>
      </c>
      <c r="K119" s="106" t="s">
        <v>652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452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 t="s">
        <v>1956</v>
      </c>
      <c r="C121" s="106" t="s">
        <v>4497</v>
      </c>
      <c r="D121" s="106" t="s">
        <v>4498</v>
      </c>
      <c r="E121" s="106">
        <v>818</v>
      </c>
      <c r="F121" s="106">
        <v>638</v>
      </c>
      <c r="G121" s="106">
        <v>0</v>
      </c>
      <c r="H121" s="106">
        <v>478</v>
      </c>
      <c r="I121" s="106">
        <v>446</v>
      </c>
      <c r="J121" s="106">
        <v>199</v>
      </c>
      <c r="K121" s="106">
        <v>221</v>
      </c>
      <c r="L121" s="10"/>
    </row>
    <row r="122" spans="1:13" ht="19.899999999999999" customHeight="1" x14ac:dyDescent="0.25">
      <c r="A122" s="8" t="s">
        <v>104</v>
      </c>
      <c r="B122" s="105">
        <v>3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1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339</v>
      </c>
      <c r="C131" s="97" t="s">
        <v>339</v>
      </c>
      <c r="D131" s="97" t="s">
        <v>339</v>
      </c>
      <c r="E131" s="97" t="s">
        <v>339</v>
      </c>
      <c r="F131" s="97" t="s">
        <v>339</v>
      </c>
      <c r="G131" s="97" t="s">
        <v>339</v>
      </c>
      <c r="H131" s="97" t="s">
        <v>339</v>
      </c>
      <c r="I131" s="97" t="s">
        <v>339</v>
      </c>
      <c r="J131" s="97" t="s">
        <v>339</v>
      </c>
      <c r="K131" s="97" t="s">
        <v>339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4499</v>
      </c>
      <c r="C134" s="104" t="s">
        <v>4500</v>
      </c>
      <c r="D134" s="104" t="s">
        <v>4501</v>
      </c>
      <c r="E134" s="104" t="s">
        <v>4502</v>
      </c>
      <c r="F134" s="104" t="s">
        <v>4503</v>
      </c>
      <c r="G134" s="104" t="s">
        <v>4504</v>
      </c>
      <c r="H134" s="104" t="s">
        <v>4505</v>
      </c>
      <c r="I134" s="104" t="s">
        <v>4506</v>
      </c>
      <c r="J134" s="104" t="s">
        <v>4507</v>
      </c>
      <c r="K134" s="104" t="s">
        <v>4508</v>
      </c>
      <c r="L134" s="7"/>
    </row>
    <row r="135" spans="1:12" ht="19.899999999999999" customHeight="1" x14ac:dyDescent="0.25">
      <c r="A135" s="8" t="s">
        <v>110</v>
      </c>
      <c r="B135" s="107">
        <v>1</v>
      </c>
      <c r="C135" s="107">
        <v>-5</v>
      </c>
      <c r="D135" s="107">
        <v>7</v>
      </c>
      <c r="E135" s="107">
        <v>3</v>
      </c>
      <c r="F135" s="107">
        <v>3</v>
      </c>
      <c r="G135" s="107">
        <v>9</v>
      </c>
      <c r="H135" s="107">
        <v>19</v>
      </c>
      <c r="I135" s="107">
        <v>25</v>
      </c>
      <c r="J135" s="107">
        <v>-13</v>
      </c>
      <c r="K135" s="107">
        <v>0</v>
      </c>
      <c r="L135" s="13"/>
    </row>
    <row r="136" spans="1:12" ht="19.899999999999999" customHeight="1" x14ac:dyDescent="0.25">
      <c r="A136" s="6" t="s">
        <v>111</v>
      </c>
      <c r="B136" s="104" t="s">
        <v>4509</v>
      </c>
      <c r="C136" s="104" t="s">
        <v>4510</v>
      </c>
      <c r="D136" s="104" t="s">
        <v>4511</v>
      </c>
      <c r="E136" s="104" t="s">
        <v>4512</v>
      </c>
      <c r="F136" s="104" t="s">
        <v>4513</v>
      </c>
      <c r="G136" s="104" t="s">
        <v>4514</v>
      </c>
      <c r="H136" s="104" t="s">
        <v>4515</v>
      </c>
      <c r="I136" s="104">
        <v>888.5</v>
      </c>
      <c r="J136" s="104" t="s">
        <v>4516</v>
      </c>
      <c r="K136" s="104" t="s">
        <v>4517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4518</v>
      </c>
      <c r="C138" s="106" t="s">
        <v>4519</v>
      </c>
      <c r="D138" s="106" t="s">
        <v>4520</v>
      </c>
      <c r="E138" s="106" t="s">
        <v>4521</v>
      </c>
      <c r="F138" s="106" t="s">
        <v>2355</v>
      </c>
      <c r="G138" s="106" t="s">
        <v>4522</v>
      </c>
      <c r="H138" s="106" t="s">
        <v>4523</v>
      </c>
      <c r="I138" s="106" t="s">
        <v>4524</v>
      </c>
      <c r="J138" s="106" t="s">
        <v>2583</v>
      </c>
      <c r="K138" s="106" t="s">
        <v>4525</v>
      </c>
      <c r="L138" s="10"/>
    </row>
    <row r="139" spans="1:12" ht="19.899999999999999" customHeight="1" x14ac:dyDescent="0.25">
      <c r="A139" s="8" t="s">
        <v>113</v>
      </c>
      <c r="B139" s="107" t="s">
        <v>4518</v>
      </c>
      <c r="C139" s="107" t="s">
        <v>4519</v>
      </c>
      <c r="D139" s="107" t="s">
        <v>4520</v>
      </c>
      <c r="E139" s="107" t="s">
        <v>4521</v>
      </c>
      <c r="F139" s="107" t="s">
        <v>2355</v>
      </c>
      <c r="G139" s="107" t="s">
        <v>4522</v>
      </c>
      <c r="H139" s="107" t="s">
        <v>4523</v>
      </c>
      <c r="I139" s="107" t="s">
        <v>4524</v>
      </c>
      <c r="J139" s="107" t="s">
        <v>2583</v>
      </c>
      <c r="K139" s="107" t="s">
        <v>4525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67</v>
      </c>
      <c r="C141" s="105">
        <v>23</v>
      </c>
      <c r="D141" s="105">
        <v>8</v>
      </c>
      <c r="E141" s="105">
        <v>8</v>
      </c>
      <c r="F141" s="105">
        <v>10</v>
      </c>
      <c r="G141" s="105">
        <v>15</v>
      </c>
      <c r="H141" s="105">
        <v>9</v>
      </c>
      <c r="I141" s="105">
        <v>5</v>
      </c>
      <c r="J141" s="105">
        <v>4</v>
      </c>
      <c r="K141" s="105">
        <v>3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>
        <v>136</v>
      </c>
      <c r="C143" s="105">
        <v>133</v>
      </c>
      <c r="D143" s="105">
        <v>75</v>
      </c>
      <c r="E143" s="105">
        <v>85</v>
      </c>
      <c r="F143" s="105">
        <v>68</v>
      </c>
      <c r="G143" s="105">
        <v>71</v>
      </c>
      <c r="H143" s="105">
        <v>48</v>
      </c>
      <c r="I143" s="105">
        <v>43</v>
      </c>
      <c r="J143" s="105">
        <v>25</v>
      </c>
      <c r="K143" s="105">
        <v>27</v>
      </c>
      <c r="L143" s="9"/>
    </row>
    <row r="144" spans="1:12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1"/>
    </row>
    <row r="145" spans="1:12" ht="19.899999999999999" customHeight="1" x14ac:dyDescent="0.25">
      <c r="A145" s="8" t="s">
        <v>118</v>
      </c>
      <c r="B145" s="105">
        <v>14</v>
      </c>
      <c r="C145" s="105">
        <v>0</v>
      </c>
      <c r="D145" s="105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9"/>
    </row>
    <row r="146" spans="1:12" ht="19.899999999999999" customHeight="1" x14ac:dyDescent="0.25">
      <c r="A146" s="6" t="s">
        <v>119</v>
      </c>
      <c r="B146" s="106">
        <v>596</v>
      </c>
      <c r="C146" s="106" t="s">
        <v>4526</v>
      </c>
      <c r="D146" s="106" t="s">
        <v>2505</v>
      </c>
      <c r="E146" s="106">
        <v>587</v>
      </c>
      <c r="F146" s="106">
        <v>564</v>
      </c>
      <c r="G146" s="106">
        <v>571</v>
      </c>
      <c r="H146" s="106">
        <v>472</v>
      </c>
      <c r="I146" s="106">
        <v>366</v>
      </c>
      <c r="J146" s="106">
        <v>344</v>
      </c>
      <c r="K146" s="106">
        <v>521</v>
      </c>
      <c r="L146" s="10"/>
    </row>
    <row r="147" spans="1:12" ht="19.899999999999999" customHeight="1" x14ac:dyDescent="0.25">
      <c r="A147" s="8" t="s">
        <v>120</v>
      </c>
      <c r="B147" s="105">
        <v>30</v>
      </c>
      <c r="C147" s="105">
        <v>21</v>
      </c>
      <c r="D147" s="105">
        <v>22</v>
      </c>
      <c r="E147" s="105">
        <v>19</v>
      </c>
      <c r="F147" s="105">
        <v>17</v>
      </c>
      <c r="G147" s="105">
        <v>16</v>
      </c>
      <c r="H147" s="105">
        <v>14</v>
      </c>
      <c r="I147" s="105">
        <v>13</v>
      </c>
      <c r="J147" s="105">
        <v>12</v>
      </c>
      <c r="K147" s="105">
        <v>14</v>
      </c>
      <c r="L147" s="9"/>
    </row>
    <row r="148" spans="1:12" ht="19.899999999999999" customHeight="1" x14ac:dyDescent="0.25">
      <c r="A148" s="6" t="s">
        <v>121</v>
      </c>
      <c r="B148" s="106">
        <v>34.069000000000003</v>
      </c>
      <c r="C148" s="106">
        <v>33.786999999999999</v>
      </c>
      <c r="D148" s="106">
        <v>41.119</v>
      </c>
      <c r="E148" s="106">
        <v>30.95</v>
      </c>
      <c r="F148" s="106">
        <v>41</v>
      </c>
      <c r="G148" s="106">
        <v>39</v>
      </c>
      <c r="H148" s="106">
        <v>40</v>
      </c>
      <c r="I148" s="106">
        <v>34</v>
      </c>
      <c r="J148" s="106">
        <v>22</v>
      </c>
      <c r="K148" s="106">
        <v>26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>
        <v>877.06899999999996</v>
      </c>
      <c r="C152" s="104" t="s">
        <v>4527</v>
      </c>
      <c r="D152" s="104" t="s">
        <v>4528</v>
      </c>
      <c r="E152" s="104">
        <v>729.95</v>
      </c>
      <c r="F152" s="104">
        <v>700</v>
      </c>
      <c r="G152" s="104">
        <v>712</v>
      </c>
      <c r="H152" s="104">
        <v>583</v>
      </c>
      <c r="I152" s="104">
        <v>461</v>
      </c>
      <c r="J152" s="104">
        <v>407</v>
      </c>
      <c r="K152" s="104">
        <v>591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 t="s">
        <v>4529</v>
      </c>
      <c r="C154" s="104" t="s">
        <v>4530</v>
      </c>
      <c r="D154" s="104" t="s">
        <v>4531</v>
      </c>
      <c r="E154" s="104" t="s">
        <v>4532</v>
      </c>
      <c r="F154" s="104" t="s">
        <v>4533</v>
      </c>
      <c r="G154" s="104" t="s">
        <v>4534</v>
      </c>
      <c r="H154" s="104" t="s">
        <v>4535</v>
      </c>
      <c r="I154" s="104" t="s">
        <v>4536</v>
      </c>
      <c r="J154" s="104" t="s">
        <v>4537</v>
      </c>
      <c r="K154" s="104" t="s">
        <v>4538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1"/>
    </row>
    <row r="157" spans="1:12" ht="19.899999999999999" customHeight="1" x14ac:dyDescent="0.25">
      <c r="A157" s="8" t="s">
        <v>128</v>
      </c>
      <c r="B157" s="105">
        <v>148</v>
      </c>
      <c r="C157" s="105">
        <v>126</v>
      </c>
      <c r="D157" s="105">
        <v>129</v>
      </c>
      <c r="E157" s="105">
        <v>70</v>
      </c>
      <c r="F157" s="105">
        <v>67</v>
      </c>
      <c r="G157" s="105">
        <v>37</v>
      </c>
      <c r="H157" s="105">
        <v>36</v>
      </c>
      <c r="I157" s="105">
        <v>20</v>
      </c>
      <c r="J157" s="105">
        <v>12</v>
      </c>
      <c r="K157" s="105">
        <v>37</v>
      </c>
      <c r="L157" s="9"/>
    </row>
    <row r="158" spans="1:12" ht="19.899999999999999" customHeight="1" x14ac:dyDescent="0.25">
      <c r="A158" s="6" t="s">
        <v>129</v>
      </c>
      <c r="B158" s="106" t="s">
        <v>4539</v>
      </c>
      <c r="C158" s="106" t="s">
        <v>4540</v>
      </c>
      <c r="D158" s="106">
        <v>939</v>
      </c>
      <c r="E158" s="106">
        <v>750</v>
      </c>
      <c r="F158" s="106">
        <v>684</v>
      </c>
      <c r="G158" s="106">
        <v>646</v>
      </c>
      <c r="H158" s="106">
        <v>596</v>
      </c>
      <c r="I158" s="106">
        <v>527</v>
      </c>
      <c r="J158" s="106">
        <v>484</v>
      </c>
      <c r="K158" s="106">
        <v>489</v>
      </c>
      <c r="L158" s="10"/>
    </row>
    <row r="159" spans="1:12" ht="19.899999999999999" customHeight="1" x14ac:dyDescent="0.25">
      <c r="A159" s="8" t="s">
        <v>130</v>
      </c>
      <c r="B159" s="107" t="s">
        <v>4541</v>
      </c>
      <c r="C159" s="107">
        <v>-878</v>
      </c>
      <c r="D159" s="107">
        <v>-810</v>
      </c>
      <c r="E159" s="107">
        <v>-680</v>
      </c>
      <c r="F159" s="107">
        <v>-617</v>
      </c>
      <c r="G159" s="107">
        <v>-609</v>
      </c>
      <c r="H159" s="107">
        <v>-560</v>
      </c>
      <c r="I159" s="107">
        <v>-507</v>
      </c>
      <c r="J159" s="107">
        <v>-472</v>
      </c>
      <c r="K159" s="107">
        <v>-452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2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1</v>
      </c>
      <c r="J161" s="107">
        <v>-2</v>
      </c>
      <c r="K161" s="107">
        <v>1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-152</v>
      </c>
      <c r="C163" s="107" t="s">
        <v>2620</v>
      </c>
      <c r="D163" s="107" t="s">
        <v>4542</v>
      </c>
      <c r="E163" s="107" t="s">
        <v>4543</v>
      </c>
      <c r="F163" s="107" t="s">
        <v>2685</v>
      </c>
      <c r="G163" s="107" t="s">
        <v>4424</v>
      </c>
      <c r="H163" s="107" t="s">
        <v>4544</v>
      </c>
      <c r="I163" s="107" t="s">
        <v>4545</v>
      </c>
      <c r="J163" s="107" t="s">
        <v>4546</v>
      </c>
      <c r="K163" s="107" t="s">
        <v>4547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640</v>
      </c>
      <c r="C165" s="107">
        <v>249</v>
      </c>
      <c r="D165" s="107">
        <v>428</v>
      </c>
      <c r="E165" s="107">
        <v>358</v>
      </c>
      <c r="F165" s="107">
        <v>425</v>
      </c>
      <c r="G165" s="107">
        <v>538</v>
      </c>
      <c r="H165" s="107">
        <v>389</v>
      </c>
      <c r="I165" s="107">
        <v>351</v>
      </c>
      <c r="J165" s="107">
        <v>261</v>
      </c>
      <c r="K165" s="107">
        <v>208</v>
      </c>
      <c r="L165" s="14"/>
    </row>
    <row r="166" spans="1:12" ht="19.899999999999999" customHeight="1" x14ac:dyDescent="0.25">
      <c r="A166" s="6" t="s">
        <v>134</v>
      </c>
      <c r="B166" s="106">
        <v>231</v>
      </c>
      <c r="C166" s="106">
        <v>222</v>
      </c>
      <c r="D166" s="106">
        <v>542</v>
      </c>
      <c r="E166" s="106">
        <v>288</v>
      </c>
      <c r="F166" s="106">
        <v>260</v>
      </c>
      <c r="G166" s="106">
        <v>512</v>
      </c>
      <c r="H166" s="106">
        <v>294</v>
      </c>
      <c r="I166" s="106">
        <v>108</v>
      </c>
      <c r="J166" s="106">
        <v>93</v>
      </c>
      <c r="K166" s="106">
        <v>331</v>
      </c>
      <c r="L166" s="10"/>
    </row>
    <row r="167" spans="1:12" ht="19.899999999999999" customHeight="1" x14ac:dyDescent="0.25">
      <c r="A167" s="8" t="s">
        <v>135</v>
      </c>
      <c r="B167" s="105">
        <v>313</v>
      </c>
      <c r="C167" s="105">
        <v>80</v>
      </c>
      <c r="D167" s="105">
        <v>-115</v>
      </c>
      <c r="E167" s="105">
        <v>67</v>
      </c>
      <c r="F167" s="105">
        <v>164</v>
      </c>
      <c r="G167" s="105">
        <v>29</v>
      </c>
      <c r="H167" s="105">
        <v>91</v>
      </c>
      <c r="I167" s="105">
        <v>192</v>
      </c>
      <c r="J167" s="105">
        <v>161</v>
      </c>
      <c r="K167" s="105">
        <v>-16</v>
      </c>
      <c r="L167" s="9"/>
    </row>
    <row r="168" spans="1:12" ht="19.899999999999999" customHeight="1" x14ac:dyDescent="0.25">
      <c r="A168" s="6" t="s">
        <v>136</v>
      </c>
      <c r="B168" s="106">
        <v>96</v>
      </c>
      <c r="C168" s="106">
        <v>-53</v>
      </c>
      <c r="D168" s="106">
        <v>1</v>
      </c>
      <c r="E168" s="106">
        <v>3</v>
      </c>
      <c r="F168" s="106">
        <v>1</v>
      </c>
      <c r="G168" s="106">
        <v>-3</v>
      </c>
      <c r="H168" s="106">
        <v>4</v>
      </c>
      <c r="I168" s="106">
        <v>51</v>
      </c>
      <c r="J168" s="106">
        <v>7</v>
      </c>
      <c r="K168" s="106">
        <v>-107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-792</v>
      </c>
      <c r="C170" s="104">
        <v>831</v>
      </c>
      <c r="D170" s="104" t="s">
        <v>4548</v>
      </c>
      <c r="E170" s="104">
        <v>770</v>
      </c>
      <c r="F170" s="104" t="s">
        <v>2753</v>
      </c>
      <c r="G170" s="104" t="s">
        <v>2374</v>
      </c>
      <c r="H170" s="104" t="s">
        <v>4549</v>
      </c>
      <c r="I170" s="104" t="s">
        <v>4550</v>
      </c>
      <c r="J170" s="104">
        <v>871</v>
      </c>
      <c r="K170" s="104" t="s">
        <v>4551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06">
        <v>0</v>
      </c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9"/>
    </row>
    <row r="174" spans="1:12" ht="19.899999999999999" customHeight="1" x14ac:dyDescent="0.25">
      <c r="A174" s="6" t="s">
        <v>140</v>
      </c>
      <c r="B174" s="106">
        <v>271</v>
      </c>
      <c r="C174" s="106">
        <v>118</v>
      </c>
      <c r="D174" s="106">
        <v>112</v>
      </c>
      <c r="E174" s="106">
        <v>-50</v>
      </c>
      <c r="F174" s="106">
        <v>58</v>
      </c>
      <c r="G174" s="106">
        <v>72</v>
      </c>
      <c r="H174" s="106">
        <v>100</v>
      </c>
      <c r="I174" s="106">
        <v>132</v>
      </c>
      <c r="J174" s="106">
        <v>38</v>
      </c>
      <c r="K174" s="106">
        <v>130</v>
      </c>
      <c r="L174" s="10"/>
    </row>
    <row r="175" spans="1:12" ht="19.899999999999999" customHeight="1" x14ac:dyDescent="0.25">
      <c r="A175" s="8" t="s">
        <v>141</v>
      </c>
      <c r="B175" s="107" t="s">
        <v>4552</v>
      </c>
      <c r="C175" s="107">
        <v>713</v>
      </c>
      <c r="D175" s="107">
        <v>983</v>
      </c>
      <c r="E175" s="107">
        <v>820</v>
      </c>
      <c r="F175" s="107">
        <v>989</v>
      </c>
      <c r="G175" s="107" t="s">
        <v>4553</v>
      </c>
      <c r="H175" s="107" t="s">
        <v>4554</v>
      </c>
      <c r="I175" s="107">
        <v>889</v>
      </c>
      <c r="J175" s="107">
        <v>833</v>
      </c>
      <c r="K175" s="107" t="s">
        <v>4555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-923</v>
      </c>
      <c r="C177" s="105">
        <v>617</v>
      </c>
      <c r="D177" s="105">
        <v>982</v>
      </c>
      <c r="E177" s="105">
        <v>783</v>
      </c>
      <c r="F177" s="105">
        <v>945</v>
      </c>
      <c r="G177" s="105" t="s">
        <v>4556</v>
      </c>
      <c r="H177" s="105" t="s">
        <v>4557</v>
      </c>
      <c r="I177" s="105">
        <v>891</v>
      </c>
      <c r="J177" s="105">
        <v>806</v>
      </c>
      <c r="K177" s="105">
        <v>858</v>
      </c>
      <c r="L177" s="9"/>
    </row>
    <row r="178" spans="1:12" ht="19.899999999999999" customHeight="1" x14ac:dyDescent="0.25">
      <c r="A178" s="6" t="s">
        <v>143</v>
      </c>
      <c r="B178" s="106" t="s">
        <v>4558</v>
      </c>
      <c r="C178" s="106" t="s">
        <v>4559</v>
      </c>
      <c r="D178" s="106" t="s">
        <v>4560</v>
      </c>
      <c r="E178" s="106" t="s">
        <v>4561</v>
      </c>
      <c r="F178" s="106" t="s">
        <v>4562</v>
      </c>
      <c r="G178" s="106" t="s">
        <v>4563</v>
      </c>
      <c r="H178" s="106" t="s">
        <v>4564</v>
      </c>
      <c r="I178" s="106" t="s">
        <v>4565</v>
      </c>
      <c r="J178" s="106" t="s">
        <v>4566</v>
      </c>
      <c r="K178" s="106" t="s">
        <v>4567</v>
      </c>
      <c r="L178" s="11"/>
    </row>
    <row r="179" spans="1:12" ht="19.899999999999999" customHeight="1" x14ac:dyDescent="0.25">
      <c r="A179" s="8" t="s">
        <v>144</v>
      </c>
      <c r="B179" s="105" t="s">
        <v>718</v>
      </c>
      <c r="C179" s="105" t="s">
        <v>2070</v>
      </c>
      <c r="D179" s="105" t="s">
        <v>1409</v>
      </c>
      <c r="E179" s="105" t="s">
        <v>4568</v>
      </c>
      <c r="F179" s="105" t="s">
        <v>4569</v>
      </c>
      <c r="G179" s="105" t="s">
        <v>696</v>
      </c>
      <c r="H179" s="105" t="s">
        <v>4570</v>
      </c>
      <c r="I179" s="105" t="s">
        <v>4571</v>
      </c>
      <c r="J179" s="105" t="s">
        <v>4572</v>
      </c>
      <c r="K179" s="105" t="s">
        <v>4573</v>
      </c>
      <c r="L179" s="12"/>
    </row>
    <row r="180" spans="1:12" ht="19.899999999999999" customHeight="1" x14ac:dyDescent="0.25">
      <c r="A180" s="6" t="s">
        <v>145</v>
      </c>
      <c r="B180" s="106" t="s">
        <v>718</v>
      </c>
      <c r="C180" s="106" t="s">
        <v>4574</v>
      </c>
      <c r="D180" s="106" t="s">
        <v>2808</v>
      </c>
      <c r="E180" s="106" t="s">
        <v>4575</v>
      </c>
      <c r="F180" s="106" t="s">
        <v>4576</v>
      </c>
      <c r="G180" s="106" t="s">
        <v>4577</v>
      </c>
      <c r="H180" s="106" t="s">
        <v>3277</v>
      </c>
      <c r="I180" s="106" t="s">
        <v>4578</v>
      </c>
      <c r="J180" s="106" t="s">
        <v>4572</v>
      </c>
      <c r="K180" s="106" t="s">
        <v>4573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2"/>
    </row>
    <row r="184" spans="1:12" ht="19.899999999999999" customHeight="1" x14ac:dyDescent="0.25">
      <c r="A184" s="6" t="s">
        <v>149</v>
      </c>
      <c r="B184" s="106" t="s">
        <v>1863</v>
      </c>
      <c r="C184" s="106" t="s">
        <v>4579</v>
      </c>
      <c r="D184" s="106" t="s">
        <v>4580</v>
      </c>
      <c r="E184" s="106" t="s">
        <v>4581</v>
      </c>
      <c r="F184" s="106" t="s">
        <v>4582</v>
      </c>
      <c r="G184" s="106" t="s">
        <v>4583</v>
      </c>
      <c r="H184" s="106" t="s">
        <v>4584</v>
      </c>
      <c r="I184" s="106" t="s">
        <v>4585</v>
      </c>
      <c r="J184" s="106" t="s">
        <v>2643</v>
      </c>
      <c r="K184" s="106" t="s">
        <v>4586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136</v>
      </c>
      <c r="C187" s="106">
        <v>133</v>
      </c>
      <c r="D187" s="106">
        <v>75</v>
      </c>
      <c r="E187" s="106">
        <v>85</v>
      </c>
      <c r="F187" s="106">
        <v>68</v>
      </c>
      <c r="G187" s="106">
        <v>71</v>
      </c>
      <c r="H187" s="106">
        <v>48</v>
      </c>
      <c r="I187" s="106">
        <v>43</v>
      </c>
      <c r="J187" s="106">
        <v>25</v>
      </c>
      <c r="K187" s="106">
        <v>27</v>
      </c>
      <c r="L187" s="10"/>
    </row>
    <row r="188" spans="1:12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2"/>
    </row>
    <row r="189" spans="1:12" ht="19.899999999999999" customHeight="1" x14ac:dyDescent="0.25">
      <c r="A189" s="6" t="s">
        <v>118</v>
      </c>
      <c r="B189" s="106">
        <v>14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"/>
    </row>
    <row r="190" spans="1:12" ht="19.899999999999999" customHeight="1" x14ac:dyDescent="0.25">
      <c r="A190" s="8" t="s">
        <v>150</v>
      </c>
      <c r="B190" s="105" t="s">
        <v>4587</v>
      </c>
      <c r="C190" s="105" t="s">
        <v>4588</v>
      </c>
      <c r="D190" s="105" t="s">
        <v>4589</v>
      </c>
      <c r="E190" s="105" t="s">
        <v>4590</v>
      </c>
      <c r="F190" s="105" t="s">
        <v>4591</v>
      </c>
      <c r="G190" s="105" t="s">
        <v>4592</v>
      </c>
      <c r="H190" s="105" t="s">
        <v>4593</v>
      </c>
      <c r="I190" s="105" t="s">
        <v>4594</v>
      </c>
      <c r="J190" s="105" t="s">
        <v>4595</v>
      </c>
      <c r="K190" s="105" t="s">
        <v>4596</v>
      </c>
      <c r="L190" s="12"/>
    </row>
    <row r="191" spans="1:12" ht="19.899999999999999" customHeight="1" x14ac:dyDescent="0.25">
      <c r="A191" s="6" t="s">
        <v>151</v>
      </c>
      <c r="B191" s="106" t="s">
        <v>4558</v>
      </c>
      <c r="C191" s="106" t="s">
        <v>4559</v>
      </c>
      <c r="D191" s="106" t="s">
        <v>4560</v>
      </c>
      <c r="E191" s="106" t="s">
        <v>4561</v>
      </c>
      <c r="F191" s="106" t="s">
        <v>4562</v>
      </c>
      <c r="G191" s="106" t="s">
        <v>4563</v>
      </c>
      <c r="H191" s="106" t="s">
        <v>4564</v>
      </c>
      <c r="I191" s="106" t="s">
        <v>4565</v>
      </c>
      <c r="J191" s="106" t="s">
        <v>4566</v>
      </c>
      <c r="K191" s="106" t="s">
        <v>4567</v>
      </c>
      <c r="L191" s="11"/>
    </row>
    <row r="192" spans="1:12" ht="19.899999999999999" customHeight="1" x14ac:dyDescent="0.25">
      <c r="A192" s="8" t="s">
        <v>152</v>
      </c>
      <c r="B192" s="105" t="s">
        <v>4558</v>
      </c>
      <c r="C192" s="105" t="s">
        <v>4559</v>
      </c>
      <c r="D192" s="105" t="s">
        <v>4560</v>
      </c>
      <c r="E192" s="105" t="s">
        <v>4561</v>
      </c>
      <c r="F192" s="105" t="s">
        <v>4562</v>
      </c>
      <c r="G192" s="105" t="s">
        <v>4597</v>
      </c>
      <c r="H192" s="105" t="s">
        <v>4598</v>
      </c>
      <c r="I192" s="105" t="s">
        <v>4599</v>
      </c>
      <c r="J192" s="105" t="s">
        <v>4600</v>
      </c>
      <c r="K192" s="105" t="s">
        <v>1078</v>
      </c>
      <c r="L192" s="12"/>
    </row>
    <row r="193" spans="1:12" ht="19.899999999999999" customHeight="1" x14ac:dyDescent="0.25">
      <c r="A193" s="6" t="s">
        <v>153</v>
      </c>
      <c r="B193" s="106" t="s">
        <v>4587</v>
      </c>
      <c r="C193" s="106" t="s">
        <v>4588</v>
      </c>
      <c r="D193" s="106" t="s">
        <v>4589</v>
      </c>
      <c r="E193" s="106" t="s">
        <v>4590</v>
      </c>
      <c r="F193" s="106" t="s">
        <v>4591</v>
      </c>
      <c r="G193" s="106" t="s">
        <v>4601</v>
      </c>
      <c r="H193" s="106" t="s">
        <v>4602</v>
      </c>
      <c r="I193" s="106" t="s">
        <v>4603</v>
      </c>
      <c r="J193" s="106" t="s">
        <v>4604</v>
      </c>
      <c r="K193" s="106" t="s">
        <v>4605</v>
      </c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5" t="s">
        <v>718</v>
      </c>
      <c r="I194" s="105" t="s">
        <v>718</v>
      </c>
      <c r="J194" s="105" t="s">
        <v>718</v>
      </c>
      <c r="K194" s="105" t="s">
        <v>718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5" t="s">
        <v>718</v>
      </c>
      <c r="I196" s="105" t="s">
        <v>718</v>
      </c>
      <c r="J196" s="105" t="s">
        <v>718</v>
      </c>
      <c r="K196" s="105" t="s">
        <v>718</v>
      </c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6" t="s">
        <v>718</v>
      </c>
      <c r="I197" s="106" t="s">
        <v>718</v>
      </c>
      <c r="J197" s="106" t="s">
        <v>718</v>
      </c>
      <c r="K197" s="106" t="s">
        <v>718</v>
      </c>
      <c r="L197" s="11"/>
    </row>
    <row r="198" spans="1:12" ht="19.899999999999999" customHeight="1" x14ac:dyDescent="0.25">
      <c r="A198" s="8" t="s">
        <v>158</v>
      </c>
      <c r="B198" s="105">
        <v>313</v>
      </c>
      <c r="C198" s="105">
        <v>80</v>
      </c>
      <c r="D198" s="105">
        <v>-115</v>
      </c>
      <c r="E198" s="105">
        <v>67</v>
      </c>
      <c r="F198" s="105">
        <v>164</v>
      </c>
      <c r="G198" s="105">
        <v>29</v>
      </c>
      <c r="H198" s="105">
        <v>91</v>
      </c>
      <c r="I198" s="105">
        <v>192</v>
      </c>
      <c r="J198" s="105">
        <v>161</v>
      </c>
      <c r="K198" s="105">
        <v>-16</v>
      </c>
      <c r="L198" s="9"/>
    </row>
    <row r="199" spans="1:12" ht="19.899999999999999" customHeight="1" x14ac:dyDescent="0.25">
      <c r="A199" s="6" t="s">
        <v>159</v>
      </c>
      <c r="B199" s="106">
        <v>16</v>
      </c>
      <c r="C199" s="106">
        <v>-56</v>
      </c>
      <c r="D199" s="106">
        <v>0</v>
      </c>
      <c r="E199" s="106">
        <v>0</v>
      </c>
      <c r="F199" s="106">
        <v>0</v>
      </c>
      <c r="G199" s="106">
        <v>-4</v>
      </c>
      <c r="H199" s="106">
        <v>5</v>
      </c>
      <c r="I199" s="106">
        <v>16</v>
      </c>
      <c r="J199" s="106">
        <v>0</v>
      </c>
      <c r="K199" s="106">
        <v>-154</v>
      </c>
      <c r="L199" s="10"/>
    </row>
    <row r="200" spans="1:12" ht="19.899999999999999" customHeight="1" x14ac:dyDescent="0.25">
      <c r="A200" s="8" t="s">
        <v>160</v>
      </c>
      <c r="B200" s="105">
        <v>416</v>
      </c>
      <c r="C200" s="105">
        <v>23</v>
      </c>
      <c r="D200" s="105">
        <v>28</v>
      </c>
      <c r="E200" s="105">
        <v>32</v>
      </c>
      <c r="F200" s="105">
        <v>29</v>
      </c>
      <c r="G200" s="105">
        <v>31</v>
      </c>
      <c r="H200" s="105">
        <v>25</v>
      </c>
      <c r="I200" s="105">
        <v>26</v>
      </c>
      <c r="J200" s="105">
        <v>23</v>
      </c>
      <c r="K200" s="105">
        <v>6</v>
      </c>
      <c r="L200" s="12"/>
    </row>
    <row r="201" spans="1:12" ht="19.899999999999999" customHeight="1" x14ac:dyDescent="0.25">
      <c r="A201" s="6" t="s">
        <v>161</v>
      </c>
      <c r="B201" s="106">
        <v>842</v>
      </c>
      <c r="C201" s="106">
        <v>88</v>
      </c>
      <c r="D201" s="106">
        <v>110</v>
      </c>
      <c r="E201" s="106">
        <v>0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6">
        <v>0</v>
      </c>
      <c r="L201" s="10"/>
    </row>
    <row r="202" spans="1:12" ht="19.899999999999999" customHeight="1" x14ac:dyDescent="0.25">
      <c r="A202" s="8" t="s">
        <v>162</v>
      </c>
      <c r="B202" s="105">
        <v>57</v>
      </c>
      <c r="C202" s="105">
        <v>3</v>
      </c>
      <c r="D202" s="105">
        <v>1</v>
      </c>
      <c r="E202" s="105">
        <v>3</v>
      </c>
      <c r="F202" s="105">
        <v>1</v>
      </c>
      <c r="G202" s="105">
        <v>1</v>
      </c>
      <c r="H202" s="105">
        <v>-1</v>
      </c>
      <c r="I202" s="105">
        <v>-1</v>
      </c>
      <c r="J202" s="105">
        <v>-22</v>
      </c>
      <c r="K202" s="105">
        <v>8</v>
      </c>
      <c r="L202" s="12"/>
    </row>
    <row r="203" spans="1:12" ht="19.899999999999999" customHeight="1" x14ac:dyDescent="0.25">
      <c r="A203" s="6" t="s">
        <v>163</v>
      </c>
      <c r="B203" s="106">
        <v>350</v>
      </c>
      <c r="C203" s="106">
        <v>261</v>
      </c>
      <c r="D203" s="106">
        <v>277</v>
      </c>
      <c r="E203" s="106">
        <v>84</v>
      </c>
      <c r="F203" s="106">
        <v>405</v>
      </c>
      <c r="G203" s="106">
        <v>183</v>
      </c>
      <c r="H203" s="106">
        <v>250</v>
      </c>
      <c r="I203" s="106">
        <v>225</v>
      </c>
      <c r="J203" s="106">
        <v>68</v>
      </c>
      <c r="K203" s="106">
        <v>36</v>
      </c>
      <c r="L203" s="10"/>
    </row>
    <row r="204" spans="1:12" ht="19.899999999999999" customHeight="1" x14ac:dyDescent="0.25">
      <c r="A204" s="8" t="s">
        <v>164</v>
      </c>
      <c r="B204" s="105">
        <v>230</v>
      </c>
      <c r="C204" s="105">
        <v>261</v>
      </c>
      <c r="D204" s="105">
        <v>277</v>
      </c>
      <c r="E204" s="105">
        <v>84</v>
      </c>
      <c r="F204" s="105">
        <v>260</v>
      </c>
      <c r="G204" s="105">
        <v>183</v>
      </c>
      <c r="H204" s="105">
        <v>250</v>
      </c>
      <c r="I204" s="105">
        <v>225</v>
      </c>
      <c r="J204" s="105">
        <v>68</v>
      </c>
      <c r="K204" s="105">
        <v>36</v>
      </c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06">
        <v>0</v>
      </c>
      <c r="L205" s="11"/>
    </row>
    <row r="206" spans="1:12" ht="19.899999999999999" customHeight="1" x14ac:dyDescent="0.25">
      <c r="A206" s="8" t="s">
        <v>166</v>
      </c>
      <c r="B206" s="105">
        <v>120</v>
      </c>
      <c r="C206" s="105">
        <v>0</v>
      </c>
      <c r="D206" s="105">
        <v>0</v>
      </c>
      <c r="E206" s="105">
        <v>0</v>
      </c>
      <c r="F206" s="105">
        <v>145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45</v>
      </c>
      <c r="D207" s="106">
        <v>34</v>
      </c>
      <c r="E207" s="106">
        <v>28</v>
      </c>
      <c r="F207" s="106">
        <v>1</v>
      </c>
      <c r="G207" s="106">
        <v>0</v>
      </c>
      <c r="H207" s="106">
        <v>0</v>
      </c>
      <c r="I207" s="106">
        <v>1</v>
      </c>
      <c r="J207" s="106">
        <v>7</v>
      </c>
      <c r="K207" s="106">
        <v>88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67</v>
      </c>
      <c r="C212" s="105">
        <v>23</v>
      </c>
      <c r="D212" s="105">
        <v>8</v>
      </c>
      <c r="E212" s="105">
        <v>8</v>
      </c>
      <c r="F212" s="105">
        <v>10</v>
      </c>
      <c r="G212" s="105">
        <v>15</v>
      </c>
      <c r="H212" s="105">
        <v>9</v>
      </c>
      <c r="I212" s="105">
        <v>5</v>
      </c>
      <c r="J212" s="105">
        <v>4</v>
      </c>
      <c r="K212" s="105">
        <v>3</v>
      </c>
      <c r="L212" s="12"/>
    </row>
    <row r="213" spans="1:12" ht="19.899999999999999" customHeight="1" x14ac:dyDescent="0.25">
      <c r="A213" s="6" t="s">
        <v>172</v>
      </c>
      <c r="B213" s="106">
        <v>10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0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05">
        <v>0</v>
      </c>
      <c r="L220" s="9"/>
    </row>
    <row r="221" spans="1:12" ht="19.899999999999999" customHeight="1" x14ac:dyDescent="0.25">
      <c r="A221" s="6" t="s">
        <v>179</v>
      </c>
      <c r="B221" s="106">
        <v>0</v>
      </c>
      <c r="C221" s="106">
        <v>5</v>
      </c>
      <c r="D221" s="106">
        <v>2</v>
      </c>
      <c r="E221" s="106">
        <v>-5</v>
      </c>
      <c r="F221" s="106">
        <v>-1</v>
      </c>
      <c r="G221" s="106">
        <v>-1</v>
      </c>
      <c r="H221" s="106">
        <v>0</v>
      </c>
      <c r="I221" s="106">
        <v>3</v>
      </c>
      <c r="J221" s="106">
        <v>-8</v>
      </c>
      <c r="K221" s="106" t="s">
        <v>574</v>
      </c>
      <c r="L221" s="10"/>
    </row>
    <row r="222" spans="1:12" ht="19.899999999999999" customHeight="1" x14ac:dyDescent="0.25">
      <c r="A222" s="8" t="s">
        <v>180</v>
      </c>
      <c r="B222" s="105">
        <v>76</v>
      </c>
      <c r="C222" s="105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  <c r="L222" s="9"/>
    </row>
    <row r="223" spans="1:12" ht="19.899999999999999" customHeight="1" x14ac:dyDescent="0.25">
      <c r="A223" s="6" t="s">
        <v>181</v>
      </c>
      <c r="B223" s="106">
        <v>-38</v>
      </c>
      <c r="C223" s="106">
        <v>-3</v>
      </c>
      <c r="D223" s="106">
        <v>4</v>
      </c>
      <c r="E223" s="106">
        <v>35</v>
      </c>
      <c r="F223" s="106">
        <v>48</v>
      </c>
      <c r="G223" s="106">
        <v>67</v>
      </c>
      <c r="H223" s="106">
        <v>15</v>
      </c>
      <c r="I223" s="106">
        <v>1</v>
      </c>
      <c r="J223" s="106">
        <v>28</v>
      </c>
      <c r="K223" s="106">
        <v>71</v>
      </c>
      <c r="L223" s="10"/>
    </row>
    <row r="224" spans="1:12" ht="19.899999999999999" customHeight="1" x14ac:dyDescent="0.25">
      <c r="A224" s="8" t="s">
        <v>182</v>
      </c>
      <c r="B224" s="105">
        <v>-83</v>
      </c>
      <c r="C224" s="105">
        <v>-6</v>
      </c>
      <c r="D224" s="105">
        <v>-95</v>
      </c>
      <c r="E224" s="105">
        <v>-22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0</v>
      </c>
      <c r="C225" s="106">
        <v>0</v>
      </c>
      <c r="D225" s="106">
        <v>0</v>
      </c>
      <c r="E225" s="106">
        <v>0</v>
      </c>
      <c r="F225" s="106">
        <v>-20</v>
      </c>
      <c r="G225" s="106">
        <v>-37</v>
      </c>
      <c r="H225" s="106">
        <v>-19</v>
      </c>
      <c r="I225" s="106">
        <v>12</v>
      </c>
      <c r="J225" s="106">
        <v>-4</v>
      </c>
      <c r="K225" s="106">
        <v>-49</v>
      </c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-2</v>
      </c>
      <c r="C227" s="106">
        <v>-12</v>
      </c>
      <c r="D227" s="106">
        <v>-15</v>
      </c>
      <c r="E227" s="106">
        <v>-19</v>
      </c>
      <c r="F227" s="106">
        <v>-21</v>
      </c>
      <c r="G227" s="106">
        <v>-83</v>
      </c>
      <c r="H227" s="106">
        <v>-81</v>
      </c>
      <c r="I227" s="106">
        <v>-90</v>
      </c>
      <c r="J227" s="106">
        <v>-88</v>
      </c>
      <c r="K227" s="106">
        <v>-64</v>
      </c>
      <c r="L227" s="11"/>
    </row>
    <row r="228" spans="1:12" ht="19.899999999999999" customHeight="1" x14ac:dyDescent="0.25">
      <c r="A228" s="8" t="s">
        <v>186</v>
      </c>
      <c r="B228" s="105" t="s">
        <v>4606</v>
      </c>
      <c r="C228" s="105" t="s">
        <v>4607</v>
      </c>
      <c r="D228" s="105" t="s">
        <v>4608</v>
      </c>
      <c r="E228" s="105" t="s">
        <v>4524</v>
      </c>
      <c r="F228" s="105" t="s">
        <v>2220</v>
      </c>
      <c r="G228" s="105" t="s">
        <v>4609</v>
      </c>
      <c r="H228" s="105" t="s">
        <v>4610</v>
      </c>
      <c r="I228" s="105" t="s">
        <v>859</v>
      </c>
      <c r="J228" s="105" t="s">
        <v>793</v>
      </c>
      <c r="K228" s="105" t="s">
        <v>4321</v>
      </c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751</v>
      </c>
      <c r="D229" s="106">
        <v>0</v>
      </c>
      <c r="E229" s="106">
        <v>0</v>
      </c>
      <c r="F229" s="106">
        <v>545</v>
      </c>
      <c r="G229" s="106">
        <v>568</v>
      </c>
      <c r="H229" s="106" t="s">
        <v>4611</v>
      </c>
      <c r="I229" s="106">
        <v>0</v>
      </c>
      <c r="J229" s="106">
        <v>0</v>
      </c>
      <c r="K229" s="106">
        <v>0</v>
      </c>
      <c r="L229" s="11"/>
    </row>
    <row r="230" spans="1:12" ht="19.899999999999999" customHeight="1" x14ac:dyDescent="0.25">
      <c r="A230" s="8" t="s">
        <v>188</v>
      </c>
      <c r="B230" s="105">
        <v>0</v>
      </c>
      <c r="C230" s="105">
        <v>216</v>
      </c>
      <c r="D230" s="105">
        <v>405</v>
      </c>
      <c r="E230" s="105">
        <v>310.76</v>
      </c>
      <c r="F230" s="105">
        <v>424</v>
      </c>
      <c r="G230" s="105">
        <v>263</v>
      </c>
      <c r="H230" s="105">
        <v>367</v>
      </c>
      <c r="I230" s="105">
        <v>306</v>
      </c>
      <c r="J230" s="105">
        <v>262</v>
      </c>
      <c r="K230" s="105">
        <v>285</v>
      </c>
      <c r="L230" s="9"/>
    </row>
    <row r="231" spans="1:12" ht="19.899999999999999" customHeight="1" x14ac:dyDescent="0.25">
      <c r="A231" s="6" t="s">
        <v>189</v>
      </c>
      <c r="B231" s="106">
        <v>66</v>
      </c>
      <c r="C231" s="106">
        <v>330</v>
      </c>
      <c r="D231" s="106">
        <v>176</v>
      </c>
      <c r="E231" s="106">
        <v>417</v>
      </c>
      <c r="F231" s="106">
        <v>417</v>
      </c>
      <c r="G231" s="106">
        <v>240</v>
      </c>
      <c r="H231" s="106">
        <v>347</v>
      </c>
      <c r="I231" s="106">
        <v>279</v>
      </c>
      <c r="J231" s="106">
        <v>191</v>
      </c>
      <c r="K231" s="106">
        <v>264</v>
      </c>
      <c r="L231" s="10"/>
    </row>
    <row r="232" spans="1:12" ht="19.899999999999999" customHeight="1" x14ac:dyDescent="0.25">
      <c r="A232" s="8" t="s">
        <v>190</v>
      </c>
      <c r="B232" s="105">
        <v>72</v>
      </c>
      <c r="C232" s="105">
        <v>24</v>
      </c>
      <c r="D232" s="105">
        <v>14</v>
      </c>
      <c r="E232" s="105">
        <v>19</v>
      </c>
      <c r="F232" s="105">
        <v>12</v>
      </c>
      <c r="G232" s="105">
        <v>13</v>
      </c>
      <c r="H232" s="105">
        <v>10</v>
      </c>
      <c r="I232" s="105">
        <v>9</v>
      </c>
      <c r="J232" s="105">
        <v>7</v>
      </c>
      <c r="K232" s="105">
        <v>19</v>
      </c>
      <c r="L232" s="12"/>
    </row>
    <row r="233" spans="1:12" ht="19.899999999999999" customHeight="1" x14ac:dyDescent="0.25">
      <c r="A233" s="6" t="s">
        <v>191</v>
      </c>
      <c r="B233" s="106">
        <v>23</v>
      </c>
      <c r="C233" s="106">
        <v>19</v>
      </c>
      <c r="D233" s="106">
        <v>18</v>
      </c>
      <c r="E233" s="106">
        <v>17</v>
      </c>
      <c r="F233" s="106">
        <v>15</v>
      </c>
      <c r="G233" s="106">
        <v>14</v>
      </c>
      <c r="H233" s="106">
        <v>13</v>
      </c>
      <c r="I233" s="106">
        <v>11</v>
      </c>
      <c r="J233" s="106">
        <v>10</v>
      </c>
      <c r="K233" s="106">
        <v>12</v>
      </c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2"/>
    </row>
    <row r="235" spans="1:12" ht="19.899999999999999" customHeight="1" x14ac:dyDescent="0.25">
      <c r="A235" s="6" t="s">
        <v>193</v>
      </c>
      <c r="B235" s="106">
        <v>2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1"/>
    </row>
    <row r="236" spans="1:12" ht="19.899999999999999" customHeight="1" x14ac:dyDescent="0.25">
      <c r="A236" s="8" t="s">
        <v>194</v>
      </c>
      <c r="B236" s="105">
        <v>5</v>
      </c>
      <c r="C236" s="105">
        <v>2</v>
      </c>
      <c r="D236" s="105">
        <v>4</v>
      </c>
      <c r="E236" s="105">
        <v>2</v>
      </c>
      <c r="F236" s="105">
        <v>2</v>
      </c>
      <c r="G236" s="105">
        <v>2</v>
      </c>
      <c r="H236" s="105">
        <v>1</v>
      </c>
      <c r="I236" s="105">
        <v>2</v>
      </c>
      <c r="J236" s="105">
        <v>2</v>
      </c>
      <c r="K236" s="105">
        <v>2</v>
      </c>
      <c r="L236" s="9"/>
    </row>
    <row r="237" spans="1:12" ht="19.899999999999999" customHeight="1" x14ac:dyDescent="0.25">
      <c r="A237" s="6" t="s">
        <v>195</v>
      </c>
      <c r="B237" s="106" t="s">
        <v>4612</v>
      </c>
      <c r="C237" s="106">
        <v>10</v>
      </c>
      <c r="D237" s="106">
        <v>73</v>
      </c>
      <c r="E237" s="106">
        <v>77</v>
      </c>
      <c r="F237" s="106">
        <v>103</v>
      </c>
      <c r="G237" s="106">
        <v>0</v>
      </c>
      <c r="H237" s="106" t="s">
        <v>4613</v>
      </c>
      <c r="I237" s="106" t="s">
        <v>1678</v>
      </c>
      <c r="J237" s="106" t="s">
        <v>4614</v>
      </c>
      <c r="K237" s="106" t="s">
        <v>4615</v>
      </c>
      <c r="L237" s="10"/>
    </row>
    <row r="238" spans="1:12" ht="19.899999999999999" customHeight="1" x14ac:dyDescent="0.25">
      <c r="A238" s="8" t="s">
        <v>196</v>
      </c>
      <c r="B238" s="105">
        <v>41</v>
      </c>
      <c r="C238" s="105">
        <v>10</v>
      </c>
      <c r="D238" s="105">
        <v>73</v>
      </c>
      <c r="E238" s="105">
        <v>77</v>
      </c>
      <c r="F238" s="105">
        <v>103</v>
      </c>
      <c r="G238" s="105">
        <v>0</v>
      </c>
      <c r="H238" s="105">
        <v>47</v>
      </c>
      <c r="I238" s="105">
        <v>47</v>
      </c>
      <c r="J238" s="105">
        <v>42</v>
      </c>
      <c r="K238" s="105">
        <v>0</v>
      </c>
      <c r="L238" s="12"/>
    </row>
    <row r="239" spans="1:12" ht="19.899999999999999" customHeight="1" x14ac:dyDescent="0.25">
      <c r="A239" s="6" t="s">
        <v>197</v>
      </c>
      <c r="B239" s="106">
        <v>2.9569999999999999</v>
      </c>
      <c r="C239" s="106">
        <v>10.808</v>
      </c>
      <c r="D239" s="106">
        <v>9.3580000000000005</v>
      </c>
      <c r="E239" s="106">
        <v>5.8220000000000001</v>
      </c>
      <c r="F239" s="106">
        <v>15</v>
      </c>
      <c r="G239" s="106">
        <v>7</v>
      </c>
      <c r="H239" s="106">
        <v>10</v>
      </c>
      <c r="I239" s="106">
        <v>5</v>
      </c>
      <c r="J239" s="106">
        <v>0</v>
      </c>
      <c r="K239" s="106">
        <v>0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2</v>
      </c>
      <c r="C241" s="106">
        <v>12</v>
      </c>
      <c r="D241" s="106">
        <v>15</v>
      </c>
      <c r="E241" s="106">
        <v>0</v>
      </c>
      <c r="F241" s="106">
        <v>21</v>
      </c>
      <c r="G241" s="106">
        <v>83</v>
      </c>
      <c r="H241" s="106">
        <v>81</v>
      </c>
      <c r="I241" s="106">
        <v>90</v>
      </c>
      <c r="J241" s="106">
        <v>88</v>
      </c>
      <c r="K241" s="106">
        <v>64</v>
      </c>
      <c r="L241" s="11"/>
    </row>
    <row r="242" spans="1:13" ht="19.899999999999999" customHeight="1" x14ac:dyDescent="0.25">
      <c r="A242" s="8" t="s">
        <v>200</v>
      </c>
      <c r="B242" s="105">
        <v>0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0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339</v>
      </c>
      <c r="C250" s="97" t="s">
        <v>339</v>
      </c>
      <c r="D250" s="97" t="s">
        <v>339</v>
      </c>
      <c r="E250" s="97" t="s">
        <v>339</v>
      </c>
      <c r="F250" s="97" t="s">
        <v>339</v>
      </c>
      <c r="G250" s="97" t="s">
        <v>339</v>
      </c>
      <c r="H250" s="97" t="s">
        <v>339</v>
      </c>
      <c r="I250" s="97" t="s">
        <v>339</v>
      </c>
      <c r="J250" s="97" t="s">
        <v>339</v>
      </c>
      <c r="K250" s="97" t="s">
        <v>339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>
        <v>-860</v>
      </c>
      <c r="C253" s="104" t="s">
        <v>4345</v>
      </c>
      <c r="D253" s="104" t="s">
        <v>4616</v>
      </c>
      <c r="E253" s="104" t="s">
        <v>4347</v>
      </c>
      <c r="F253" s="104" t="s">
        <v>4348</v>
      </c>
      <c r="G253" s="104" t="s">
        <v>4617</v>
      </c>
      <c r="H253" s="104" t="s">
        <v>4349</v>
      </c>
      <c r="I253" s="104" t="s">
        <v>4350</v>
      </c>
      <c r="J253" s="104" t="s">
        <v>4351</v>
      </c>
      <c r="K253" s="104" t="s">
        <v>4618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 t="s">
        <v>4619</v>
      </c>
      <c r="C255" s="104" t="s">
        <v>4619</v>
      </c>
      <c r="D255" s="104" t="s">
        <v>4619</v>
      </c>
      <c r="E255" s="104" t="s">
        <v>4619</v>
      </c>
      <c r="F255" s="104">
        <v>978</v>
      </c>
      <c r="G255" s="104">
        <v>926</v>
      </c>
      <c r="H255" s="104">
        <v>869</v>
      </c>
      <c r="I255" s="104">
        <v>796</v>
      </c>
      <c r="J255" s="104">
        <v>723</v>
      </c>
      <c r="K255" s="104">
        <v>621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>
        <v>1</v>
      </c>
      <c r="G257" s="106">
        <v>5</v>
      </c>
      <c r="H257" s="106">
        <v>5</v>
      </c>
      <c r="I257" s="106">
        <v>4</v>
      </c>
      <c r="J257" s="106">
        <v>6</v>
      </c>
      <c r="K257" s="106">
        <v>14</v>
      </c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26</v>
      </c>
      <c r="G263" s="106">
        <v>47</v>
      </c>
      <c r="H263" s="106">
        <v>52</v>
      </c>
      <c r="I263" s="106">
        <v>69</v>
      </c>
      <c r="J263" s="106">
        <v>67</v>
      </c>
      <c r="K263" s="106">
        <v>88</v>
      </c>
      <c r="L263" s="11"/>
    </row>
    <row r="264" spans="1:12" ht="19.899999999999999" customHeight="1" x14ac:dyDescent="0.25">
      <c r="A264" s="8" t="s">
        <v>215</v>
      </c>
      <c r="B264" s="107" t="s">
        <v>4619</v>
      </c>
      <c r="C264" s="107" t="s">
        <v>4619</v>
      </c>
      <c r="D264" s="107" t="s">
        <v>4619</v>
      </c>
      <c r="E264" s="107" t="s">
        <v>4619</v>
      </c>
      <c r="F264" s="107" t="s">
        <v>2100</v>
      </c>
      <c r="G264" s="107">
        <v>978</v>
      </c>
      <c r="H264" s="107">
        <v>926</v>
      </c>
      <c r="I264" s="107">
        <v>869</v>
      </c>
      <c r="J264" s="107">
        <v>796</v>
      </c>
      <c r="K264" s="107">
        <v>723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>
        <v>-104</v>
      </c>
      <c r="C267" s="104">
        <v>58</v>
      </c>
      <c r="D267" s="104" t="s">
        <v>4620</v>
      </c>
      <c r="E267" s="104" t="s">
        <v>4357</v>
      </c>
      <c r="F267" s="104" t="s">
        <v>4621</v>
      </c>
      <c r="G267" s="104">
        <v>865</v>
      </c>
      <c r="H267" s="104">
        <v>-48</v>
      </c>
      <c r="I267" s="104" t="s">
        <v>4622</v>
      </c>
      <c r="J267" s="104">
        <v>-841</v>
      </c>
      <c r="K267" s="104">
        <v>351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0</v>
      </c>
      <c r="C271" s="106">
        <v>0</v>
      </c>
      <c r="D271" s="106">
        <v>0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 t="s">
        <v>4623</v>
      </c>
      <c r="C272" s="105">
        <v>-943</v>
      </c>
      <c r="D272" s="105" t="s">
        <v>4624</v>
      </c>
      <c r="E272" s="105" t="s">
        <v>2294</v>
      </c>
      <c r="F272" s="105" t="s">
        <v>4625</v>
      </c>
      <c r="G272" s="105" t="s">
        <v>2453</v>
      </c>
      <c r="H272" s="105">
        <v>949</v>
      </c>
      <c r="I272" s="105" t="s">
        <v>4626</v>
      </c>
      <c r="J272" s="105">
        <v>-472</v>
      </c>
      <c r="K272" s="105" t="s">
        <v>4627</v>
      </c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19</v>
      </c>
      <c r="D274" s="105">
        <v>-17</v>
      </c>
      <c r="E274" s="105">
        <v>49</v>
      </c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  <c r="L274" s="9"/>
    </row>
    <row r="275" spans="1:12" ht="19.899999999999999" customHeight="1" x14ac:dyDescent="0.25">
      <c r="A275" s="6" t="s">
        <v>225</v>
      </c>
      <c r="B275" s="106">
        <v>13</v>
      </c>
      <c r="C275" s="106">
        <v>-43</v>
      </c>
      <c r="D275" s="106">
        <v>8</v>
      </c>
      <c r="E275" s="106">
        <v>38</v>
      </c>
      <c r="F275" s="106">
        <v>-90</v>
      </c>
      <c r="G275" s="106">
        <v>52</v>
      </c>
      <c r="H275" s="106">
        <v>-37</v>
      </c>
      <c r="I275" s="106">
        <v>17</v>
      </c>
      <c r="J275" s="106">
        <v>15</v>
      </c>
      <c r="K275" s="106">
        <v>17</v>
      </c>
      <c r="L275" s="11"/>
    </row>
    <row r="276" spans="1:12" ht="19.899999999999999" customHeight="1" x14ac:dyDescent="0.25">
      <c r="A276" s="8" t="s">
        <v>226</v>
      </c>
      <c r="B276" s="105">
        <v>0</v>
      </c>
      <c r="C276" s="105">
        <v>0</v>
      </c>
      <c r="D276" s="105">
        <v>-5</v>
      </c>
      <c r="E276" s="105">
        <v>7</v>
      </c>
      <c r="F276" s="105">
        <v>-3</v>
      </c>
      <c r="G276" s="105">
        <v>4</v>
      </c>
      <c r="H276" s="105">
        <v>-5</v>
      </c>
      <c r="I276" s="105">
        <v>-3</v>
      </c>
      <c r="J276" s="105">
        <v>-3</v>
      </c>
      <c r="K276" s="105">
        <v>17</v>
      </c>
      <c r="L276" s="9"/>
    </row>
    <row r="277" spans="1:12" ht="19.899999999999999" customHeight="1" x14ac:dyDescent="0.25">
      <c r="A277" s="6" t="s">
        <v>227</v>
      </c>
      <c r="B277" s="106">
        <v>623</v>
      </c>
      <c r="C277" s="106">
        <v>0</v>
      </c>
      <c r="D277" s="106">
        <v>0</v>
      </c>
      <c r="E277" s="106">
        <v>0</v>
      </c>
      <c r="F277" s="106">
        <v>-211</v>
      </c>
      <c r="G277" s="106">
        <v>0</v>
      </c>
      <c r="H277" s="106">
        <v>0</v>
      </c>
      <c r="I277" s="106">
        <v>-123</v>
      </c>
      <c r="J277" s="106">
        <v>0</v>
      </c>
      <c r="K277" s="106">
        <v>0</v>
      </c>
      <c r="L277" s="10"/>
    </row>
    <row r="278" spans="1:12" ht="19.899999999999999" customHeight="1" x14ac:dyDescent="0.25">
      <c r="A278" s="8" t="s">
        <v>228</v>
      </c>
      <c r="B278" s="107" t="s">
        <v>4355</v>
      </c>
      <c r="C278" s="107">
        <v>-909</v>
      </c>
      <c r="D278" s="107">
        <v>58</v>
      </c>
      <c r="E278" s="107" t="s">
        <v>4356</v>
      </c>
      <c r="F278" s="107" t="s">
        <v>4628</v>
      </c>
      <c r="G278" s="107" t="s">
        <v>4621</v>
      </c>
      <c r="H278" s="107">
        <v>859</v>
      </c>
      <c r="I278" s="107">
        <v>-48</v>
      </c>
      <c r="J278" s="107" t="s">
        <v>4622</v>
      </c>
      <c r="K278" s="107">
        <v>-841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4629</v>
      </c>
      <c r="C281" s="104" t="s">
        <v>4361</v>
      </c>
      <c r="D281" s="104" t="s">
        <v>4630</v>
      </c>
      <c r="E281" s="104" t="s">
        <v>4363</v>
      </c>
      <c r="F281" s="104" t="s">
        <v>4364</v>
      </c>
      <c r="G281" s="104" t="s">
        <v>4631</v>
      </c>
      <c r="H281" s="104" t="s">
        <v>4366</v>
      </c>
      <c r="I281" s="104" t="s">
        <v>4367</v>
      </c>
      <c r="J281" s="104" t="s">
        <v>4368</v>
      </c>
      <c r="K281" s="104" t="s">
        <v>4632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 t="s">
        <v>4633</v>
      </c>
      <c r="C283" s="106">
        <v>713</v>
      </c>
      <c r="D283" s="106">
        <v>983</v>
      </c>
      <c r="E283" s="106">
        <v>802</v>
      </c>
      <c r="F283" s="106">
        <v>973</v>
      </c>
      <c r="G283" s="106" t="s">
        <v>4634</v>
      </c>
      <c r="H283" s="106" t="s">
        <v>4554</v>
      </c>
      <c r="I283" s="106">
        <v>889</v>
      </c>
      <c r="J283" s="106">
        <v>833</v>
      </c>
      <c r="K283" s="106" t="s">
        <v>4555</v>
      </c>
      <c r="L283" s="10"/>
    </row>
    <row r="284" spans="1:12" ht="19.899999999999999" customHeight="1" x14ac:dyDescent="0.25">
      <c r="A284" s="8" t="s">
        <v>233</v>
      </c>
      <c r="B284" s="105">
        <v>-66</v>
      </c>
      <c r="C284" s="105">
        <v>-330</v>
      </c>
      <c r="D284" s="105">
        <v>-176</v>
      </c>
      <c r="E284" s="105">
        <v>-417</v>
      </c>
      <c r="F284" s="105">
        <v>-417</v>
      </c>
      <c r="G284" s="105">
        <v>-240</v>
      </c>
      <c r="H284" s="105">
        <v>-347</v>
      </c>
      <c r="I284" s="105">
        <v>-279</v>
      </c>
      <c r="J284" s="105">
        <v>-191</v>
      </c>
      <c r="K284" s="105">
        <v>-264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-19</v>
      </c>
      <c r="D286" s="105">
        <v>17</v>
      </c>
      <c r="E286" s="105">
        <v>-49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1"/>
    </row>
    <row r="288" spans="1:12" ht="19.899999999999999" customHeight="1" x14ac:dyDescent="0.25">
      <c r="A288" s="8" t="s">
        <v>237</v>
      </c>
      <c r="B288" s="105">
        <v>36</v>
      </c>
      <c r="C288" s="105">
        <v>-7</v>
      </c>
      <c r="D288" s="105">
        <v>29</v>
      </c>
      <c r="E288" s="105">
        <v>0</v>
      </c>
      <c r="F288" s="105">
        <v>-9</v>
      </c>
      <c r="G288" s="105">
        <v>-31</v>
      </c>
      <c r="H288" s="105">
        <v>-15</v>
      </c>
      <c r="I288" s="105">
        <v>-27</v>
      </c>
      <c r="J288" s="105">
        <v>-28</v>
      </c>
      <c r="K288" s="105">
        <v>-30</v>
      </c>
      <c r="L288" s="9"/>
    </row>
    <row r="289" spans="1:13" ht="19.899999999999999" customHeight="1" x14ac:dyDescent="0.25">
      <c r="A289" s="6" t="s">
        <v>238</v>
      </c>
      <c r="B289" s="104" t="s">
        <v>4360</v>
      </c>
      <c r="C289" s="104" t="s">
        <v>1787</v>
      </c>
      <c r="D289" s="104" t="s">
        <v>4361</v>
      </c>
      <c r="E289" s="104" t="s">
        <v>4362</v>
      </c>
      <c r="F289" s="104" t="s">
        <v>4363</v>
      </c>
      <c r="G289" s="104" t="s">
        <v>4364</v>
      </c>
      <c r="H289" s="104" t="s">
        <v>4365</v>
      </c>
      <c r="I289" s="104" t="s">
        <v>4366</v>
      </c>
      <c r="J289" s="104" t="s">
        <v>4367</v>
      </c>
      <c r="K289" s="104" t="s">
        <v>4368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4343</v>
      </c>
      <c r="C291" s="104" t="s">
        <v>4344</v>
      </c>
      <c r="D291" s="104" t="s">
        <v>4345</v>
      </c>
      <c r="E291" s="104" t="s">
        <v>4346</v>
      </c>
      <c r="F291" s="104" t="s">
        <v>4347</v>
      </c>
      <c r="G291" s="104" t="s">
        <v>4348</v>
      </c>
      <c r="H291" s="104" t="s">
        <v>818</v>
      </c>
      <c r="I291" s="104" t="s">
        <v>4349</v>
      </c>
      <c r="J291" s="104" t="s">
        <v>4350</v>
      </c>
      <c r="K291" s="104" t="s">
        <v>4351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339</v>
      </c>
      <c r="C298" s="97" t="s">
        <v>339</v>
      </c>
      <c r="D298" s="97" t="s">
        <v>339</v>
      </c>
      <c r="E298" s="97" t="s">
        <v>339</v>
      </c>
      <c r="F298" s="97" t="s">
        <v>339</v>
      </c>
      <c r="G298" s="97" t="s">
        <v>339</v>
      </c>
      <c r="H298" s="97" t="s">
        <v>339</v>
      </c>
      <c r="I298" s="97" t="s">
        <v>339</v>
      </c>
      <c r="J298" s="97" t="s">
        <v>339</v>
      </c>
      <c r="K298" s="97" t="s">
        <v>339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 t="s">
        <v>4635</v>
      </c>
      <c r="C301" s="106" t="s">
        <v>4636</v>
      </c>
      <c r="D301" s="106" t="s">
        <v>1729</v>
      </c>
      <c r="E301" s="106" t="s">
        <v>4532</v>
      </c>
      <c r="F301" s="106" t="s">
        <v>4637</v>
      </c>
      <c r="G301" s="106" t="s">
        <v>4638</v>
      </c>
      <c r="H301" s="106" t="s">
        <v>4639</v>
      </c>
      <c r="I301" s="106" t="s">
        <v>4640</v>
      </c>
      <c r="J301" s="106">
        <v>661</v>
      </c>
      <c r="K301" s="106">
        <v>902</v>
      </c>
      <c r="L301" s="10"/>
    </row>
    <row r="302" spans="1:13" ht="19.899999999999999" customHeight="1" x14ac:dyDescent="0.25">
      <c r="A302" s="8" t="s">
        <v>243</v>
      </c>
      <c r="B302" s="105">
        <v>79</v>
      </c>
      <c r="C302" s="105">
        <v>730</v>
      </c>
      <c r="D302" s="105" t="s">
        <v>2505</v>
      </c>
      <c r="E302" s="105">
        <v>443</v>
      </c>
      <c r="F302" s="105">
        <v>565</v>
      </c>
      <c r="G302" s="105">
        <v>635</v>
      </c>
      <c r="H302" s="105">
        <v>472</v>
      </c>
      <c r="I302" s="105">
        <v>366</v>
      </c>
      <c r="J302" s="105">
        <v>344</v>
      </c>
      <c r="K302" s="105">
        <v>521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4641</v>
      </c>
      <c r="C304" s="107" t="s">
        <v>4642</v>
      </c>
      <c r="D304" s="107" t="s">
        <v>4643</v>
      </c>
      <c r="E304" s="107" t="s">
        <v>4357</v>
      </c>
      <c r="F304" s="107" t="s">
        <v>4644</v>
      </c>
      <c r="G304" s="107" t="s">
        <v>4645</v>
      </c>
      <c r="H304" s="107" t="s">
        <v>4646</v>
      </c>
      <c r="I304" s="107" t="s">
        <v>4647</v>
      </c>
      <c r="J304" s="107" t="s">
        <v>2100</v>
      </c>
      <c r="K304" s="107" t="s">
        <v>4648</v>
      </c>
      <c r="L304" s="14"/>
    </row>
    <row r="305" spans="1:12" ht="19.899999999999999" customHeight="1" x14ac:dyDescent="0.25">
      <c r="A305" s="6" t="s">
        <v>245</v>
      </c>
      <c r="B305" s="106">
        <v>0</v>
      </c>
      <c r="C305" s="106">
        <v>0</v>
      </c>
      <c r="D305" s="106">
        <v>0</v>
      </c>
      <c r="E305" s="106">
        <v>0</v>
      </c>
      <c r="F305" s="106">
        <v>0</v>
      </c>
      <c r="G305" s="106">
        <v>0</v>
      </c>
      <c r="H305" s="106">
        <v>0</v>
      </c>
      <c r="I305" s="106">
        <v>0</v>
      </c>
      <c r="J305" s="106">
        <v>0</v>
      </c>
      <c r="K305" s="106">
        <v>0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455</v>
      </c>
      <c r="C307" s="104">
        <v>-307</v>
      </c>
      <c r="D307" s="104">
        <v>-104</v>
      </c>
      <c r="E307" s="104">
        <v>-989</v>
      </c>
      <c r="F307" s="104">
        <v>-44</v>
      </c>
      <c r="G307" s="104">
        <v>-761</v>
      </c>
      <c r="H307" s="104">
        <v>-56</v>
      </c>
      <c r="I307" s="104">
        <v>-519</v>
      </c>
      <c r="J307" s="104">
        <v>-212</v>
      </c>
      <c r="K307" s="104">
        <v>789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52</v>
      </c>
      <c r="C309" s="106">
        <v>-233</v>
      </c>
      <c r="D309" s="106">
        <v>-198</v>
      </c>
      <c r="E309" s="106">
        <v>-281</v>
      </c>
      <c r="F309" s="106">
        <v>103</v>
      </c>
      <c r="G309" s="106">
        <v>-468</v>
      </c>
      <c r="H309" s="106">
        <v>-264</v>
      </c>
      <c r="I309" s="106">
        <v>-53</v>
      </c>
      <c r="J309" s="106">
        <v>11</v>
      </c>
      <c r="K309" s="106">
        <v>497</v>
      </c>
      <c r="L309" s="10"/>
    </row>
    <row r="310" spans="1:12" ht="19.899999999999999" customHeight="1" x14ac:dyDescent="0.25">
      <c r="A310" s="8" t="s">
        <v>249</v>
      </c>
      <c r="B310" s="105">
        <v>-115</v>
      </c>
      <c r="C310" s="105">
        <v>-725</v>
      </c>
      <c r="D310" s="105">
        <v>288</v>
      </c>
      <c r="E310" s="105" t="s">
        <v>4450</v>
      </c>
      <c r="F310" s="105">
        <v>-489</v>
      </c>
      <c r="G310" s="105">
        <v>-388</v>
      </c>
      <c r="H310" s="105">
        <v>-292</v>
      </c>
      <c r="I310" s="105">
        <v>-454</v>
      </c>
      <c r="J310" s="105">
        <v>-7</v>
      </c>
      <c r="K310" s="105">
        <v>57</v>
      </c>
      <c r="L310" s="9"/>
    </row>
    <row r="311" spans="1:12" ht="19.899999999999999" customHeight="1" x14ac:dyDescent="0.25">
      <c r="A311" s="6" t="s">
        <v>250</v>
      </c>
      <c r="B311" s="106">
        <v>518</v>
      </c>
      <c r="C311" s="106">
        <v>651</v>
      </c>
      <c r="D311" s="106">
        <v>-194</v>
      </c>
      <c r="E311" s="106">
        <v>642</v>
      </c>
      <c r="F311" s="106">
        <v>342</v>
      </c>
      <c r="G311" s="106">
        <v>95</v>
      </c>
      <c r="H311" s="106">
        <v>500</v>
      </c>
      <c r="I311" s="106">
        <v>-12</v>
      </c>
      <c r="J311" s="106">
        <v>-216</v>
      </c>
      <c r="K311" s="106">
        <v>235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 t="s">
        <v>4649</v>
      </c>
      <c r="C314" s="107" t="s">
        <v>4650</v>
      </c>
      <c r="D314" s="107" t="s">
        <v>4651</v>
      </c>
      <c r="E314" s="107" t="s">
        <v>4652</v>
      </c>
      <c r="F314" s="107" t="s">
        <v>4653</v>
      </c>
      <c r="G314" s="107" t="s">
        <v>4654</v>
      </c>
      <c r="H314" s="107" t="s">
        <v>4655</v>
      </c>
      <c r="I314" s="107" t="s">
        <v>4656</v>
      </c>
      <c r="J314" s="107">
        <v>793</v>
      </c>
      <c r="K314" s="107" t="s">
        <v>4657</v>
      </c>
      <c r="L314" s="14"/>
    </row>
    <row r="315" spans="1:12" ht="19.899999999999999" customHeight="1" x14ac:dyDescent="0.25">
      <c r="A315" s="6" t="s">
        <v>253</v>
      </c>
      <c r="B315" s="106" t="s">
        <v>4658</v>
      </c>
      <c r="C315" s="106">
        <v>878</v>
      </c>
      <c r="D315" s="106">
        <v>810</v>
      </c>
      <c r="E315" s="106">
        <v>680</v>
      </c>
      <c r="F315" s="106">
        <v>617</v>
      </c>
      <c r="G315" s="106">
        <v>609</v>
      </c>
      <c r="H315" s="106">
        <v>560</v>
      </c>
      <c r="I315" s="106">
        <v>507</v>
      </c>
      <c r="J315" s="106">
        <v>472</v>
      </c>
      <c r="K315" s="106">
        <v>452</v>
      </c>
      <c r="L315" s="10"/>
    </row>
    <row r="316" spans="1:12" ht="19.899999999999999" customHeight="1" x14ac:dyDescent="0.25">
      <c r="A316" s="8" t="s">
        <v>254</v>
      </c>
      <c r="B316" s="105">
        <v>408</v>
      </c>
      <c r="C316" s="105">
        <v>354</v>
      </c>
      <c r="D316" s="105">
        <v>482</v>
      </c>
      <c r="E316" s="105">
        <v>221</v>
      </c>
      <c r="F316" s="105">
        <v>353</v>
      </c>
      <c r="G316" s="105">
        <v>452</v>
      </c>
      <c r="H316" s="105">
        <v>239</v>
      </c>
      <c r="I316" s="105">
        <v>125</v>
      </c>
      <c r="J316" s="105">
        <v>111</v>
      </c>
      <c r="K316" s="105">
        <v>257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295</v>
      </c>
      <c r="C318" s="107" t="s">
        <v>4659</v>
      </c>
      <c r="D318" s="107" t="s">
        <v>4660</v>
      </c>
      <c r="E318" s="107">
        <v>361</v>
      </c>
      <c r="F318" s="107" t="s">
        <v>4661</v>
      </c>
      <c r="G318" s="107" t="s">
        <v>1720</v>
      </c>
      <c r="H318" s="107" t="s">
        <v>4662</v>
      </c>
      <c r="I318" s="107">
        <v>731</v>
      </c>
      <c r="J318" s="107">
        <v>210</v>
      </c>
      <c r="K318" s="107" t="s">
        <v>4663</v>
      </c>
      <c r="L318" s="14"/>
    </row>
    <row r="319" spans="1:12" ht="19.899999999999999" customHeight="1" x14ac:dyDescent="0.25">
      <c r="A319" s="6" t="s">
        <v>256</v>
      </c>
      <c r="B319" s="106">
        <v>120</v>
      </c>
      <c r="C319" s="106">
        <v>354</v>
      </c>
      <c r="D319" s="106">
        <v>190</v>
      </c>
      <c r="E319" s="106">
        <v>436</v>
      </c>
      <c r="F319" s="106">
        <v>429</v>
      </c>
      <c r="G319" s="106">
        <v>253</v>
      </c>
      <c r="H319" s="106">
        <v>357</v>
      </c>
      <c r="I319" s="106">
        <v>288</v>
      </c>
      <c r="J319" s="106">
        <v>198</v>
      </c>
      <c r="K319" s="106">
        <v>283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>
        <v>175</v>
      </c>
      <c r="C321" s="104">
        <v>689</v>
      </c>
      <c r="D321" s="104" t="s">
        <v>4664</v>
      </c>
      <c r="E321" s="104">
        <v>-75</v>
      </c>
      <c r="F321" s="104" t="s">
        <v>2711</v>
      </c>
      <c r="G321" s="104">
        <v>859</v>
      </c>
      <c r="H321" s="104">
        <v>970</v>
      </c>
      <c r="I321" s="104">
        <v>443</v>
      </c>
      <c r="J321" s="104">
        <v>12</v>
      </c>
      <c r="K321" s="104" t="s">
        <v>546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 t="s">
        <v>4665</v>
      </c>
      <c r="C323" s="106" t="s">
        <v>2160</v>
      </c>
      <c r="D323" s="106" t="s">
        <v>4666</v>
      </c>
      <c r="E323" s="106" t="s">
        <v>4667</v>
      </c>
      <c r="F323" s="106">
        <v>812</v>
      </c>
      <c r="G323" s="106">
        <v>671</v>
      </c>
      <c r="H323" s="106" t="s">
        <v>4668</v>
      </c>
      <c r="I323" s="106">
        <v>751</v>
      </c>
      <c r="J323" s="106">
        <v>875</v>
      </c>
      <c r="K323" s="106" t="s">
        <v>4669</v>
      </c>
      <c r="L323" s="10"/>
    </row>
    <row r="324" spans="1:12" ht="19.899999999999999" customHeight="1" x14ac:dyDescent="0.25">
      <c r="A324" s="8" t="s">
        <v>260</v>
      </c>
      <c r="B324" s="105">
        <v>5</v>
      </c>
      <c r="C324" s="105">
        <v>0</v>
      </c>
      <c r="D324" s="105">
        <v>0</v>
      </c>
      <c r="E324" s="105">
        <v>0</v>
      </c>
      <c r="F324" s="105">
        <v>0</v>
      </c>
      <c r="G324" s="105">
        <v>2</v>
      </c>
      <c r="H324" s="105">
        <v>1</v>
      </c>
      <c r="I324" s="105">
        <v>4</v>
      </c>
      <c r="J324" s="105">
        <v>0</v>
      </c>
      <c r="K324" s="105">
        <v>0</v>
      </c>
      <c r="L324" s="9"/>
    </row>
    <row r="325" spans="1:12" ht="19.899999999999999" customHeight="1" x14ac:dyDescent="0.25">
      <c r="A325" s="6" t="s">
        <v>261</v>
      </c>
      <c r="B325" s="106">
        <v>0</v>
      </c>
      <c r="C325" s="106">
        <v>0</v>
      </c>
      <c r="D325" s="106">
        <v>0</v>
      </c>
      <c r="E325" s="106">
        <v>0</v>
      </c>
      <c r="F325" s="106">
        <v>0</v>
      </c>
      <c r="G325" s="106">
        <v>0</v>
      </c>
      <c r="H325" s="106">
        <v>0</v>
      </c>
      <c r="I325" s="106">
        <v>0</v>
      </c>
      <c r="J325" s="106">
        <v>5</v>
      </c>
      <c r="K325" s="106">
        <v>0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2"/>
    </row>
    <row r="327" spans="1:12" ht="19.899999999999999" customHeight="1" x14ac:dyDescent="0.25">
      <c r="A327" s="6" t="s">
        <v>263</v>
      </c>
      <c r="B327" s="106">
        <v>8</v>
      </c>
      <c r="C327" s="106">
        <v>155</v>
      </c>
      <c r="D327" s="106">
        <v>54</v>
      </c>
      <c r="E327" s="106">
        <v>109</v>
      </c>
      <c r="F327" s="106">
        <v>95</v>
      </c>
      <c r="G327" s="106">
        <v>114</v>
      </c>
      <c r="H327" s="106">
        <v>40</v>
      </c>
      <c r="I327" s="106">
        <v>19</v>
      </c>
      <c r="J327" s="106">
        <v>41</v>
      </c>
      <c r="K327" s="106">
        <v>110</v>
      </c>
      <c r="L327" s="10"/>
    </row>
    <row r="328" spans="1:12" ht="19.899999999999999" customHeight="1" x14ac:dyDescent="0.25">
      <c r="A328" s="8" t="s">
        <v>264</v>
      </c>
      <c r="B328" s="105">
        <v>2</v>
      </c>
      <c r="C328" s="105">
        <v>0</v>
      </c>
      <c r="D328" s="105">
        <v>5</v>
      </c>
      <c r="E328" s="105">
        <v>0</v>
      </c>
      <c r="F328" s="105">
        <v>2</v>
      </c>
      <c r="G328" s="105">
        <v>0</v>
      </c>
      <c r="H328" s="105">
        <v>0</v>
      </c>
      <c r="I328" s="105">
        <v>0</v>
      </c>
      <c r="J328" s="105">
        <v>0</v>
      </c>
      <c r="K328" s="105">
        <v>8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26</v>
      </c>
      <c r="E329" s="106">
        <v>0</v>
      </c>
      <c r="F329" s="106">
        <v>0</v>
      </c>
      <c r="G329" s="106">
        <v>0</v>
      </c>
      <c r="H329" s="106">
        <v>0</v>
      </c>
      <c r="I329" s="106">
        <v>0</v>
      </c>
      <c r="J329" s="106">
        <v>0</v>
      </c>
      <c r="K329" s="106">
        <v>0</v>
      </c>
      <c r="L329" s="11"/>
    </row>
    <row r="330" spans="1:12" ht="19.899999999999999" customHeight="1" x14ac:dyDescent="0.25">
      <c r="A330" s="8" t="s">
        <v>266</v>
      </c>
      <c r="B330" s="107" t="s">
        <v>4670</v>
      </c>
      <c r="C330" s="107" t="s">
        <v>4671</v>
      </c>
      <c r="D330" s="107" t="s">
        <v>4672</v>
      </c>
      <c r="E330" s="107" t="s">
        <v>4673</v>
      </c>
      <c r="F330" s="107">
        <v>-715</v>
      </c>
      <c r="G330" s="107">
        <v>-559</v>
      </c>
      <c r="H330" s="107" t="s">
        <v>4672</v>
      </c>
      <c r="I330" s="107">
        <v>-736</v>
      </c>
      <c r="J330" s="107">
        <v>-839</v>
      </c>
      <c r="K330" s="107" t="s">
        <v>4674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530</v>
      </c>
      <c r="C332" s="105" t="s">
        <v>4675</v>
      </c>
      <c r="D332" s="105">
        <v>698</v>
      </c>
      <c r="E332" s="105" t="s">
        <v>2210</v>
      </c>
      <c r="F332" s="105">
        <v>43</v>
      </c>
      <c r="G332" s="105">
        <v>-258</v>
      </c>
      <c r="H332" s="105">
        <v>503</v>
      </c>
      <c r="I332" s="105">
        <v>486</v>
      </c>
      <c r="J332" s="105" t="s">
        <v>4676</v>
      </c>
      <c r="K332" s="105">
        <v>652</v>
      </c>
      <c r="L332" s="9"/>
    </row>
    <row r="333" spans="1:12" ht="19.899999999999999" customHeight="1" x14ac:dyDescent="0.25">
      <c r="A333" s="6" t="s">
        <v>268</v>
      </c>
      <c r="B333" s="106">
        <v>-27</v>
      </c>
      <c r="C333" s="106">
        <v>-65</v>
      </c>
      <c r="D333" s="106">
        <v>-65</v>
      </c>
      <c r="E333" s="106">
        <v>-88</v>
      </c>
      <c r="F333" s="106">
        <v>-36</v>
      </c>
      <c r="G333" s="106">
        <v>-41</v>
      </c>
      <c r="H333" s="106">
        <v>-104</v>
      </c>
      <c r="I333" s="106">
        <v>-20</v>
      </c>
      <c r="J333" s="106">
        <v>-21</v>
      </c>
      <c r="K333" s="106">
        <v>-12</v>
      </c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0</v>
      </c>
      <c r="D335" s="106">
        <v>0</v>
      </c>
      <c r="E335" s="106">
        <v>0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>
        <v>503</v>
      </c>
      <c r="C336" s="107" t="s">
        <v>4677</v>
      </c>
      <c r="D336" s="107">
        <v>633</v>
      </c>
      <c r="E336" s="107" t="s">
        <v>4678</v>
      </c>
      <c r="F336" s="107">
        <v>7</v>
      </c>
      <c r="G336" s="107">
        <v>-299</v>
      </c>
      <c r="H336" s="107">
        <v>399</v>
      </c>
      <c r="I336" s="107">
        <v>466</v>
      </c>
      <c r="J336" s="107" t="s">
        <v>2294</v>
      </c>
      <c r="K336" s="107">
        <v>640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-443</v>
      </c>
      <c r="C338" s="107">
        <v>203</v>
      </c>
      <c r="D338" s="107" t="s">
        <v>4679</v>
      </c>
      <c r="E338" s="107">
        <v>-93</v>
      </c>
      <c r="F338" s="107">
        <v>426</v>
      </c>
      <c r="G338" s="107">
        <v>1</v>
      </c>
      <c r="H338" s="107">
        <v>219</v>
      </c>
      <c r="I338" s="107">
        <v>173</v>
      </c>
      <c r="J338" s="107">
        <v>229</v>
      </c>
      <c r="K338" s="107">
        <v>-92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54</v>
      </c>
      <c r="C341" s="106">
        <v>24</v>
      </c>
      <c r="D341" s="106">
        <v>14</v>
      </c>
      <c r="E341" s="106">
        <v>19</v>
      </c>
      <c r="F341" s="106">
        <v>12</v>
      </c>
      <c r="G341" s="106">
        <v>13</v>
      </c>
      <c r="H341" s="106">
        <v>10</v>
      </c>
      <c r="I341" s="106">
        <v>9</v>
      </c>
      <c r="J341" s="106">
        <v>7</v>
      </c>
      <c r="K341" s="106">
        <v>19</v>
      </c>
      <c r="L341" s="10"/>
    </row>
    <row r="342" spans="1:13" ht="19.899999999999999" customHeight="1" x14ac:dyDescent="0.25">
      <c r="A342" s="8" t="s">
        <v>274</v>
      </c>
      <c r="B342" s="105">
        <v>37</v>
      </c>
      <c r="C342" s="105">
        <v>106</v>
      </c>
      <c r="D342" s="105">
        <v>166</v>
      </c>
      <c r="E342" s="105">
        <v>123</v>
      </c>
      <c r="F342" s="105">
        <v>4</v>
      </c>
      <c r="G342" s="105">
        <v>7</v>
      </c>
      <c r="H342" s="105">
        <v>15</v>
      </c>
      <c r="I342" s="105">
        <v>20</v>
      </c>
      <c r="J342" s="105">
        <v>26</v>
      </c>
      <c r="K342" s="105">
        <v>7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339</v>
      </c>
      <c r="C352" s="97" t="s">
        <v>339</v>
      </c>
      <c r="D352" s="97" t="s">
        <v>339</v>
      </c>
      <c r="E352" s="97" t="s">
        <v>339</v>
      </c>
      <c r="F352" s="97" t="s">
        <v>339</v>
      </c>
      <c r="G352" s="97" t="s">
        <v>339</v>
      </c>
      <c r="H352" s="97" t="s">
        <v>339</v>
      </c>
      <c r="I352" s="97" t="s">
        <v>339</v>
      </c>
      <c r="J352" s="97" t="s">
        <v>339</v>
      </c>
      <c r="K352" s="97" t="s">
        <v>339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6">
        <v>0</v>
      </c>
      <c r="F355" s="106">
        <v>0</v>
      </c>
      <c r="G355" s="106">
        <v>0</v>
      </c>
      <c r="H355" s="106" t="s">
        <v>4505</v>
      </c>
      <c r="I355" s="106" t="s">
        <v>4506</v>
      </c>
      <c r="J355" s="106" t="s">
        <v>4507</v>
      </c>
      <c r="K355" s="106" t="s">
        <v>4508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15</v>
      </c>
      <c r="I356" s="105">
        <v>3</v>
      </c>
      <c r="J356" s="105">
        <v>27</v>
      </c>
      <c r="K356" s="105">
        <v>65</v>
      </c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0</v>
      </c>
      <c r="G357" s="106">
        <v>0</v>
      </c>
      <c r="H357" s="106">
        <v>358</v>
      </c>
      <c r="I357" s="106">
        <v>203</v>
      </c>
      <c r="J357" s="106">
        <v>570</v>
      </c>
      <c r="K357" s="106">
        <v>212</v>
      </c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5" t="s">
        <v>4680</v>
      </c>
      <c r="I358" s="105" t="s">
        <v>4681</v>
      </c>
      <c r="J358" s="105" t="s">
        <v>4682</v>
      </c>
      <c r="K358" s="105" t="s">
        <v>4683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 t="s">
        <v>4684</v>
      </c>
      <c r="I360" s="107" t="s">
        <v>4685</v>
      </c>
      <c r="J360" s="107" t="s">
        <v>4686</v>
      </c>
      <c r="K360" s="107" t="s">
        <v>2459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 t="s">
        <v>4613</v>
      </c>
      <c r="I362" s="105" t="s">
        <v>1678</v>
      </c>
      <c r="J362" s="105" t="s">
        <v>4614</v>
      </c>
      <c r="K362" s="105" t="s">
        <v>4615</v>
      </c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6">
        <v>0</v>
      </c>
      <c r="H363" s="106">
        <v>596</v>
      </c>
      <c r="I363" s="106">
        <v>527</v>
      </c>
      <c r="J363" s="106">
        <v>484</v>
      </c>
      <c r="K363" s="106">
        <v>489</v>
      </c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347</v>
      </c>
      <c r="I364" s="105">
        <v>279</v>
      </c>
      <c r="J364" s="105">
        <v>198</v>
      </c>
      <c r="K364" s="105">
        <v>283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10</v>
      </c>
      <c r="I366" s="105">
        <v>9</v>
      </c>
      <c r="J366" s="105">
        <v>0</v>
      </c>
      <c r="K366" s="105">
        <v>0</v>
      </c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6">
        <v>0</v>
      </c>
      <c r="F367" s="106">
        <v>0</v>
      </c>
      <c r="G367" s="106">
        <v>0</v>
      </c>
      <c r="H367" s="106">
        <v>389</v>
      </c>
      <c r="I367" s="106">
        <v>351</v>
      </c>
      <c r="J367" s="106">
        <v>261</v>
      </c>
      <c r="K367" s="106">
        <v>208</v>
      </c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472</v>
      </c>
      <c r="I368" s="105">
        <v>366</v>
      </c>
      <c r="J368" s="105">
        <v>344</v>
      </c>
      <c r="K368" s="105">
        <v>521</v>
      </c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6">
        <v>0</v>
      </c>
      <c r="F369" s="106">
        <v>0</v>
      </c>
      <c r="G369" s="106">
        <v>0</v>
      </c>
      <c r="H369" s="106">
        <v>857</v>
      </c>
      <c r="I369" s="106">
        <v>781</v>
      </c>
      <c r="J369" s="106">
        <v>719</v>
      </c>
      <c r="K369" s="106">
        <v>811</v>
      </c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 t="s">
        <v>4684</v>
      </c>
      <c r="I373" s="104" t="s">
        <v>4685</v>
      </c>
      <c r="J373" s="104" t="s">
        <v>4686</v>
      </c>
      <c r="K373" s="104" t="s">
        <v>2459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136</v>
      </c>
      <c r="C375" s="106">
        <v>133</v>
      </c>
      <c r="D375" s="106">
        <v>75</v>
      </c>
      <c r="E375" s="106">
        <v>85</v>
      </c>
      <c r="F375" s="106">
        <v>68</v>
      </c>
      <c r="G375" s="106">
        <v>71</v>
      </c>
      <c r="H375" s="106">
        <v>48</v>
      </c>
      <c r="I375" s="106">
        <v>43</v>
      </c>
      <c r="J375" s="106">
        <v>25</v>
      </c>
      <c r="K375" s="106">
        <v>27</v>
      </c>
      <c r="L375" s="10"/>
    </row>
    <row r="376" spans="1:13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5">
        <v>0</v>
      </c>
      <c r="I376" s="105">
        <v>0</v>
      </c>
      <c r="J376" s="105">
        <v>0</v>
      </c>
      <c r="K376" s="105">
        <v>0</v>
      </c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6">
        <v>0</v>
      </c>
      <c r="H377" s="106">
        <v>0</v>
      </c>
      <c r="I377" s="106">
        <v>0</v>
      </c>
      <c r="J377" s="106">
        <v>0</v>
      </c>
      <c r="K377" s="106">
        <v>0</v>
      </c>
      <c r="L377" s="10"/>
    </row>
    <row r="378" spans="1:13" ht="19.899999999999999" customHeight="1" x14ac:dyDescent="0.25">
      <c r="A378" s="8" t="s">
        <v>299</v>
      </c>
      <c r="B378" s="105">
        <v>148</v>
      </c>
      <c r="C378" s="105">
        <v>126</v>
      </c>
      <c r="D378" s="105">
        <v>129</v>
      </c>
      <c r="E378" s="105">
        <v>70</v>
      </c>
      <c r="F378" s="105">
        <v>67</v>
      </c>
      <c r="G378" s="105">
        <v>37</v>
      </c>
      <c r="H378" s="105">
        <v>36</v>
      </c>
      <c r="I378" s="105">
        <v>20</v>
      </c>
      <c r="J378" s="105">
        <v>12</v>
      </c>
      <c r="K378" s="105">
        <v>37</v>
      </c>
      <c r="L378" s="9"/>
    </row>
    <row r="379" spans="1:13" ht="19.899999999999999" customHeight="1" x14ac:dyDescent="0.25">
      <c r="A379" s="6" t="s">
        <v>300</v>
      </c>
      <c r="B379" s="106">
        <v>329</v>
      </c>
      <c r="C379" s="106">
        <v>24</v>
      </c>
      <c r="D379" s="106">
        <v>-115</v>
      </c>
      <c r="E379" s="106">
        <v>67</v>
      </c>
      <c r="F379" s="106">
        <v>164</v>
      </c>
      <c r="G379" s="106">
        <v>25</v>
      </c>
      <c r="H379" s="106">
        <v>96</v>
      </c>
      <c r="I379" s="106">
        <v>208</v>
      </c>
      <c r="J379" s="106">
        <v>161</v>
      </c>
      <c r="K379" s="106">
        <v>-170</v>
      </c>
      <c r="L379" s="10"/>
    </row>
    <row r="380" spans="1:13" ht="19.899999999999999" customHeight="1" x14ac:dyDescent="0.25">
      <c r="A380" s="8" t="s">
        <v>301</v>
      </c>
      <c r="B380" s="105">
        <v>0</v>
      </c>
      <c r="C380" s="105">
        <v>31.355</v>
      </c>
      <c r="D380" s="105">
        <v>30.512</v>
      </c>
      <c r="E380" s="105">
        <v>31.23</v>
      </c>
      <c r="F380" s="105">
        <v>34.363</v>
      </c>
      <c r="G380" s="105">
        <v>35.064999999999998</v>
      </c>
      <c r="H380" s="105">
        <v>39.246000000000002</v>
      </c>
      <c r="I380" s="105">
        <v>41.777000000000001</v>
      </c>
      <c r="J380" s="105">
        <v>5.8470000000000004</v>
      </c>
      <c r="K380" s="105">
        <v>5.5449999999999999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339</v>
      </c>
      <c r="C387" s="97" t="s">
        <v>339</v>
      </c>
      <c r="D387" s="97" t="s">
        <v>339</v>
      </c>
      <c r="E387" s="97" t="s">
        <v>339</v>
      </c>
      <c r="F387" s="97" t="s">
        <v>339</v>
      </c>
      <c r="G387" s="97" t="s">
        <v>339</v>
      </c>
      <c r="H387" s="97" t="s">
        <v>339</v>
      </c>
      <c r="I387" s="97" t="s">
        <v>339</v>
      </c>
      <c r="J387" s="97" t="s">
        <v>339</v>
      </c>
      <c r="K387" s="97" t="s">
        <v>339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135.113</v>
      </c>
      <c r="C390" s="106">
        <v>135.113</v>
      </c>
      <c r="D390" s="106">
        <v>135.113</v>
      </c>
      <c r="E390" s="106">
        <v>135.113</v>
      </c>
      <c r="F390" s="106">
        <v>109.07899999999999</v>
      </c>
      <c r="G390" s="106">
        <v>108.886</v>
      </c>
      <c r="H390" s="106">
        <v>107.33499999999999</v>
      </c>
      <c r="I390" s="106">
        <v>105.143</v>
      </c>
      <c r="J390" s="106">
        <v>105.014</v>
      </c>
      <c r="K390" s="106">
        <v>103.67700000000001</v>
      </c>
      <c r="L390" s="10"/>
    </row>
    <row r="391" spans="1:12" ht="19.899999999999999" customHeight="1" x14ac:dyDescent="0.25">
      <c r="A391" s="8" t="s">
        <v>305</v>
      </c>
      <c r="B391" s="105">
        <v>135.113</v>
      </c>
      <c r="C391" s="105">
        <v>135.113</v>
      </c>
      <c r="D391" s="105">
        <v>135.113</v>
      </c>
      <c r="E391" s="105">
        <v>135.113</v>
      </c>
      <c r="F391" s="105">
        <v>109.07899999999999</v>
      </c>
      <c r="G391" s="105">
        <v>108.886</v>
      </c>
      <c r="H391" s="105">
        <v>107.33499999999999</v>
      </c>
      <c r="I391" s="105">
        <v>105.143</v>
      </c>
      <c r="J391" s="105">
        <v>105.014</v>
      </c>
      <c r="K391" s="105">
        <v>103.67700000000001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3</v>
      </c>
      <c r="C393" s="105">
        <v>3</v>
      </c>
      <c r="D393" s="105">
        <v>3</v>
      </c>
      <c r="E393" s="105">
        <v>3</v>
      </c>
      <c r="F393" s="105">
        <v>3</v>
      </c>
      <c r="G393" s="105">
        <v>3</v>
      </c>
      <c r="H393" s="105">
        <v>3</v>
      </c>
      <c r="I393" s="105">
        <v>3</v>
      </c>
      <c r="J393" s="105">
        <v>3</v>
      </c>
      <c r="K393" s="105">
        <v>3</v>
      </c>
      <c r="L393" s="12"/>
    </row>
    <row r="394" spans="1:12" ht="19.899999999999999" customHeight="1" x14ac:dyDescent="0.25">
      <c r="A394" s="6" t="s">
        <v>308</v>
      </c>
      <c r="B394" s="106" t="s">
        <v>4687</v>
      </c>
      <c r="C394" s="106" t="s">
        <v>4688</v>
      </c>
      <c r="D394" s="106">
        <v>523.48800000000006</v>
      </c>
      <c r="E394" s="106" t="s">
        <v>4689</v>
      </c>
      <c r="F394" s="106" t="s">
        <v>4690</v>
      </c>
      <c r="G394" s="106" t="s">
        <v>4691</v>
      </c>
      <c r="H394" s="106" t="s">
        <v>4692</v>
      </c>
      <c r="I394" s="106">
        <v>957.78300000000002</v>
      </c>
      <c r="J394" s="106">
        <v>660.06500000000005</v>
      </c>
      <c r="K394" s="106">
        <v>704.74</v>
      </c>
      <c r="L394" s="10"/>
    </row>
    <row r="395" spans="1:12" ht="19.899999999999999" customHeight="1" x14ac:dyDescent="0.25">
      <c r="A395" s="8" t="s">
        <v>309</v>
      </c>
      <c r="B395" s="105">
        <v>266.94</v>
      </c>
      <c r="C395" s="105">
        <v>362.59300000000002</v>
      </c>
      <c r="D395" s="105">
        <v>51.353000000000002</v>
      </c>
      <c r="E395" s="105">
        <v>89.588999999999999</v>
      </c>
      <c r="F395" s="105">
        <v>83.557000000000002</v>
      </c>
      <c r="G395" s="105">
        <v>79.194000000000003</v>
      </c>
      <c r="H395" s="105">
        <v>68.832999999999998</v>
      </c>
      <c r="I395" s="105">
        <v>50.021000000000001</v>
      </c>
      <c r="J395" s="105">
        <v>37.136000000000003</v>
      </c>
      <c r="K395" s="105">
        <v>54.719000000000001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0</v>
      </c>
      <c r="C397" s="105">
        <v>568</v>
      </c>
      <c r="D397" s="105">
        <v>524</v>
      </c>
      <c r="E397" s="105">
        <v>469</v>
      </c>
      <c r="F397" s="105">
        <v>446</v>
      </c>
      <c r="G397" s="105">
        <v>374</v>
      </c>
      <c r="H397" s="105">
        <v>387</v>
      </c>
      <c r="I397" s="105">
        <v>321</v>
      </c>
      <c r="J397" s="105">
        <v>277</v>
      </c>
      <c r="K397" s="105">
        <v>224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1"/>
    </row>
    <row r="399" spans="1:12" ht="19.899999999999999" customHeight="1" x14ac:dyDescent="0.25">
      <c r="A399" s="8" t="s">
        <v>313</v>
      </c>
      <c r="B399" s="105">
        <v>329</v>
      </c>
      <c r="C399" s="105">
        <v>24</v>
      </c>
      <c r="D399" s="105">
        <v>-115</v>
      </c>
      <c r="E399" s="105">
        <v>67</v>
      </c>
      <c r="F399" s="105">
        <v>164</v>
      </c>
      <c r="G399" s="105">
        <v>25</v>
      </c>
      <c r="H399" s="105">
        <v>96</v>
      </c>
      <c r="I399" s="105">
        <v>208</v>
      </c>
      <c r="J399" s="105">
        <v>161</v>
      </c>
      <c r="K399" s="105">
        <v>-170</v>
      </c>
      <c r="L399" s="9"/>
    </row>
    <row r="400" spans="1:12" ht="19.899999999999999" customHeight="1" x14ac:dyDescent="0.25">
      <c r="A400" s="6" t="s">
        <v>314</v>
      </c>
      <c r="B400" s="106">
        <v>79</v>
      </c>
      <c r="C400" s="106">
        <v>730</v>
      </c>
      <c r="D400" s="106" t="s">
        <v>2505</v>
      </c>
      <c r="E400" s="106">
        <v>443</v>
      </c>
      <c r="F400" s="106">
        <v>565</v>
      </c>
      <c r="G400" s="106">
        <v>635</v>
      </c>
      <c r="H400" s="106">
        <v>472</v>
      </c>
      <c r="I400" s="106">
        <v>366</v>
      </c>
      <c r="J400" s="106">
        <v>491</v>
      </c>
      <c r="K400" s="106">
        <v>652</v>
      </c>
      <c r="L400" s="10"/>
    </row>
    <row r="401" spans="1:12" ht="19.899999999999999" customHeight="1" x14ac:dyDescent="0.25">
      <c r="A401" s="8" t="s">
        <v>315</v>
      </c>
      <c r="B401" s="105">
        <v>0</v>
      </c>
      <c r="C401" s="105">
        <v>31.355</v>
      </c>
      <c r="D401" s="105">
        <v>30.512</v>
      </c>
      <c r="E401" s="105">
        <v>31.23</v>
      </c>
      <c r="F401" s="105">
        <v>34.363</v>
      </c>
      <c r="G401" s="105">
        <v>35.064999999999998</v>
      </c>
      <c r="H401" s="105">
        <v>39.246000000000002</v>
      </c>
      <c r="I401" s="105">
        <v>41.777000000000001</v>
      </c>
      <c r="J401" s="105">
        <v>5.8470000000000004</v>
      </c>
      <c r="K401" s="105">
        <v>5.5449999999999999</v>
      </c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6">
        <v>0</v>
      </c>
      <c r="E402" s="106">
        <v>25.882000000000001</v>
      </c>
      <c r="F402" s="106">
        <v>28.454999999999998</v>
      </c>
      <c r="G402" s="106">
        <v>30.132999999999999</v>
      </c>
      <c r="H402" s="106">
        <v>0</v>
      </c>
      <c r="I402" s="106">
        <v>40</v>
      </c>
      <c r="J402" s="106">
        <v>0</v>
      </c>
      <c r="K402" s="106">
        <v>0</v>
      </c>
      <c r="L402" s="11"/>
    </row>
    <row r="403" spans="1:12" ht="19.899999999999999" customHeight="1" x14ac:dyDescent="0.25">
      <c r="A403" s="8" t="s">
        <v>317</v>
      </c>
      <c r="B403" s="105">
        <v>240</v>
      </c>
      <c r="C403" s="105">
        <v>482</v>
      </c>
      <c r="D403" s="105">
        <v>386</v>
      </c>
      <c r="E403" s="105">
        <v>357</v>
      </c>
      <c r="F403" s="105">
        <v>333</v>
      </c>
      <c r="G403" s="105">
        <v>408</v>
      </c>
      <c r="H403" s="105">
        <v>389</v>
      </c>
      <c r="I403" s="105">
        <v>251</v>
      </c>
      <c r="J403" s="105">
        <v>255</v>
      </c>
      <c r="K403" s="105">
        <v>464</v>
      </c>
      <c r="L403" s="9"/>
    </row>
    <row r="404" spans="1:12" ht="19.899999999999999" customHeight="1" x14ac:dyDescent="0.25">
      <c r="A404" s="6" t="s">
        <v>318</v>
      </c>
      <c r="B404" s="106">
        <v>892</v>
      </c>
      <c r="C404" s="106">
        <v>321</v>
      </c>
      <c r="D404" s="106">
        <v>634</v>
      </c>
      <c r="E404" s="106">
        <v>617</v>
      </c>
      <c r="F404" s="106">
        <v>471</v>
      </c>
      <c r="G404" s="106">
        <v>747</v>
      </c>
      <c r="H404" s="106">
        <v>217</v>
      </c>
      <c r="I404" s="106">
        <v>192</v>
      </c>
      <c r="J404" s="106">
        <v>178</v>
      </c>
      <c r="K404" s="106">
        <v>204</v>
      </c>
      <c r="L404" s="10"/>
    </row>
    <row r="405" spans="1:12" ht="19.899999999999999" customHeight="1" x14ac:dyDescent="0.25">
      <c r="A405" s="8" t="s">
        <v>319</v>
      </c>
      <c r="B405" s="105" t="s">
        <v>4319</v>
      </c>
      <c r="C405" s="105" t="s">
        <v>545</v>
      </c>
      <c r="D405" s="105" t="s">
        <v>4693</v>
      </c>
      <c r="E405" s="105">
        <v>990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2"/>
    </row>
    <row r="406" spans="1:12" ht="19.899999999999999" customHeight="1" x14ac:dyDescent="0.25">
      <c r="A406" s="6" t="s">
        <v>320</v>
      </c>
      <c r="B406" s="106">
        <v>681</v>
      </c>
      <c r="C406" s="106">
        <v>908</v>
      </c>
      <c r="D406" s="106">
        <v>790</v>
      </c>
      <c r="E406" s="106">
        <v>883</v>
      </c>
      <c r="F406" s="106">
        <v>754</v>
      </c>
      <c r="G406" s="106">
        <v>585</v>
      </c>
      <c r="H406" s="106">
        <v>637</v>
      </c>
      <c r="I406" s="106">
        <v>492</v>
      </c>
      <c r="J406" s="106">
        <v>502</v>
      </c>
      <c r="K406" s="106">
        <v>402</v>
      </c>
      <c r="L406" s="10"/>
    </row>
    <row r="407" spans="1:12" ht="19.899999999999999" customHeight="1" x14ac:dyDescent="0.25">
      <c r="A407" s="8" t="s">
        <v>321</v>
      </c>
      <c r="B407" s="105">
        <v>15</v>
      </c>
      <c r="C407" s="105">
        <v>15</v>
      </c>
      <c r="D407" s="105">
        <v>21</v>
      </c>
      <c r="E407" s="105">
        <v>19</v>
      </c>
      <c r="F407" s="105">
        <v>28</v>
      </c>
      <c r="G407" s="105">
        <v>21</v>
      </c>
      <c r="H407" s="105">
        <v>17</v>
      </c>
      <c r="I407" s="105">
        <v>21</v>
      </c>
      <c r="J407" s="105">
        <v>17</v>
      </c>
      <c r="K407" s="105">
        <v>14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4558</v>
      </c>
      <c r="C409" s="105" t="s">
        <v>4559</v>
      </c>
      <c r="D409" s="105" t="s">
        <v>4560</v>
      </c>
      <c r="E409" s="105" t="s">
        <v>4561</v>
      </c>
      <c r="F409" s="105" t="s">
        <v>4562</v>
      </c>
      <c r="G409" s="105" t="s">
        <v>4563</v>
      </c>
      <c r="H409" s="105" t="s">
        <v>4564</v>
      </c>
      <c r="I409" s="105" t="s">
        <v>4565</v>
      </c>
      <c r="J409" s="105" t="s">
        <v>4566</v>
      </c>
      <c r="K409" s="105" t="s">
        <v>4567</v>
      </c>
      <c r="L409" s="12"/>
    </row>
    <row r="410" spans="1:12" ht="19.899999999999999" customHeight="1" x14ac:dyDescent="0.25">
      <c r="A410" s="6" t="s">
        <v>324</v>
      </c>
      <c r="B410" s="106">
        <v>8</v>
      </c>
      <c r="C410" s="106">
        <v>9</v>
      </c>
      <c r="D410" s="106">
        <v>8</v>
      </c>
      <c r="E410" s="106">
        <v>8</v>
      </c>
      <c r="F410" s="106">
        <v>2</v>
      </c>
      <c r="G410" s="106">
        <v>9</v>
      </c>
      <c r="H410" s="106">
        <v>2</v>
      </c>
      <c r="I410" s="106">
        <v>2</v>
      </c>
      <c r="J410" s="106">
        <v>9</v>
      </c>
      <c r="K410" s="106">
        <v>2</v>
      </c>
      <c r="L410" s="11"/>
    </row>
    <row r="411" spans="1:12" ht="19.899999999999999" customHeight="1" x14ac:dyDescent="0.25">
      <c r="A411" s="8" t="s">
        <v>325</v>
      </c>
      <c r="B411" s="105">
        <v>6.0419999999999998</v>
      </c>
      <c r="C411" s="105">
        <v>11.353</v>
      </c>
      <c r="D411" s="105">
        <v>12.176</v>
      </c>
      <c r="E411" s="105">
        <v>11.054</v>
      </c>
      <c r="F411" s="105">
        <v>15.045</v>
      </c>
      <c r="G411" s="105">
        <v>12.228999999999999</v>
      </c>
      <c r="H411" s="105">
        <v>13.118</v>
      </c>
      <c r="I411" s="105">
        <v>9.4450000000000003</v>
      </c>
      <c r="J411" s="105">
        <v>10.286</v>
      </c>
      <c r="K411" s="105">
        <v>10.032999999999999</v>
      </c>
      <c r="L411" s="9"/>
    </row>
    <row r="412" spans="1:12" ht="19.899999999999999" customHeight="1" x14ac:dyDescent="0.25">
      <c r="A412" s="6" t="s">
        <v>326</v>
      </c>
      <c r="B412" s="106">
        <v>2</v>
      </c>
      <c r="C412" s="106">
        <v>10.252000000000001</v>
      </c>
      <c r="D412" s="106">
        <v>12.829000000000001</v>
      </c>
      <c r="E412" s="106">
        <v>9.8930000000000007</v>
      </c>
      <c r="F412" s="106">
        <v>13.835000000000001</v>
      </c>
      <c r="G412" s="106">
        <v>10.952999999999999</v>
      </c>
      <c r="H412" s="106">
        <v>14.089</v>
      </c>
      <c r="I412" s="106">
        <v>10.375</v>
      </c>
      <c r="J412" s="106">
        <v>9.7439999999999998</v>
      </c>
      <c r="K412" s="106">
        <v>10.090999999999999</v>
      </c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5" t="s">
        <v>1163</v>
      </c>
      <c r="E413" s="105" t="s">
        <v>1163</v>
      </c>
      <c r="F413" s="105" t="s">
        <v>1163</v>
      </c>
      <c r="G413" s="105" t="s">
        <v>1163</v>
      </c>
      <c r="H413" s="105" t="s">
        <v>1163</v>
      </c>
      <c r="I413" s="105" t="s">
        <v>1163</v>
      </c>
      <c r="J413" s="105" t="s">
        <v>1163</v>
      </c>
      <c r="K413" s="105" t="s">
        <v>1163</v>
      </c>
      <c r="L413" s="12"/>
    </row>
    <row r="414" spans="1:12" ht="19.899999999999999" customHeight="1" x14ac:dyDescent="0.25">
      <c r="A414" s="6" t="s">
        <v>328</v>
      </c>
      <c r="B414" s="106" t="s">
        <v>4694</v>
      </c>
      <c r="C414" s="106" t="s">
        <v>4695</v>
      </c>
      <c r="D414" s="106" t="s">
        <v>4696</v>
      </c>
      <c r="E414" s="106" t="s">
        <v>4300</v>
      </c>
      <c r="F414" s="106" t="s">
        <v>2408</v>
      </c>
      <c r="G414" s="106" t="s">
        <v>4697</v>
      </c>
      <c r="H414" s="106" t="s">
        <v>4698</v>
      </c>
      <c r="I414" s="106" t="s">
        <v>4423</v>
      </c>
      <c r="J414" s="106" t="s">
        <v>4424</v>
      </c>
      <c r="K414" s="106" t="s">
        <v>4425</v>
      </c>
      <c r="L414" s="10"/>
    </row>
    <row r="415" spans="1:12" ht="19.899999999999999" customHeight="1" x14ac:dyDescent="0.25">
      <c r="A415" s="8" t="s">
        <v>329</v>
      </c>
      <c r="B415" s="105">
        <v>89</v>
      </c>
      <c r="C415" s="105">
        <v>638</v>
      </c>
      <c r="D415" s="105">
        <v>354</v>
      </c>
      <c r="E415" s="105">
        <v>409</v>
      </c>
      <c r="F415" s="105">
        <v>641</v>
      </c>
      <c r="G415" s="105">
        <v>226</v>
      </c>
      <c r="H415" s="105">
        <v>487</v>
      </c>
      <c r="I415" s="105">
        <v>342</v>
      </c>
      <c r="J415" s="105">
        <v>185</v>
      </c>
      <c r="K415" s="105">
        <v>352</v>
      </c>
      <c r="L415" s="9"/>
    </row>
    <row r="416" spans="1:12" ht="19.899999999999999" customHeight="1" x14ac:dyDescent="0.25">
      <c r="A416" s="6" t="s">
        <v>330</v>
      </c>
      <c r="B416" s="106">
        <v>54</v>
      </c>
      <c r="C416" s="106">
        <v>60</v>
      </c>
      <c r="D416" s="106">
        <v>60</v>
      </c>
      <c r="E416" s="106">
        <v>75</v>
      </c>
      <c r="F416" s="106">
        <v>82</v>
      </c>
      <c r="G416" s="106">
        <v>128</v>
      </c>
      <c r="H416" s="106">
        <v>104</v>
      </c>
      <c r="I416" s="106">
        <v>95</v>
      </c>
      <c r="J416" s="106">
        <v>42</v>
      </c>
      <c r="K416" s="106">
        <v>31</v>
      </c>
      <c r="L416" s="10"/>
    </row>
    <row r="417" spans="1:12" ht="19.899999999999999" customHeight="1" x14ac:dyDescent="0.25">
      <c r="A417" s="8" t="s">
        <v>331</v>
      </c>
      <c r="B417" s="105">
        <v>61</v>
      </c>
      <c r="C417" s="105">
        <v>91</v>
      </c>
      <c r="D417" s="105">
        <v>96</v>
      </c>
      <c r="E417" s="105">
        <v>101</v>
      </c>
      <c r="F417" s="105">
        <v>33</v>
      </c>
      <c r="G417" s="105">
        <v>116</v>
      </c>
      <c r="H417" s="105">
        <v>38</v>
      </c>
      <c r="I417" s="105">
        <v>24</v>
      </c>
      <c r="J417" s="105">
        <v>35</v>
      </c>
      <c r="K417" s="105">
        <v>148</v>
      </c>
      <c r="L417" s="9"/>
    </row>
    <row r="418" spans="1:12" ht="19.899999999999999" customHeight="1" x14ac:dyDescent="0.25">
      <c r="A418" s="6" t="s">
        <v>332</v>
      </c>
      <c r="B418" s="106">
        <v>90.626999999999995</v>
      </c>
      <c r="C418" s="106">
        <v>58.622999999999998</v>
      </c>
      <c r="D418" s="106">
        <v>57.37</v>
      </c>
      <c r="E418" s="106">
        <v>42.991</v>
      </c>
      <c r="F418" s="106">
        <v>48.436999999999998</v>
      </c>
      <c r="G418" s="106">
        <v>49.375</v>
      </c>
      <c r="H418" s="106">
        <v>56.000999999999998</v>
      </c>
      <c r="I418" s="106">
        <v>29.454999999999998</v>
      </c>
      <c r="J418" s="106">
        <v>34.393999999999998</v>
      </c>
      <c r="K418" s="106">
        <v>19.242000000000001</v>
      </c>
      <c r="L418" s="10"/>
    </row>
    <row r="419" spans="1:12" ht="19.899999999999999" customHeight="1" x14ac:dyDescent="0.25">
      <c r="A419" s="8" t="s">
        <v>333</v>
      </c>
      <c r="B419" s="105">
        <v>182.40100000000001</v>
      </c>
      <c r="C419" s="105">
        <v>179.452</v>
      </c>
      <c r="D419" s="105">
        <v>156.60300000000001</v>
      </c>
      <c r="E419" s="105">
        <v>152.52000000000001</v>
      </c>
      <c r="F419" s="105">
        <v>151.256</v>
      </c>
      <c r="G419" s="105">
        <v>100.29300000000001</v>
      </c>
      <c r="H419" s="105">
        <v>109.88800000000001</v>
      </c>
      <c r="I419" s="105">
        <v>42.798000000000002</v>
      </c>
      <c r="J419" s="105">
        <v>51.753</v>
      </c>
      <c r="K419" s="105">
        <v>15.000999999999999</v>
      </c>
      <c r="L419" s="9"/>
    </row>
    <row r="420" spans="1:12" ht="19.899999999999999" customHeight="1" x14ac:dyDescent="0.25">
      <c r="A420" s="6" t="s">
        <v>334</v>
      </c>
      <c r="B420" s="106" t="s">
        <v>4699</v>
      </c>
      <c r="C420" s="106" t="s">
        <v>4700</v>
      </c>
      <c r="D420" s="106" t="s">
        <v>4701</v>
      </c>
      <c r="E420" s="106" t="s">
        <v>4702</v>
      </c>
      <c r="F420" s="106" t="s">
        <v>4703</v>
      </c>
      <c r="G420" s="106" t="s">
        <v>4704</v>
      </c>
      <c r="H420" s="106" t="s">
        <v>4705</v>
      </c>
      <c r="I420" s="106" t="s">
        <v>4706</v>
      </c>
      <c r="J420" s="106" t="s">
        <v>4707</v>
      </c>
      <c r="K420" s="106" t="s">
        <v>4708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topLeftCell="D45" workbookViewId="0">
      <selection activeCell="O55" sqref="O55"/>
    </sheetView>
  </sheetViews>
  <sheetFormatPr defaultColWidth="10.7109375" defaultRowHeight="19.899999999999999" customHeight="1" x14ac:dyDescent="0.25"/>
  <cols>
    <col min="1" max="1" width="67.42578125" bestFit="1" customWidth="1"/>
    <col min="2" max="2" width="11.28515625" bestFit="1" customWidth="1"/>
    <col min="3" max="6" width="12.42578125" bestFit="1" customWidth="1"/>
    <col min="14" max="14" width="25.7109375" customWidth="1"/>
    <col min="15" max="15" width="13.5703125" bestFit="1" customWidth="1"/>
    <col min="16" max="23" width="12.42578125" bestFit="1" customWidth="1"/>
    <col min="24" max="24" width="11.42578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N2" s="168" t="s">
        <v>392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N3" s="137" t="s">
        <v>343</v>
      </c>
      <c r="O3" s="32">
        <v>2019</v>
      </c>
      <c r="P3" s="32">
        <v>2018</v>
      </c>
      <c r="Q3" s="32">
        <v>2017</v>
      </c>
      <c r="R3" s="32">
        <v>2016</v>
      </c>
      <c r="S3" s="32">
        <v>2015</v>
      </c>
      <c r="T3" s="32">
        <v>2014</v>
      </c>
      <c r="U3" s="32">
        <v>2013</v>
      </c>
      <c r="V3" s="32">
        <v>2012</v>
      </c>
      <c r="W3" s="32">
        <v>2011</v>
      </c>
      <c r="X3" s="138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N4" s="139" t="s">
        <v>5557</v>
      </c>
      <c r="O4" s="35"/>
      <c r="P4" s="34"/>
      <c r="Q4" s="35"/>
      <c r="R4" s="34"/>
      <c r="S4" s="35"/>
      <c r="T4" s="34"/>
      <c r="U4" s="35"/>
      <c r="V4" s="34"/>
      <c r="W4" s="35"/>
      <c r="X4" s="140"/>
    </row>
    <row r="5" spans="1:24" ht="19.899999999999999" customHeight="1" x14ac:dyDescent="0.25">
      <c r="A5" s="96" t="s">
        <v>5</v>
      </c>
      <c r="B5" s="97" t="s">
        <v>6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N5" s="141" t="s">
        <v>344</v>
      </c>
      <c r="O5" s="37">
        <v>3.36</v>
      </c>
      <c r="P5" s="36">
        <v>7.74</v>
      </c>
      <c r="Q5" s="37">
        <v>7.18</v>
      </c>
      <c r="R5" s="36">
        <v>1.66</v>
      </c>
      <c r="S5" s="37">
        <v>4.58</v>
      </c>
      <c r="T5" s="36" t="e">
        <v>#N/A</v>
      </c>
      <c r="U5" s="37" t="e">
        <v>#N/A</v>
      </c>
      <c r="V5" s="36" t="e">
        <v>#N/A</v>
      </c>
      <c r="W5" s="37" t="e">
        <v>#N/A</v>
      </c>
      <c r="X5" s="142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N6" s="141" t="s">
        <v>345</v>
      </c>
      <c r="O6" s="37">
        <v>0.33</v>
      </c>
      <c r="P6" s="36">
        <v>0.27</v>
      </c>
      <c r="Q6" s="37">
        <v>0.28000000000000003</v>
      </c>
      <c r="R6" s="36">
        <v>0.35</v>
      </c>
      <c r="S6" s="37">
        <v>0.38</v>
      </c>
      <c r="T6" s="36" t="e">
        <v>#N/A</v>
      </c>
      <c r="U6" s="37" t="e">
        <v>#N/A</v>
      </c>
      <c r="V6" s="36" t="e">
        <v>#N/A</v>
      </c>
      <c r="W6" s="37" t="e">
        <v>#N/A</v>
      </c>
      <c r="X6" s="142" t="e">
        <v>#N/A</v>
      </c>
    </row>
    <row r="7" spans="1:24" ht="19.899999999999999" customHeight="1" x14ac:dyDescent="0.25">
      <c r="A7" s="98" t="s">
        <v>7</v>
      </c>
      <c r="B7" s="99" t="s">
        <v>338</v>
      </c>
      <c r="C7" s="99" t="s">
        <v>338</v>
      </c>
      <c r="D7" s="99" t="s">
        <v>338</v>
      </c>
      <c r="E7" s="99" t="s">
        <v>338</v>
      </c>
      <c r="F7" s="99" t="s">
        <v>338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N7" s="141" t="s">
        <v>346</v>
      </c>
      <c r="O7" s="39">
        <v>52510.34</v>
      </c>
      <c r="P7" s="38">
        <v>45834.89</v>
      </c>
      <c r="Q7" s="39">
        <v>44443.3</v>
      </c>
      <c r="R7" s="38">
        <v>48383.32</v>
      </c>
      <c r="S7" s="39">
        <v>40761.68</v>
      </c>
      <c r="T7" s="36" t="e">
        <v>#N/A</v>
      </c>
      <c r="U7" s="37" t="e">
        <v>#N/A</v>
      </c>
      <c r="V7" s="36" t="e">
        <v>#N/A</v>
      </c>
      <c r="W7" s="37" t="e">
        <v>#N/A</v>
      </c>
      <c r="X7" s="142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N8" s="141" t="s">
        <v>347</v>
      </c>
      <c r="O8" s="39">
        <v>10217.049999999999</v>
      </c>
      <c r="P8" s="38">
        <v>5860.88</v>
      </c>
      <c r="Q8" s="39">
        <v>8334.81</v>
      </c>
      <c r="R8" s="38">
        <v>3689.14</v>
      </c>
      <c r="S8" s="39">
        <v>9560.2800000000007</v>
      </c>
      <c r="T8" s="36" t="e">
        <v>#N/A</v>
      </c>
      <c r="U8" s="37" t="e">
        <v>#N/A</v>
      </c>
      <c r="V8" s="36" t="e">
        <v>#N/A</v>
      </c>
      <c r="W8" s="37" t="e">
        <v>#N/A</v>
      </c>
      <c r="X8" s="142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N9" s="141" t="s">
        <v>348</v>
      </c>
      <c r="O9" s="37">
        <v>5.54</v>
      </c>
      <c r="P9" s="36">
        <v>2.66</v>
      </c>
      <c r="Q9" s="37">
        <v>1.85</v>
      </c>
      <c r="R9" s="36">
        <v>0.9</v>
      </c>
      <c r="S9" s="37">
        <v>2.08</v>
      </c>
      <c r="T9" s="36" t="e">
        <v>#N/A</v>
      </c>
      <c r="U9" s="37" t="e">
        <v>#N/A</v>
      </c>
      <c r="V9" s="36" t="e">
        <v>#N/A</v>
      </c>
      <c r="W9" s="37" t="e">
        <v>#N/A</v>
      </c>
      <c r="X9" s="142" t="e">
        <v>#N/A</v>
      </c>
    </row>
    <row r="10" spans="1:24" ht="19.899999999999999" customHeight="1" x14ac:dyDescent="0.25">
      <c r="A10" s="6" t="s">
        <v>11</v>
      </c>
      <c r="B10" s="104">
        <v>170566000</v>
      </c>
      <c r="C10" s="104" t="s">
        <v>421</v>
      </c>
      <c r="D10" s="104" t="s">
        <v>422</v>
      </c>
      <c r="E10" s="104" t="s">
        <v>423</v>
      </c>
      <c r="F10" s="104" t="s">
        <v>424</v>
      </c>
      <c r="G10" s="101"/>
      <c r="H10" s="101"/>
      <c r="I10" s="101"/>
      <c r="J10" s="101"/>
      <c r="K10" s="101"/>
      <c r="N10" s="141" t="s">
        <v>349</v>
      </c>
      <c r="O10" s="37">
        <v>2.93</v>
      </c>
      <c r="P10" s="36">
        <v>0.97</v>
      </c>
      <c r="Q10" s="37">
        <v>1.84</v>
      </c>
      <c r="R10" s="36">
        <v>0.55000000000000004</v>
      </c>
      <c r="S10" s="37">
        <v>4.57</v>
      </c>
      <c r="T10" s="36" t="e">
        <v>#N/A</v>
      </c>
      <c r="U10" s="37" t="e">
        <v>#N/A</v>
      </c>
      <c r="V10" s="36" t="e">
        <v>#N/A</v>
      </c>
      <c r="W10" s="37" t="e">
        <v>#N/A</v>
      </c>
      <c r="X10" s="142" t="e">
        <v>#N/A</v>
      </c>
    </row>
    <row r="11" spans="1:24" ht="19.899999999999999" customHeight="1" x14ac:dyDescent="0.25">
      <c r="A11" s="8" t="s">
        <v>12</v>
      </c>
      <c r="B11" s="105">
        <v>128114000</v>
      </c>
      <c r="C11" s="105" t="s">
        <v>425</v>
      </c>
      <c r="D11" s="105" t="s">
        <v>426</v>
      </c>
      <c r="E11" s="105" t="s">
        <v>427</v>
      </c>
      <c r="F11" s="105" t="s">
        <v>428</v>
      </c>
      <c r="G11" s="103"/>
      <c r="H11" s="103"/>
      <c r="I11" s="103"/>
      <c r="J11" s="103"/>
      <c r="K11" s="103"/>
      <c r="N11" s="141" t="s">
        <v>350</v>
      </c>
      <c r="O11" s="37">
        <v>0.83</v>
      </c>
      <c r="P11" s="36">
        <v>0.53</v>
      </c>
      <c r="Q11" s="37">
        <v>0.66</v>
      </c>
      <c r="R11" s="36">
        <v>1.07</v>
      </c>
      <c r="S11" s="37">
        <v>0.64</v>
      </c>
      <c r="T11" s="36" t="e">
        <v>#N/A</v>
      </c>
      <c r="U11" s="37" t="e">
        <v>#N/A</v>
      </c>
      <c r="V11" s="36" t="e">
        <v>#N/A</v>
      </c>
      <c r="W11" s="37" t="e">
        <v>#N/A</v>
      </c>
      <c r="X11" s="142" t="e">
        <v>#N/A</v>
      </c>
    </row>
    <row r="12" spans="1:24" ht="19.899999999999999" customHeight="1" x14ac:dyDescent="0.25">
      <c r="A12" s="6" t="s">
        <v>13</v>
      </c>
      <c r="B12" s="106">
        <v>40042000</v>
      </c>
      <c r="C12" s="106" t="s">
        <v>429</v>
      </c>
      <c r="D12" s="106" t="s">
        <v>430</v>
      </c>
      <c r="E12" s="106" t="s">
        <v>431</v>
      </c>
      <c r="F12" s="106" t="s">
        <v>432</v>
      </c>
      <c r="G12" s="101"/>
      <c r="H12" s="101"/>
      <c r="I12" s="101"/>
      <c r="J12" s="101"/>
      <c r="K12" s="101"/>
      <c r="N12" s="141" t="s">
        <v>351</v>
      </c>
      <c r="O12" s="37">
        <v>2</v>
      </c>
      <c r="P12" s="36">
        <v>2.6</v>
      </c>
      <c r="Q12" s="37">
        <v>2.4500000000000002</v>
      </c>
      <c r="R12" s="36">
        <v>1.99</v>
      </c>
      <c r="S12" s="37">
        <v>1.8</v>
      </c>
      <c r="T12" s="36" t="e">
        <v>#N/A</v>
      </c>
      <c r="U12" s="37" t="e">
        <v>#N/A</v>
      </c>
      <c r="V12" s="36" t="e">
        <v>#N/A</v>
      </c>
      <c r="W12" s="37" t="e">
        <v>#N/A</v>
      </c>
      <c r="X12" s="142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3"/>
      <c r="H13" s="103"/>
      <c r="I13" s="103"/>
      <c r="J13" s="103"/>
      <c r="K13" s="103"/>
      <c r="N13" s="141" t="s">
        <v>352</v>
      </c>
      <c r="O13" s="37">
        <v>1.75</v>
      </c>
      <c r="P13" s="36">
        <v>2.17</v>
      </c>
      <c r="Q13" s="37">
        <v>2</v>
      </c>
      <c r="R13" s="36">
        <v>2.16</v>
      </c>
      <c r="S13" s="37">
        <v>1.71</v>
      </c>
      <c r="T13" s="36" t="e">
        <v>#N/A</v>
      </c>
      <c r="U13" s="37" t="e">
        <v>#N/A</v>
      </c>
      <c r="V13" s="36" t="e">
        <v>#N/A</v>
      </c>
      <c r="W13" s="37" t="e">
        <v>#N/A</v>
      </c>
      <c r="X13" s="142" t="e">
        <v>#N/A</v>
      </c>
    </row>
    <row r="14" spans="1:24" ht="19.899999999999999" customHeight="1" x14ac:dyDescent="0.25">
      <c r="A14" s="6" t="s">
        <v>15</v>
      </c>
      <c r="B14" s="106">
        <v>2410000</v>
      </c>
      <c r="C14" s="106" t="s">
        <v>434</v>
      </c>
      <c r="D14" s="106" t="s">
        <v>435</v>
      </c>
      <c r="E14" s="106" t="s">
        <v>436</v>
      </c>
      <c r="F14" s="106" t="s">
        <v>437</v>
      </c>
      <c r="G14" s="101"/>
      <c r="H14" s="101"/>
      <c r="I14" s="101"/>
      <c r="J14" s="101"/>
      <c r="K14" s="101"/>
      <c r="N14" s="141" t="s">
        <v>353</v>
      </c>
      <c r="O14" s="37">
        <v>0.02</v>
      </c>
      <c r="P14" s="36">
        <v>0.02</v>
      </c>
      <c r="Q14" s="37">
        <v>0.05</v>
      </c>
      <c r="R14" s="36">
        <v>0.12</v>
      </c>
      <c r="S14" s="37">
        <v>0.04</v>
      </c>
      <c r="T14" s="36" t="e">
        <v>#N/A</v>
      </c>
      <c r="U14" s="37" t="e">
        <v>#N/A</v>
      </c>
      <c r="V14" s="36" t="e">
        <v>#N/A</v>
      </c>
      <c r="W14" s="37" t="e">
        <v>#N/A</v>
      </c>
      <c r="X14" s="142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N15" s="141" t="s">
        <v>354</v>
      </c>
      <c r="O15" s="39">
        <v>1842.99</v>
      </c>
      <c r="P15" s="38">
        <v>2207.2600000000002</v>
      </c>
      <c r="Q15" s="39">
        <v>4498.7299999999996</v>
      </c>
      <c r="R15" s="38">
        <v>4103.5200000000004</v>
      </c>
      <c r="S15" s="39">
        <v>4599.16</v>
      </c>
      <c r="T15" s="36" t="e">
        <v>#N/A</v>
      </c>
      <c r="U15" s="37" t="e">
        <v>#N/A</v>
      </c>
      <c r="V15" s="36" t="e">
        <v>#N/A</v>
      </c>
      <c r="W15" s="37" t="e">
        <v>#N/A</v>
      </c>
      <c r="X15" s="142" t="e">
        <v>#N/A</v>
      </c>
    </row>
    <row r="16" spans="1:24" ht="19.899999999999999" customHeight="1" x14ac:dyDescent="0.25">
      <c r="A16" s="6" t="s">
        <v>16</v>
      </c>
      <c r="B16" s="104">
        <v>5971000</v>
      </c>
      <c r="C16" s="104" t="s">
        <v>438</v>
      </c>
      <c r="D16" s="104" t="s">
        <v>439</v>
      </c>
      <c r="E16" s="104" t="s">
        <v>440</v>
      </c>
      <c r="F16" s="104">
        <v>260</v>
      </c>
      <c r="G16" s="101"/>
      <c r="H16" s="101"/>
      <c r="I16" s="101"/>
      <c r="J16" s="101"/>
      <c r="K16" s="101"/>
      <c r="N16" s="141" t="s">
        <v>355</v>
      </c>
      <c r="O16" s="37">
        <v>3.62</v>
      </c>
      <c r="P16" s="36">
        <v>1.33</v>
      </c>
      <c r="Q16" s="37">
        <v>1.2</v>
      </c>
      <c r="R16" s="36">
        <v>1.01</v>
      </c>
      <c r="S16" s="37">
        <v>1.44</v>
      </c>
      <c r="T16" s="36" t="e">
        <v>#N/A</v>
      </c>
      <c r="U16" s="37" t="e">
        <v>#N/A</v>
      </c>
      <c r="V16" s="36" t="e">
        <v>#N/A</v>
      </c>
      <c r="W16" s="37" t="e">
        <v>#N/A</v>
      </c>
      <c r="X16" s="142" t="e">
        <v>#N/A</v>
      </c>
    </row>
    <row r="17" spans="1:24" ht="19.899999999999999" customHeight="1" x14ac:dyDescent="0.25">
      <c r="A17" s="8" t="s">
        <v>17</v>
      </c>
      <c r="B17" s="105">
        <v>5946000</v>
      </c>
      <c r="C17" s="105" t="s">
        <v>441</v>
      </c>
      <c r="D17" s="105" t="s">
        <v>439</v>
      </c>
      <c r="E17" s="105" t="s">
        <v>440</v>
      </c>
      <c r="F17" s="105">
        <v>260</v>
      </c>
      <c r="G17" s="103"/>
      <c r="H17" s="103"/>
      <c r="I17" s="103"/>
      <c r="J17" s="103"/>
      <c r="K17" s="103"/>
      <c r="N17" s="141" t="s">
        <v>356</v>
      </c>
      <c r="O17" s="37">
        <v>2.56</v>
      </c>
      <c r="P17" s="36">
        <v>4.13</v>
      </c>
      <c r="Q17" s="37">
        <v>3.47</v>
      </c>
      <c r="R17" s="36">
        <v>3.58</v>
      </c>
      <c r="S17" s="37" t="e">
        <v>#N/A</v>
      </c>
      <c r="T17" s="36" t="e">
        <v>#N/A</v>
      </c>
      <c r="U17" s="37" t="e">
        <v>#N/A</v>
      </c>
      <c r="V17" s="36" t="e">
        <v>#N/A</v>
      </c>
      <c r="W17" s="37" t="e">
        <v>#N/A</v>
      </c>
      <c r="X17" s="142" t="e">
        <v>#N/A</v>
      </c>
    </row>
    <row r="18" spans="1:24" ht="19.899999999999999" customHeight="1" x14ac:dyDescent="0.25">
      <c r="A18" s="6" t="s">
        <v>18</v>
      </c>
      <c r="B18" s="106">
        <v>25</v>
      </c>
      <c r="C18" s="106">
        <v>24</v>
      </c>
      <c r="D18" s="106">
        <v>0</v>
      </c>
      <c r="E18" s="106">
        <v>0</v>
      </c>
      <c r="F18" s="106">
        <v>0</v>
      </c>
      <c r="G18" s="101"/>
      <c r="H18" s="101"/>
      <c r="I18" s="101"/>
      <c r="J18" s="101"/>
      <c r="K18" s="101"/>
      <c r="N18" s="141" t="s">
        <v>357</v>
      </c>
      <c r="O18" s="39">
        <v>6675.7</v>
      </c>
      <c r="P18" s="38">
        <v>2930.11</v>
      </c>
      <c r="Q18" s="39">
        <v>5402.2</v>
      </c>
      <c r="R18" s="38">
        <v>4160.8599999999997</v>
      </c>
      <c r="S18" s="39">
        <v>6643.23</v>
      </c>
      <c r="T18" s="36" t="e">
        <v>#N/A</v>
      </c>
      <c r="U18" s="37" t="e">
        <v>#N/A</v>
      </c>
      <c r="V18" s="36" t="e">
        <v>#N/A</v>
      </c>
      <c r="W18" s="37" t="e">
        <v>#N/A</v>
      </c>
      <c r="X18" s="142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N19" s="141" t="s">
        <v>358</v>
      </c>
      <c r="O19" s="37">
        <v>5.81</v>
      </c>
      <c r="P19" s="36">
        <v>2.94</v>
      </c>
      <c r="Q19" s="37">
        <v>3.63</v>
      </c>
      <c r="R19" s="36">
        <v>2.91</v>
      </c>
      <c r="S19" s="37" t="e">
        <v>#N/A</v>
      </c>
      <c r="T19" s="36" t="e">
        <v>#N/A</v>
      </c>
      <c r="U19" s="37" t="e">
        <v>#N/A</v>
      </c>
      <c r="V19" s="36" t="e">
        <v>#N/A</v>
      </c>
      <c r="W19" s="37" t="e">
        <v>#N/A</v>
      </c>
      <c r="X19" s="142" t="e">
        <v>#N/A</v>
      </c>
    </row>
    <row r="20" spans="1:24" ht="19.899999999999999" customHeight="1" x14ac:dyDescent="0.25">
      <c r="A20" s="6" t="s">
        <v>19</v>
      </c>
      <c r="B20" s="104" t="s">
        <v>442</v>
      </c>
      <c r="C20" s="104" t="s">
        <v>443</v>
      </c>
      <c r="D20" s="104" t="s">
        <v>444</v>
      </c>
      <c r="E20" s="104" t="s">
        <v>445</v>
      </c>
      <c r="F20" s="104" t="s">
        <v>446</v>
      </c>
      <c r="G20" s="101"/>
      <c r="H20" s="101"/>
      <c r="I20" s="101"/>
      <c r="J20" s="101"/>
      <c r="K20" s="101"/>
      <c r="N20" s="141" t="s">
        <v>359</v>
      </c>
      <c r="O20" s="39">
        <v>5742.11</v>
      </c>
      <c r="P20" s="38">
        <v>1981.43</v>
      </c>
      <c r="Q20" s="39">
        <v>4538.09</v>
      </c>
      <c r="R20" s="36">
        <v>836.53</v>
      </c>
      <c r="S20" s="39">
        <v>6488.67</v>
      </c>
      <c r="T20" s="36" t="e">
        <v>#N/A</v>
      </c>
      <c r="U20" s="37" t="e">
        <v>#N/A</v>
      </c>
      <c r="V20" s="36" t="e">
        <v>#N/A</v>
      </c>
      <c r="W20" s="37" t="e">
        <v>#N/A</v>
      </c>
      <c r="X20" s="142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3"/>
      <c r="H21" s="103"/>
      <c r="I21" s="103"/>
      <c r="J21" s="103"/>
      <c r="K21" s="103"/>
      <c r="N21" s="141" t="s">
        <v>360</v>
      </c>
      <c r="O21" s="37">
        <v>21.65</v>
      </c>
      <c r="P21" s="36">
        <v>24.7</v>
      </c>
      <c r="Q21" s="37">
        <v>26.93</v>
      </c>
      <c r="R21" s="36">
        <v>17.77</v>
      </c>
      <c r="S21" s="37">
        <v>28.19</v>
      </c>
      <c r="T21" s="36" t="e">
        <v>#N/A</v>
      </c>
      <c r="U21" s="37" t="e">
        <v>#N/A</v>
      </c>
      <c r="V21" s="36" t="e">
        <v>#N/A</v>
      </c>
      <c r="W21" s="37" t="e">
        <v>#N/A</v>
      </c>
      <c r="X21" s="142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N22" s="141" t="s">
        <v>361</v>
      </c>
      <c r="O22" s="37">
        <v>10.15</v>
      </c>
      <c r="P22" s="36">
        <v>3.98</v>
      </c>
      <c r="Q22" s="37">
        <v>9.3699999999999992</v>
      </c>
      <c r="R22" s="36">
        <v>1.71</v>
      </c>
      <c r="S22" s="37">
        <v>15.8</v>
      </c>
      <c r="T22" s="36" t="e">
        <v>#N/A</v>
      </c>
      <c r="U22" s="37" t="e">
        <v>#N/A</v>
      </c>
      <c r="V22" s="36" t="e">
        <v>#N/A</v>
      </c>
      <c r="W22" s="37" t="e">
        <v>#N/A</v>
      </c>
      <c r="X22" s="142" t="e">
        <v>#N/A</v>
      </c>
    </row>
    <row r="23" spans="1:24" ht="19.899999999999999" customHeight="1" x14ac:dyDescent="0.25">
      <c r="A23" s="8" t="s">
        <v>21</v>
      </c>
      <c r="B23" s="107" t="s">
        <v>447</v>
      </c>
      <c r="C23" s="107" t="s">
        <v>448</v>
      </c>
      <c r="D23" s="107" t="s">
        <v>449</v>
      </c>
      <c r="E23" s="107" t="s">
        <v>450</v>
      </c>
      <c r="F23" s="107" t="s">
        <v>451</v>
      </c>
      <c r="G23" s="103"/>
      <c r="H23" s="103"/>
      <c r="I23" s="103"/>
      <c r="J23" s="103"/>
      <c r="K23" s="103"/>
      <c r="N23" s="141" t="s">
        <v>362</v>
      </c>
      <c r="O23" s="37">
        <v>3.3</v>
      </c>
      <c r="P23" s="36">
        <v>1.87</v>
      </c>
      <c r="Q23" s="37">
        <v>2.4900000000000002</v>
      </c>
      <c r="R23" s="36">
        <v>1.41</v>
      </c>
      <c r="S23" s="37">
        <v>5.28</v>
      </c>
      <c r="T23" s="36" t="e">
        <v>#N/A</v>
      </c>
      <c r="U23" s="37" t="e">
        <v>#N/A</v>
      </c>
      <c r="V23" s="36" t="e">
        <v>#N/A</v>
      </c>
      <c r="W23" s="37" t="e">
        <v>#N/A</v>
      </c>
      <c r="X23" s="142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N24" s="141" t="s">
        <v>363</v>
      </c>
      <c r="O24" s="37">
        <v>0.5</v>
      </c>
      <c r="P24" s="36">
        <v>0.21</v>
      </c>
      <c r="Q24" s="37">
        <v>0.38</v>
      </c>
      <c r="R24" s="36">
        <v>0.1</v>
      </c>
      <c r="S24" s="37">
        <v>0.56000000000000005</v>
      </c>
      <c r="T24" s="36" t="e">
        <v>#N/A</v>
      </c>
      <c r="U24" s="37" t="e">
        <v>#N/A</v>
      </c>
      <c r="V24" s="36" t="e">
        <v>#N/A</v>
      </c>
      <c r="W24" s="37" t="e">
        <v>#N/A</v>
      </c>
      <c r="X24" s="142" t="e">
        <v>#N/A</v>
      </c>
    </row>
    <row r="25" spans="1:24" ht="19.899999999999999" customHeight="1" x14ac:dyDescent="0.25">
      <c r="A25" s="8" t="s">
        <v>22</v>
      </c>
      <c r="B25" s="107" t="s">
        <v>452</v>
      </c>
      <c r="C25" s="107" t="s">
        <v>453</v>
      </c>
      <c r="D25" s="107" t="s">
        <v>454</v>
      </c>
      <c r="E25" s="107" t="s">
        <v>455</v>
      </c>
      <c r="F25" s="107" t="s">
        <v>456</v>
      </c>
      <c r="G25" s="103"/>
      <c r="H25" s="103"/>
      <c r="I25" s="103"/>
      <c r="J25" s="103"/>
      <c r="K25" s="103"/>
      <c r="N25" s="141" t="s">
        <v>364</v>
      </c>
      <c r="O25" s="37">
        <v>73.69</v>
      </c>
      <c r="P25" s="36">
        <v>75.39</v>
      </c>
      <c r="Q25" s="37">
        <v>75.05</v>
      </c>
      <c r="R25" s="36">
        <v>73.959999999999994</v>
      </c>
      <c r="S25" s="37">
        <v>60.48</v>
      </c>
      <c r="T25" s="36" t="e">
        <v>#N/A</v>
      </c>
      <c r="U25" s="37" t="e">
        <v>#N/A</v>
      </c>
      <c r="V25" s="36" t="e">
        <v>#N/A</v>
      </c>
      <c r="W25" s="37" t="e">
        <v>#N/A</v>
      </c>
      <c r="X25" s="142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N26" s="141" t="s">
        <v>365</v>
      </c>
      <c r="O26" s="39">
        <v>58634.3</v>
      </c>
      <c r="P26" s="38">
        <v>51107.4</v>
      </c>
      <c r="Q26" s="39">
        <v>49118.16</v>
      </c>
      <c r="R26" s="38">
        <v>55223.81</v>
      </c>
      <c r="S26" s="39">
        <v>44226.76</v>
      </c>
      <c r="T26" s="36" t="e">
        <v>#N/A</v>
      </c>
      <c r="U26" s="37" t="e">
        <v>#N/A</v>
      </c>
      <c r="V26" s="36" t="e">
        <v>#N/A</v>
      </c>
      <c r="W26" s="37" t="e">
        <v>#N/A</v>
      </c>
      <c r="X26" s="142" t="e">
        <v>#N/A</v>
      </c>
    </row>
    <row r="27" spans="1:24" ht="19.899999999999999" customHeight="1" x14ac:dyDescent="0.25">
      <c r="A27" s="8" t="s">
        <v>23</v>
      </c>
      <c r="B27" s="107" t="s">
        <v>457</v>
      </c>
      <c r="C27" s="107" t="s">
        <v>458</v>
      </c>
      <c r="D27" s="107" t="s">
        <v>459</v>
      </c>
      <c r="E27" s="107" t="s">
        <v>460</v>
      </c>
      <c r="F27" s="107" t="s">
        <v>461</v>
      </c>
      <c r="G27" s="103"/>
      <c r="H27" s="103"/>
      <c r="I27" s="103"/>
      <c r="J27" s="103"/>
      <c r="K27" s="103"/>
      <c r="N27" s="141" t="s">
        <v>366</v>
      </c>
      <c r="O27" s="37">
        <v>17.07</v>
      </c>
      <c r="P27" s="36">
        <v>8</v>
      </c>
      <c r="Q27" s="37">
        <v>14.17</v>
      </c>
      <c r="R27" s="36">
        <v>2.73</v>
      </c>
      <c r="S27" s="37">
        <v>18.97</v>
      </c>
      <c r="T27" s="36" t="e">
        <v>#N/A</v>
      </c>
      <c r="U27" s="37" t="e">
        <v>#N/A</v>
      </c>
      <c r="V27" s="36" t="e">
        <v>#N/A</v>
      </c>
      <c r="W27" s="37" t="e">
        <v>#N/A</v>
      </c>
      <c r="X27" s="142" t="e">
        <v>#N/A</v>
      </c>
    </row>
    <row r="28" spans="1:24" ht="19.899999999999999" customHeight="1" x14ac:dyDescent="0.25">
      <c r="A28" s="6" t="s">
        <v>24</v>
      </c>
      <c r="B28" s="106" t="s">
        <v>462</v>
      </c>
      <c r="C28" s="106" t="s">
        <v>463</v>
      </c>
      <c r="D28" s="106" t="s">
        <v>464</v>
      </c>
      <c r="E28" s="106" t="s">
        <v>465</v>
      </c>
      <c r="F28" s="106" t="s">
        <v>466</v>
      </c>
      <c r="G28" s="101"/>
      <c r="H28" s="101"/>
      <c r="I28" s="101"/>
      <c r="J28" s="101"/>
      <c r="K28" s="101"/>
      <c r="N28" s="141" t="s">
        <v>367</v>
      </c>
      <c r="O28" s="39">
        <v>1353048.16</v>
      </c>
      <c r="P28" s="38">
        <v>1313910.22</v>
      </c>
      <c r="Q28" s="39">
        <v>1247698.92</v>
      </c>
      <c r="R28" s="38">
        <v>923075.91</v>
      </c>
      <c r="S28" s="39">
        <v>1166154.1100000001</v>
      </c>
      <c r="T28" s="36" t="e">
        <v>#N/A</v>
      </c>
      <c r="U28" s="37" t="e">
        <v>#N/A</v>
      </c>
      <c r="V28" s="36" t="e">
        <v>#N/A</v>
      </c>
      <c r="W28" s="37" t="e">
        <v>#N/A</v>
      </c>
      <c r="X28" s="142" t="e">
        <v>#N/A</v>
      </c>
    </row>
    <row r="29" spans="1:24" ht="19.899999999999999" customHeight="1" x14ac:dyDescent="0.25">
      <c r="A29" s="8" t="s">
        <v>25</v>
      </c>
      <c r="B29" s="105" t="s">
        <v>467</v>
      </c>
      <c r="C29" s="105" t="s">
        <v>468</v>
      </c>
      <c r="D29" s="105" t="s">
        <v>469</v>
      </c>
      <c r="E29" s="105" t="s">
        <v>470</v>
      </c>
      <c r="F29" s="105" t="s">
        <v>471</v>
      </c>
      <c r="G29" s="103"/>
      <c r="H29" s="103"/>
      <c r="I29" s="103"/>
      <c r="J29" s="103"/>
      <c r="K29" s="103"/>
      <c r="N29" s="141" t="s">
        <v>368</v>
      </c>
      <c r="O29" s="37">
        <v>29.96</v>
      </c>
      <c r="P29" s="36">
        <v>31.32</v>
      </c>
      <c r="Q29" s="37">
        <v>30.39</v>
      </c>
      <c r="R29" s="36">
        <v>28.5</v>
      </c>
      <c r="S29" s="37">
        <v>31.89</v>
      </c>
      <c r="T29" s="36" t="e">
        <v>#N/A</v>
      </c>
      <c r="U29" s="37" t="e">
        <v>#N/A</v>
      </c>
      <c r="V29" s="36" t="e">
        <v>#N/A</v>
      </c>
      <c r="W29" s="37" t="e">
        <v>#N/A</v>
      </c>
      <c r="X29" s="142" t="e">
        <v>#N/A</v>
      </c>
    </row>
    <row r="30" spans="1:24" ht="19.899999999999999" customHeight="1" x14ac:dyDescent="0.25">
      <c r="A30" s="6" t="s">
        <v>26</v>
      </c>
      <c r="B30" s="106" t="s">
        <v>472</v>
      </c>
      <c r="C30" s="106" t="s">
        <v>473</v>
      </c>
      <c r="D30" s="106" t="s">
        <v>474</v>
      </c>
      <c r="E30" s="106" t="s">
        <v>475</v>
      </c>
      <c r="F30" s="106" t="s">
        <v>476</v>
      </c>
      <c r="G30" s="101"/>
      <c r="H30" s="101"/>
      <c r="I30" s="101"/>
      <c r="J30" s="101"/>
      <c r="K30" s="101"/>
      <c r="N30" s="141" t="s">
        <v>369</v>
      </c>
      <c r="O30" s="37">
        <v>20.02</v>
      </c>
      <c r="P30" s="36">
        <v>50.24</v>
      </c>
      <c r="Q30" s="37">
        <v>32.770000000000003</v>
      </c>
      <c r="R30" s="36">
        <v>171.06</v>
      </c>
      <c r="S30" s="37" t="e">
        <v>#N/A</v>
      </c>
      <c r="T30" s="36" t="e">
        <v>#N/A</v>
      </c>
      <c r="U30" s="37" t="e">
        <v>#N/A</v>
      </c>
      <c r="V30" s="36" t="e">
        <v>#N/A</v>
      </c>
      <c r="W30" s="37" t="e">
        <v>#N/A</v>
      </c>
      <c r="X30" s="142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3"/>
      <c r="H31" s="103"/>
      <c r="I31" s="103"/>
      <c r="J31" s="103"/>
      <c r="K31" s="103"/>
      <c r="N31" s="141" t="s">
        <v>370</v>
      </c>
      <c r="O31" s="37">
        <v>2.19</v>
      </c>
      <c r="P31" s="36">
        <v>2.17</v>
      </c>
      <c r="Q31" s="37">
        <v>3.35</v>
      </c>
      <c r="R31" s="36">
        <v>2.96</v>
      </c>
      <c r="S31" s="37" t="e">
        <v>#N/A</v>
      </c>
      <c r="T31" s="36" t="e">
        <v>#N/A</v>
      </c>
      <c r="U31" s="37" t="e">
        <v>#N/A</v>
      </c>
      <c r="V31" s="36" t="e">
        <v>#N/A</v>
      </c>
      <c r="W31" s="37" t="e">
        <v>#N/A</v>
      </c>
      <c r="X31" s="142" t="e">
        <v>#N/A</v>
      </c>
    </row>
    <row r="32" spans="1:24" ht="19.899999999999999" customHeight="1" x14ac:dyDescent="0.25">
      <c r="A32" s="6" t="s">
        <v>28</v>
      </c>
      <c r="B32" s="106">
        <v>627</v>
      </c>
      <c r="C32" s="106">
        <v>457</v>
      </c>
      <c r="D32" s="106">
        <v>908</v>
      </c>
      <c r="E32" s="106" t="s">
        <v>477</v>
      </c>
      <c r="F32" s="106">
        <v>687</v>
      </c>
      <c r="G32" s="101"/>
      <c r="H32" s="101"/>
      <c r="I32" s="101"/>
      <c r="J32" s="101"/>
      <c r="K32" s="101"/>
      <c r="N32" s="141" t="s">
        <v>371</v>
      </c>
      <c r="O32" s="37">
        <v>11.25</v>
      </c>
      <c r="P32" s="36">
        <v>16.98</v>
      </c>
      <c r="Q32" s="37">
        <v>17.84</v>
      </c>
      <c r="R32" s="36">
        <v>38.79</v>
      </c>
      <c r="S32" s="37" t="e">
        <v>#N/A</v>
      </c>
      <c r="T32" s="36" t="e">
        <v>#N/A</v>
      </c>
      <c r="U32" s="37" t="e">
        <v>#N/A</v>
      </c>
      <c r="V32" s="36" t="e">
        <v>#N/A</v>
      </c>
      <c r="W32" s="37" t="e">
        <v>#N/A</v>
      </c>
      <c r="X32" s="142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N33" s="141" t="s">
        <v>372</v>
      </c>
      <c r="O33" s="37">
        <v>17.22</v>
      </c>
      <c r="P33" s="36">
        <v>33.97</v>
      </c>
      <c r="Q33" s="37">
        <v>27.53</v>
      </c>
      <c r="R33" s="36">
        <v>34.39</v>
      </c>
      <c r="S33" s="37" t="e">
        <v>#N/A</v>
      </c>
      <c r="T33" s="36" t="e">
        <v>#N/A</v>
      </c>
      <c r="U33" s="37" t="e">
        <v>#N/A</v>
      </c>
      <c r="V33" s="36" t="e">
        <v>#N/A</v>
      </c>
      <c r="W33" s="37" t="e">
        <v>#N/A</v>
      </c>
      <c r="X33" s="142" t="e">
        <v>#N/A</v>
      </c>
    </row>
    <row r="34" spans="1:24" ht="19.899999999999999" customHeight="1" x14ac:dyDescent="0.25">
      <c r="A34" s="6" t="s">
        <v>29</v>
      </c>
      <c r="B34" s="104" t="s">
        <v>478</v>
      </c>
      <c r="C34" s="104" t="s">
        <v>479</v>
      </c>
      <c r="D34" s="104" t="s">
        <v>480</v>
      </c>
      <c r="E34" s="104" t="s">
        <v>481</v>
      </c>
      <c r="F34" s="104" t="s">
        <v>482</v>
      </c>
      <c r="G34" s="101"/>
      <c r="H34" s="101"/>
      <c r="I34" s="101"/>
      <c r="J34" s="101"/>
      <c r="K34" s="101"/>
      <c r="N34" s="141" t="s">
        <v>373</v>
      </c>
      <c r="O34" s="59">
        <v>-2.5</v>
      </c>
      <c r="P34" s="128">
        <v>-1.63</v>
      </c>
      <c r="Q34" s="59">
        <v>-2.83</v>
      </c>
      <c r="R34" s="128">
        <v>-2.75</v>
      </c>
      <c r="S34" s="37" t="e">
        <v>#N/A</v>
      </c>
      <c r="T34" s="36" t="e">
        <v>#N/A</v>
      </c>
      <c r="U34" s="37" t="e">
        <v>#N/A</v>
      </c>
      <c r="V34" s="36" t="e">
        <v>#N/A</v>
      </c>
      <c r="W34" s="37" t="e">
        <v>#N/A</v>
      </c>
      <c r="X34" s="142" t="e">
        <v>#N/A</v>
      </c>
    </row>
    <row r="35" spans="1:24" ht="19.899999999999999" customHeight="1" x14ac:dyDescent="0.25">
      <c r="A35" s="8" t="s">
        <v>30</v>
      </c>
      <c r="B35" s="107" t="s">
        <v>483</v>
      </c>
      <c r="C35" s="107" t="s">
        <v>484</v>
      </c>
      <c r="D35" s="107" t="s">
        <v>485</v>
      </c>
      <c r="E35" s="107" t="s">
        <v>486</v>
      </c>
      <c r="F35" s="107" t="s">
        <v>487</v>
      </c>
      <c r="G35" s="103"/>
      <c r="H35" s="103"/>
      <c r="I35" s="103"/>
      <c r="J35" s="103"/>
      <c r="K35" s="103"/>
      <c r="N35" s="141" t="s">
        <v>374</v>
      </c>
      <c r="O35" s="39">
        <v>114979</v>
      </c>
      <c r="P35" s="38">
        <v>99544</v>
      </c>
      <c r="Q35" s="39">
        <v>148732</v>
      </c>
      <c r="R35" s="38">
        <v>143094</v>
      </c>
      <c r="S35" s="37" t="e">
        <v>#N/A</v>
      </c>
      <c r="T35" s="36" t="e">
        <v>#N/A</v>
      </c>
      <c r="U35" s="37" t="e">
        <v>#N/A</v>
      </c>
      <c r="V35" s="36" t="e">
        <v>#N/A</v>
      </c>
      <c r="W35" s="37" t="e">
        <v>#N/A</v>
      </c>
      <c r="X35" s="142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N36" s="141" t="s">
        <v>375</v>
      </c>
      <c r="O36" s="37">
        <v>0.7</v>
      </c>
      <c r="P36" s="36">
        <v>0.41</v>
      </c>
      <c r="Q36" s="37">
        <v>0.55000000000000004</v>
      </c>
      <c r="R36" s="36">
        <v>0.98</v>
      </c>
      <c r="S36" s="37">
        <v>0.54</v>
      </c>
      <c r="T36" s="36" t="e">
        <v>#N/A</v>
      </c>
      <c r="U36" s="37" t="e">
        <v>#N/A</v>
      </c>
      <c r="V36" s="36" t="e">
        <v>#N/A</v>
      </c>
      <c r="W36" s="37" t="e">
        <v>#N/A</v>
      </c>
      <c r="X36" s="142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N37" s="141" t="s">
        <v>376</v>
      </c>
      <c r="O37" s="37">
        <v>24.2</v>
      </c>
      <c r="P37" s="36">
        <v>6.51</v>
      </c>
      <c r="Q37" s="37">
        <v>7.59</v>
      </c>
      <c r="R37" s="36">
        <v>13.67</v>
      </c>
      <c r="S37" s="37">
        <v>372.06</v>
      </c>
      <c r="T37" s="36" t="e">
        <v>#N/A</v>
      </c>
      <c r="U37" s="37" t="e">
        <v>#N/A</v>
      </c>
      <c r="V37" s="36" t="e">
        <v>#N/A</v>
      </c>
      <c r="W37" s="37" t="e">
        <v>#N/A</v>
      </c>
      <c r="X37" s="142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N38" s="141" t="s">
        <v>377</v>
      </c>
      <c r="O38" s="37">
        <v>55.11</v>
      </c>
      <c r="P38" s="128">
        <v>-43.27</v>
      </c>
      <c r="Q38" s="37">
        <v>2.19</v>
      </c>
      <c r="R38" s="128">
        <v>-467.37</v>
      </c>
      <c r="S38" s="37">
        <v>13.08</v>
      </c>
      <c r="T38" s="36" t="e">
        <v>#N/A</v>
      </c>
      <c r="U38" s="37" t="e">
        <v>#N/A</v>
      </c>
      <c r="V38" s="36" t="e">
        <v>#N/A</v>
      </c>
      <c r="W38" s="37" t="e">
        <v>#N/A</v>
      </c>
      <c r="X38" s="142" t="e">
        <v>#N/A</v>
      </c>
    </row>
    <row r="39" spans="1:24" ht="19.899999999999999" customHeight="1" x14ac:dyDescent="0.25">
      <c r="A39" s="8" t="s">
        <v>32</v>
      </c>
      <c r="B39" s="107" t="s">
        <v>488</v>
      </c>
      <c r="C39" s="107" t="s">
        <v>489</v>
      </c>
      <c r="D39" s="107" t="s">
        <v>490</v>
      </c>
      <c r="E39" s="107" t="s">
        <v>491</v>
      </c>
      <c r="F39" s="107" t="s">
        <v>492</v>
      </c>
      <c r="G39" s="103"/>
      <c r="H39" s="103"/>
      <c r="I39" s="103"/>
      <c r="J39" s="103"/>
      <c r="K39" s="103"/>
      <c r="N39" s="141" t="s">
        <v>378</v>
      </c>
      <c r="O39" s="37">
        <v>25.14</v>
      </c>
      <c r="P39" s="36">
        <v>29.29</v>
      </c>
      <c r="Q39" s="37">
        <v>31.13</v>
      </c>
      <c r="R39" s="36">
        <v>18.02</v>
      </c>
      <c r="S39" s="37">
        <v>28.62</v>
      </c>
      <c r="T39" s="36" t="e">
        <v>#N/A</v>
      </c>
      <c r="U39" s="37" t="e">
        <v>#N/A</v>
      </c>
      <c r="V39" s="36" t="e">
        <v>#N/A</v>
      </c>
      <c r="W39" s="37" t="e">
        <v>#N/A</v>
      </c>
      <c r="X39" s="142" t="e">
        <v>#N/A</v>
      </c>
    </row>
    <row r="40" spans="1:24" ht="19.899999999999999" customHeight="1" x14ac:dyDescent="0.25">
      <c r="A40" s="6" t="s">
        <v>33</v>
      </c>
      <c r="B40" s="106" t="s">
        <v>493</v>
      </c>
      <c r="C40" s="106" t="s">
        <v>493</v>
      </c>
      <c r="D40" s="106" t="s">
        <v>493</v>
      </c>
      <c r="E40" s="106" t="s">
        <v>493</v>
      </c>
      <c r="F40" s="106" t="s">
        <v>493</v>
      </c>
      <c r="G40" s="101"/>
      <c r="H40" s="101"/>
      <c r="I40" s="101"/>
      <c r="J40" s="101"/>
      <c r="K40" s="101"/>
      <c r="N40" s="141" t="s">
        <v>379</v>
      </c>
      <c r="O40" s="37">
        <v>12.5</v>
      </c>
      <c r="P40" s="36">
        <v>6.26</v>
      </c>
      <c r="Q40" s="37">
        <v>11.86</v>
      </c>
      <c r="R40" s="36">
        <v>1.87</v>
      </c>
      <c r="S40" s="37">
        <v>16.12</v>
      </c>
      <c r="T40" s="36" t="e">
        <v>#N/A</v>
      </c>
      <c r="U40" s="37" t="e">
        <v>#N/A</v>
      </c>
      <c r="V40" s="36" t="e">
        <v>#N/A</v>
      </c>
      <c r="W40" s="37" t="e">
        <v>#N/A</v>
      </c>
      <c r="X40" s="142" t="e">
        <v>#N/A</v>
      </c>
    </row>
    <row r="41" spans="1:24" ht="19.899999999999999" customHeight="1" x14ac:dyDescent="0.25">
      <c r="A41" s="8" t="s">
        <v>34</v>
      </c>
      <c r="B41" s="105" t="s">
        <v>494</v>
      </c>
      <c r="C41" s="105" t="s">
        <v>494</v>
      </c>
      <c r="D41" s="105" t="s">
        <v>494</v>
      </c>
      <c r="E41" s="105" t="s">
        <v>494</v>
      </c>
      <c r="F41" s="105" t="s">
        <v>494</v>
      </c>
      <c r="G41" s="103"/>
      <c r="H41" s="103"/>
      <c r="I41" s="103"/>
      <c r="J41" s="103"/>
      <c r="K41" s="103"/>
      <c r="N41" s="141" t="s">
        <v>380</v>
      </c>
      <c r="O41" s="37">
        <v>0.84</v>
      </c>
      <c r="P41" s="36">
        <v>0.94</v>
      </c>
      <c r="Q41" s="37">
        <v>1.02</v>
      </c>
      <c r="R41" s="36">
        <v>0.63</v>
      </c>
      <c r="S41" s="37">
        <v>0.9</v>
      </c>
      <c r="T41" s="36" t="e">
        <v>#N/A</v>
      </c>
      <c r="U41" s="37" t="e">
        <v>#N/A</v>
      </c>
      <c r="V41" s="36" t="e">
        <v>#N/A</v>
      </c>
      <c r="W41" s="37" t="e">
        <v>#N/A</v>
      </c>
      <c r="X41" s="142" t="e">
        <v>#N/A</v>
      </c>
    </row>
    <row r="42" spans="1:24" ht="19.899999999999999" customHeight="1" x14ac:dyDescent="0.25">
      <c r="A42" s="6" t="s">
        <v>35</v>
      </c>
      <c r="B42" s="106" t="s">
        <v>495</v>
      </c>
      <c r="C42" s="106" t="s">
        <v>496</v>
      </c>
      <c r="D42" s="106" t="s">
        <v>497</v>
      </c>
      <c r="E42" s="106" t="s">
        <v>498</v>
      </c>
      <c r="F42" s="106" t="s">
        <v>499</v>
      </c>
      <c r="G42" s="101"/>
      <c r="H42" s="101"/>
      <c r="I42" s="101"/>
      <c r="J42" s="101"/>
      <c r="K42" s="101"/>
      <c r="N42" s="141" t="s">
        <v>381</v>
      </c>
      <c r="O42" s="37">
        <v>8.99</v>
      </c>
      <c r="P42" s="36">
        <v>16.98</v>
      </c>
      <c r="Q42" s="37">
        <v>10.66</v>
      </c>
      <c r="R42" s="36">
        <v>28.32</v>
      </c>
      <c r="S42" s="37">
        <v>7.29</v>
      </c>
      <c r="T42" s="36" t="e">
        <v>#N/A</v>
      </c>
      <c r="U42" s="37" t="e">
        <v>#N/A</v>
      </c>
      <c r="V42" s="36" t="e">
        <v>#N/A</v>
      </c>
      <c r="W42" s="37" t="e">
        <v>#N/A</v>
      </c>
      <c r="X42" s="142" t="e">
        <v>#N/A</v>
      </c>
    </row>
    <row r="43" spans="1:24" ht="19.899999999999999" customHeight="1" x14ac:dyDescent="0.25">
      <c r="A43" s="8" t="s">
        <v>36</v>
      </c>
      <c r="B43" s="105" t="s">
        <v>500</v>
      </c>
      <c r="C43" s="105" t="s">
        <v>501</v>
      </c>
      <c r="D43" s="105" t="s">
        <v>502</v>
      </c>
      <c r="E43" s="105" t="s">
        <v>503</v>
      </c>
      <c r="F43" s="105" t="s">
        <v>504</v>
      </c>
      <c r="G43" s="103"/>
      <c r="H43" s="103"/>
      <c r="I43" s="103"/>
      <c r="J43" s="103"/>
      <c r="K43" s="103"/>
      <c r="N43" s="141" t="s">
        <v>382</v>
      </c>
      <c r="O43" s="39">
        <v>4515455.7300000004</v>
      </c>
      <c r="P43" s="38">
        <v>4195525.43</v>
      </c>
      <c r="Q43" s="39">
        <v>4105942.04</v>
      </c>
      <c r="R43" s="38">
        <v>3238699.33</v>
      </c>
      <c r="S43" s="39">
        <v>3657147.84</v>
      </c>
      <c r="T43" s="36" t="e">
        <v>#N/A</v>
      </c>
      <c r="U43" s="37" t="e">
        <v>#N/A</v>
      </c>
      <c r="V43" s="36" t="e">
        <v>#N/A</v>
      </c>
      <c r="W43" s="37" t="e">
        <v>#N/A</v>
      </c>
      <c r="X43" s="142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N44" s="141" t="s">
        <v>383</v>
      </c>
      <c r="O44" s="37">
        <v>4.6900000000000004</v>
      </c>
      <c r="P44" s="36">
        <v>2.04</v>
      </c>
      <c r="Q44" s="37">
        <v>4.0999999999999996</v>
      </c>
      <c r="R44" s="36">
        <v>0.61</v>
      </c>
      <c r="S44" s="37">
        <v>6.4</v>
      </c>
      <c r="T44" s="36" t="e">
        <v>#N/A</v>
      </c>
      <c r="U44" s="37" t="e">
        <v>#N/A</v>
      </c>
      <c r="V44" s="36" t="e">
        <v>#N/A</v>
      </c>
      <c r="W44" s="37" t="e">
        <v>#N/A</v>
      </c>
      <c r="X44" s="142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3"/>
      <c r="H45" s="103"/>
      <c r="I45" s="103"/>
      <c r="J45" s="103"/>
      <c r="K45" s="103"/>
      <c r="N45" s="141" t="s">
        <v>384</v>
      </c>
      <c r="O45" s="37">
        <v>7.81</v>
      </c>
      <c r="P45" s="36">
        <v>7.17</v>
      </c>
      <c r="Q45" s="37">
        <v>10.63</v>
      </c>
      <c r="R45" s="36">
        <v>11.98</v>
      </c>
      <c r="S45" s="37" t="e">
        <v>#N/A</v>
      </c>
      <c r="T45" s="36" t="e">
        <v>#N/A</v>
      </c>
      <c r="U45" s="37" t="e">
        <v>#N/A</v>
      </c>
      <c r="V45" s="36" t="e">
        <v>#N/A</v>
      </c>
      <c r="W45" s="37" t="e">
        <v>#N/A</v>
      </c>
      <c r="X45" s="142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1"/>
      <c r="H46" s="101"/>
      <c r="I46" s="101"/>
      <c r="J46" s="101"/>
      <c r="K46" s="101"/>
      <c r="N46" s="141" t="s">
        <v>385</v>
      </c>
      <c r="O46" s="37">
        <v>9.98</v>
      </c>
      <c r="P46" s="36">
        <v>8.86</v>
      </c>
      <c r="Q46" s="37">
        <v>13.16</v>
      </c>
      <c r="R46" s="36">
        <v>15.15</v>
      </c>
      <c r="S46" s="37" t="e">
        <v>#N/A</v>
      </c>
      <c r="T46" s="36" t="e">
        <v>#N/A</v>
      </c>
      <c r="U46" s="37" t="e">
        <v>#N/A</v>
      </c>
      <c r="V46" s="36" t="e">
        <v>#N/A</v>
      </c>
      <c r="W46" s="37" t="e">
        <v>#N/A</v>
      </c>
      <c r="X46" s="142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3"/>
      <c r="H47" s="103"/>
      <c r="I47" s="103"/>
      <c r="J47" s="103"/>
      <c r="K47" s="103"/>
      <c r="N47" s="141" t="s">
        <v>386</v>
      </c>
      <c r="O47" s="37">
        <v>22.91</v>
      </c>
      <c r="P47" s="36">
        <v>19.8</v>
      </c>
      <c r="Q47" s="37">
        <v>23.2</v>
      </c>
      <c r="R47" s="36">
        <v>24.59</v>
      </c>
      <c r="S47" s="37" t="e">
        <v>#N/A</v>
      </c>
      <c r="T47" s="36" t="e">
        <v>#N/A</v>
      </c>
      <c r="U47" s="37" t="e">
        <v>#N/A</v>
      </c>
      <c r="V47" s="36" t="e">
        <v>#N/A</v>
      </c>
      <c r="W47" s="37" t="e">
        <v>#N/A</v>
      </c>
      <c r="X47" s="142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1"/>
      <c r="H48" s="101"/>
      <c r="I48" s="101"/>
      <c r="J48" s="101"/>
      <c r="K48" s="101"/>
      <c r="N48" s="141" t="s">
        <v>387</v>
      </c>
      <c r="O48" s="37">
        <v>45.03</v>
      </c>
      <c r="P48" s="36">
        <v>12.29</v>
      </c>
      <c r="Q48" s="37">
        <v>14.23</v>
      </c>
      <c r="R48" s="36">
        <v>27.23</v>
      </c>
      <c r="S48" s="37">
        <v>744.11</v>
      </c>
      <c r="T48" s="36" t="e">
        <v>#N/A</v>
      </c>
      <c r="U48" s="37" t="e">
        <v>#N/A</v>
      </c>
      <c r="V48" s="36" t="e">
        <v>#N/A</v>
      </c>
      <c r="W48" s="37" t="e">
        <v>#N/A</v>
      </c>
      <c r="X48" s="142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N49" s="141" t="s">
        <v>388</v>
      </c>
      <c r="O49" s="37">
        <v>47.51</v>
      </c>
      <c r="P49" s="36">
        <v>54.41</v>
      </c>
      <c r="Q49" s="37">
        <v>56.32</v>
      </c>
      <c r="R49" s="36">
        <v>34.74</v>
      </c>
      <c r="S49" s="37">
        <v>57.24</v>
      </c>
      <c r="T49" s="36" t="e">
        <v>#N/A</v>
      </c>
      <c r="U49" s="37" t="e">
        <v>#N/A</v>
      </c>
      <c r="V49" s="36" t="e">
        <v>#N/A</v>
      </c>
      <c r="W49" s="37" t="e">
        <v>#N/A</v>
      </c>
      <c r="X49" s="142" t="e">
        <v>#N/A</v>
      </c>
    </row>
    <row r="50" spans="1:24" ht="19.899999999999999" customHeight="1" x14ac:dyDescent="0.25">
      <c r="A50" s="6" t="s">
        <v>41</v>
      </c>
      <c r="B50" s="104" t="s">
        <v>505</v>
      </c>
      <c r="C50" s="104" t="s">
        <v>506</v>
      </c>
      <c r="D50" s="104" t="s">
        <v>507</v>
      </c>
      <c r="E50" s="104" t="s">
        <v>508</v>
      </c>
      <c r="F50" s="104" t="s">
        <v>509</v>
      </c>
      <c r="G50" s="101"/>
      <c r="H50" s="101"/>
      <c r="I50" s="101"/>
      <c r="J50" s="101"/>
      <c r="K50" s="101"/>
      <c r="N50" s="141" t="s">
        <v>389</v>
      </c>
      <c r="O50" s="37">
        <v>23.57</v>
      </c>
      <c r="P50" s="36">
        <v>11.61</v>
      </c>
      <c r="Q50" s="37">
        <v>21.97</v>
      </c>
      <c r="R50" s="36">
        <v>3.58</v>
      </c>
      <c r="S50" s="37">
        <v>32.25</v>
      </c>
      <c r="T50" s="36" t="e">
        <v>#N/A</v>
      </c>
      <c r="U50" s="37" t="e">
        <v>#N/A</v>
      </c>
      <c r="V50" s="36" t="e">
        <v>#N/A</v>
      </c>
      <c r="W50" s="37" t="e">
        <v>#N/A</v>
      </c>
      <c r="X50" s="142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N51" s="141" t="s">
        <v>390</v>
      </c>
      <c r="O51" s="37">
        <v>40.47</v>
      </c>
      <c r="P51" s="36">
        <v>45.45</v>
      </c>
      <c r="Q51" s="37">
        <v>47.88</v>
      </c>
      <c r="R51" s="36">
        <v>34.21</v>
      </c>
      <c r="S51" s="37">
        <v>56.35</v>
      </c>
      <c r="T51" s="36" t="e">
        <v>#N/A</v>
      </c>
      <c r="U51" s="37" t="e">
        <v>#N/A</v>
      </c>
      <c r="V51" s="36" t="e">
        <v>#N/A</v>
      </c>
      <c r="W51" s="37" t="e">
        <v>#N/A</v>
      </c>
      <c r="X51" s="142" t="e">
        <v>#N/A</v>
      </c>
    </row>
    <row r="52" spans="1:24" ht="19.899999999999999" customHeight="1" x14ac:dyDescent="0.25">
      <c r="A52" s="6" t="s">
        <v>42</v>
      </c>
      <c r="B52" s="104" t="s">
        <v>510</v>
      </c>
      <c r="C52" s="104" t="s">
        <v>511</v>
      </c>
      <c r="D52" s="104" t="s">
        <v>512</v>
      </c>
      <c r="E52" s="104" t="s">
        <v>513</v>
      </c>
      <c r="F52" s="104" t="s">
        <v>514</v>
      </c>
      <c r="G52" s="101"/>
      <c r="H52" s="101"/>
      <c r="I52" s="101"/>
      <c r="J52" s="101"/>
      <c r="K52" s="101"/>
      <c r="N52" s="141" t="s">
        <v>391</v>
      </c>
      <c r="O52" s="37">
        <v>19.11</v>
      </c>
      <c r="P52" s="36">
        <v>7.38</v>
      </c>
      <c r="Q52" s="37">
        <v>17.45</v>
      </c>
      <c r="R52" s="36">
        <v>3.29</v>
      </c>
      <c r="S52" s="37">
        <v>31.59</v>
      </c>
      <c r="T52" s="36" t="e">
        <v>#N/A</v>
      </c>
      <c r="U52" s="37" t="e">
        <v>#N/A</v>
      </c>
      <c r="V52" s="36" t="e">
        <v>#N/A</v>
      </c>
      <c r="W52" s="37" t="e">
        <v>#N/A</v>
      </c>
      <c r="X52" s="142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N53" s="143" t="s">
        <v>394</v>
      </c>
      <c r="O53" s="129" t="str">
        <f>B86</f>
        <v>1,984,000</v>
      </c>
      <c r="P53" s="129" t="str">
        <f t="shared" ref="P53:X53" si="0">C86</f>
        <v>1,975,000</v>
      </c>
      <c r="Q53" s="129" t="str">
        <f t="shared" si="0"/>
        <v>1,971,000</v>
      </c>
      <c r="R53" s="129" t="str">
        <f t="shared" si="0"/>
        <v>1,717,000</v>
      </c>
      <c r="S53" s="129" t="str">
        <f t="shared" si="0"/>
        <v>1,638,000</v>
      </c>
      <c r="T53" s="129">
        <f t="shared" si="0"/>
        <v>0</v>
      </c>
      <c r="U53" s="129">
        <f t="shared" si="0"/>
        <v>0</v>
      </c>
      <c r="V53" s="129">
        <f t="shared" si="0"/>
        <v>0</v>
      </c>
      <c r="W53" s="129">
        <f t="shared" si="0"/>
        <v>0</v>
      </c>
      <c r="X53" s="144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N54" s="145" t="s">
        <v>395</v>
      </c>
      <c r="O54" s="64" t="e">
        <f>O53*(O7/100)</f>
        <v>#VALUE!</v>
      </c>
      <c r="P54" s="65" t="e">
        <f>P53*#REF!/100</f>
        <v>#VALUE!</v>
      </c>
      <c r="Q54" s="64" t="e">
        <f>Q53*#REF!/100</f>
        <v>#VALUE!</v>
      </c>
      <c r="R54" s="65" t="e">
        <f>R53*#REF!/100</f>
        <v>#VALUE!</v>
      </c>
      <c r="S54" s="64" t="e">
        <f>S53*#REF!/100</f>
        <v>#VALUE!</v>
      </c>
      <c r="T54" s="65" t="e">
        <f>T53*#REF!/100</f>
        <v>#REF!</v>
      </c>
      <c r="U54" s="64" t="e">
        <f>U53*#REF!/100</f>
        <v>#REF!</v>
      </c>
      <c r="V54" s="65" t="e">
        <f>V53*#REF!/100</f>
        <v>#REF!</v>
      </c>
      <c r="W54" s="64" t="e">
        <f>W53*#REF!/100</f>
        <v>#REF!</v>
      </c>
      <c r="X54" s="146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N55" s="145" t="s">
        <v>396</v>
      </c>
      <c r="O55" s="64" t="e">
        <f>O53*#REF!/100</f>
        <v>#VALUE!</v>
      </c>
      <c r="P55" s="65" t="e">
        <f>P53*#REF!/100</f>
        <v>#VALUE!</v>
      </c>
      <c r="Q55" s="64" t="e">
        <f>Q53*#REF!/100</f>
        <v>#VALUE!</v>
      </c>
      <c r="R55" s="65" t="e">
        <f>R53*#REF!/100</f>
        <v>#VALUE!</v>
      </c>
      <c r="S55" s="64" t="e">
        <f>S53*#REF!/100</f>
        <v>#VALUE!</v>
      </c>
      <c r="T55" s="65" t="e">
        <f>T53*#REF!/100</f>
        <v>#REF!</v>
      </c>
      <c r="U55" s="64" t="e">
        <f>U53*#REF!/100</f>
        <v>#REF!</v>
      </c>
      <c r="V55" s="65" t="e">
        <f>V53*#REF!/100</f>
        <v>#REF!</v>
      </c>
      <c r="W55" s="64" t="e">
        <f>W53*#REF!/100</f>
        <v>#REF!</v>
      </c>
      <c r="X55" s="146" t="e">
        <f>X53*#REF!/100</f>
        <v>#REF!</v>
      </c>
    </row>
    <row r="56" spans="1:24" ht="19.899999999999999" customHeight="1" x14ac:dyDescent="0.25">
      <c r="A56" s="6" t="s">
        <v>44</v>
      </c>
      <c r="B56" s="104" t="s">
        <v>515</v>
      </c>
      <c r="C56" s="104" t="s">
        <v>516</v>
      </c>
      <c r="D56" s="104" t="s">
        <v>517</v>
      </c>
      <c r="E56" s="104" t="s">
        <v>518</v>
      </c>
      <c r="F56" s="104" t="s">
        <v>519</v>
      </c>
      <c r="G56" s="101"/>
      <c r="H56" s="101"/>
      <c r="I56" s="101"/>
      <c r="J56" s="101"/>
      <c r="K56" s="101"/>
      <c r="N56" s="147" t="s">
        <v>397</v>
      </c>
      <c r="O56" s="130">
        <f>B135/100</f>
        <v>-0.02</v>
      </c>
      <c r="P56" s="130">
        <f t="shared" ref="P56:X56" si="1">C135/100</f>
        <v>-0.03</v>
      </c>
      <c r="Q56" s="130">
        <f t="shared" si="1"/>
        <v>0.24</v>
      </c>
      <c r="R56" s="130">
        <f t="shared" si="1"/>
        <v>0.04</v>
      </c>
      <c r="S56" s="130">
        <f t="shared" si="1"/>
        <v>0</v>
      </c>
      <c r="T56" s="130">
        <f t="shared" si="1"/>
        <v>0</v>
      </c>
      <c r="U56" s="130">
        <f t="shared" si="1"/>
        <v>0</v>
      </c>
      <c r="V56" s="130">
        <f t="shared" si="1"/>
        <v>0</v>
      </c>
      <c r="W56" s="130">
        <f t="shared" si="1"/>
        <v>0</v>
      </c>
      <c r="X56" s="148">
        <f t="shared" si="1"/>
        <v>0</v>
      </c>
    </row>
    <row r="57" spans="1:24" ht="19.899999999999999" customHeight="1" x14ac:dyDescent="0.25">
      <c r="A57" s="8" t="s">
        <v>45</v>
      </c>
      <c r="B57" s="105" t="s">
        <v>520</v>
      </c>
      <c r="C57" s="105" t="s">
        <v>521</v>
      </c>
      <c r="D57" s="105" t="s">
        <v>522</v>
      </c>
      <c r="E57" s="105" t="s">
        <v>523</v>
      </c>
      <c r="F57" s="105" t="s">
        <v>524</v>
      </c>
      <c r="G57" s="103"/>
      <c r="H57" s="103"/>
      <c r="I57" s="103"/>
      <c r="J57" s="103"/>
      <c r="K57" s="103"/>
      <c r="N57" s="145" t="s">
        <v>398</v>
      </c>
      <c r="O57" s="66" t="e">
        <f>(B30+B29+B28)-(B66+B68)</f>
        <v>#VALUE!</v>
      </c>
      <c r="P57" s="66" t="e">
        <f t="shared" ref="P57:X57" si="2">(C30+C29+C28)-(C66+C68)</f>
        <v>#VALUE!</v>
      </c>
      <c r="Q57" s="66" t="e">
        <f t="shared" si="2"/>
        <v>#VALUE!</v>
      </c>
      <c r="R57" s="66" t="e">
        <f t="shared" si="2"/>
        <v>#VALUE!</v>
      </c>
      <c r="S57" s="66" t="e">
        <f t="shared" si="2"/>
        <v>#VALUE!</v>
      </c>
      <c r="T57" s="66">
        <f t="shared" si="2"/>
        <v>0</v>
      </c>
      <c r="U57" s="66">
        <f t="shared" si="2"/>
        <v>0</v>
      </c>
      <c r="V57" s="66">
        <f t="shared" si="2"/>
        <v>0</v>
      </c>
      <c r="W57" s="66">
        <f t="shared" si="2"/>
        <v>0</v>
      </c>
      <c r="X57" s="149">
        <f t="shared" si="2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1"/>
      <c r="H58" s="101"/>
      <c r="I58" s="101"/>
      <c r="J58" s="101"/>
      <c r="K58" s="101"/>
      <c r="N58" s="145" t="s">
        <v>399</v>
      </c>
      <c r="O58" s="66" t="str">
        <f>B20</f>
        <v>27,544,000</v>
      </c>
      <c r="P58" s="66" t="str">
        <f t="shared" ref="P58:X58" si="3">C20</f>
        <v>25,910,000</v>
      </c>
      <c r="Q58" s="66" t="str">
        <f t="shared" si="3"/>
        <v>27,184,000</v>
      </c>
      <c r="R58" s="66" t="str">
        <f t="shared" si="3"/>
        <v>27,522,000</v>
      </c>
      <c r="S58" s="66" t="str">
        <f t="shared" si="3"/>
        <v>18,952,000</v>
      </c>
      <c r="T58" s="66">
        <f t="shared" si="3"/>
        <v>0</v>
      </c>
      <c r="U58" s="66">
        <f t="shared" si="3"/>
        <v>0</v>
      </c>
      <c r="V58" s="66">
        <f t="shared" si="3"/>
        <v>0</v>
      </c>
      <c r="W58" s="66">
        <f t="shared" si="3"/>
        <v>0</v>
      </c>
      <c r="X58" s="149">
        <f t="shared" si="3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3"/>
      <c r="H59" s="103"/>
      <c r="I59" s="103"/>
      <c r="J59" s="103"/>
      <c r="K59" s="103"/>
      <c r="N59" s="147" t="s">
        <v>400</v>
      </c>
      <c r="O59" s="131" t="e">
        <f>O57+O58</f>
        <v>#VALUE!</v>
      </c>
      <c r="P59" s="132" t="e">
        <f t="shared" ref="P59:X59" si="4">P57+P58</f>
        <v>#VALUE!</v>
      </c>
      <c r="Q59" s="131" t="e">
        <f t="shared" si="4"/>
        <v>#VALUE!</v>
      </c>
      <c r="R59" s="132" t="e">
        <f t="shared" si="4"/>
        <v>#VALUE!</v>
      </c>
      <c r="S59" s="131" t="e">
        <f t="shared" si="4"/>
        <v>#VALUE!</v>
      </c>
      <c r="T59" s="132">
        <f t="shared" si="4"/>
        <v>0</v>
      </c>
      <c r="U59" s="131">
        <f t="shared" si="4"/>
        <v>0</v>
      </c>
      <c r="V59" s="132">
        <f t="shared" si="4"/>
        <v>0</v>
      </c>
      <c r="W59" s="131">
        <f t="shared" si="4"/>
        <v>0</v>
      </c>
      <c r="X59" s="150">
        <f t="shared" si="4"/>
        <v>0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1"/>
      <c r="H60" s="101"/>
      <c r="I60" s="101"/>
      <c r="J60" s="101"/>
      <c r="K60" s="101"/>
      <c r="N60" s="145" t="s">
        <v>401</v>
      </c>
      <c r="O60" s="66" t="str">
        <f>B146</f>
        <v>3,859,000</v>
      </c>
      <c r="P60" s="66" t="str">
        <f t="shared" ref="P60:X60" si="5">C146</f>
        <v>3,582,000</v>
      </c>
      <c r="Q60" s="66" t="str">
        <f t="shared" si="5"/>
        <v>3,567,000</v>
      </c>
      <c r="R60" s="66" t="str">
        <f t="shared" si="5"/>
        <v>2,986,000</v>
      </c>
      <c r="S60" s="66" t="str">
        <f t="shared" si="5"/>
        <v>2,670,000</v>
      </c>
      <c r="T60" s="66">
        <f t="shared" si="5"/>
        <v>0</v>
      </c>
      <c r="U60" s="66">
        <f t="shared" si="5"/>
        <v>0</v>
      </c>
      <c r="V60" s="66">
        <f t="shared" si="5"/>
        <v>0</v>
      </c>
      <c r="W60" s="66">
        <f t="shared" si="5"/>
        <v>0</v>
      </c>
      <c r="X60" s="149">
        <f t="shared" si="5"/>
        <v>0</v>
      </c>
    </row>
    <row r="61" spans="1:24" ht="19.899999999999999" customHeight="1" x14ac:dyDescent="0.25">
      <c r="A61" s="8" t="s">
        <v>49</v>
      </c>
      <c r="B61" s="105" t="s">
        <v>525</v>
      </c>
      <c r="C61" s="105" t="s">
        <v>526</v>
      </c>
      <c r="D61" s="105" t="s">
        <v>527</v>
      </c>
      <c r="E61" s="105" t="s">
        <v>528</v>
      </c>
      <c r="F61" s="105" t="s">
        <v>529</v>
      </c>
      <c r="G61" s="103"/>
      <c r="H61" s="103"/>
      <c r="I61" s="103"/>
      <c r="J61" s="103"/>
      <c r="K61" s="103"/>
      <c r="N61" s="145" t="s">
        <v>402</v>
      </c>
      <c r="O61" s="67">
        <f>B165/B163</f>
        <v>0.21804805509900602</v>
      </c>
      <c r="P61" s="67">
        <f t="shared" ref="P61:X61" si="6">C165/C163</f>
        <v>0.33282532239155921</v>
      </c>
      <c r="Q61" s="67">
        <f t="shared" si="6"/>
        <v>0.17336343115124153</v>
      </c>
      <c r="R61" s="67">
        <f t="shared" si="6"/>
        <v>0.37217351176742042</v>
      </c>
      <c r="S61" s="67">
        <f t="shared" si="6"/>
        <v>0.20816948880507183</v>
      </c>
      <c r="T61" s="67" t="e">
        <f t="shared" si="6"/>
        <v>#DIV/0!</v>
      </c>
      <c r="U61" s="67" t="e">
        <f t="shared" si="6"/>
        <v>#DIV/0!</v>
      </c>
      <c r="V61" s="67" t="e">
        <f t="shared" si="6"/>
        <v>#DIV/0!</v>
      </c>
      <c r="W61" s="67" t="e">
        <f t="shared" si="6"/>
        <v>#DIV/0!</v>
      </c>
      <c r="X61" s="151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N62" s="145" t="s">
        <v>403</v>
      </c>
      <c r="O62" s="66">
        <f>B154</f>
        <v>16098000</v>
      </c>
      <c r="P62" s="66">
        <f t="shared" ref="P62:X62" si="7">C154</f>
        <v>17105000</v>
      </c>
      <c r="Q62" s="66">
        <f t="shared" si="7"/>
        <v>17152000</v>
      </c>
      <c r="R62" s="66">
        <f t="shared" si="7"/>
        <v>12973000</v>
      </c>
      <c r="S62" s="66">
        <f t="shared" si="7"/>
        <v>13904000</v>
      </c>
      <c r="T62" s="66">
        <f t="shared" si="7"/>
        <v>0</v>
      </c>
      <c r="U62" s="66">
        <f t="shared" si="7"/>
        <v>0</v>
      </c>
      <c r="V62" s="66">
        <f t="shared" si="7"/>
        <v>0</v>
      </c>
      <c r="W62" s="66">
        <f t="shared" si="7"/>
        <v>0</v>
      </c>
      <c r="X62" s="149">
        <f t="shared" si="7"/>
        <v>0</v>
      </c>
    </row>
    <row r="63" spans="1:24" ht="19.899999999999999" customHeight="1" x14ac:dyDescent="0.25">
      <c r="A63" s="8" t="s">
        <v>50</v>
      </c>
      <c r="B63" s="107" t="s">
        <v>530</v>
      </c>
      <c r="C63" s="107" t="s">
        <v>531</v>
      </c>
      <c r="D63" s="107" t="s">
        <v>532</v>
      </c>
      <c r="E63" s="107" t="s">
        <v>533</v>
      </c>
      <c r="F63" s="107" t="s">
        <v>534</v>
      </c>
      <c r="G63" s="103"/>
      <c r="H63" s="103"/>
      <c r="I63" s="103"/>
      <c r="J63" s="103"/>
      <c r="K63" s="103"/>
      <c r="N63" s="147" t="s">
        <v>404</v>
      </c>
      <c r="O63" s="133">
        <f>O62*(1-O61)</f>
        <v>12587862.409016201</v>
      </c>
      <c r="P63" s="132">
        <f t="shared" ref="P63:X63" si="8">P62*(1-P61)</f>
        <v>11412022.86049238</v>
      </c>
      <c r="Q63" s="133">
        <f t="shared" si="8"/>
        <v>14178470.428893905</v>
      </c>
      <c r="R63" s="132">
        <f t="shared" si="8"/>
        <v>8144793.0318412548</v>
      </c>
      <c r="S63" s="133">
        <f t="shared" si="8"/>
        <v>11009611.427654281</v>
      </c>
      <c r="T63" s="132" t="e">
        <f t="shared" si="8"/>
        <v>#DIV/0!</v>
      </c>
      <c r="U63" s="133" t="e">
        <f t="shared" si="8"/>
        <v>#DIV/0!</v>
      </c>
      <c r="V63" s="132" t="e">
        <f t="shared" si="8"/>
        <v>#DIV/0!</v>
      </c>
      <c r="W63" s="133" t="e">
        <f t="shared" si="8"/>
        <v>#DIV/0!</v>
      </c>
      <c r="X63" s="150" t="e">
        <f t="shared" si="8"/>
        <v>#DIV/0!</v>
      </c>
    </row>
    <row r="64" spans="1:24" ht="19.899999999999999" customHeight="1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N64" s="147" t="s">
        <v>405</v>
      </c>
      <c r="O64" s="131" t="e">
        <f>(O63+O60)-(O59-P59+O60)</f>
        <v>#VALUE!</v>
      </c>
      <c r="P64" s="134" t="e">
        <f t="shared" ref="P64:V64" si="9">(P63+P60)-(P59-Q59+P60)</f>
        <v>#VALUE!</v>
      </c>
      <c r="Q64" s="131" t="e">
        <f t="shared" si="9"/>
        <v>#VALUE!</v>
      </c>
      <c r="R64" s="134" t="e">
        <f t="shared" si="9"/>
        <v>#VALUE!</v>
      </c>
      <c r="S64" s="131" t="e">
        <f t="shared" si="9"/>
        <v>#VALUE!</v>
      </c>
      <c r="T64" s="134" t="e">
        <f t="shared" si="9"/>
        <v>#DIV/0!</v>
      </c>
      <c r="U64" s="131" t="e">
        <f t="shared" si="9"/>
        <v>#DIV/0!</v>
      </c>
      <c r="V64" s="134" t="e">
        <f t="shared" si="9"/>
        <v>#DIV/0!</v>
      </c>
      <c r="W64" s="131" t="e">
        <f>(W63+W60)-(W59-X59+W60)</f>
        <v>#DIV/0!</v>
      </c>
      <c r="X64" s="152" t="e">
        <f>(X63+X60)-(X59+X60)</f>
        <v>#DIV/0!</v>
      </c>
    </row>
    <row r="65" spans="1:24" ht="19.899999999999999" customHeight="1" x14ac:dyDescent="0.25">
      <c r="A65" s="8" t="s">
        <v>51</v>
      </c>
      <c r="B65" s="107" t="s">
        <v>535</v>
      </c>
      <c r="C65" s="107" t="s">
        <v>536</v>
      </c>
      <c r="D65" s="107" t="s">
        <v>537</v>
      </c>
      <c r="E65" s="107" t="s">
        <v>538</v>
      </c>
      <c r="F65" s="107" t="s">
        <v>539</v>
      </c>
      <c r="G65" s="103"/>
      <c r="H65" s="103"/>
      <c r="I65" s="103"/>
      <c r="J65" s="103"/>
      <c r="K65" s="103"/>
      <c r="N65" s="147" t="s">
        <v>406</v>
      </c>
      <c r="O65" s="130" t="e">
        <f>O64/O55</f>
        <v>#VALUE!</v>
      </c>
      <c r="P65" s="135" t="e">
        <f>P64/P55</f>
        <v>#VALUE!</v>
      </c>
      <c r="Q65" s="130" t="e">
        <f t="shared" ref="Q65:X65" si="10">Q64/Q55</f>
        <v>#VALUE!</v>
      </c>
      <c r="R65" s="135" t="e">
        <f t="shared" si="10"/>
        <v>#VALUE!</v>
      </c>
      <c r="S65" s="130" t="e">
        <f t="shared" si="10"/>
        <v>#VALUE!</v>
      </c>
      <c r="T65" s="135" t="e">
        <f t="shared" si="10"/>
        <v>#DIV/0!</v>
      </c>
      <c r="U65" s="130" t="e">
        <f t="shared" si="10"/>
        <v>#DIV/0!</v>
      </c>
      <c r="V65" s="135" t="e">
        <f t="shared" si="10"/>
        <v>#DIV/0!</v>
      </c>
      <c r="W65" s="130" t="e">
        <f t="shared" si="10"/>
        <v>#DIV/0!</v>
      </c>
      <c r="X65" s="153" t="e">
        <f t="shared" si="10"/>
        <v>#DIV/0!</v>
      </c>
    </row>
    <row r="66" spans="1:24" ht="19.899999999999999" customHeight="1" x14ac:dyDescent="0.25">
      <c r="A66" s="6" t="s">
        <v>52</v>
      </c>
      <c r="B66" s="106" t="s">
        <v>540</v>
      </c>
      <c r="C66" s="106" t="s">
        <v>541</v>
      </c>
      <c r="D66" s="106" t="s">
        <v>542</v>
      </c>
      <c r="E66" s="106" t="s">
        <v>543</v>
      </c>
      <c r="F66" s="106" t="s">
        <v>544</v>
      </c>
      <c r="G66" s="101"/>
      <c r="H66" s="101"/>
      <c r="I66" s="101"/>
      <c r="J66" s="101"/>
      <c r="K66" s="101"/>
      <c r="N66" s="154" t="s">
        <v>407</v>
      </c>
      <c r="O66" s="136">
        <f>B11</f>
        <v>128114000</v>
      </c>
      <c r="P66" s="136" t="str">
        <f t="shared" ref="P66:X66" si="11">C11</f>
        <v>133,311,000</v>
      </c>
      <c r="Q66" s="136" t="str">
        <f t="shared" si="11"/>
        <v>140,940,000</v>
      </c>
      <c r="R66" s="136" t="str">
        <f t="shared" si="11"/>
        <v>136,533,000</v>
      </c>
      <c r="S66" s="136" t="str">
        <f t="shared" si="11"/>
        <v>65,061,000</v>
      </c>
      <c r="T66" s="136">
        <f t="shared" si="11"/>
        <v>0</v>
      </c>
      <c r="U66" s="136">
        <f t="shared" si="11"/>
        <v>0</v>
      </c>
      <c r="V66" s="136">
        <f t="shared" si="11"/>
        <v>0</v>
      </c>
      <c r="W66" s="136">
        <f t="shared" si="11"/>
        <v>0</v>
      </c>
      <c r="X66" s="155">
        <f t="shared" si="11"/>
        <v>0</v>
      </c>
    </row>
    <row r="67" spans="1:24" ht="19.899999999999999" customHeight="1" x14ac:dyDescent="0.25">
      <c r="A67" s="8" t="s">
        <v>53</v>
      </c>
      <c r="B67" s="105">
        <v>338</v>
      </c>
      <c r="C67" s="105">
        <v>0</v>
      </c>
      <c r="D67" s="105">
        <v>0</v>
      </c>
      <c r="E67" s="105">
        <v>0</v>
      </c>
      <c r="F67" s="105">
        <v>0</v>
      </c>
      <c r="G67" s="103"/>
      <c r="H67" s="103"/>
      <c r="I67" s="103"/>
      <c r="J67" s="103"/>
      <c r="K67" s="103"/>
      <c r="N67" s="154" t="s">
        <v>408</v>
      </c>
      <c r="O67" s="136" t="str">
        <f>B34</f>
        <v>66,082,000</v>
      </c>
      <c r="P67" s="136" t="str">
        <f t="shared" ref="P67:X67" si="12">C34</f>
        <v>53,961,000</v>
      </c>
      <c r="Q67" s="136" t="str">
        <f t="shared" si="12"/>
        <v>59,312,000</v>
      </c>
      <c r="R67" s="136" t="str">
        <f t="shared" si="12"/>
        <v>77,280,000</v>
      </c>
      <c r="S67" s="136" t="str">
        <f t="shared" si="12"/>
        <v>39,897,000</v>
      </c>
      <c r="T67" s="136">
        <f t="shared" si="12"/>
        <v>0</v>
      </c>
      <c r="U67" s="136">
        <f t="shared" si="12"/>
        <v>0</v>
      </c>
      <c r="V67" s="136">
        <f t="shared" si="12"/>
        <v>0</v>
      </c>
      <c r="W67" s="136">
        <f t="shared" si="12"/>
        <v>0</v>
      </c>
      <c r="X67" s="155">
        <f t="shared" si="12"/>
        <v>0</v>
      </c>
    </row>
    <row r="68" spans="1:24" ht="19.899999999999999" customHeight="1" x14ac:dyDescent="0.25">
      <c r="A68" s="6" t="s">
        <v>54</v>
      </c>
      <c r="B68" s="106" t="s">
        <v>545</v>
      </c>
      <c r="C68" s="106" t="s">
        <v>546</v>
      </c>
      <c r="D68" s="106" t="s">
        <v>547</v>
      </c>
      <c r="E68" s="106" t="s">
        <v>548</v>
      </c>
      <c r="F68" s="106">
        <v>669</v>
      </c>
      <c r="G68" s="101"/>
      <c r="H68" s="101"/>
      <c r="I68" s="101"/>
      <c r="J68" s="101"/>
      <c r="K68" s="101"/>
      <c r="N68" s="154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#DIV/0!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156" t="e">
        <f t="shared" si="13"/>
        <v>#DIV/0!</v>
      </c>
    </row>
    <row r="69" spans="1:24" ht="19.899999999999999" customHeight="1" x14ac:dyDescent="0.25">
      <c r="A69" s="8" t="s">
        <v>55</v>
      </c>
      <c r="B69" s="105" t="s">
        <v>549</v>
      </c>
      <c r="C69" s="105" t="s">
        <v>550</v>
      </c>
      <c r="D69" s="105" t="s">
        <v>551</v>
      </c>
      <c r="E69" s="105" t="s">
        <v>552</v>
      </c>
      <c r="F69" s="105" t="s">
        <v>553</v>
      </c>
      <c r="G69" s="103"/>
      <c r="H69" s="103"/>
      <c r="I69" s="103"/>
      <c r="J69" s="103"/>
      <c r="K69" s="103"/>
      <c r="N69" s="154" t="s">
        <v>415</v>
      </c>
      <c r="O69" s="136">
        <f>B215</f>
        <v>0</v>
      </c>
      <c r="P69" s="136">
        <f t="shared" ref="P69:X69" si="14">C215</f>
        <v>0</v>
      </c>
      <c r="Q69" s="136">
        <f t="shared" si="14"/>
        <v>6</v>
      </c>
      <c r="R69" s="136">
        <f t="shared" si="14"/>
        <v>0</v>
      </c>
      <c r="S69" s="136">
        <f t="shared" si="14"/>
        <v>38</v>
      </c>
      <c r="T69" s="136">
        <f t="shared" si="14"/>
        <v>0</v>
      </c>
      <c r="U69" s="136">
        <f t="shared" si="14"/>
        <v>0</v>
      </c>
      <c r="V69" s="136">
        <f t="shared" si="14"/>
        <v>0</v>
      </c>
      <c r="W69" s="136">
        <f t="shared" si="14"/>
        <v>0</v>
      </c>
      <c r="X69" s="155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N70" s="157" t="s">
        <v>416</v>
      </c>
      <c r="O70" s="158">
        <f>O69/O66</f>
        <v>0</v>
      </c>
      <c r="P70" s="158" t="e">
        <f t="shared" ref="P70:X70" si="15">P69/P66</f>
        <v>#VALUE!</v>
      </c>
      <c r="Q70" s="158" t="e">
        <f t="shared" si="15"/>
        <v>#VALUE!</v>
      </c>
      <c r="R70" s="158" t="e">
        <f t="shared" si="15"/>
        <v>#VALUE!</v>
      </c>
      <c r="S70" s="158" t="e">
        <f t="shared" si="15"/>
        <v>#VALUE!</v>
      </c>
      <c r="T70" s="158" t="e">
        <f t="shared" si="15"/>
        <v>#DIV/0!</v>
      </c>
      <c r="U70" s="158" t="e">
        <f t="shared" si="15"/>
        <v>#DIV/0!</v>
      </c>
      <c r="V70" s="158" t="e">
        <f t="shared" si="15"/>
        <v>#DIV/0!</v>
      </c>
      <c r="W70" s="158" t="e">
        <f t="shared" si="15"/>
        <v>#DIV/0!</v>
      </c>
      <c r="X70" s="159" t="e">
        <f t="shared" si="15"/>
        <v>#DIV/0!</v>
      </c>
    </row>
    <row r="71" spans="1:24" ht="19.899999999999999" customHeight="1" x14ac:dyDescent="0.25">
      <c r="A71" s="8" t="s">
        <v>56</v>
      </c>
      <c r="B71" s="107" t="s">
        <v>554</v>
      </c>
      <c r="C71" s="107" t="s">
        <v>555</v>
      </c>
      <c r="D71" s="107" t="s">
        <v>556</v>
      </c>
      <c r="E71" s="107" t="s">
        <v>557</v>
      </c>
      <c r="F71" s="107" t="s">
        <v>558</v>
      </c>
      <c r="G71" s="103"/>
      <c r="H71" s="103"/>
      <c r="I71" s="103"/>
      <c r="J71" s="103"/>
      <c r="K71" s="103"/>
    </row>
    <row r="72" spans="1:24" ht="19.899999999999999" customHeight="1" x14ac:dyDescent="0.25">
      <c r="A72" s="6" t="s">
        <v>57</v>
      </c>
      <c r="B72" s="104" t="s">
        <v>483</v>
      </c>
      <c r="C72" s="104" t="s">
        <v>484</v>
      </c>
      <c r="D72" s="104" t="s">
        <v>485</v>
      </c>
      <c r="E72" s="104" t="s">
        <v>486</v>
      </c>
      <c r="F72" s="104" t="s">
        <v>487</v>
      </c>
      <c r="G72" s="101"/>
      <c r="H72" s="101"/>
      <c r="I72" s="101"/>
      <c r="J72" s="101"/>
      <c r="K72" s="101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1"/>
      <c r="H74" s="101"/>
      <c r="I74" s="101"/>
      <c r="J74" s="101"/>
      <c r="K74" s="101"/>
    </row>
    <row r="75" spans="1:24" ht="19.899999999999999" customHeight="1" x14ac:dyDescent="0.25">
      <c r="A75" s="8" t="s">
        <v>59</v>
      </c>
      <c r="B75" s="107" t="s">
        <v>559</v>
      </c>
      <c r="C75" s="107" t="s">
        <v>560</v>
      </c>
      <c r="D75" s="107" t="s">
        <v>561</v>
      </c>
      <c r="E75" s="107" t="s">
        <v>562</v>
      </c>
      <c r="F75" s="107" t="s">
        <v>563</v>
      </c>
      <c r="G75" s="103"/>
      <c r="H75" s="103"/>
      <c r="I75" s="103"/>
      <c r="J75" s="103"/>
      <c r="K75" s="103"/>
    </row>
    <row r="76" spans="1:24" ht="19.899999999999999" customHeight="1" x14ac:dyDescent="0.25">
      <c r="A76" s="6" t="s">
        <v>60</v>
      </c>
      <c r="B76" s="104" t="s">
        <v>564</v>
      </c>
      <c r="C76" s="104" t="s">
        <v>565</v>
      </c>
      <c r="D76" s="104" t="s">
        <v>566</v>
      </c>
      <c r="E76" s="104" t="s">
        <v>567</v>
      </c>
      <c r="F76" s="104" t="s">
        <v>568</v>
      </c>
      <c r="G76" s="101"/>
      <c r="H76" s="101"/>
      <c r="I76" s="101"/>
      <c r="J76" s="101"/>
      <c r="K76" s="101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1:24" ht="19.899999999999999" customHeight="1" x14ac:dyDescent="0.25">
      <c r="A80" s="8" t="s">
        <v>62</v>
      </c>
      <c r="B80" s="105" t="s">
        <v>569</v>
      </c>
      <c r="C80" s="105" t="s">
        <v>569</v>
      </c>
      <c r="D80" s="105" t="s">
        <v>569</v>
      </c>
      <c r="E80" s="105" t="s">
        <v>569</v>
      </c>
      <c r="F80" s="105" t="s">
        <v>570</v>
      </c>
      <c r="G80" s="103"/>
      <c r="H80" s="103"/>
      <c r="I80" s="103"/>
      <c r="J80" s="103"/>
      <c r="K80" s="103"/>
    </row>
    <row r="81" spans="1:11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1"/>
      <c r="H81" s="101"/>
      <c r="I81" s="101"/>
      <c r="J81" s="101"/>
      <c r="K81" s="101"/>
    </row>
    <row r="82" spans="1:11" ht="19.899999999999999" customHeight="1" x14ac:dyDescent="0.25">
      <c r="A82" s="8" t="s">
        <v>64</v>
      </c>
      <c r="B82" s="105" t="s">
        <v>569</v>
      </c>
      <c r="C82" s="105" t="s">
        <v>569</v>
      </c>
      <c r="D82" s="105" t="s">
        <v>569</v>
      </c>
      <c r="E82" s="105" t="s">
        <v>569</v>
      </c>
      <c r="F82" s="105" t="s">
        <v>571</v>
      </c>
      <c r="G82" s="103"/>
      <c r="H82" s="103"/>
      <c r="I82" s="103"/>
      <c r="J82" s="103"/>
      <c r="K82" s="103"/>
    </row>
    <row r="83" spans="1:11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71</v>
      </c>
      <c r="G83" s="101"/>
      <c r="H83" s="101"/>
      <c r="I83" s="101"/>
      <c r="J83" s="101"/>
      <c r="K83" s="101"/>
    </row>
    <row r="84" spans="1:11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3"/>
      <c r="H84" s="103"/>
      <c r="I84" s="103"/>
      <c r="J84" s="103"/>
      <c r="K84" s="103"/>
    </row>
    <row r="85" spans="1:11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1"/>
      <c r="H85" s="101"/>
      <c r="I85" s="101"/>
      <c r="J85" s="101"/>
      <c r="K85" s="101"/>
    </row>
    <row r="86" spans="1:11" ht="19.899999999999999" customHeight="1" x14ac:dyDescent="0.25">
      <c r="A86" s="8" t="s">
        <v>68</v>
      </c>
      <c r="B86" s="105" t="s">
        <v>572</v>
      </c>
      <c r="C86" s="105" t="s">
        <v>573</v>
      </c>
      <c r="D86" s="105" t="s">
        <v>574</v>
      </c>
      <c r="E86" s="105" t="s">
        <v>575</v>
      </c>
      <c r="F86" s="105" t="s">
        <v>576</v>
      </c>
      <c r="G86" s="103"/>
      <c r="H86" s="103"/>
      <c r="I86" s="103"/>
      <c r="J86" s="103"/>
      <c r="K86" s="103"/>
    </row>
    <row r="87" spans="1:11" ht="19.899999999999999" customHeight="1" x14ac:dyDescent="0.25">
      <c r="A87" s="6" t="s">
        <v>69</v>
      </c>
      <c r="B87" s="106" t="s">
        <v>577</v>
      </c>
      <c r="C87" s="106" t="s">
        <v>578</v>
      </c>
      <c r="D87" s="106" t="s">
        <v>579</v>
      </c>
      <c r="E87" s="106" t="s">
        <v>580</v>
      </c>
      <c r="F87" s="106" t="s">
        <v>581</v>
      </c>
      <c r="G87" s="101"/>
      <c r="H87" s="101"/>
      <c r="I87" s="101"/>
      <c r="J87" s="101"/>
      <c r="K87" s="101"/>
    </row>
    <row r="88" spans="1:11" ht="19.899999999999999" customHeight="1" x14ac:dyDescent="0.25">
      <c r="A88" s="8" t="s">
        <v>70</v>
      </c>
      <c r="B88" s="105">
        <v>59.9</v>
      </c>
      <c r="C88" s="105">
        <v>62.5</v>
      </c>
      <c r="D88" s="105">
        <v>85.5</v>
      </c>
      <c r="E88" s="105">
        <v>85.5</v>
      </c>
      <c r="F88" s="105">
        <v>1.86</v>
      </c>
      <c r="G88" s="103"/>
      <c r="H88" s="103"/>
      <c r="I88" s="103"/>
      <c r="J88" s="103"/>
      <c r="K88" s="103"/>
    </row>
    <row r="89" spans="1:11" ht="19.899999999999999" customHeight="1" x14ac:dyDescent="0.25">
      <c r="A89" s="6" t="s">
        <v>71</v>
      </c>
      <c r="B89" s="106" t="s">
        <v>582</v>
      </c>
      <c r="C89" s="106" t="s">
        <v>583</v>
      </c>
      <c r="D89" s="106" t="s">
        <v>584</v>
      </c>
      <c r="E89" s="106" t="s">
        <v>584</v>
      </c>
      <c r="F89" s="106" t="s">
        <v>585</v>
      </c>
      <c r="G89" s="101"/>
      <c r="H89" s="101"/>
      <c r="I89" s="101"/>
      <c r="J89" s="101"/>
      <c r="K89" s="101"/>
    </row>
    <row r="90" spans="1:11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3"/>
      <c r="H90" s="103"/>
      <c r="I90" s="103"/>
      <c r="J90" s="103"/>
      <c r="K90" s="103"/>
    </row>
    <row r="91" spans="1:11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1"/>
      <c r="H91" s="101"/>
      <c r="I91" s="101"/>
      <c r="J91" s="101"/>
      <c r="K91" s="101"/>
    </row>
    <row r="92" spans="1:11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3"/>
      <c r="H92" s="103"/>
      <c r="I92" s="103"/>
      <c r="J92" s="103"/>
      <c r="K92" s="103"/>
    </row>
    <row r="93" spans="1:11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1"/>
      <c r="H93" s="101"/>
      <c r="I93" s="101"/>
      <c r="J93" s="101"/>
      <c r="K93" s="101"/>
    </row>
    <row r="94" spans="1:11" ht="19.899999999999999" customHeight="1" x14ac:dyDescent="0.25">
      <c r="A94" s="8" t="s">
        <v>76</v>
      </c>
      <c r="B94" s="105">
        <v>397</v>
      </c>
      <c r="C94" s="105">
        <v>494</v>
      </c>
      <c r="D94" s="105">
        <v>586</v>
      </c>
      <c r="E94" s="105">
        <v>744</v>
      </c>
      <c r="F94" s="105" t="s">
        <v>586</v>
      </c>
      <c r="G94" s="103"/>
      <c r="H94" s="103"/>
      <c r="I94" s="103"/>
      <c r="J94" s="103"/>
      <c r="K94" s="103"/>
    </row>
    <row r="95" spans="1:11" ht="19.899999999999999" customHeight="1" x14ac:dyDescent="0.25">
      <c r="A95" s="6" t="s">
        <v>77</v>
      </c>
      <c r="B95" s="106" t="s">
        <v>587</v>
      </c>
      <c r="C95" s="106" t="s">
        <v>588</v>
      </c>
      <c r="D95" s="106" t="s">
        <v>589</v>
      </c>
      <c r="E95" s="106" t="s">
        <v>590</v>
      </c>
      <c r="F95" s="106" t="s">
        <v>591</v>
      </c>
      <c r="G95" s="101"/>
      <c r="H95" s="101"/>
      <c r="I95" s="101"/>
      <c r="J95" s="101"/>
      <c r="K95" s="101"/>
    </row>
    <row r="96" spans="1:11" ht="19.899999999999999" customHeight="1" x14ac:dyDescent="0.25">
      <c r="A96" s="8" t="s">
        <v>78</v>
      </c>
      <c r="B96" s="105">
        <v>0</v>
      </c>
      <c r="C96" s="105" t="s">
        <v>592</v>
      </c>
      <c r="D96" s="105" t="s">
        <v>593</v>
      </c>
      <c r="E96" s="105">
        <v>983</v>
      </c>
      <c r="F96" s="105" t="s">
        <v>594</v>
      </c>
      <c r="G96" s="103"/>
      <c r="H96" s="103"/>
      <c r="I96" s="103"/>
      <c r="J96" s="103"/>
      <c r="K96" s="103"/>
    </row>
    <row r="97" spans="1:11" ht="19.899999999999999" customHeight="1" x14ac:dyDescent="0.25">
      <c r="A97" s="6" t="s">
        <v>79</v>
      </c>
      <c r="B97" s="106">
        <v>0</v>
      </c>
      <c r="C97" s="106">
        <v>0</v>
      </c>
      <c r="D97" s="106">
        <v>910</v>
      </c>
      <c r="E97" s="106">
        <v>675</v>
      </c>
      <c r="F97" s="106">
        <v>0</v>
      </c>
      <c r="G97" s="101"/>
      <c r="H97" s="101"/>
      <c r="I97" s="101"/>
      <c r="J97" s="101"/>
      <c r="K97" s="101"/>
    </row>
    <row r="98" spans="1:11" ht="19.899999999999999" customHeight="1" x14ac:dyDescent="0.25">
      <c r="A98" s="8" t="s">
        <v>80</v>
      </c>
      <c r="B98" s="105" t="s">
        <v>525</v>
      </c>
      <c r="C98" s="105" t="s">
        <v>526</v>
      </c>
      <c r="D98" s="105" t="s">
        <v>595</v>
      </c>
      <c r="E98" s="105" t="s">
        <v>596</v>
      </c>
      <c r="F98" s="105" t="s">
        <v>597</v>
      </c>
      <c r="G98" s="103"/>
      <c r="H98" s="103"/>
      <c r="I98" s="103"/>
      <c r="J98" s="103"/>
      <c r="K98" s="103"/>
    </row>
    <row r="99" spans="1:11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1"/>
      <c r="H99" s="101"/>
      <c r="I99" s="101"/>
      <c r="J99" s="101"/>
      <c r="K99" s="101"/>
    </row>
    <row r="100" spans="1:11" ht="19.899999999999999" customHeight="1" x14ac:dyDescent="0.25">
      <c r="A100" s="8" t="s">
        <v>82</v>
      </c>
      <c r="B100" s="105">
        <v>0</v>
      </c>
      <c r="C100" s="105">
        <v>0</v>
      </c>
      <c r="D100" s="105">
        <v>0</v>
      </c>
      <c r="E100" s="105">
        <v>0</v>
      </c>
      <c r="F100" s="105">
        <v>0</v>
      </c>
      <c r="G100" s="103"/>
      <c r="H100" s="103"/>
      <c r="I100" s="103"/>
      <c r="J100" s="103"/>
      <c r="K100" s="103"/>
    </row>
    <row r="101" spans="1:11" ht="19.899999999999999" customHeight="1" x14ac:dyDescent="0.25">
      <c r="A101" s="6" t="s">
        <v>83</v>
      </c>
      <c r="B101" s="106" t="s">
        <v>598</v>
      </c>
      <c r="C101" s="106" t="s">
        <v>599</v>
      </c>
      <c r="D101" s="106" t="s">
        <v>600</v>
      </c>
      <c r="E101" s="106" t="s">
        <v>601</v>
      </c>
      <c r="F101" s="106" t="s">
        <v>602</v>
      </c>
      <c r="G101" s="101"/>
      <c r="H101" s="101"/>
      <c r="I101" s="101"/>
      <c r="J101" s="101"/>
      <c r="K101" s="101"/>
    </row>
    <row r="102" spans="1:11" ht="19.899999999999999" customHeight="1" x14ac:dyDescent="0.25">
      <c r="A102" s="8" t="s">
        <v>84</v>
      </c>
      <c r="B102" s="105" t="s">
        <v>525</v>
      </c>
      <c r="C102" s="105" t="s">
        <v>526</v>
      </c>
      <c r="D102" s="105" t="s">
        <v>527</v>
      </c>
      <c r="E102" s="105" t="s">
        <v>528</v>
      </c>
      <c r="F102" s="105" t="s">
        <v>529</v>
      </c>
      <c r="G102" s="103"/>
      <c r="H102" s="103"/>
      <c r="I102" s="103"/>
      <c r="J102" s="103"/>
      <c r="K102" s="103"/>
    </row>
    <row r="103" spans="1:11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1"/>
      <c r="H103" s="101"/>
      <c r="I103" s="101"/>
      <c r="J103" s="101"/>
      <c r="K103" s="101"/>
    </row>
    <row r="104" spans="1:11" ht="19.899999999999999" customHeight="1" x14ac:dyDescent="0.25">
      <c r="A104" s="8" t="s">
        <v>86</v>
      </c>
      <c r="B104" s="105" t="s">
        <v>549</v>
      </c>
      <c r="C104" s="105" t="s">
        <v>550</v>
      </c>
      <c r="D104" s="105" t="s">
        <v>551</v>
      </c>
      <c r="E104" s="105" t="s">
        <v>552</v>
      </c>
      <c r="F104" s="105" t="s">
        <v>553</v>
      </c>
      <c r="G104" s="103"/>
      <c r="H104" s="103"/>
      <c r="I104" s="103"/>
      <c r="J104" s="103"/>
      <c r="K104" s="103"/>
    </row>
    <row r="105" spans="1:11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1"/>
      <c r="H105" s="101"/>
      <c r="I105" s="101"/>
      <c r="J105" s="101"/>
      <c r="K105" s="101"/>
    </row>
    <row r="106" spans="1:11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3"/>
      <c r="H106" s="103"/>
      <c r="I106" s="103"/>
      <c r="J106" s="103"/>
      <c r="K106" s="103"/>
    </row>
    <row r="107" spans="1:11" ht="19.899999999999999" customHeight="1" x14ac:dyDescent="0.25">
      <c r="A107" s="6" t="s">
        <v>89</v>
      </c>
      <c r="B107" s="106" t="s">
        <v>483</v>
      </c>
      <c r="C107" s="106" t="s">
        <v>484</v>
      </c>
      <c r="D107" s="106" t="s">
        <v>485</v>
      </c>
      <c r="E107" s="106" t="s">
        <v>486</v>
      </c>
      <c r="F107" s="106" t="s">
        <v>487</v>
      </c>
      <c r="G107" s="101"/>
      <c r="H107" s="101"/>
      <c r="I107" s="101"/>
      <c r="J107" s="101"/>
      <c r="K107" s="101"/>
    </row>
    <row r="108" spans="1:11" ht="19.899999999999999" customHeight="1" x14ac:dyDescent="0.25">
      <c r="A108" s="8" t="s">
        <v>90</v>
      </c>
      <c r="B108" s="105" t="s">
        <v>554</v>
      </c>
      <c r="C108" s="105" t="s">
        <v>555</v>
      </c>
      <c r="D108" s="105" t="s">
        <v>556</v>
      </c>
      <c r="E108" s="105" t="s">
        <v>603</v>
      </c>
      <c r="F108" s="105" t="s">
        <v>558</v>
      </c>
      <c r="G108" s="103"/>
      <c r="H108" s="103"/>
      <c r="I108" s="103"/>
      <c r="J108" s="103"/>
      <c r="K108" s="103"/>
    </row>
    <row r="109" spans="1:11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1"/>
      <c r="H109" s="101"/>
      <c r="I109" s="101"/>
      <c r="J109" s="101"/>
      <c r="K109" s="101"/>
    </row>
    <row r="110" spans="1:11" ht="19.899999999999999" customHeight="1" x14ac:dyDescent="0.25">
      <c r="A110" s="8" t="s">
        <v>92</v>
      </c>
      <c r="B110" s="105" t="s">
        <v>604</v>
      </c>
      <c r="C110" s="105" t="s">
        <v>605</v>
      </c>
      <c r="D110" s="105" t="s">
        <v>606</v>
      </c>
      <c r="E110" s="105" t="s">
        <v>607</v>
      </c>
      <c r="F110" s="105" t="s">
        <v>602</v>
      </c>
      <c r="G110" s="103"/>
      <c r="H110" s="103"/>
      <c r="I110" s="103"/>
      <c r="J110" s="103"/>
      <c r="K110" s="103"/>
    </row>
    <row r="111" spans="1:11" ht="19.899999999999999" customHeight="1" x14ac:dyDescent="0.25">
      <c r="A111" s="6" t="s">
        <v>93</v>
      </c>
      <c r="B111" s="106">
        <v>210</v>
      </c>
      <c r="C111" s="106">
        <v>766</v>
      </c>
      <c r="D111" s="106">
        <v>885</v>
      </c>
      <c r="E111" s="106">
        <v>869</v>
      </c>
      <c r="F111" s="106">
        <v>220</v>
      </c>
      <c r="G111" s="101"/>
      <c r="H111" s="101"/>
      <c r="I111" s="101"/>
      <c r="J111" s="101"/>
      <c r="K111" s="101"/>
    </row>
    <row r="112" spans="1:11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3"/>
      <c r="H112" s="103"/>
      <c r="I112" s="103"/>
      <c r="J112" s="103"/>
      <c r="K112" s="103"/>
    </row>
    <row r="113" spans="1:11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1"/>
      <c r="H113" s="101"/>
      <c r="I113" s="101"/>
      <c r="J113" s="101"/>
      <c r="K113" s="101"/>
    </row>
    <row r="114" spans="1:11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3"/>
      <c r="H114" s="103"/>
      <c r="I114" s="103"/>
      <c r="J114" s="103"/>
      <c r="K114" s="103"/>
    </row>
    <row r="115" spans="1:11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1"/>
      <c r="H115" s="101"/>
      <c r="I115" s="101"/>
      <c r="J115" s="101"/>
      <c r="K115" s="101"/>
    </row>
    <row r="116" spans="1:11" ht="19.899999999999999" customHeight="1" x14ac:dyDescent="0.25">
      <c r="A116" s="8" t="s">
        <v>98</v>
      </c>
      <c r="B116" s="105" t="s">
        <v>608</v>
      </c>
      <c r="C116" s="105" t="s">
        <v>609</v>
      </c>
      <c r="D116" s="105" t="s">
        <v>610</v>
      </c>
      <c r="E116" s="105" t="s">
        <v>611</v>
      </c>
      <c r="F116" s="105" t="s">
        <v>612</v>
      </c>
      <c r="G116" s="103"/>
      <c r="H116" s="103"/>
      <c r="I116" s="103"/>
      <c r="J116" s="103"/>
      <c r="K116" s="103"/>
    </row>
    <row r="117" spans="1:11" ht="19.899999999999999" customHeight="1" x14ac:dyDescent="0.25">
      <c r="A117" s="6" t="s">
        <v>99</v>
      </c>
      <c r="B117" s="106" t="s">
        <v>613</v>
      </c>
      <c r="C117" s="106" t="s">
        <v>614</v>
      </c>
      <c r="D117" s="106" t="s">
        <v>615</v>
      </c>
      <c r="E117" s="106" t="s">
        <v>616</v>
      </c>
      <c r="F117" s="106" t="s">
        <v>617</v>
      </c>
      <c r="G117" s="101"/>
      <c r="H117" s="101"/>
      <c r="I117" s="101"/>
      <c r="J117" s="101"/>
      <c r="K117" s="101"/>
    </row>
    <row r="118" spans="1:11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 t="s">
        <v>618</v>
      </c>
      <c r="G118" s="103"/>
      <c r="H118" s="103"/>
      <c r="I118" s="103"/>
      <c r="J118" s="103"/>
      <c r="K118" s="103"/>
    </row>
    <row r="119" spans="1:11" ht="19.899999999999999" customHeight="1" x14ac:dyDescent="0.25">
      <c r="A119" s="6" t="s">
        <v>101</v>
      </c>
      <c r="B119" s="106">
        <v>0</v>
      </c>
      <c r="C119" s="106">
        <v>0</v>
      </c>
      <c r="D119" s="106">
        <v>0</v>
      </c>
      <c r="E119" s="106">
        <v>0</v>
      </c>
      <c r="F119" s="106">
        <v>0</v>
      </c>
      <c r="G119" s="101"/>
      <c r="H119" s="101"/>
      <c r="I119" s="101"/>
      <c r="J119" s="101"/>
      <c r="K119" s="101"/>
    </row>
    <row r="120" spans="1:11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3"/>
      <c r="H120" s="103"/>
      <c r="I120" s="103"/>
      <c r="J120" s="103"/>
      <c r="K120" s="103"/>
    </row>
    <row r="121" spans="1:11" ht="19.899999999999999" customHeight="1" x14ac:dyDescent="0.25">
      <c r="A121" s="6" t="s">
        <v>103</v>
      </c>
      <c r="B121" s="106" t="s">
        <v>619</v>
      </c>
      <c r="C121" s="106" t="s">
        <v>620</v>
      </c>
      <c r="D121" s="106" t="s">
        <v>621</v>
      </c>
      <c r="E121" s="106" t="s">
        <v>622</v>
      </c>
      <c r="F121" s="106" t="s">
        <v>623</v>
      </c>
      <c r="G121" s="101"/>
      <c r="H121" s="101"/>
      <c r="I121" s="101"/>
      <c r="J121" s="101"/>
      <c r="K121" s="101"/>
    </row>
    <row r="122" spans="1:11" ht="19.899999999999999" customHeight="1" x14ac:dyDescent="0.25">
      <c r="A122" s="8" t="s">
        <v>104</v>
      </c>
      <c r="B122" s="105" t="s">
        <v>624</v>
      </c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1:11" ht="19.899999999999999" customHeight="1" x14ac:dyDescent="0.25">
      <c r="A123" s="6" t="s">
        <v>105</v>
      </c>
      <c r="B123" s="106" t="s">
        <v>625</v>
      </c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1" ht="19.899999999999999" customHeight="1" x14ac:dyDescent="0.25">
      <c r="A124" s="8" t="s">
        <v>106</v>
      </c>
      <c r="B124" s="105">
        <v>333</v>
      </c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1:11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1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</row>
    <row r="128" spans="1:11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</row>
    <row r="130" spans="1:11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</row>
    <row r="131" spans="1:11" ht="19.899999999999999" customHeight="1" x14ac:dyDescent="0.25">
      <c r="A131" s="96" t="s">
        <v>5</v>
      </c>
      <c r="B131" s="97" t="s">
        <v>6</v>
      </c>
      <c r="C131" s="97" t="s">
        <v>6</v>
      </c>
      <c r="D131" s="97" t="s">
        <v>6</v>
      </c>
      <c r="E131" s="97" t="s">
        <v>6</v>
      </c>
      <c r="F131" s="97" t="s">
        <v>6</v>
      </c>
      <c r="G131" s="97" t="s">
        <v>6</v>
      </c>
      <c r="H131" s="97" t="s">
        <v>6</v>
      </c>
      <c r="I131" s="97" t="s">
        <v>6</v>
      </c>
      <c r="J131" s="97" t="s">
        <v>6</v>
      </c>
      <c r="K131" s="97" t="s">
        <v>6</v>
      </c>
    </row>
    <row r="132" spans="1:11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1:11" ht="19.899999999999999" customHeight="1" x14ac:dyDescent="0.25">
      <c r="A133" s="98" t="s">
        <v>108</v>
      </c>
      <c r="B133" s="99" t="s">
        <v>338</v>
      </c>
      <c r="C133" s="99" t="s">
        <v>338</v>
      </c>
      <c r="D133" s="99" t="s">
        <v>338</v>
      </c>
      <c r="E133" s="99" t="s">
        <v>338</v>
      </c>
      <c r="F133" s="99" t="s">
        <v>338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</row>
    <row r="134" spans="1:11" ht="19.899999999999999" customHeight="1" x14ac:dyDescent="0.25">
      <c r="A134" s="6" t="s">
        <v>109</v>
      </c>
      <c r="B134" s="104" t="s">
        <v>626</v>
      </c>
      <c r="C134" s="104" t="s">
        <v>627</v>
      </c>
      <c r="D134" s="104" t="s">
        <v>628</v>
      </c>
      <c r="E134" s="104" t="s">
        <v>629</v>
      </c>
      <c r="F134" s="104" t="s">
        <v>630</v>
      </c>
      <c r="G134" s="101"/>
      <c r="H134" s="101"/>
      <c r="I134" s="101"/>
      <c r="J134" s="101"/>
      <c r="K134" s="101"/>
    </row>
    <row r="135" spans="1:11" ht="19.899999999999999" customHeight="1" x14ac:dyDescent="0.25">
      <c r="A135" s="8" t="s">
        <v>110</v>
      </c>
      <c r="B135" s="107">
        <v>-2</v>
      </c>
      <c r="C135" s="107">
        <v>-3</v>
      </c>
      <c r="D135" s="107">
        <v>24</v>
      </c>
      <c r="E135" s="107">
        <v>4</v>
      </c>
      <c r="F135" s="107">
        <v>0</v>
      </c>
      <c r="G135" s="103"/>
      <c r="H135" s="103"/>
      <c r="I135" s="103"/>
      <c r="J135" s="103"/>
      <c r="K135" s="103"/>
    </row>
    <row r="136" spans="1:11" ht="19.899999999999999" customHeight="1" x14ac:dyDescent="0.25">
      <c r="A136" s="6" t="s">
        <v>111</v>
      </c>
      <c r="B136" s="104" t="s">
        <v>631</v>
      </c>
      <c r="C136" s="104" t="s">
        <v>632</v>
      </c>
      <c r="D136" s="104" t="s">
        <v>633</v>
      </c>
      <c r="E136" s="104" t="s">
        <v>634</v>
      </c>
      <c r="F136" s="104" t="s">
        <v>635</v>
      </c>
      <c r="G136" s="101"/>
      <c r="H136" s="101"/>
      <c r="I136" s="101"/>
      <c r="J136" s="101"/>
      <c r="K136" s="101"/>
    </row>
    <row r="137" spans="1:11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</row>
    <row r="138" spans="1:11" ht="19.899999999999999" customHeight="1" x14ac:dyDescent="0.25">
      <c r="A138" s="6" t="s">
        <v>112</v>
      </c>
      <c r="B138" s="106" t="s">
        <v>636</v>
      </c>
      <c r="C138" s="106" t="s">
        <v>637</v>
      </c>
      <c r="D138" s="106" t="s">
        <v>638</v>
      </c>
      <c r="E138" s="106" t="s">
        <v>639</v>
      </c>
      <c r="F138" s="106" t="s">
        <v>640</v>
      </c>
      <c r="G138" s="101"/>
      <c r="H138" s="101"/>
      <c r="I138" s="101"/>
      <c r="J138" s="101"/>
      <c r="K138" s="101"/>
    </row>
    <row r="139" spans="1:11" ht="19.899999999999999" customHeight="1" x14ac:dyDescent="0.25">
      <c r="A139" s="8" t="s">
        <v>113</v>
      </c>
      <c r="B139" s="107" t="s">
        <v>636</v>
      </c>
      <c r="C139" s="107" t="s">
        <v>637</v>
      </c>
      <c r="D139" s="107" t="s">
        <v>638</v>
      </c>
      <c r="E139" s="107" t="s">
        <v>639</v>
      </c>
      <c r="F139" s="107" t="s">
        <v>640</v>
      </c>
      <c r="G139" s="103"/>
      <c r="H139" s="103"/>
      <c r="I139" s="103"/>
      <c r="J139" s="103"/>
      <c r="K139" s="103"/>
    </row>
    <row r="140" spans="1:11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1:11" ht="19.899999999999999" customHeight="1" x14ac:dyDescent="0.25">
      <c r="A141" s="8" t="s">
        <v>114</v>
      </c>
      <c r="B141" s="105">
        <v>622</v>
      </c>
      <c r="C141" s="105">
        <v>445</v>
      </c>
      <c r="D141" s="105">
        <v>498</v>
      </c>
      <c r="E141" s="105">
        <v>449</v>
      </c>
      <c r="F141" s="105">
        <v>368</v>
      </c>
      <c r="G141" s="103"/>
      <c r="H141" s="103"/>
      <c r="I141" s="103"/>
      <c r="J141" s="103"/>
      <c r="K141" s="103"/>
    </row>
    <row r="142" spans="1:11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1"/>
      <c r="H142" s="101"/>
      <c r="I142" s="101"/>
      <c r="J142" s="101"/>
      <c r="K142" s="101"/>
    </row>
    <row r="143" spans="1:11" ht="19.899999999999999" customHeight="1" x14ac:dyDescent="0.25">
      <c r="A143" s="8" t="s">
        <v>116</v>
      </c>
      <c r="B143" s="105">
        <v>0</v>
      </c>
      <c r="C143" s="105">
        <v>512</v>
      </c>
      <c r="D143" s="105">
        <v>307</v>
      </c>
      <c r="E143" s="105">
        <v>272</v>
      </c>
      <c r="F143" s="105">
        <v>233</v>
      </c>
      <c r="G143" s="103"/>
      <c r="H143" s="103"/>
      <c r="I143" s="103"/>
      <c r="J143" s="103"/>
      <c r="K143" s="103"/>
    </row>
    <row r="144" spans="1:11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1"/>
      <c r="H144" s="101"/>
      <c r="I144" s="101"/>
      <c r="J144" s="101"/>
      <c r="K144" s="101"/>
    </row>
    <row r="145" spans="1:11" ht="19.899999999999999" customHeight="1" x14ac:dyDescent="0.25">
      <c r="A145" s="8" t="s">
        <v>118</v>
      </c>
      <c r="B145" s="105">
        <v>291</v>
      </c>
      <c r="C145" s="105">
        <v>285</v>
      </c>
      <c r="D145" s="105">
        <v>276</v>
      </c>
      <c r="E145" s="105">
        <v>244</v>
      </c>
      <c r="F145" s="105">
        <v>207</v>
      </c>
      <c r="G145" s="103"/>
      <c r="H145" s="103"/>
      <c r="I145" s="103"/>
      <c r="J145" s="103"/>
      <c r="K145" s="103"/>
    </row>
    <row r="146" spans="1:11" ht="19.899999999999999" customHeight="1" x14ac:dyDescent="0.25">
      <c r="A146" s="6" t="s">
        <v>119</v>
      </c>
      <c r="B146" s="106" t="s">
        <v>641</v>
      </c>
      <c r="C146" s="106" t="s">
        <v>509</v>
      </c>
      <c r="D146" s="106" t="s">
        <v>642</v>
      </c>
      <c r="E146" s="106" t="s">
        <v>643</v>
      </c>
      <c r="F146" s="106" t="s">
        <v>644</v>
      </c>
      <c r="G146" s="101"/>
      <c r="H146" s="101"/>
      <c r="I146" s="101"/>
      <c r="J146" s="101"/>
      <c r="K146" s="101"/>
    </row>
    <row r="147" spans="1:11" ht="19.899999999999999" customHeight="1" x14ac:dyDescent="0.25">
      <c r="A147" s="8" t="s">
        <v>120</v>
      </c>
      <c r="B147" s="105">
        <v>0</v>
      </c>
      <c r="C147" s="105">
        <v>0</v>
      </c>
      <c r="D147" s="105">
        <v>0</v>
      </c>
      <c r="E147" s="105">
        <v>20</v>
      </c>
      <c r="F147" s="105">
        <v>12</v>
      </c>
      <c r="G147" s="103"/>
      <c r="H147" s="103"/>
      <c r="I147" s="103"/>
      <c r="J147" s="103"/>
      <c r="K147" s="103"/>
    </row>
    <row r="148" spans="1:11" ht="19.899999999999999" customHeight="1" x14ac:dyDescent="0.25">
      <c r="A148" s="6" t="s">
        <v>121</v>
      </c>
      <c r="B148" s="106">
        <v>2</v>
      </c>
      <c r="C148" s="106">
        <v>2</v>
      </c>
      <c r="D148" s="106">
        <v>5</v>
      </c>
      <c r="E148" s="106">
        <v>5</v>
      </c>
      <c r="F148" s="106">
        <v>5</v>
      </c>
      <c r="G148" s="101"/>
      <c r="H148" s="101"/>
      <c r="I148" s="101"/>
      <c r="J148" s="101"/>
      <c r="K148" s="101"/>
    </row>
    <row r="149" spans="1:11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3"/>
      <c r="H149" s="103"/>
      <c r="I149" s="103"/>
      <c r="J149" s="103"/>
      <c r="K149" s="103"/>
    </row>
    <row r="150" spans="1:11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1"/>
      <c r="H150" s="101"/>
      <c r="I150" s="101"/>
      <c r="J150" s="101"/>
      <c r="K150" s="101"/>
    </row>
    <row r="151" spans="1:11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3"/>
      <c r="H151" s="103"/>
      <c r="I151" s="103"/>
      <c r="J151" s="103"/>
      <c r="K151" s="103"/>
    </row>
    <row r="152" spans="1:11" ht="19.899999999999999" customHeight="1" x14ac:dyDescent="0.25">
      <c r="A152" s="6" t="s">
        <v>125</v>
      </c>
      <c r="B152" s="104" t="s">
        <v>645</v>
      </c>
      <c r="C152" s="104" t="s">
        <v>646</v>
      </c>
      <c r="D152" s="104" t="s">
        <v>647</v>
      </c>
      <c r="E152" s="104" t="s">
        <v>648</v>
      </c>
      <c r="F152" s="104" t="s">
        <v>649</v>
      </c>
      <c r="G152" s="101"/>
      <c r="H152" s="101"/>
      <c r="I152" s="101"/>
      <c r="J152" s="101"/>
      <c r="K152" s="101"/>
    </row>
    <row r="153" spans="1:11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1:11" ht="19.899999999999999" customHeight="1" x14ac:dyDescent="0.25">
      <c r="A154" s="6" t="s">
        <v>126</v>
      </c>
      <c r="B154" s="104">
        <v>16098000</v>
      </c>
      <c r="C154" s="104">
        <v>17105000</v>
      </c>
      <c r="D154" s="104">
        <v>17152000</v>
      </c>
      <c r="E154" s="104">
        <v>12973000</v>
      </c>
      <c r="F154" s="104">
        <v>13904000</v>
      </c>
      <c r="G154" s="101"/>
      <c r="H154" s="101"/>
      <c r="I154" s="101"/>
      <c r="J154" s="101"/>
      <c r="K154" s="101"/>
    </row>
    <row r="155" spans="1:11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1"/>
      <c r="H156" s="101"/>
      <c r="I156" s="101"/>
      <c r="J156" s="101"/>
      <c r="K156" s="101"/>
    </row>
    <row r="157" spans="1:11" ht="19.899999999999999" customHeight="1" x14ac:dyDescent="0.25">
      <c r="A157" s="8" t="s">
        <v>128</v>
      </c>
      <c r="B157" s="105" t="s">
        <v>652</v>
      </c>
      <c r="C157" s="105">
        <v>440</v>
      </c>
      <c r="D157" s="105">
        <v>378</v>
      </c>
      <c r="E157" s="105">
        <v>561</v>
      </c>
      <c r="F157" s="105" t="s">
        <v>653</v>
      </c>
      <c r="G157" s="103"/>
      <c r="H157" s="103"/>
      <c r="I157" s="103"/>
      <c r="J157" s="103"/>
      <c r="K157" s="103"/>
    </row>
    <row r="158" spans="1:11" ht="19.899999999999999" customHeight="1" x14ac:dyDescent="0.25">
      <c r="A158" s="6" t="s">
        <v>129</v>
      </c>
      <c r="B158" s="106" t="s">
        <v>654</v>
      </c>
      <c r="C158" s="106" t="s">
        <v>655</v>
      </c>
      <c r="D158" s="106" t="s">
        <v>656</v>
      </c>
      <c r="E158" s="106" t="s">
        <v>657</v>
      </c>
      <c r="F158" s="106" t="s">
        <v>658</v>
      </c>
      <c r="G158" s="101"/>
      <c r="H158" s="101"/>
      <c r="I158" s="101"/>
      <c r="J158" s="101"/>
      <c r="K158" s="101"/>
    </row>
    <row r="159" spans="1:11" ht="19.899999999999999" customHeight="1" x14ac:dyDescent="0.25">
      <c r="A159" s="8" t="s">
        <v>130</v>
      </c>
      <c r="B159" s="107" t="s">
        <v>659</v>
      </c>
      <c r="C159" s="107" t="s">
        <v>660</v>
      </c>
      <c r="D159" s="107" t="s">
        <v>661</v>
      </c>
      <c r="E159" s="107" t="s">
        <v>662</v>
      </c>
      <c r="F159" s="107" t="s">
        <v>663</v>
      </c>
      <c r="G159" s="103"/>
      <c r="H159" s="103"/>
      <c r="I159" s="103"/>
      <c r="J159" s="103"/>
      <c r="K159" s="103"/>
    </row>
    <row r="160" spans="1:11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1:11" ht="19.899999999999999" customHeight="1" x14ac:dyDescent="0.25">
      <c r="A161" s="8" t="s">
        <v>131</v>
      </c>
      <c r="B161" s="107">
        <v>152</v>
      </c>
      <c r="C161" s="107">
        <v>153</v>
      </c>
      <c r="D161" s="107">
        <v>430</v>
      </c>
      <c r="E161" s="107">
        <v>16</v>
      </c>
      <c r="F161" s="107">
        <v>10</v>
      </c>
      <c r="G161" s="103"/>
      <c r="H161" s="103"/>
      <c r="I161" s="103"/>
      <c r="J161" s="103"/>
      <c r="K161" s="103"/>
    </row>
    <row r="162" spans="1:11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1:11" ht="19.899999999999999" customHeight="1" x14ac:dyDescent="0.25">
      <c r="A163" s="8" t="s">
        <v>132</v>
      </c>
      <c r="B163" s="107">
        <v>12777000</v>
      </c>
      <c r="C163" s="107">
        <v>8530000</v>
      </c>
      <c r="D163" s="107">
        <v>11075000</v>
      </c>
      <c r="E163" s="107">
        <v>4334000</v>
      </c>
      <c r="F163" s="107">
        <v>12461000</v>
      </c>
      <c r="G163" s="103"/>
      <c r="H163" s="103"/>
      <c r="I163" s="103"/>
      <c r="J163" s="103"/>
      <c r="K163" s="103"/>
    </row>
    <row r="164" spans="1:11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1:11" ht="19.899999999999999" customHeight="1" x14ac:dyDescent="0.25">
      <c r="A165" s="8" t="s">
        <v>133</v>
      </c>
      <c r="B165" s="107">
        <v>2786000</v>
      </c>
      <c r="C165" s="107">
        <v>2839000</v>
      </c>
      <c r="D165" s="107">
        <v>1920000</v>
      </c>
      <c r="E165" s="107">
        <v>1613000</v>
      </c>
      <c r="F165" s="107">
        <v>2594000</v>
      </c>
      <c r="G165" s="103"/>
      <c r="H165" s="103"/>
      <c r="I165" s="103"/>
      <c r="J165" s="103"/>
      <c r="K165" s="103"/>
    </row>
    <row r="166" spans="1:11" ht="19.899999999999999" customHeight="1" x14ac:dyDescent="0.25">
      <c r="A166" s="6" t="s">
        <v>134</v>
      </c>
      <c r="B166" s="106" t="s">
        <v>669</v>
      </c>
      <c r="C166" s="106" t="s">
        <v>670</v>
      </c>
      <c r="D166" s="106" t="s">
        <v>605</v>
      </c>
      <c r="E166" s="106" t="s">
        <v>671</v>
      </c>
      <c r="F166" s="106" t="s">
        <v>672</v>
      </c>
      <c r="G166" s="101"/>
      <c r="H166" s="101"/>
      <c r="I166" s="101"/>
      <c r="J166" s="101"/>
      <c r="K166" s="101"/>
    </row>
    <row r="167" spans="1:11" ht="19.899999999999999" customHeight="1" x14ac:dyDescent="0.25">
      <c r="A167" s="8" t="s">
        <v>135</v>
      </c>
      <c r="B167" s="105">
        <v>8</v>
      </c>
      <c r="C167" s="105">
        <v>167</v>
      </c>
      <c r="D167" s="105" t="s">
        <v>673</v>
      </c>
      <c r="E167" s="105">
        <v>343</v>
      </c>
      <c r="F167" s="105">
        <v>199</v>
      </c>
      <c r="G167" s="103"/>
      <c r="H167" s="103"/>
      <c r="I167" s="103"/>
      <c r="J167" s="103"/>
      <c r="K167" s="103"/>
    </row>
    <row r="168" spans="1:11" ht="19.899999999999999" customHeight="1" x14ac:dyDescent="0.25">
      <c r="A168" s="6" t="s">
        <v>136</v>
      </c>
      <c r="B168" s="106">
        <v>-85</v>
      </c>
      <c r="C168" s="106">
        <v>-147</v>
      </c>
      <c r="D168" s="106">
        <v>-18</v>
      </c>
      <c r="E168" s="106">
        <v>-274</v>
      </c>
      <c r="F168" s="106">
        <v>95</v>
      </c>
      <c r="G168" s="101"/>
      <c r="H168" s="101"/>
      <c r="I168" s="101"/>
      <c r="J168" s="101"/>
      <c r="K168" s="101"/>
    </row>
    <row r="169" spans="1:11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1:11" ht="19.899999999999999" customHeight="1" x14ac:dyDescent="0.25">
      <c r="A170" s="6" t="s">
        <v>137</v>
      </c>
      <c r="B170" s="104">
        <v>9991000</v>
      </c>
      <c r="C170" s="104">
        <v>5691000</v>
      </c>
      <c r="D170" s="104">
        <v>9155000</v>
      </c>
      <c r="E170" s="104">
        <v>2721000</v>
      </c>
      <c r="F170" s="104">
        <v>9867000</v>
      </c>
      <c r="G170" s="101"/>
      <c r="H170" s="101"/>
      <c r="I170" s="101"/>
      <c r="J170" s="101"/>
      <c r="K170" s="101"/>
    </row>
    <row r="171" spans="1:11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</row>
    <row r="172" spans="1:11" ht="19.899999999999999" customHeight="1" x14ac:dyDescent="0.25">
      <c r="A172" s="6" t="s">
        <v>138</v>
      </c>
      <c r="B172" s="106">
        <v>423</v>
      </c>
      <c r="C172" s="106">
        <v>0</v>
      </c>
      <c r="D172" s="106">
        <v>28</v>
      </c>
      <c r="E172" s="106">
        <v>48</v>
      </c>
      <c r="F172" s="106">
        <v>0</v>
      </c>
      <c r="G172" s="101"/>
      <c r="H172" s="101"/>
      <c r="I172" s="101"/>
      <c r="J172" s="101"/>
      <c r="K172" s="101"/>
    </row>
    <row r="173" spans="1:11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3"/>
      <c r="H173" s="103"/>
      <c r="I173" s="103"/>
      <c r="J173" s="103"/>
      <c r="K173" s="103"/>
    </row>
    <row r="174" spans="1:11" ht="19.899999999999999" customHeight="1" x14ac:dyDescent="0.25">
      <c r="A174" s="6" t="s">
        <v>140</v>
      </c>
      <c r="B174" s="106" t="s">
        <v>675</v>
      </c>
      <c r="C174" s="106" t="s">
        <v>676</v>
      </c>
      <c r="D174" s="106" t="s">
        <v>677</v>
      </c>
      <c r="E174" s="106" t="s">
        <v>678</v>
      </c>
      <c r="F174" s="106" t="s">
        <v>679</v>
      </c>
      <c r="G174" s="101"/>
      <c r="H174" s="101"/>
      <c r="I174" s="101"/>
      <c r="J174" s="101"/>
      <c r="K174" s="101"/>
    </row>
    <row r="175" spans="1:11" ht="19.899999999999999" customHeight="1" x14ac:dyDescent="0.25">
      <c r="A175" s="8" t="s">
        <v>141</v>
      </c>
      <c r="B175" s="107" t="s">
        <v>680</v>
      </c>
      <c r="C175" s="107" t="s">
        <v>681</v>
      </c>
      <c r="D175" s="107" t="s">
        <v>682</v>
      </c>
      <c r="E175" s="107" t="s">
        <v>683</v>
      </c>
      <c r="F175" s="107" t="s">
        <v>684</v>
      </c>
      <c r="G175" s="103"/>
      <c r="H175" s="103"/>
      <c r="I175" s="103"/>
      <c r="J175" s="103"/>
      <c r="K175" s="103"/>
    </row>
    <row r="176" spans="1:11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1:11" ht="19.899999999999999" customHeight="1" x14ac:dyDescent="0.25">
      <c r="A177" s="8" t="s">
        <v>142</v>
      </c>
      <c r="B177" s="105" t="s">
        <v>680</v>
      </c>
      <c r="C177" s="105" t="s">
        <v>681</v>
      </c>
      <c r="D177" s="105" t="s">
        <v>682</v>
      </c>
      <c r="E177" s="105" t="s">
        <v>685</v>
      </c>
      <c r="F177" s="105" t="s">
        <v>686</v>
      </c>
      <c r="G177" s="103"/>
      <c r="H177" s="103"/>
      <c r="I177" s="103"/>
      <c r="J177" s="103"/>
      <c r="K177" s="103"/>
    </row>
    <row r="178" spans="1:11" ht="19.899999999999999" customHeight="1" x14ac:dyDescent="0.25">
      <c r="A178" s="6" t="s">
        <v>143</v>
      </c>
      <c r="B178" s="106" t="s">
        <v>687</v>
      </c>
      <c r="C178" s="106" t="s">
        <v>688</v>
      </c>
      <c r="D178" s="106" t="s">
        <v>689</v>
      </c>
      <c r="E178" s="106" t="s">
        <v>690</v>
      </c>
      <c r="F178" s="106" t="s">
        <v>691</v>
      </c>
      <c r="G178" s="101"/>
      <c r="H178" s="101"/>
      <c r="I178" s="101"/>
      <c r="J178" s="101"/>
      <c r="K178" s="101"/>
    </row>
    <row r="179" spans="1:11" ht="19.899999999999999" customHeight="1" x14ac:dyDescent="0.25">
      <c r="A179" s="8" t="s">
        <v>144</v>
      </c>
      <c r="B179" s="105" t="s">
        <v>692</v>
      </c>
      <c r="C179" s="105" t="s">
        <v>693</v>
      </c>
      <c r="D179" s="105" t="s">
        <v>694</v>
      </c>
      <c r="E179" s="105" t="s">
        <v>695</v>
      </c>
      <c r="F179" s="105" t="s">
        <v>696</v>
      </c>
      <c r="G179" s="103"/>
      <c r="H179" s="103"/>
      <c r="I179" s="103"/>
      <c r="J179" s="103"/>
      <c r="K179" s="103"/>
    </row>
    <row r="180" spans="1:11" ht="19.899999999999999" customHeight="1" x14ac:dyDescent="0.25">
      <c r="A180" s="6" t="s">
        <v>145</v>
      </c>
      <c r="B180" s="106" t="s">
        <v>697</v>
      </c>
      <c r="C180" s="106" t="s">
        <v>698</v>
      </c>
      <c r="D180" s="106" t="s">
        <v>699</v>
      </c>
      <c r="E180" s="106" t="s">
        <v>700</v>
      </c>
      <c r="F180" s="106" t="s">
        <v>696</v>
      </c>
      <c r="G180" s="101"/>
      <c r="H180" s="101"/>
      <c r="I180" s="101"/>
      <c r="J180" s="101"/>
      <c r="K180" s="101"/>
    </row>
    <row r="181" spans="1:11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3"/>
      <c r="H181" s="103"/>
      <c r="I181" s="103"/>
      <c r="J181" s="103"/>
      <c r="K181" s="103"/>
    </row>
    <row r="182" spans="1:11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1"/>
      <c r="H182" s="101"/>
      <c r="I182" s="101"/>
      <c r="J182" s="101"/>
      <c r="K182" s="101"/>
    </row>
    <row r="183" spans="1:11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3"/>
      <c r="H183" s="103"/>
      <c r="I183" s="103"/>
      <c r="J183" s="103"/>
      <c r="K183" s="103"/>
    </row>
    <row r="184" spans="1:11" ht="19.899999999999999" customHeight="1" x14ac:dyDescent="0.25">
      <c r="A184" s="6" t="s">
        <v>149</v>
      </c>
      <c r="B184" s="106" t="s">
        <v>701</v>
      </c>
      <c r="C184" s="106" t="s">
        <v>702</v>
      </c>
      <c r="D184" s="106" t="s">
        <v>703</v>
      </c>
      <c r="E184" s="106" t="s">
        <v>704</v>
      </c>
      <c r="F184" s="106" t="s">
        <v>705</v>
      </c>
      <c r="G184" s="101"/>
      <c r="H184" s="101"/>
      <c r="I184" s="101"/>
      <c r="J184" s="101"/>
      <c r="K184" s="101"/>
    </row>
    <row r="185" spans="1:11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1:11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1:11" ht="19.899999999999999" customHeight="1" x14ac:dyDescent="0.25">
      <c r="A187" s="6" t="s">
        <v>116</v>
      </c>
      <c r="B187" s="106">
        <v>0</v>
      </c>
      <c r="C187" s="106">
        <v>512</v>
      </c>
      <c r="D187" s="106">
        <v>307</v>
      </c>
      <c r="E187" s="106">
        <v>272</v>
      </c>
      <c r="F187" s="106">
        <v>233</v>
      </c>
      <c r="G187" s="101"/>
      <c r="H187" s="101"/>
      <c r="I187" s="101"/>
      <c r="J187" s="101"/>
      <c r="K187" s="101"/>
    </row>
    <row r="188" spans="1:11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3"/>
      <c r="H188" s="103"/>
      <c r="I188" s="103"/>
      <c r="J188" s="103"/>
      <c r="K188" s="103"/>
    </row>
    <row r="189" spans="1:11" ht="19.899999999999999" customHeight="1" x14ac:dyDescent="0.25">
      <c r="A189" s="6" t="s">
        <v>118</v>
      </c>
      <c r="B189" s="106">
        <v>291</v>
      </c>
      <c r="C189" s="106">
        <v>285</v>
      </c>
      <c r="D189" s="106">
        <v>276</v>
      </c>
      <c r="E189" s="106">
        <v>244</v>
      </c>
      <c r="F189" s="106">
        <v>207</v>
      </c>
      <c r="G189" s="101"/>
      <c r="H189" s="101"/>
      <c r="I189" s="101"/>
      <c r="J189" s="101"/>
      <c r="K189" s="101"/>
    </row>
    <row r="190" spans="1:11" ht="19.899999999999999" customHeight="1" x14ac:dyDescent="0.25">
      <c r="A190" s="8" t="s">
        <v>150</v>
      </c>
      <c r="B190" s="105" t="s">
        <v>687</v>
      </c>
      <c r="C190" s="105" t="s">
        <v>688</v>
      </c>
      <c r="D190" s="105" t="s">
        <v>689</v>
      </c>
      <c r="E190" s="105" t="s">
        <v>706</v>
      </c>
      <c r="F190" s="105" t="s">
        <v>707</v>
      </c>
      <c r="G190" s="103"/>
      <c r="H190" s="103"/>
      <c r="I190" s="103"/>
      <c r="J190" s="103"/>
      <c r="K190" s="103"/>
    </row>
    <row r="191" spans="1:11" ht="19.899999999999999" customHeight="1" x14ac:dyDescent="0.25">
      <c r="A191" s="6" t="s">
        <v>151</v>
      </c>
      <c r="B191" s="106" t="s">
        <v>687</v>
      </c>
      <c r="C191" s="106" t="s">
        <v>688</v>
      </c>
      <c r="D191" s="106" t="s">
        <v>689</v>
      </c>
      <c r="E191" s="106" t="s">
        <v>690</v>
      </c>
      <c r="F191" s="106" t="s">
        <v>691</v>
      </c>
      <c r="G191" s="101"/>
      <c r="H191" s="101"/>
      <c r="I191" s="101"/>
      <c r="J191" s="101"/>
      <c r="K191" s="101"/>
    </row>
    <row r="192" spans="1:11" ht="19.899999999999999" customHeight="1" x14ac:dyDescent="0.25">
      <c r="A192" s="8" t="s">
        <v>152</v>
      </c>
      <c r="B192" s="105" t="s">
        <v>708</v>
      </c>
      <c r="C192" s="105" t="s">
        <v>709</v>
      </c>
      <c r="D192" s="105" t="s">
        <v>710</v>
      </c>
      <c r="E192" s="105" t="s">
        <v>711</v>
      </c>
      <c r="F192" s="105" t="s">
        <v>712</v>
      </c>
      <c r="G192" s="103"/>
      <c r="H192" s="103"/>
      <c r="I192" s="103"/>
      <c r="J192" s="103"/>
      <c r="K192" s="103"/>
    </row>
    <row r="193" spans="1:11" ht="19.899999999999999" customHeight="1" x14ac:dyDescent="0.25">
      <c r="A193" s="6" t="s">
        <v>153</v>
      </c>
      <c r="B193" s="106" t="s">
        <v>708</v>
      </c>
      <c r="C193" s="106" t="s">
        <v>709</v>
      </c>
      <c r="D193" s="106" t="s">
        <v>710</v>
      </c>
      <c r="E193" s="106" t="s">
        <v>713</v>
      </c>
      <c r="F193" s="106" t="s">
        <v>714</v>
      </c>
      <c r="G193" s="101"/>
      <c r="H193" s="101"/>
      <c r="I193" s="101"/>
      <c r="J193" s="101"/>
      <c r="K193" s="101"/>
    </row>
    <row r="194" spans="1:11" ht="19.899999999999999" customHeight="1" x14ac:dyDescent="0.25">
      <c r="A194" s="8" t="s">
        <v>154</v>
      </c>
      <c r="B194" s="105" t="s">
        <v>715</v>
      </c>
      <c r="C194" s="105" t="s">
        <v>688</v>
      </c>
      <c r="D194" s="105" t="s">
        <v>716</v>
      </c>
      <c r="E194" s="105" t="s">
        <v>717</v>
      </c>
      <c r="F194" s="105" t="s">
        <v>718</v>
      </c>
      <c r="G194" s="103"/>
      <c r="H194" s="103"/>
      <c r="I194" s="103"/>
      <c r="J194" s="103"/>
      <c r="K194" s="103"/>
    </row>
    <row r="195" spans="1:11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1"/>
      <c r="H195" s="101"/>
      <c r="I195" s="101"/>
      <c r="J195" s="101"/>
      <c r="K195" s="101"/>
    </row>
    <row r="196" spans="1:11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3"/>
      <c r="H196" s="103"/>
      <c r="I196" s="103"/>
      <c r="J196" s="103"/>
      <c r="K196" s="103"/>
    </row>
    <row r="197" spans="1:11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1"/>
      <c r="H197" s="101"/>
      <c r="I197" s="101"/>
      <c r="J197" s="101"/>
      <c r="K197" s="101"/>
    </row>
    <row r="198" spans="1:11" ht="19.899999999999999" customHeight="1" x14ac:dyDescent="0.25">
      <c r="A198" s="8" t="s">
        <v>158</v>
      </c>
      <c r="B198" s="105">
        <v>8</v>
      </c>
      <c r="C198" s="105">
        <v>167</v>
      </c>
      <c r="D198" s="105" t="s">
        <v>673</v>
      </c>
      <c r="E198" s="105">
        <v>343</v>
      </c>
      <c r="F198" s="105">
        <v>199</v>
      </c>
      <c r="G198" s="103"/>
      <c r="H198" s="103"/>
      <c r="I198" s="103"/>
      <c r="J198" s="103"/>
      <c r="K198" s="103"/>
    </row>
    <row r="199" spans="1:11" ht="19.899999999999999" customHeight="1" x14ac:dyDescent="0.25">
      <c r="A199" s="6" t="s">
        <v>159</v>
      </c>
      <c r="B199" s="106">
        <v>-27</v>
      </c>
      <c r="C199" s="106">
        <v>-46</v>
      </c>
      <c r="D199" s="106">
        <v>-16</v>
      </c>
      <c r="E199" s="106">
        <v>-227</v>
      </c>
      <c r="F199" s="106">
        <v>-40</v>
      </c>
      <c r="G199" s="101"/>
      <c r="H199" s="101"/>
      <c r="I199" s="101"/>
      <c r="J199" s="101"/>
      <c r="K199" s="101"/>
    </row>
    <row r="200" spans="1:11" ht="19.899999999999999" customHeight="1" x14ac:dyDescent="0.25">
      <c r="A200" s="8" t="s">
        <v>160</v>
      </c>
      <c r="B200" s="105">
        <v>22</v>
      </c>
      <c r="C200" s="105">
        <v>34</v>
      </c>
      <c r="D200" s="105">
        <v>18</v>
      </c>
      <c r="E200" s="105">
        <v>37</v>
      </c>
      <c r="F200" s="105">
        <v>21</v>
      </c>
      <c r="G200" s="103"/>
      <c r="H200" s="103"/>
      <c r="I200" s="103"/>
      <c r="J200" s="103"/>
      <c r="K200" s="103"/>
    </row>
    <row r="201" spans="1:11" ht="19.899999999999999" customHeight="1" x14ac:dyDescent="0.25">
      <c r="A201" s="6" t="s">
        <v>161</v>
      </c>
      <c r="B201" s="106" t="s">
        <v>719</v>
      </c>
      <c r="C201" s="106" t="s">
        <v>720</v>
      </c>
      <c r="D201" s="106" t="s">
        <v>721</v>
      </c>
      <c r="E201" s="106" t="s">
        <v>722</v>
      </c>
      <c r="F201" s="106" t="s">
        <v>723</v>
      </c>
      <c r="G201" s="101"/>
      <c r="H201" s="101"/>
      <c r="I201" s="101"/>
      <c r="J201" s="101"/>
      <c r="K201" s="101"/>
    </row>
    <row r="202" spans="1:11" ht="19.899999999999999" customHeight="1" x14ac:dyDescent="0.25">
      <c r="A202" s="8" t="s">
        <v>162</v>
      </c>
      <c r="B202" s="105">
        <v>-58</v>
      </c>
      <c r="C202" s="105">
        <v>-101</v>
      </c>
      <c r="D202" s="105">
        <v>-1</v>
      </c>
      <c r="E202" s="105">
        <v>-47</v>
      </c>
      <c r="F202" s="105">
        <v>95</v>
      </c>
      <c r="G202" s="103"/>
      <c r="H202" s="103"/>
      <c r="I202" s="103"/>
      <c r="J202" s="103"/>
      <c r="K202" s="103"/>
    </row>
    <row r="203" spans="1:11" ht="19.899999999999999" customHeight="1" x14ac:dyDescent="0.25">
      <c r="A203" s="6" t="s">
        <v>163</v>
      </c>
      <c r="B203" s="106" t="s">
        <v>664</v>
      </c>
      <c r="C203" s="106" t="s">
        <v>665</v>
      </c>
      <c r="D203" s="106" t="s">
        <v>666</v>
      </c>
      <c r="E203" s="106" t="s">
        <v>667</v>
      </c>
      <c r="F203" s="106" t="s">
        <v>668</v>
      </c>
      <c r="G203" s="101"/>
      <c r="H203" s="101"/>
      <c r="I203" s="101"/>
      <c r="J203" s="101"/>
      <c r="K203" s="101"/>
    </row>
    <row r="204" spans="1:11" ht="19.899999999999999" customHeight="1" x14ac:dyDescent="0.25">
      <c r="A204" s="8" t="s">
        <v>164</v>
      </c>
      <c r="B204" s="105" t="s">
        <v>669</v>
      </c>
      <c r="C204" s="105" t="s">
        <v>670</v>
      </c>
      <c r="D204" s="105" t="s">
        <v>605</v>
      </c>
      <c r="E204" s="105" t="s">
        <v>671</v>
      </c>
      <c r="F204" s="105" t="s">
        <v>672</v>
      </c>
      <c r="G204" s="103"/>
      <c r="H204" s="103"/>
      <c r="I204" s="103"/>
      <c r="J204" s="103"/>
      <c r="K204" s="103"/>
    </row>
    <row r="205" spans="1:11" ht="19.899999999999999" customHeight="1" x14ac:dyDescent="0.25">
      <c r="A205" s="6" t="s">
        <v>165</v>
      </c>
      <c r="B205" s="106">
        <v>-58</v>
      </c>
      <c r="C205" s="106">
        <v>-101</v>
      </c>
      <c r="D205" s="106" t="s">
        <v>673</v>
      </c>
      <c r="E205" s="106">
        <v>-47</v>
      </c>
      <c r="F205" s="106">
        <v>95</v>
      </c>
      <c r="G205" s="101"/>
      <c r="H205" s="101"/>
      <c r="I205" s="101"/>
      <c r="J205" s="101"/>
      <c r="K205" s="101"/>
    </row>
    <row r="206" spans="1:11" ht="19.899999999999999" customHeight="1" x14ac:dyDescent="0.25">
      <c r="A206" s="8" t="s">
        <v>166</v>
      </c>
      <c r="B206" s="105">
        <v>-19</v>
      </c>
      <c r="C206" s="105">
        <v>121</v>
      </c>
      <c r="D206" s="105">
        <v>-18</v>
      </c>
      <c r="E206" s="105">
        <v>116</v>
      </c>
      <c r="F206" s="105">
        <v>199</v>
      </c>
      <c r="G206" s="103"/>
      <c r="H206" s="103"/>
      <c r="I206" s="103"/>
      <c r="J206" s="103"/>
      <c r="K206" s="103"/>
    </row>
    <row r="207" spans="1:11" ht="19.899999999999999" customHeight="1" x14ac:dyDescent="0.25">
      <c r="A207" s="6" t="s">
        <v>167</v>
      </c>
      <c r="B207" s="106">
        <v>19</v>
      </c>
      <c r="C207" s="106">
        <v>23</v>
      </c>
      <c r="D207" s="106">
        <v>22</v>
      </c>
      <c r="E207" s="106">
        <v>12</v>
      </c>
      <c r="F207" s="106">
        <v>28</v>
      </c>
      <c r="G207" s="101"/>
      <c r="H207" s="101"/>
      <c r="I207" s="101"/>
      <c r="J207" s="101"/>
      <c r="K207" s="101"/>
    </row>
    <row r="208" spans="1:11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3"/>
      <c r="H208" s="103"/>
      <c r="I208" s="103"/>
      <c r="J208" s="103"/>
      <c r="K208" s="103"/>
    </row>
    <row r="209" spans="1:11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1"/>
      <c r="H209" s="101"/>
      <c r="I209" s="101"/>
      <c r="J209" s="101"/>
      <c r="K209" s="101"/>
    </row>
    <row r="210" spans="1:11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3"/>
      <c r="H210" s="103"/>
      <c r="I210" s="103"/>
      <c r="J210" s="103"/>
      <c r="K210" s="103"/>
    </row>
    <row r="211" spans="1:11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1"/>
      <c r="H211" s="101"/>
      <c r="I211" s="101"/>
      <c r="J211" s="101"/>
      <c r="K211" s="101"/>
    </row>
    <row r="212" spans="1:11" ht="19.899999999999999" customHeight="1" x14ac:dyDescent="0.25">
      <c r="A212" s="8" t="s">
        <v>114</v>
      </c>
      <c r="B212" s="105">
        <v>622</v>
      </c>
      <c r="C212" s="105">
        <v>445</v>
      </c>
      <c r="D212" s="105">
        <v>498</v>
      </c>
      <c r="E212" s="105">
        <v>449</v>
      </c>
      <c r="F212" s="105">
        <v>368</v>
      </c>
      <c r="G212" s="103"/>
      <c r="H212" s="103"/>
      <c r="I212" s="103"/>
      <c r="J212" s="103"/>
      <c r="K212" s="103"/>
    </row>
    <row r="213" spans="1:11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3</v>
      </c>
      <c r="F213" s="106">
        <v>32</v>
      </c>
      <c r="G213" s="101"/>
      <c r="H213" s="101"/>
      <c r="I213" s="101"/>
      <c r="J213" s="101"/>
      <c r="K213" s="101"/>
    </row>
    <row r="214" spans="1:11" ht="19.899999999999999" customHeight="1" x14ac:dyDescent="0.25">
      <c r="A214" s="8" t="s">
        <v>173</v>
      </c>
      <c r="B214" s="105">
        <v>0</v>
      </c>
      <c r="C214" s="105">
        <v>0</v>
      </c>
      <c r="D214" s="105">
        <v>6</v>
      </c>
      <c r="E214" s="105">
        <v>0</v>
      </c>
      <c r="F214" s="105">
        <v>38</v>
      </c>
      <c r="G214" s="103"/>
      <c r="H214" s="103"/>
      <c r="I214" s="103"/>
      <c r="J214" s="103"/>
      <c r="K214" s="103"/>
    </row>
    <row r="215" spans="1:11" ht="19.899999999999999" customHeight="1" x14ac:dyDescent="0.25">
      <c r="A215" s="6" t="s">
        <v>174</v>
      </c>
      <c r="B215" s="106">
        <v>0</v>
      </c>
      <c r="C215" s="106">
        <v>0</v>
      </c>
      <c r="D215" s="106">
        <v>6</v>
      </c>
      <c r="E215" s="106">
        <v>0</v>
      </c>
      <c r="F215" s="106">
        <v>38</v>
      </c>
      <c r="G215" s="101"/>
      <c r="H215" s="101"/>
      <c r="I215" s="101"/>
      <c r="J215" s="101"/>
      <c r="K215" s="101"/>
    </row>
    <row r="216" spans="1:11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3"/>
      <c r="H216" s="103"/>
      <c r="I216" s="103"/>
      <c r="J216" s="103"/>
      <c r="K216" s="103"/>
    </row>
    <row r="217" spans="1:11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1"/>
      <c r="H217" s="101"/>
      <c r="I217" s="101"/>
      <c r="J217" s="101"/>
      <c r="K217" s="101"/>
    </row>
    <row r="218" spans="1:11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3"/>
      <c r="H218" s="103"/>
      <c r="I218" s="103"/>
      <c r="J218" s="103"/>
      <c r="K218" s="103"/>
    </row>
    <row r="219" spans="1:11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1"/>
      <c r="H219" s="101"/>
      <c r="I219" s="101"/>
      <c r="J219" s="101"/>
      <c r="K219" s="101"/>
    </row>
    <row r="220" spans="1:11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3"/>
      <c r="H220" s="103"/>
      <c r="I220" s="103"/>
      <c r="J220" s="103"/>
      <c r="K220" s="103"/>
    </row>
    <row r="221" spans="1:11" ht="19.899999999999999" customHeight="1" x14ac:dyDescent="0.25">
      <c r="A221" s="6" t="s">
        <v>179</v>
      </c>
      <c r="B221" s="106">
        <v>0</v>
      </c>
      <c r="C221" s="106">
        <v>0</v>
      </c>
      <c r="D221" s="106">
        <v>0</v>
      </c>
      <c r="E221" s="106">
        <v>0</v>
      </c>
      <c r="F221" s="106">
        <v>0</v>
      </c>
      <c r="G221" s="101"/>
      <c r="H221" s="101"/>
      <c r="I221" s="101"/>
      <c r="J221" s="101"/>
      <c r="K221" s="101"/>
    </row>
    <row r="222" spans="1:11" ht="19.899999999999999" customHeight="1" x14ac:dyDescent="0.25">
      <c r="A222" s="8" t="s">
        <v>180</v>
      </c>
      <c r="B222" s="105">
        <v>-97</v>
      </c>
      <c r="C222" s="105">
        <v>-95</v>
      </c>
      <c r="D222" s="105">
        <v>-85</v>
      </c>
      <c r="E222" s="105">
        <v>-39</v>
      </c>
      <c r="F222" s="105">
        <v>-127</v>
      </c>
      <c r="G222" s="103"/>
      <c r="H222" s="103"/>
      <c r="I222" s="103"/>
      <c r="J222" s="103"/>
      <c r="K222" s="103"/>
    </row>
    <row r="223" spans="1:11" ht="19.899999999999999" customHeight="1" x14ac:dyDescent="0.25">
      <c r="A223" s="6" t="s">
        <v>181</v>
      </c>
      <c r="B223" s="106">
        <v>172</v>
      </c>
      <c r="C223" s="106">
        <v>80</v>
      </c>
      <c r="D223" s="106">
        <v>154</v>
      </c>
      <c r="E223" s="106">
        <v>37</v>
      </c>
      <c r="F223" s="106">
        <v>20</v>
      </c>
      <c r="G223" s="101"/>
      <c r="H223" s="101"/>
      <c r="I223" s="101"/>
      <c r="J223" s="101"/>
      <c r="K223" s="101"/>
    </row>
    <row r="224" spans="1:11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3"/>
      <c r="H224" s="103"/>
      <c r="I224" s="103"/>
      <c r="J224" s="103"/>
      <c r="K224" s="103"/>
    </row>
    <row r="225" spans="1:11" ht="19.899999999999999" customHeight="1" x14ac:dyDescent="0.25">
      <c r="A225" s="6" t="s">
        <v>183</v>
      </c>
      <c r="B225" s="106">
        <v>0</v>
      </c>
      <c r="C225" s="106">
        <v>0</v>
      </c>
      <c r="D225" s="106">
        <v>0</v>
      </c>
      <c r="E225" s="106">
        <v>0</v>
      </c>
      <c r="F225" s="106">
        <v>0</v>
      </c>
      <c r="G225" s="101"/>
      <c r="H225" s="101"/>
      <c r="I225" s="101"/>
      <c r="J225" s="101"/>
      <c r="K225" s="101"/>
    </row>
    <row r="226" spans="1:11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524</v>
      </c>
      <c r="G226" s="103"/>
      <c r="H226" s="103"/>
      <c r="I226" s="103"/>
      <c r="J226" s="103"/>
      <c r="K226" s="103"/>
    </row>
    <row r="227" spans="1:11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1"/>
      <c r="H227" s="101"/>
      <c r="I227" s="101"/>
      <c r="J227" s="101"/>
      <c r="K227" s="101"/>
    </row>
    <row r="228" spans="1:11" ht="19.899999999999999" customHeight="1" x14ac:dyDescent="0.25">
      <c r="A228" s="8" t="s">
        <v>186</v>
      </c>
      <c r="B228" s="105" t="s">
        <v>724</v>
      </c>
      <c r="C228" s="105" t="s">
        <v>627</v>
      </c>
      <c r="D228" s="105" t="s">
        <v>628</v>
      </c>
      <c r="E228" s="105" t="s">
        <v>629</v>
      </c>
      <c r="F228" s="105" t="s">
        <v>630</v>
      </c>
      <c r="G228" s="103"/>
      <c r="H228" s="103"/>
      <c r="I228" s="103"/>
      <c r="J228" s="103"/>
      <c r="K228" s="103"/>
    </row>
    <row r="229" spans="1:11" ht="19.899999999999999" customHeight="1" x14ac:dyDescent="0.25">
      <c r="A229" s="6" t="s">
        <v>187</v>
      </c>
      <c r="B229" s="106" t="s">
        <v>650</v>
      </c>
      <c r="C229" s="106" t="s">
        <v>725</v>
      </c>
      <c r="D229" s="106" t="s">
        <v>651</v>
      </c>
      <c r="E229" s="106" t="s">
        <v>726</v>
      </c>
      <c r="F229" s="106" t="s">
        <v>727</v>
      </c>
      <c r="G229" s="101"/>
      <c r="H229" s="101"/>
      <c r="I229" s="101"/>
      <c r="J229" s="101"/>
      <c r="K229" s="101"/>
    </row>
    <row r="230" spans="1:11" ht="19.899999999999999" customHeight="1" x14ac:dyDescent="0.25">
      <c r="A230" s="8" t="s">
        <v>188</v>
      </c>
      <c r="B230" s="105" t="s">
        <v>728</v>
      </c>
      <c r="C230" s="105" t="s">
        <v>729</v>
      </c>
      <c r="D230" s="105" t="s">
        <v>730</v>
      </c>
      <c r="E230" s="105" t="s">
        <v>731</v>
      </c>
      <c r="F230" s="105" t="s">
        <v>732</v>
      </c>
      <c r="G230" s="103"/>
      <c r="H230" s="103"/>
      <c r="I230" s="103"/>
      <c r="J230" s="103"/>
      <c r="K230" s="103"/>
    </row>
    <row r="231" spans="1:11" ht="19.899999999999999" customHeight="1" x14ac:dyDescent="0.25">
      <c r="A231" s="6" t="s">
        <v>189</v>
      </c>
      <c r="B231" s="106" t="s">
        <v>733</v>
      </c>
      <c r="C231" s="106" t="s">
        <v>734</v>
      </c>
      <c r="D231" s="106" t="s">
        <v>735</v>
      </c>
      <c r="E231" s="106" t="s">
        <v>736</v>
      </c>
      <c r="F231" s="106" t="s">
        <v>737</v>
      </c>
      <c r="G231" s="101"/>
      <c r="H231" s="101"/>
      <c r="I231" s="101"/>
      <c r="J231" s="101"/>
      <c r="K231" s="101"/>
    </row>
    <row r="232" spans="1:11" ht="19.899999999999999" customHeight="1" x14ac:dyDescent="0.25">
      <c r="A232" s="8" t="s">
        <v>190</v>
      </c>
      <c r="B232" s="105" t="s">
        <v>738</v>
      </c>
      <c r="C232" s="105" t="s">
        <v>739</v>
      </c>
      <c r="D232" s="105" t="s">
        <v>740</v>
      </c>
      <c r="E232" s="105" t="s">
        <v>741</v>
      </c>
      <c r="F232" s="105">
        <v>0</v>
      </c>
      <c r="G232" s="103"/>
      <c r="H232" s="103"/>
      <c r="I232" s="103"/>
      <c r="J232" s="103"/>
      <c r="K232" s="103"/>
    </row>
    <row r="233" spans="1:11" ht="19.899999999999999" customHeight="1" x14ac:dyDescent="0.25">
      <c r="A233" s="6" t="s">
        <v>191</v>
      </c>
      <c r="B233" s="106">
        <v>0</v>
      </c>
      <c r="C233" s="106">
        <v>0</v>
      </c>
      <c r="D233" s="106">
        <v>0</v>
      </c>
      <c r="E233" s="106">
        <v>16</v>
      </c>
      <c r="F233" s="106">
        <v>8</v>
      </c>
      <c r="G233" s="101"/>
      <c r="H233" s="101"/>
      <c r="I233" s="101"/>
      <c r="J233" s="101"/>
      <c r="K233" s="101"/>
    </row>
    <row r="234" spans="1:11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3"/>
      <c r="H234" s="103"/>
      <c r="I234" s="103"/>
      <c r="J234" s="103"/>
      <c r="K234" s="103"/>
    </row>
    <row r="235" spans="1:11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1"/>
      <c r="H235" s="101"/>
      <c r="I235" s="101"/>
      <c r="J235" s="101"/>
      <c r="K235" s="101"/>
    </row>
    <row r="236" spans="1:11" ht="19.899999999999999" customHeight="1" x14ac:dyDescent="0.25">
      <c r="A236" s="8" t="s">
        <v>194</v>
      </c>
      <c r="B236" s="105">
        <v>0</v>
      </c>
      <c r="C236" s="105">
        <v>0</v>
      </c>
      <c r="D236" s="105">
        <v>0</v>
      </c>
      <c r="E236" s="105">
        <v>4</v>
      </c>
      <c r="F236" s="105">
        <v>4</v>
      </c>
      <c r="G236" s="103"/>
      <c r="H236" s="103"/>
      <c r="I236" s="103"/>
      <c r="J236" s="103"/>
      <c r="K236" s="103"/>
    </row>
    <row r="237" spans="1:11" ht="19.899999999999999" customHeight="1" x14ac:dyDescent="0.25">
      <c r="A237" s="6" t="s">
        <v>195</v>
      </c>
      <c r="B237" s="106" t="s">
        <v>742</v>
      </c>
      <c r="C237" s="106" t="s">
        <v>743</v>
      </c>
      <c r="D237" s="106" t="s">
        <v>744</v>
      </c>
      <c r="E237" s="106" t="s">
        <v>745</v>
      </c>
      <c r="F237" s="106" t="s">
        <v>746</v>
      </c>
      <c r="G237" s="101"/>
      <c r="H237" s="101"/>
      <c r="I237" s="101"/>
      <c r="J237" s="101"/>
      <c r="K237" s="101"/>
    </row>
    <row r="238" spans="1:11" ht="19.899999999999999" customHeight="1" x14ac:dyDescent="0.25">
      <c r="A238" s="8" t="s">
        <v>196</v>
      </c>
      <c r="B238" s="105">
        <v>340</v>
      </c>
      <c r="C238" s="105">
        <v>353</v>
      </c>
      <c r="D238" s="105">
        <v>359</v>
      </c>
      <c r="E238" s="105">
        <v>228</v>
      </c>
      <c r="F238" s="105">
        <v>225</v>
      </c>
      <c r="G238" s="103"/>
      <c r="H238" s="103"/>
      <c r="I238" s="103"/>
      <c r="J238" s="103"/>
      <c r="K238" s="103"/>
    </row>
    <row r="239" spans="1:11" ht="19.899999999999999" customHeight="1" x14ac:dyDescent="0.25">
      <c r="A239" s="6" t="s">
        <v>197</v>
      </c>
      <c r="B239" s="106">
        <v>0</v>
      </c>
      <c r="C239" s="106">
        <v>0</v>
      </c>
      <c r="D239" s="106">
        <v>3</v>
      </c>
      <c r="E239" s="106">
        <v>3</v>
      </c>
      <c r="F239" s="106">
        <v>2</v>
      </c>
      <c r="G239" s="101"/>
      <c r="H239" s="101"/>
      <c r="I239" s="101"/>
      <c r="J239" s="101"/>
      <c r="K239" s="101"/>
    </row>
    <row r="240" spans="1:11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3"/>
      <c r="H240" s="103"/>
      <c r="I240" s="103"/>
      <c r="J240" s="103"/>
      <c r="K240" s="103"/>
    </row>
    <row r="241" spans="1:11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1"/>
      <c r="H241" s="101"/>
      <c r="I241" s="101"/>
      <c r="J241" s="101"/>
      <c r="K241" s="101"/>
    </row>
    <row r="242" spans="1:11" ht="19.899999999999999" customHeight="1" x14ac:dyDescent="0.25">
      <c r="A242" s="8" t="s">
        <v>200</v>
      </c>
      <c r="B242" s="105">
        <v>489</v>
      </c>
      <c r="C242" s="103"/>
      <c r="D242" s="103"/>
      <c r="E242" s="103"/>
      <c r="F242" s="103"/>
      <c r="G242" s="103"/>
      <c r="H242" s="103"/>
      <c r="I242" s="103"/>
      <c r="J242" s="103"/>
      <c r="K242" s="103"/>
    </row>
    <row r="243" spans="1:11" ht="19.899999999999999" customHeight="1" x14ac:dyDescent="0.25">
      <c r="A243" s="6" t="s">
        <v>201</v>
      </c>
      <c r="B243" s="106">
        <v>0</v>
      </c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1:11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1:11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1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</row>
    <row r="247" spans="1:11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1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</row>
    <row r="249" spans="1:11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</row>
    <row r="250" spans="1:11" ht="19.899999999999999" customHeight="1" x14ac:dyDescent="0.25">
      <c r="A250" s="96" t="s">
        <v>5</v>
      </c>
      <c r="B250" s="97" t="s">
        <v>6</v>
      </c>
      <c r="C250" s="97" t="s">
        <v>6</v>
      </c>
      <c r="D250" s="97" t="s">
        <v>6</v>
      </c>
      <c r="E250" s="97" t="s">
        <v>6</v>
      </c>
      <c r="F250" s="97" t="s">
        <v>6</v>
      </c>
      <c r="G250" s="97" t="s">
        <v>6</v>
      </c>
      <c r="H250" s="97" t="s">
        <v>6</v>
      </c>
      <c r="I250" s="97" t="s">
        <v>6</v>
      </c>
      <c r="J250" s="97" t="s">
        <v>6</v>
      </c>
      <c r="K250" s="97" t="s">
        <v>6</v>
      </c>
    </row>
    <row r="251" spans="1:11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1:11" ht="19.899999999999999" customHeight="1" x14ac:dyDescent="0.25">
      <c r="A252" s="98" t="s">
        <v>203</v>
      </c>
      <c r="B252" s="99" t="s">
        <v>338</v>
      </c>
      <c r="C252" s="99" t="s">
        <v>338</v>
      </c>
      <c r="D252" s="99" t="s">
        <v>338</v>
      </c>
      <c r="E252" s="99" t="s">
        <v>338</v>
      </c>
      <c r="F252" s="99" t="s">
        <v>338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</row>
    <row r="253" spans="1:11" ht="19.899999999999999" customHeight="1" x14ac:dyDescent="0.25">
      <c r="A253" s="6" t="s">
        <v>204</v>
      </c>
      <c r="B253" s="104" t="s">
        <v>489</v>
      </c>
      <c r="C253" s="104" t="s">
        <v>747</v>
      </c>
      <c r="D253" s="104" t="s">
        <v>491</v>
      </c>
      <c r="E253" s="104" t="s">
        <v>492</v>
      </c>
      <c r="F253" s="104" t="s">
        <v>748</v>
      </c>
      <c r="G253" s="101"/>
      <c r="H253" s="101"/>
      <c r="I253" s="101"/>
      <c r="J253" s="101"/>
      <c r="K253" s="101"/>
    </row>
    <row r="254" spans="1:11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3"/>
      <c r="H254" s="103"/>
      <c r="I254" s="103"/>
      <c r="J254" s="103"/>
      <c r="K254" s="103"/>
    </row>
    <row r="255" spans="1:11" ht="19.899999999999999" customHeight="1" x14ac:dyDescent="0.25">
      <c r="A255" s="6" t="s">
        <v>206</v>
      </c>
      <c r="B255" s="104" t="s">
        <v>749</v>
      </c>
      <c r="C255" s="104" t="s">
        <v>749</v>
      </c>
      <c r="D255" s="104" t="s">
        <v>749</v>
      </c>
      <c r="E255" s="104" t="s">
        <v>749</v>
      </c>
      <c r="F255" s="104" t="s">
        <v>750</v>
      </c>
      <c r="G255" s="101"/>
      <c r="H255" s="101"/>
      <c r="I255" s="101"/>
      <c r="J255" s="101"/>
      <c r="K255" s="101"/>
    </row>
    <row r="256" spans="1:11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3"/>
      <c r="H256" s="103"/>
      <c r="I256" s="103"/>
      <c r="J256" s="103"/>
      <c r="K256" s="103"/>
    </row>
    <row r="257" spans="1:11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 t="s">
        <v>751</v>
      </c>
      <c r="F257" s="106">
        <v>0</v>
      </c>
      <c r="G257" s="101"/>
      <c r="H257" s="101"/>
      <c r="I257" s="101"/>
      <c r="J257" s="101"/>
      <c r="K257" s="101"/>
    </row>
    <row r="258" spans="1:11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3"/>
      <c r="H258" s="103"/>
      <c r="I258" s="103"/>
      <c r="J258" s="103"/>
      <c r="K258" s="103"/>
    </row>
    <row r="259" spans="1:11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1"/>
      <c r="H259" s="101"/>
      <c r="I259" s="101"/>
      <c r="J259" s="101"/>
      <c r="K259" s="101"/>
    </row>
    <row r="260" spans="1:11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-103</v>
      </c>
      <c r="G260" s="103"/>
      <c r="H260" s="103"/>
      <c r="I260" s="103"/>
      <c r="J260" s="103"/>
      <c r="K260" s="103"/>
    </row>
    <row r="261" spans="1:11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-807</v>
      </c>
      <c r="G261" s="101"/>
      <c r="H261" s="101"/>
      <c r="I261" s="101"/>
      <c r="J261" s="101"/>
      <c r="K261" s="101"/>
    </row>
    <row r="262" spans="1:11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3"/>
      <c r="H262" s="103"/>
      <c r="I262" s="103"/>
      <c r="J262" s="103"/>
      <c r="K262" s="103"/>
    </row>
    <row r="263" spans="1:11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 t="s">
        <v>752</v>
      </c>
      <c r="F263" s="106">
        <v>0</v>
      </c>
      <c r="G263" s="101"/>
      <c r="H263" s="101"/>
      <c r="I263" s="101"/>
      <c r="J263" s="101"/>
      <c r="K263" s="101"/>
    </row>
    <row r="264" spans="1:11" ht="19.899999999999999" customHeight="1" x14ac:dyDescent="0.25">
      <c r="A264" s="8" t="s">
        <v>215</v>
      </c>
      <c r="B264" s="107" t="s">
        <v>749</v>
      </c>
      <c r="C264" s="107" t="s">
        <v>749</v>
      </c>
      <c r="D264" s="107" t="s">
        <v>749</v>
      </c>
      <c r="E264" s="107" t="s">
        <v>749</v>
      </c>
      <c r="F264" s="107" t="s">
        <v>753</v>
      </c>
      <c r="G264" s="103"/>
      <c r="H264" s="103"/>
      <c r="I264" s="103"/>
      <c r="J264" s="103"/>
      <c r="K264" s="103"/>
    </row>
    <row r="265" spans="1:11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1:11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3"/>
      <c r="H266" s="103"/>
      <c r="I266" s="103"/>
      <c r="J266" s="103"/>
      <c r="K266" s="103"/>
    </row>
    <row r="267" spans="1:11" ht="19.899999999999999" customHeight="1" x14ac:dyDescent="0.25">
      <c r="A267" s="6" t="s">
        <v>217</v>
      </c>
      <c r="B267" s="104" t="s">
        <v>754</v>
      </c>
      <c r="C267" s="104" t="s">
        <v>755</v>
      </c>
      <c r="D267" s="104" t="s">
        <v>498</v>
      </c>
      <c r="E267" s="104" t="s">
        <v>499</v>
      </c>
      <c r="F267" s="104" t="s">
        <v>756</v>
      </c>
      <c r="G267" s="101"/>
      <c r="H267" s="101"/>
      <c r="I267" s="101"/>
      <c r="J267" s="101"/>
      <c r="K267" s="101"/>
    </row>
    <row r="268" spans="1:11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3"/>
      <c r="H268" s="103"/>
      <c r="I268" s="103"/>
      <c r="J268" s="103"/>
      <c r="K268" s="103"/>
    </row>
    <row r="269" spans="1:11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1"/>
      <c r="H269" s="101"/>
      <c r="I269" s="101"/>
      <c r="J269" s="101"/>
      <c r="K269" s="101"/>
    </row>
    <row r="270" spans="1:11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3"/>
      <c r="H270" s="103"/>
      <c r="I270" s="103"/>
      <c r="J270" s="103"/>
      <c r="K270" s="103"/>
    </row>
    <row r="271" spans="1:11" ht="19.899999999999999" customHeight="1" x14ac:dyDescent="0.25">
      <c r="A271" s="6" t="s">
        <v>221</v>
      </c>
      <c r="B271" s="106">
        <v>279</v>
      </c>
      <c r="C271" s="106" t="s">
        <v>757</v>
      </c>
      <c r="D271" s="106">
        <v>-93</v>
      </c>
      <c r="E271" s="106" t="s">
        <v>758</v>
      </c>
      <c r="F271" s="106">
        <v>0</v>
      </c>
      <c r="G271" s="101"/>
      <c r="H271" s="101"/>
      <c r="I271" s="101"/>
      <c r="J271" s="101"/>
      <c r="K271" s="101"/>
    </row>
    <row r="272" spans="1:11" ht="19.899999999999999" customHeight="1" x14ac:dyDescent="0.25">
      <c r="A272" s="8" t="s">
        <v>222</v>
      </c>
      <c r="B272" s="105" t="s">
        <v>759</v>
      </c>
      <c r="C272" s="105" t="s">
        <v>760</v>
      </c>
      <c r="D272" s="105" t="s">
        <v>761</v>
      </c>
      <c r="E272" s="105" t="s">
        <v>762</v>
      </c>
      <c r="F272" s="105" t="s">
        <v>763</v>
      </c>
      <c r="G272" s="103"/>
      <c r="H272" s="103"/>
      <c r="I272" s="103"/>
      <c r="J272" s="103"/>
      <c r="K272" s="103"/>
    </row>
    <row r="273" spans="1:11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 t="s">
        <v>764</v>
      </c>
      <c r="F273" s="106">
        <v>0</v>
      </c>
      <c r="G273" s="101"/>
      <c r="H273" s="101"/>
      <c r="I273" s="101"/>
      <c r="J273" s="101"/>
      <c r="K273" s="101"/>
    </row>
    <row r="274" spans="1:11" ht="19.899999999999999" customHeight="1" x14ac:dyDescent="0.25">
      <c r="A274" s="8" t="s">
        <v>224</v>
      </c>
      <c r="B274" s="105">
        <v>0</v>
      </c>
      <c r="C274" s="105">
        <v>0</v>
      </c>
      <c r="D274" s="105">
        <v>0</v>
      </c>
      <c r="E274" s="105">
        <v>0</v>
      </c>
      <c r="F274" s="105">
        <v>0</v>
      </c>
      <c r="G274" s="103"/>
      <c r="H274" s="103"/>
      <c r="I274" s="103"/>
      <c r="J274" s="103"/>
      <c r="K274" s="103"/>
    </row>
    <row r="275" spans="1:11" ht="19.899999999999999" customHeight="1" x14ac:dyDescent="0.25">
      <c r="A275" s="6" t="s">
        <v>225</v>
      </c>
      <c r="B275" s="106">
        <v>290</v>
      </c>
      <c r="C275" s="106">
        <v>284</v>
      </c>
      <c r="D275" s="106">
        <v>316</v>
      </c>
      <c r="E275" s="106">
        <v>173</v>
      </c>
      <c r="F275" s="106">
        <v>184</v>
      </c>
      <c r="G275" s="101"/>
      <c r="H275" s="101"/>
      <c r="I275" s="101"/>
      <c r="J275" s="101"/>
      <c r="K275" s="101"/>
    </row>
    <row r="276" spans="1:11" ht="19.899999999999999" customHeight="1" x14ac:dyDescent="0.25">
      <c r="A276" s="8" t="s">
        <v>226</v>
      </c>
      <c r="B276" s="105">
        <v>0</v>
      </c>
      <c r="C276" s="105">
        <v>-92</v>
      </c>
      <c r="D276" s="105">
        <v>-158</v>
      </c>
      <c r="E276" s="105">
        <v>223</v>
      </c>
      <c r="F276" s="105">
        <v>80</v>
      </c>
      <c r="G276" s="103"/>
      <c r="H276" s="103"/>
      <c r="I276" s="103"/>
      <c r="J276" s="103"/>
      <c r="K276" s="103"/>
    </row>
    <row r="277" spans="1:11" ht="19.899999999999999" customHeight="1" x14ac:dyDescent="0.25">
      <c r="A277" s="6" t="s">
        <v>227</v>
      </c>
      <c r="B277" s="106" t="s">
        <v>765</v>
      </c>
      <c r="C277" s="106">
        <v>41</v>
      </c>
      <c r="D277" s="106">
        <v>-52</v>
      </c>
      <c r="E277" s="106" t="s">
        <v>766</v>
      </c>
      <c r="F277" s="106">
        <v>627</v>
      </c>
      <c r="G277" s="101"/>
      <c r="H277" s="101"/>
      <c r="I277" s="101"/>
      <c r="J277" s="101"/>
      <c r="K277" s="101"/>
    </row>
    <row r="278" spans="1:11" ht="19.899999999999999" customHeight="1" x14ac:dyDescent="0.25">
      <c r="A278" s="8" t="s">
        <v>228</v>
      </c>
      <c r="B278" s="107" t="s">
        <v>495</v>
      </c>
      <c r="C278" s="107" t="s">
        <v>496</v>
      </c>
      <c r="D278" s="107" t="s">
        <v>497</v>
      </c>
      <c r="E278" s="107" t="s">
        <v>498</v>
      </c>
      <c r="F278" s="107" t="s">
        <v>767</v>
      </c>
      <c r="G278" s="103"/>
      <c r="H278" s="103"/>
      <c r="I278" s="103"/>
      <c r="J278" s="103"/>
      <c r="K278" s="103"/>
    </row>
    <row r="279" spans="1:11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1:11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3"/>
      <c r="H280" s="103"/>
      <c r="I280" s="103"/>
      <c r="J280" s="103"/>
      <c r="K280" s="103"/>
    </row>
    <row r="281" spans="1:11" ht="19.899999999999999" customHeight="1" x14ac:dyDescent="0.25">
      <c r="A281" s="6" t="s">
        <v>230</v>
      </c>
      <c r="B281" s="104" t="s">
        <v>768</v>
      </c>
      <c r="C281" s="104" t="s">
        <v>502</v>
      </c>
      <c r="D281" s="104" t="s">
        <v>503</v>
      </c>
      <c r="E281" s="104" t="s">
        <v>504</v>
      </c>
      <c r="F281" s="104" t="s">
        <v>769</v>
      </c>
      <c r="G281" s="101"/>
      <c r="H281" s="101"/>
      <c r="I281" s="101"/>
      <c r="J281" s="101"/>
      <c r="K281" s="101"/>
    </row>
    <row r="282" spans="1:11" ht="19.899999999999999" customHeight="1" x14ac:dyDescent="0.25">
      <c r="A282" s="8" t="s">
        <v>231</v>
      </c>
      <c r="B282" s="105">
        <v>0</v>
      </c>
      <c r="C282" s="105">
        <v>-4</v>
      </c>
      <c r="D282" s="105">
        <v>0</v>
      </c>
      <c r="E282" s="105">
        <v>0</v>
      </c>
      <c r="F282" s="105">
        <v>0</v>
      </c>
      <c r="G282" s="103"/>
      <c r="H282" s="103"/>
      <c r="I282" s="103"/>
      <c r="J282" s="103"/>
      <c r="K282" s="103"/>
    </row>
    <row r="283" spans="1:11" ht="19.899999999999999" customHeight="1" x14ac:dyDescent="0.25">
      <c r="A283" s="6" t="s">
        <v>232</v>
      </c>
      <c r="B283" s="106" t="s">
        <v>680</v>
      </c>
      <c r="C283" s="106" t="s">
        <v>681</v>
      </c>
      <c r="D283" s="106" t="s">
        <v>682</v>
      </c>
      <c r="E283" s="106" t="s">
        <v>683</v>
      </c>
      <c r="F283" s="106" t="s">
        <v>684</v>
      </c>
      <c r="G283" s="101"/>
      <c r="H283" s="101"/>
      <c r="I283" s="101"/>
      <c r="J283" s="101"/>
      <c r="K283" s="101"/>
    </row>
    <row r="284" spans="1:11" ht="19.899999999999999" customHeight="1" x14ac:dyDescent="0.25">
      <c r="A284" s="8" t="s">
        <v>233</v>
      </c>
      <c r="B284" s="105" t="s">
        <v>770</v>
      </c>
      <c r="C284" s="105" t="s">
        <v>771</v>
      </c>
      <c r="D284" s="105" t="s">
        <v>772</v>
      </c>
      <c r="E284" s="105" t="s">
        <v>773</v>
      </c>
      <c r="F284" s="105" t="s">
        <v>774</v>
      </c>
      <c r="G284" s="103"/>
      <c r="H284" s="103"/>
      <c r="I284" s="103"/>
      <c r="J284" s="103"/>
      <c r="K284" s="103"/>
    </row>
    <row r="285" spans="1:11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1"/>
      <c r="H285" s="101"/>
      <c r="I285" s="101"/>
      <c r="J285" s="101"/>
      <c r="K285" s="101"/>
    </row>
    <row r="286" spans="1:11" ht="19.899999999999999" customHeight="1" x14ac:dyDescent="0.25">
      <c r="A286" s="8" t="s">
        <v>235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3"/>
      <c r="H286" s="103"/>
      <c r="I286" s="103"/>
      <c r="J286" s="103"/>
      <c r="K286" s="103"/>
    </row>
    <row r="287" spans="1:11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1"/>
      <c r="H287" s="101"/>
      <c r="I287" s="101"/>
      <c r="J287" s="101"/>
      <c r="K287" s="101"/>
    </row>
    <row r="288" spans="1:11" ht="19.899999999999999" customHeight="1" x14ac:dyDescent="0.25">
      <c r="A288" s="8" t="s">
        <v>237</v>
      </c>
      <c r="B288" s="105">
        <v>362</v>
      </c>
      <c r="C288" s="105">
        <v>-426</v>
      </c>
      <c r="D288" s="105">
        <v>5</v>
      </c>
      <c r="E288" s="105" t="s">
        <v>775</v>
      </c>
      <c r="F288" s="105">
        <v>-307</v>
      </c>
      <c r="G288" s="103"/>
      <c r="H288" s="103"/>
      <c r="I288" s="103"/>
      <c r="J288" s="103"/>
      <c r="K288" s="103"/>
    </row>
    <row r="289" spans="1:11" ht="19.899999999999999" customHeight="1" x14ac:dyDescent="0.25">
      <c r="A289" s="6" t="s">
        <v>238</v>
      </c>
      <c r="B289" s="104" t="s">
        <v>500</v>
      </c>
      <c r="C289" s="104" t="s">
        <v>501</v>
      </c>
      <c r="D289" s="104" t="s">
        <v>502</v>
      </c>
      <c r="E289" s="104" t="s">
        <v>503</v>
      </c>
      <c r="F289" s="104" t="s">
        <v>504</v>
      </c>
      <c r="G289" s="101"/>
      <c r="H289" s="101"/>
      <c r="I289" s="101"/>
      <c r="J289" s="101"/>
      <c r="K289" s="101"/>
    </row>
    <row r="290" spans="1:11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</row>
    <row r="291" spans="1:11" ht="19.899999999999999" customHeight="1" x14ac:dyDescent="0.25">
      <c r="A291" s="6" t="s">
        <v>239</v>
      </c>
      <c r="B291" s="104" t="s">
        <v>488</v>
      </c>
      <c r="C291" s="104" t="s">
        <v>489</v>
      </c>
      <c r="D291" s="104" t="s">
        <v>490</v>
      </c>
      <c r="E291" s="104" t="s">
        <v>491</v>
      </c>
      <c r="F291" s="104" t="s">
        <v>776</v>
      </c>
      <c r="G291" s="101"/>
      <c r="H291" s="101"/>
      <c r="I291" s="101"/>
      <c r="J291" s="101"/>
      <c r="K291" s="101"/>
    </row>
    <row r="292" spans="1:11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1:11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1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</row>
    <row r="295" spans="1:11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1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</row>
    <row r="297" spans="1:11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</row>
    <row r="298" spans="1:11" ht="19.899999999999999" customHeight="1" x14ac:dyDescent="0.25">
      <c r="A298" s="96" t="s">
        <v>5</v>
      </c>
      <c r="B298" s="97" t="s">
        <v>6</v>
      </c>
      <c r="C298" s="97" t="s">
        <v>6</v>
      </c>
      <c r="D298" s="97" t="s">
        <v>6</v>
      </c>
      <c r="E298" s="97" t="s">
        <v>6</v>
      </c>
      <c r="F298" s="97" t="s">
        <v>6</v>
      </c>
      <c r="G298" s="97" t="s">
        <v>6</v>
      </c>
      <c r="H298" s="97" t="s">
        <v>6</v>
      </c>
      <c r="I298" s="97" t="s">
        <v>6</v>
      </c>
      <c r="J298" s="97" t="s">
        <v>6</v>
      </c>
      <c r="K298" s="97" t="s">
        <v>6</v>
      </c>
    </row>
    <row r="299" spans="1:11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</row>
    <row r="300" spans="1:11" ht="19.899999999999999" customHeight="1" x14ac:dyDescent="0.25">
      <c r="A300" s="98" t="s">
        <v>241</v>
      </c>
      <c r="B300" s="99" t="s">
        <v>338</v>
      </c>
      <c r="C300" s="99" t="s">
        <v>338</v>
      </c>
      <c r="D300" s="99" t="s">
        <v>338</v>
      </c>
      <c r="E300" s="99" t="s">
        <v>338</v>
      </c>
      <c r="F300" s="99" t="s">
        <v>338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</row>
    <row r="301" spans="1:11" ht="19.899999999999999" customHeight="1" x14ac:dyDescent="0.25">
      <c r="A301" s="6" t="s">
        <v>242</v>
      </c>
      <c r="B301" s="106" t="s">
        <v>777</v>
      </c>
      <c r="C301" s="106" t="s">
        <v>778</v>
      </c>
      <c r="D301" s="106" t="s">
        <v>779</v>
      </c>
      <c r="E301" s="106" t="s">
        <v>780</v>
      </c>
      <c r="F301" s="106" t="s">
        <v>781</v>
      </c>
      <c r="G301" s="101"/>
      <c r="H301" s="101"/>
      <c r="I301" s="101"/>
      <c r="J301" s="101"/>
      <c r="K301" s="101"/>
    </row>
    <row r="302" spans="1:11" ht="19.899999999999999" customHeight="1" x14ac:dyDescent="0.25">
      <c r="A302" s="8" t="s">
        <v>243</v>
      </c>
      <c r="B302" s="105" t="s">
        <v>782</v>
      </c>
      <c r="C302" s="105" t="s">
        <v>783</v>
      </c>
      <c r="D302" s="105" t="s">
        <v>784</v>
      </c>
      <c r="E302" s="105" t="s">
        <v>785</v>
      </c>
      <c r="F302" s="105" t="s">
        <v>786</v>
      </c>
      <c r="G302" s="103"/>
      <c r="H302" s="103"/>
      <c r="I302" s="103"/>
      <c r="J302" s="103"/>
      <c r="K302" s="103"/>
    </row>
    <row r="303" spans="1:11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1:11" ht="19.899999999999999" customHeight="1" x14ac:dyDescent="0.25">
      <c r="A304" s="8" t="s">
        <v>244</v>
      </c>
      <c r="B304" s="107" t="s">
        <v>787</v>
      </c>
      <c r="C304" s="107" t="s">
        <v>788</v>
      </c>
      <c r="D304" s="107" t="s">
        <v>789</v>
      </c>
      <c r="E304" s="107" t="s">
        <v>790</v>
      </c>
      <c r="F304" s="107" t="s">
        <v>791</v>
      </c>
      <c r="G304" s="103"/>
      <c r="H304" s="103"/>
      <c r="I304" s="103"/>
      <c r="J304" s="103"/>
      <c r="K304" s="103"/>
    </row>
    <row r="305" spans="1:11" ht="19.899999999999999" customHeight="1" x14ac:dyDescent="0.25">
      <c r="A305" s="6" t="s">
        <v>245</v>
      </c>
      <c r="B305" s="106">
        <v>160</v>
      </c>
      <c r="C305" s="106">
        <v>141</v>
      </c>
      <c r="D305" s="106">
        <v>142</v>
      </c>
      <c r="E305" s="106">
        <v>43</v>
      </c>
      <c r="F305" s="106">
        <v>22</v>
      </c>
      <c r="G305" s="101"/>
      <c r="H305" s="101"/>
      <c r="I305" s="101"/>
      <c r="J305" s="101"/>
      <c r="K305" s="101"/>
    </row>
    <row r="306" spans="1:11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3"/>
      <c r="H306" s="103"/>
      <c r="I306" s="103"/>
      <c r="J306" s="103"/>
      <c r="K306" s="103"/>
    </row>
    <row r="307" spans="1:11" ht="19.899999999999999" customHeight="1" x14ac:dyDescent="0.25">
      <c r="A307" s="6" t="s">
        <v>247</v>
      </c>
      <c r="B307" s="104">
        <v>-720</v>
      </c>
      <c r="C307" s="104">
        <v>24</v>
      </c>
      <c r="D307" s="104">
        <v>-397</v>
      </c>
      <c r="E307" s="104">
        <v>-297</v>
      </c>
      <c r="F307" s="104" t="s">
        <v>792</v>
      </c>
      <c r="G307" s="101"/>
      <c r="H307" s="101"/>
      <c r="I307" s="101"/>
      <c r="J307" s="101"/>
      <c r="K307" s="101"/>
    </row>
    <row r="308" spans="1:11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</row>
    <row r="309" spans="1:11" ht="19.899999999999999" customHeight="1" x14ac:dyDescent="0.25">
      <c r="A309" s="6" t="s">
        <v>248</v>
      </c>
      <c r="B309" s="106">
        <v>-426</v>
      </c>
      <c r="C309" s="106">
        <v>-603</v>
      </c>
      <c r="D309" s="106">
        <v>-213</v>
      </c>
      <c r="E309" s="106">
        <v>-364</v>
      </c>
      <c r="F309" s="106">
        <v>-424</v>
      </c>
      <c r="G309" s="101"/>
      <c r="H309" s="101"/>
      <c r="I309" s="101"/>
      <c r="J309" s="101"/>
      <c r="K309" s="101"/>
    </row>
    <row r="310" spans="1:11" ht="19.899999999999999" customHeight="1" x14ac:dyDescent="0.25">
      <c r="A310" s="8" t="s">
        <v>249</v>
      </c>
      <c r="B310" s="105">
        <v>-258</v>
      </c>
      <c r="C310" s="105">
        <v>-38</v>
      </c>
      <c r="D310" s="105">
        <v>67</v>
      </c>
      <c r="E310" s="105">
        <v>-714</v>
      </c>
      <c r="F310" s="105">
        <v>-138</v>
      </c>
      <c r="G310" s="103"/>
      <c r="H310" s="103"/>
      <c r="I310" s="103"/>
      <c r="J310" s="103"/>
      <c r="K310" s="103"/>
    </row>
    <row r="311" spans="1:11" ht="19.899999999999999" customHeight="1" x14ac:dyDescent="0.25">
      <c r="A311" s="6" t="s">
        <v>250</v>
      </c>
      <c r="B311" s="106">
        <v>-36</v>
      </c>
      <c r="C311" s="106">
        <v>665</v>
      </c>
      <c r="D311" s="106">
        <v>-251</v>
      </c>
      <c r="E311" s="106">
        <v>781</v>
      </c>
      <c r="F311" s="106" t="s">
        <v>793</v>
      </c>
      <c r="G311" s="101"/>
      <c r="H311" s="101"/>
      <c r="I311" s="101"/>
      <c r="J311" s="101"/>
      <c r="K311" s="101"/>
    </row>
    <row r="312" spans="1:11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3"/>
      <c r="H312" s="103"/>
      <c r="I312" s="103"/>
      <c r="J312" s="103"/>
      <c r="K312" s="103"/>
    </row>
    <row r="313" spans="1:11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1:11" ht="19.899999999999999" customHeight="1" x14ac:dyDescent="0.25">
      <c r="A314" s="8" t="s">
        <v>252</v>
      </c>
      <c r="B314" s="107" t="s">
        <v>794</v>
      </c>
      <c r="C314" s="107" t="s">
        <v>795</v>
      </c>
      <c r="D314" s="107" t="s">
        <v>796</v>
      </c>
      <c r="E314" s="107" t="s">
        <v>797</v>
      </c>
      <c r="F314" s="107" t="s">
        <v>798</v>
      </c>
      <c r="G314" s="103"/>
      <c r="H314" s="103"/>
      <c r="I314" s="103"/>
      <c r="J314" s="103"/>
      <c r="K314" s="103"/>
    </row>
    <row r="315" spans="1:11" ht="19.899999999999999" customHeight="1" x14ac:dyDescent="0.25">
      <c r="A315" s="6" t="s">
        <v>253</v>
      </c>
      <c r="B315" s="106" t="s">
        <v>799</v>
      </c>
      <c r="C315" s="106" t="s">
        <v>800</v>
      </c>
      <c r="D315" s="106" t="s">
        <v>801</v>
      </c>
      <c r="E315" s="106" t="s">
        <v>674</v>
      </c>
      <c r="F315" s="106" t="s">
        <v>802</v>
      </c>
      <c r="G315" s="101"/>
      <c r="H315" s="101"/>
      <c r="I315" s="101"/>
      <c r="J315" s="101"/>
      <c r="K315" s="101"/>
    </row>
    <row r="316" spans="1:11" ht="19.899999999999999" customHeight="1" x14ac:dyDescent="0.25">
      <c r="A316" s="8" t="s">
        <v>254</v>
      </c>
      <c r="B316" s="105" t="s">
        <v>803</v>
      </c>
      <c r="C316" s="105" t="s">
        <v>804</v>
      </c>
      <c r="D316" s="105" t="s">
        <v>805</v>
      </c>
      <c r="E316" s="105" t="s">
        <v>806</v>
      </c>
      <c r="F316" s="105" t="s">
        <v>807</v>
      </c>
      <c r="G316" s="103"/>
      <c r="H316" s="103"/>
      <c r="I316" s="103"/>
      <c r="J316" s="103"/>
      <c r="K316" s="103"/>
    </row>
    <row r="317" spans="1:11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1:11" ht="19.899999999999999" customHeight="1" x14ac:dyDescent="0.25">
      <c r="A318" s="8" t="s">
        <v>255</v>
      </c>
      <c r="B318" s="107" t="s">
        <v>808</v>
      </c>
      <c r="C318" s="107" t="s">
        <v>809</v>
      </c>
      <c r="D318" s="107" t="s">
        <v>810</v>
      </c>
      <c r="E318" s="107" t="s">
        <v>811</v>
      </c>
      <c r="F318" s="107" t="s">
        <v>812</v>
      </c>
      <c r="G318" s="103"/>
      <c r="H318" s="103"/>
      <c r="I318" s="103"/>
      <c r="J318" s="103"/>
      <c r="K318" s="103"/>
    </row>
    <row r="319" spans="1:11" ht="19.899999999999999" customHeight="1" x14ac:dyDescent="0.25">
      <c r="A319" s="6" t="s">
        <v>256</v>
      </c>
      <c r="B319" s="106" t="s">
        <v>813</v>
      </c>
      <c r="C319" s="106" t="s">
        <v>814</v>
      </c>
      <c r="D319" s="106" t="s">
        <v>815</v>
      </c>
      <c r="E319" s="106" t="s">
        <v>816</v>
      </c>
      <c r="F319" s="106" t="s">
        <v>817</v>
      </c>
      <c r="G319" s="101"/>
      <c r="H319" s="101"/>
      <c r="I319" s="101"/>
      <c r="J319" s="101"/>
      <c r="K319" s="101"/>
    </row>
    <row r="320" spans="1:11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3"/>
      <c r="H320" s="103"/>
      <c r="I320" s="103"/>
      <c r="J320" s="103"/>
      <c r="K320" s="103"/>
    </row>
    <row r="321" spans="1:11" ht="19.899999999999999" customHeight="1" x14ac:dyDescent="0.25">
      <c r="A321" s="6" t="s">
        <v>258</v>
      </c>
      <c r="B321" s="104" t="s">
        <v>818</v>
      </c>
      <c r="C321" s="104" t="s">
        <v>819</v>
      </c>
      <c r="D321" s="104" t="s">
        <v>820</v>
      </c>
      <c r="E321" s="104" t="s">
        <v>821</v>
      </c>
      <c r="F321" s="104" t="s">
        <v>820</v>
      </c>
      <c r="G321" s="101"/>
      <c r="H321" s="101"/>
      <c r="I321" s="101"/>
      <c r="J321" s="101"/>
      <c r="K321" s="101"/>
    </row>
    <row r="322" spans="1:11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</row>
    <row r="323" spans="1:11" ht="19.899999999999999" customHeight="1" x14ac:dyDescent="0.25">
      <c r="A323" s="6" t="s">
        <v>259</v>
      </c>
      <c r="B323" s="106" t="s">
        <v>822</v>
      </c>
      <c r="C323" s="106" t="s">
        <v>823</v>
      </c>
      <c r="D323" s="106" t="s">
        <v>824</v>
      </c>
      <c r="E323" s="106" t="s">
        <v>825</v>
      </c>
      <c r="F323" s="106" t="s">
        <v>826</v>
      </c>
      <c r="G323" s="101"/>
      <c r="H323" s="101"/>
      <c r="I323" s="101"/>
      <c r="J323" s="101"/>
      <c r="K323" s="101"/>
    </row>
    <row r="324" spans="1:11" ht="19.899999999999999" customHeight="1" x14ac:dyDescent="0.25">
      <c r="A324" s="8" t="s">
        <v>260</v>
      </c>
      <c r="B324" s="105">
        <v>9</v>
      </c>
      <c r="C324" s="105">
        <v>758</v>
      </c>
      <c r="D324" s="105">
        <v>280</v>
      </c>
      <c r="E324" s="105" t="s">
        <v>827</v>
      </c>
      <c r="F324" s="105">
        <v>0</v>
      </c>
      <c r="G324" s="103"/>
      <c r="H324" s="103"/>
      <c r="I324" s="103"/>
      <c r="J324" s="103"/>
      <c r="K324" s="103"/>
    </row>
    <row r="325" spans="1:11" ht="19.899999999999999" customHeight="1" x14ac:dyDescent="0.25">
      <c r="A325" s="6" t="s">
        <v>261</v>
      </c>
      <c r="B325" s="106">
        <v>252</v>
      </c>
      <c r="C325" s="106">
        <v>-145</v>
      </c>
      <c r="D325" s="106" t="s">
        <v>828</v>
      </c>
      <c r="E325" s="106" t="s">
        <v>829</v>
      </c>
      <c r="F325" s="106" t="s">
        <v>830</v>
      </c>
      <c r="G325" s="101"/>
      <c r="H325" s="101"/>
      <c r="I325" s="101"/>
      <c r="J325" s="101"/>
      <c r="K325" s="101"/>
    </row>
    <row r="326" spans="1:11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3"/>
      <c r="H326" s="103"/>
      <c r="I326" s="103"/>
      <c r="J326" s="103"/>
      <c r="K326" s="103"/>
    </row>
    <row r="327" spans="1:11" ht="19.899999999999999" customHeight="1" x14ac:dyDescent="0.25">
      <c r="A327" s="6" t="s">
        <v>263</v>
      </c>
      <c r="B327" s="106">
        <v>375</v>
      </c>
      <c r="C327" s="106">
        <v>437</v>
      </c>
      <c r="D327" s="106">
        <v>633</v>
      </c>
      <c r="E327" s="106">
        <v>357</v>
      </c>
      <c r="F327" s="106">
        <v>809</v>
      </c>
      <c r="G327" s="101"/>
      <c r="H327" s="101"/>
      <c r="I327" s="101"/>
      <c r="J327" s="101"/>
      <c r="K327" s="101"/>
    </row>
    <row r="328" spans="1:11" ht="19.899999999999999" customHeight="1" x14ac:dyDescent="0.25">
      <c r="A328" s="8" t="s">
        <v>264</v>
      </c>
      <c r="B328" s="105">
        <v>12</v>
      </c>
      <c r="C328" s="105" t="s">
        <v>831</v>
      </c>
      <c r="D328" s="105" t="s">
        <v>832</v>
      </c>
      <c r="E328" s="105">
        <v>0</v>
      </c>
      <c r="F328" s="105">
        <v>169</v>
      </c>
      <c r="G328" s="103"/>
      <c r="H328" s="103"/>
      <c r="I328" s="103"/>
      <c r="J328" s="103"/>
      <c r="K328" s="103"/>
    </row>
    <row r="329" spans="1:11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6">
        <v>0</v>
      </c>
      <c r="F329" s="106">
        <v>-676</v>
      </c>
      <c r="G329" s="101"/>
      <c r="H329" s="101"/>
      <c r="I329" s="101"/>
      <c r="J329" s="101"/>
      <c r="K329" s="101"/>
    </row>
    <row r="330" spans="1:11" ht="19.899999999999999" customHeight="1" x14ac:dyDescent="0.25">
      <c r="A330" s="8" t="s">
        <v>266</v>
      </c>
      <c r="B330" s="107" t="s">
        <v>833</v>
      </c>
      <c r="C330" s="107" t="s">
        <v>834</v>
      </c>
      <c r="D330" s="107" t="s">
        <v>835</v>
      </c>
      <c r="E330" s="107" t="s">
        <v>836</v>
      </c>
      <c r="F330" s="107" t="s">
        <v>837</v>
      </c>
      <c r="G330" s="103"/>
      <c r="H330" s="103"/>
      <c r="I330" s="103"/>
      <c r="J330" s="103"/>
      <c r="K330" s="103"/>
    </row>
    <row r="331" spans="1:11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1:11" ht="19.899999999999999" customHeight="1" x14ac:dyDescent="0.25">
      <c r="A332" s="8" t="s">
        <v>267</v>
      </c>
      <c r="B332" s="105" t="s">
        <v>838</v>
      </c>
      <c r="C332" s="105" t="s">
        <v>839</v>
      </c>
      <c r="D332" s="105" t="s">
        <v>840</v>
      </c>
      <c r="E332" s="105" t="s">
        <v>841</v>
      </c>
      <c r="F332" s="105">
        <v>411</v>
      </c>
      <c r="G332" s="103"/>
      <c r="H332" s="103"/>
      <c r="I332" s="103"/>
      <c r="J332" s="103"/>
      <c r="K332" s="103"/>
    </row>
    <row r="333" spans="1:11" ht="19.899999999999999" customHeight="1" x14ac:dyDescent="0.25">
      <c r="A333" s="6" t="s">
        <v>268</v>
      </c>
      <c r="B333" s="106">
        <v>0</v>
      </c>
      <c r="C333" s="106">
        <v>0</v>
      </c>
      <c r="D333" s="106">
        <v>0</v>
      </c>
      <c r="E333" s="106">
        <v>0</v>
      </c>
      <c r="F333" s="106">
        <v>-995</v>
      </c>
      <c r="G333" s="101"/>
      <c r="H333" s="101"/>
      <c r="I333" s="101"/>
      <c r="J333" s="101"/>
      <c r="K333" s="101"/>
    </row>
    <row r="334" spans="1:11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3"/>
      <c r="H334" s="103"/>
      <c r="I334" s="103"/>
      <c r="J334" s="103"/>
      <c r="K334" s="103"/>
    </row>
    <row r="335" spans="1:11" ht="19.899999999999999" customHeight="1" x14ac:dyDescent="0.25">
      <c r="A335" s="6" t="s">
        <v>270</v>
      </c>
      <c r="B335" s="106">
        <v>-306</v>
      </c>
      <c r="C335" s="106">
        <v>-554</v>
      </c>
      <c r="D335" s="106" t="s">
        <v>842</v>
      </c>
      <c r="E335" s="106" t="s">
        <v>843</v>
      </c>
      <c r="F335" s="106">
        <v>0</v>
      </c>
      <c r="G335" s="101"/>
      <c r="H335" s="101"/>
      <c r="I335" s="101"/>
      <c r="J335" s="101"/>
      <c r="K335" s="101"/>
    </row>
    <row r="336" spans="1:11" ht="19.899999999999999" customHeight="1" x14ac:dyDescent="0.25">
      <c r="A336" s="8" t="s">
        <v>271</v>
      </c>
      <c r="B336" s="107" t="s">
        <v>844</v>
      </c>
      <c r="C336" s="107" t="s">
        <v>845</v>
      </c>
      <c r="D336" s="107" t="s">
        <v>846</v>
      </c>
      <c r="E336" s="107" t="s">
        <v>847</v>
      </c>
      <c r="F336" s="107">
        <v>-584</v>
      </c>
      <c r="G336" s="103"/>
      <c r="H336" s="103"/>
      <c r="I336" s="103"/>
      <c r="J336" s="103"/>
      <c r="K336" s="103"/>
    </row>
    <row r="337" spans="1:11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1:11" ht="19.899999999999999" customHeight="1" x14ac:dyDescent="0.25">
      <c r="A338" s="8" t="s">
        <v>272</v>
      </c>
      <c r="B338" s="107">
        <v>350</v>
      </c>
      <c r="C338" s="107" t="s">
        <v>848</v>
      </c>
      <c r="D338" s="107" t="s">
        <v>849</v>
      </c>
      <c r="E338" s="107">
        <v>764</v>
      </c>
      <c r="F338" s="107">
        <v>-90</v>
      </c>
      <c r="G338" s="103"/>
      <c r="H338" s="103"/>
      <c r="I338" s="103"/>
      <c r="J338" s="103"/>
      <c r="K338" s="103"/>
    </row>
    <row r="339" spans="1:11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1:11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1:11" ht="19.899999999999999" customHeight="1" x14ac:dyDescent="0.25">
      <c r="A341" s="6" t="s">
        <v>273</v>
      </c>
      <c r="B341" s="106" t="s">
        <v>738</v>
      </c>
      <c r="C341" s="106" t="s">
        <v>739</v>
      </c>
      <c r="D341" s="106" t="s">
        <v>740</v>
      </c>
      <c r="E341" s="106">
        <v>0</v>
      </c>
      <c r="F341" s="106">
        <v>0</v>
      </c>
      <c r="G341" s="101"/>
      <c r="H341" s="101"/>
      <c r="I341" s="101"/>
      <c r="J341" s="101"/>
      <c r="K341" s="101"/>
    </row>
    <row r="342" spans="1:11" ht="19.899999999999999" customHeight="1" x14ac:dyDescent="0.25">
      <c r="A342" s="8" t="s">
        <v>274</v>
      </c>
      <c r="B342" s="105">
        <v>0</v>
      </c>
      <c r="C342" s="105">
        <v>0</v>
      </c>
      <c r="D342" s="105">
        <v>0</v>
      </c>
      <c r="E342" s="105">
        <v>0</v>
      </c>
      <c r="F342" s="105">
        <v>0</v>
      </c>
      <c r="G342" s="103"/>
      <c r="H342" s="103"/>
      <c r="I342" s="103"/>
      <c r="J342" s="103"/>
      <c r="K342" s="103"/>
    </row>
    <row r="343" spans="1:11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1"/>
      <c r="H343" s="101"/>
      <c r="I343" s="101"/>
      <c r="J343" s="101"/>
      <c r="K343" s="101"/>
    </row>
    <row r="344" spans="1:11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3"/>
      <c r="H344" s="103"/>
      <c r="I344" s="103"/>
      <c r="J344" s="103"/>
      <c r="K344" s="103"/>
    </row>
    <row r="345" spans="1:11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1"/>
      <c r="H345" s="101"/>
      <c r="I345" s="101"/>
      <c r="J345" s="101"/>
      <c r="K345" s="101"/>
    </row>
    <row r="346" spans="1:11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1:11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1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</row>
    <row r="349" spans="1:11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</row>
    <row r="350" spans="1:11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</row>
    <row r="351" spans="1:11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</row>
    <row r="352" spans="1:11" ht="19.899999999999999" customHeight="1" x14ac:dyDescent="0.25">
      <c r="A352" s="96" t="s">
        <v>5</v>
      </c>
      <c r="B352" s="97" t="s">
        <v>6</v>
      </c>
      <c r="C352" s="97" t="s">
        <v>6</v>
      </c>
      <c r="D352" s="97" t="s">
        <v>6</v>
      </c>
      <c r="E352" s="97" t="s">
        <v>6</v>
      </c>
      <c r="F352" s="97" t="s">
        <v>6</v>
      </c>
      <c r="G352" s="97" t="s">
        <v>6</v>
      </c>
      <c r="H352" s="97" t="s">
        <v>6</v>
      </c>
      <c r="I352" s="97" t="s">
        <v>6</v>
      </c>
      <c r="J352" s="97" t="s">
        <v>6</v>
      </c>
      <c r="K352" s="97" t="s">
        <v>6</v>
      </c>
    </row>
    <row r="353" spans="1:11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</row>
    <row r="354" spans="1:11" ht="19.899999999999999" customHeight="1" x14ac:dyDescent="0.25">
      <c r="A354" s="98" t="s">
        <v>279</v>
      </c>
      <c r="B354" s="99" t="s">
        <v>338</v>
      </c>
      <c r="C354" s="99" t="s">
        <v>338</v>
      </c>
      <c r="D354" s="99" t="s">
        <v>338</v>
      </c>
      <c r="E354" s="99" t="s">
        <v>338</v>
      </c>
      <c r="F354" s="99" t="s">
        <v>338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</row>
    <row r="355" spans="1:11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6">
        <v>0</v>
      </c>
      <c r="F355" s="106">
        <v>0</v>
      </c>
      <c r="G355" s="101"/>
      <c r="H355" s="101"/>
      <c r="I355" s="101"/>
      <c r="J355" s="101"/>
      <c r="K355" s="101"/>
    </row>
    <row r="356" spans="1:11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3"/>
      <c r="H356" s="103"/>
      <c r="I356" s="103"/>
      <c r="J356" s="103"/>
      <c r="K356" s="103"/>
    </row>
    <row r="357" spans="1:11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0</v>
      </c>
      <c r="G357" s="101"/>
      <c r="H357" s="101"/>
      <c r="I357" s="101"/>
      <c r="J357" s="101"/>
      <c r="K357" s="101"/>
    </row>
    <row r="358" spans="1:11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3"/>
      <c r="H358" s="103"/>
      <c r="I358" s="103"/>
      <c r="J358" s="103"/>
      <c r="K358" s="103"/>
    </row>
    <row r="359" spans="1:11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1:11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3"/>
      <c r="H360" s="103"/>
      <c r="I360" s="103"/>
      <c r="J360" s="103"/>
      <c r="K360" s="103"/>
    </row>
    <row r="361" spans="1:11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1:11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3"/>
      <c r="H362" s="103"/>
      <c r="I362" s="103"/>
      <c r="J362" s="103"/>
      <c r="K362" s="103"/>
    </row>
    <row r="363" spans="1:11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1"/>
      <c r="H363" s="101"/>
      <c r="I363" s="101"/>
      <c r="J363" s="101"/>
      <c r="K363" s="101"/>
    </row>
    <row r="364" spans="1:11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3"/>
      <c r="H364" s="103"/>
      <c r="I364" s="103"/>
      <c r="J364" s="103"/>
      <c r="K364" s="103"/>
    </row>
    <row r="365" spans="1:11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1"/>
      <c r="H365" s="101"/>
      <c r="I365" s="101"/>
      <c r="J365" s="101"/>
      <c r="K365" s="101"/>
    </row>
    <row r="366" spans="1:11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3"/>
      <c r="H366" s="103"/>
      <c r="I366" s="103"/>
      <c r="J366" s="103"/>
      <c r="K366" s="103"/>
    </row>
    <row r="367" spans="1:11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6">
        <v>0</v>
      </c>
      <c r="F367" s="106">
        <v>0</v>
      </c>
      <c r="G367" s="101"/>
      <c r="H367" s="101"/>
      <c r="I367" s="101"/>
      <c r="J367" s="101"/>
      <c r="K367" s="101"/>
    </row>
    <row r="368" spans="1:11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3"/>
      <c r="H368" s="103"/>
      <c r="I368" s="103"/>
      <c r="J368" s="103"/>
      <c r="K368" s="103"/>
    </row>
    <row r="369" spans="1:11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6">
        <v>0</v>
      </c>
      <c r="F369" s="106">
        <v>0</v>
      </c>
      <c r="G369" s="101"/>
      <c r="H369" s="101"/>
      <c r="I369" s="101"/>
      <c r="J369" s="101"/>
      <c r="K369" s="101"/>
    </row>
    <row r="370" spans="1:11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3"/>
      <c r="H370" s="103"/>
      <c r="I370" s="103"/>
      <c r="J370" s="103"/>
      <c r="K370" s="103"/>
    </row>
    <row r="371" spans="1:11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1"/>
      <c r="H371" s="101"/>
      <c r="I371" s="101"/>
      <c r="J371" s="101"/>
      <c r="K371" s="101"/>
    </row>
    <row r="372" spans="1:11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1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1"/>
      <c r="H373" s="101"/>
      <c r="I373" s="101"/>
      <c r="J373" s="101"/>
      <c r="K373" s="101"/>
    </row>
    <row r="374" spans="1:11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</row>
    <row r="375" spans="1:11" ht="19.899999999999999" customHeight="1" x14ac:dyDescent="0.25">
      <c r="A375" s="6" t="s">
        <v>296</v>
      </c>
      <c r="B375" s="106">
        <v>0</v>
      </c>
      <c r="C375" s="106">
        <v>512</v>
      </c>
      <c r="D375" s="106">
        <v>307</v>
      </c>
      <c r="E375" s="106">
        <v>272</v>
      </c>
      <c r="F375" s="106">
        <v>233</v>
      </c>
      <c r="G375" s="101"/>
      <c r="H375" s="101"/>
      <c r="I375" s="101"/>
      <c r="J375" s="101"/>
      <c r="K375" s="101"/>
    </row>
    <row r="376" spans="1:11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3"/>
      <c r="H376" s="103"/>
      <c r="I376" s="103"/>
      <c r="J376" s="103"/>
      <c r="K376" s="103"/>
    </row>
    <row r="377" spans="1:11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1"/>
      <c r="H377" s="101"/>
      <c r="I377" s="101"/>
      <c r="J377" s="101"/>
      <c r="K377" s="101"/>
    </row>
    <row r="378" spans="1:11" ht="19.899999999999999" customHeight="1" x14ac:dyDescent="0.25">
      <c r="A378" s="8" t="s">
        <v>299</v>
      </c>
      <c r="B378" s="105" t="s">
        <v>652</v>
      </c>
      <c r="C378" s="105">
        <v>440</v>
      </c>
      <c r="D378" s="105">
        <v>378</v>
      </c>
      <c r="E378" s="105">
        <v>561</v>
      </c>
      <c r="F378" s="105" t="s">
        <v>653</v>
      </c>
      <c r="G378" s="103"/>
      <c r="H378" s="103"/>
      <c r="I378" s="103"/>
      <c r="J378" s="103"/>
      <c r="K378" s="103"/>
    </row>
    <row r="379" spans="1:11" ht="19.899999999999999" customHeight="1" x14ac:dyDescent="0.25">
      <c r="A379" s="6" t="s">
        <v>300</v>
      </c>
      <c r="B379" s="106">
        <v>-19</v>
      </c>
      <c r="C379" s="106">
        <v>121</v>
      </c>
      <c r="D379" s="106" t="s">
        <v>850</v>
      </c>
      <c r="E379" s="106">
        <v>116</v>
      </c>
      <c r="F379" s="106">
        <v>159</v>
      </c>
      <c r="G379" s="101"/>
      <c r="H379" s="101"/>
      <c r="I379" s="101"/>
      <c r="J379" s="101"/>
      <c r="K379" s="101"/>
    </row>
    <row r="380" spans="1:11" ht="19.899999999999999" customHeight="1" x14ac:dyDescent="0.25">
      <c r="A380" s="8" t="s">
        <v>301</v>
      </c>
      <c r="B380" s="105">
        <v>171.91499999999999</v>
      </c>
      <c r="C380" s="105">
        <v>172.60300000000001</v>
      </c>
      <c r="D380" s="105">
        <v>182.91499999999999</v>
      </c>
      <c r="E380" s="105">
        <v>206.63300000000001</v>
      </c>
      <c r="F380" s="105">
        <v>152.321</v>
      </c>
      <c r="G380" s="103"/>
      <c r="H380" s="103"/>
      <c r="I380" s="103"/>
      <c r="J380" s="103"/>
      <c r="K380" s="103"/>
    </row>
    <row r="381" spans="1:11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1:11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1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</row>
    <row r="384" spans="1:11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</row>
    <row r="385" spans="1:11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</row>
    <row r="386" spans="1:11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</row>
    <row r="387" spans="1:11" ht="19.899999999999999" customHeight="1" x14ac:dyDescent="0.25">
      <c r="A387" s="96" t="s">
        <v>5</v>
      </c>
      <c r="B387" s="97" t="s">
        <v>6</v>
      </c>
      <c r="C387" s="97" t="s">
        <v>6</v>
      </c>
      <c r="D387" s="97" t="s">
        <v>6</v>
      </c>
      <c r="E387" s="97" t="s">
        <v>6</v>
      </c>
      <c r="F387" s="97" t="s">
        <v>6</v>
      </c>
      <c r="G387" s="97" t="s">
        <v>6</v>
      </c>
      <c r="H387" s="97" t="s">
        <v>6</v>
      </c>
      <c r="I387" s="97" t="s">
        <v>6</v>
      </c>
      <c r="J387" s="97" t="s">
        <v>6</v>
      </c>
      <c r="K387" s="97" t="s">
        <v>6</v>
      </c>
    </row>
    <row r="388" spans="1:11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1:11" ht="19.899999999999999" customHeight="1" x14ac:dyDescent="0.25">
      <c r="A389" s="98" t="s">
        <v>303</v>
      </c>
      <c r="B389" s="99" t="s">
        <v>338</v>
      </c>
      <c r="C389" s="99" t="s">
        <v>338</v>
      </c>
      <c r="D389" s="99" t="s">
        <v>338</v>
      </c>
      <c r="E389" s="99" t="s">
        <v>338</v>
      </c>
      <c r="F389" s="99" t="s">
        <v>338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</row>
    <row r="390" spans="1:11" ht="19.899999999999999" customHeight="1" x14ac:dyDescent="0.25">
      <c r="A390" s="6" t="s">
        <v>304</v>
      </c>
      <c r="B390" s="106" t="s">
        <v>569</v>
      </c>
      <c r="C390" s="106" t="s">
        <v>569</v>
      </c>
      <c r="D390" s="106" t="s">
        <v>569</v>
      </c>
      <c r="E390" s="106" t="s">
        <v>569</v>
      </c>
      <c r="F390" s="106" t="s">
        <v>570</v>
      </c>
      <c r="G390" s="101"/>
      <c r="H390" s="101"/>
      <c r="I390" s="101"/>
      <c r="J390" s="101"/>
      <c r="K390" s="101"/>
    </row>
    <row r="391" spans="1:11" ht="19.899999999999999" customHeight="1" x14ac:dyDescent="0.25">
      <c r="A391" s="8" t="s">
        <v>305</v>
      </c>
      <c r="B391" s="105" t="s">
        <v>569</v>
      </c>
      <c r="C391" s="105" t="s">
        <v>569</v>
      </c>
      <c r="D391" s="105" t="s">
        <v>569</v>
      </c>
      <c r="E391" s="105" t="s">
        <v>569</v>
      </c>
      <c r="F391" s="105" t="s">
        <v>570</v>
      </c>
      <c r="G391" s="103"/>
      <c r="H391" s="103"/>
      <c r="I391" s="103"/>
      <c r="J391" s="103"/>
      <c r="K391" s="103"/>
    </row>
    <row r="392" spans="1:11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1"/>
      <c r="H392" s="101"/>
      <c r="I392" s="101"/>
      <c r="J392" s="101"/>
      <c r="K392" s="101"/>
    </row>
    <row r="393" spans="1:11" ht="19.899999999999999" customHeight="1" x14ac:dyDescent="0.25">
      <c r="A393" s="8" t="s">
        <v>307</v>
      </c>
      <c r="B393" s="105">
        <v>12</v>
      </c>
      <c r="C393" s="105">
        <v>12</v>
      </c>
      <c r="D393" s="105">
        <v>12</v>
      </c>
      <c r="E393" s="105">
        <v>12</v>
      </c>
      <c r="F393" s="105">
        <v>12</v>
      </c>
      <c r="G393" s="103"/>
      <c r="H393" s="103"/>
      <c r="I393" s="103"/>
      <c r="J393" s="103"/>
      <c r="K393" s="103"/>
    </row>
    <row r="394" spans="1:11" ht="19.899999999999999" customHeight="1" x14ac:dyDescent="0.25">
      <c r="A394" s="6" t="s">
        <v>308</v>
      </c>
      <c r="B394" s="106" t="s">
        <v>851</v>
      </c>
      <c r="C394" s="106" t="s">
        <v>852</v>
      </c>
      <c r="D394" s="106" t="s">
        <v>853</v>
      </c>
      <c r="E394" s="106">
        <v>595.21600000000001</v>
      </c>
      <c r="F394" s="106">
        <v>394.32900000000001</v>
      </c>
      <c r="G394" s="101"/>
      <c r="H394" s="101"/>
      <c r="I394" s="101"/>
      <c r="J394" s="101"/>
      <c r="K394" s="101"/>
    </row>
    <row r="395" spans="1:11" ht="19.899999999999999" customHeight="1" x14ac:dyDescent="0.25">
      <c r="A395" s="8" t="s">
        <v>309</v>
      </c>
      <c r="B395" s="105" t="s">
        <v>854</v>
      </c>
      <c r="C395" s="105" t="s">
        <v>855</v>
      </c>
      <c r="D395" s="105" t="s">
        <v>856</v>
      </c>
      <c r="E395" s="105">
        <v>99.069000000000003</v>
      </c>
      <c r="F395" s="105">
        <v>85.983999999999995</v>
      </c>
      <c r="G395" s="103"/>
      <c r="H395" s="103"/>
      <c r="I395" s="103"/>
      <c r="J395" s="103"/>
      <c r="K395" s="103"/>
    </row>
    <row r="396" spans="1:11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1"/>
      <c r="H396" s="101"/>
      <c r="I396" s="101"/>
      <c r="J396" s="101"/>
      <c r="K396" s="101"/>
    </row>
    <row r="397" spans="1:11" ht="19.899999999999999" customHeight="1" x14ac:dyDescent="0.25">
      <c r="A397" s="8" t="s">
        <v>311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3"/>
      <c r="H397" s="103"/>
      <c r="I397" s="103"/>
      <c r="J397" s="103"/>
      <c r="K397" s="103"/>
    </row>
    <row r="398" spans="1:11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0</v>
      </c>
      <c r="G398" s="101"/>
      <c r="H398" s="101"/>
      <c r="I398" s="101"/>
      <c r="J398" s="101"/>
      <c r="K398" s="101"/>
    </row>
    <row r="399" spans="1:11" ht="19.899999999999999" customHeight="1" x14ac:dyDescent="0.25">
      <c r="A399" s="8" t="s">
        <v>313</v>
      </c>
      <c r="B399" s="105">
        <v>-19</v>
      </c>
      <c r="C399" s="105">
        <v>121</v>
      </c>
      <c r="D399" s="105" t="s">
        <v>850</v>
      </c>
      <c r="E399" s="105">
        <v>116</v>
      </c>
      <c r="F399" s="105">
        <v>159</v>
      </c>
      <c r="G399" s="103"/>
      <c r="H399" s="103"/>
      <c r="I399" s="103"/>
      <c r="J399" s="103"/>
      <c r="K399" s="103"/>
    </row>
    <row r="400" spans="1:11" ht="19.899999999999999" customHeight="1" x14ac:dyDescent="0.25">
      <c r="A400" s="6" t="s">
        <v>314</v>
      </c>
      <c r="B400" s="106" t="s">
        <v>782</v>
      </c>
      <c r="C400" s="106" t="s">
        <v>783</v>
      </c>
      <c r="D400" s="106" t="s">
        <v>784</v>
      </c>
      <c r="E400" s="106" t="s">
        <v>785</v>
      </c>
      <c r="F400" s="106" t="s">
        <v>786</v>
      </c>
      <c r="G400" s="101"/>
      <c r="H400" s="101"/>
      <c r="I400" s="101"/>
      <c r="J400" s="101"/>
      <c r="K400" s="101"/>
    </row>
    <row r="401" spans="1:11" ht="19.899999999999999" customHeight="1" x14ac:dyDescent="0.25">
      <c r="A401" s="8" t="s">
        <v>315</v>
      </c>
      <c r="B401" s="105">
        <v>171.91499999999999</v>
      </c>
      <c r="C401" s="105">
        <v>172.60300000000001</v>
      </c>
      <c r="D401" s="105">
        <v>182.91499999999999</v>
      </c>
      <c r="E401" s="105">
        <v>206.63300000000001</v>
      </c>
      <c r="F401" s="105">
        <v>152.321</v>
      </c>
      <c r="G401" s="103"/>
      <c r="H401" s="103"/>
      <c r="I401" s="103"/>
      <c r="J401" s="103"/>
      <c r="K401" s="103"/>
    </row>
    <row r="402" spans="1:11" ht="19.899999999999999" customHeight="1" x14ac:dyDescent="0.25">
      <c r="A402" s="6" t="s">
        <v>316</v>
      </c>
      <c r="B402" s="106">
        <v>171.91499999999999</v>
      </c>
      <c r="C402" s="106">
        <v>172.60300000000001</v>
      </c>
      <c r="D402" s="106">
        <v>182.91499999999999</v>
      </c>
      <c r="E402" s="106">
        <v>206.63300000000001</v>
      </c>
      <c r="F402" s="106">
        <v>152.321</v>
      </c>
      <c r="G402" s="101"/>
      <c r="H402" s="101"/>
      <c r="I402" s="101"/>
      <c r="J402" s="101"/>
      <c r="K402" s="101"/>
    </row>
    <row r="403" spans="1:11" ht="19.899999999999999" customHeight="1" x14ac:dyDescent="0.25">
      <c r="A403" s="8" t="s">
        <v>317</v>
      </c>
      <c r="B403" s="105" t="s">
        <v>857</v>
      </c>
      <c r="C403" s="105" t="s">
        <v>858</v>
      </c>
      <c r="D403" s="105" t="s">
        <v>859</v>
      </c>
      <c r="E403" s="105" t="s">
        <v>860</v>
      </c>
      <c r="F403" s="105" t="s">
        <v>861</v>
      </c>
      <c r="G403" s="103"/>
      <c r="H403" s="103"/>
      <c r="I403" s="103"/>
      <c r="J403" s="103"/>
      <c r="K403" s="103"/>
    </row>
    <row r="404" spans="1:11" ht="19.899999999999999" customHeight="1" x14ac:dyDescent="0.25">
      <c r="A404" s="6" t="s">
        <v>318</v>
      </c>
      <c r="B404" s="106" t="s">
        <v>862</v>
      </c>
      <c r="C404" s="106" t="s">
        <v>863</v>
      </c>
      <c r="D404" s="106" t="s">
        <v>864</v>
      </c>
      <c r="E404" s="106" t="s">
        <v>865</v>
      </c>
      <c r="F404" s="106">
        <v>819</v>
      </c>
      <c r="G404" s="101"/>
      <c r="H404" s="101"/>
      <c r="I404" s="101"/>
      <c r="J404" s="101"/>
      <c r="K404" s="101"/>
    </row>
    <row r="405" spans="1:11" ht="19.899999999999999" customHeight="1" x14ac:dyDescent="0.25">
      <c r="A405" s="8" t="s">
        <v>319</v>
      </c>
      <c r="B405" s="105">
        <v>182</v>
      </c>
      <c r="C405" s="105">
        <v>146</v>
      </c>
      <c r="D405" s="105">
        <v>111</v>
      </c>
      <c r="E405" s="105">
        <v>123</v>
      </c>
      <c r="F405" s="105">
        <v>107</v>
      </c>
      <c r="G405" s="103"/>
      <c r="H405" s="103"/>
      <c r="I405" s="103"/>
      <c r="J405" s="103"/>
      <c r="K405" s="103"/>
    </row>
    <row r="406" spans="1:11" ht="19.899999999999999" customHeight="1" x14ac:dyDescent="0.25">
      <c r="A406" s="6" t="s">
        <v>320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1"/>
      <c r="H406" s="101"/>
      <c r="I406" s="101"/>
      <c r="J406" s="101"/>
      <c r="K406" s="101"/>
    </row>
    <row r="407" spans="1:11" ht="19.899999999999999" customHeight="1" x14ac:dyDescent="0.25">
      <c r="A407" s="8" t="s">
        <v>321</v>
      </c>
      <c r="B407" s="105">
        <v>405</v>
      </c>
      <c r="C407" s="105">
        <v>363</v>
      </c>
      <c r="D407" s="105">
        <v>387</v>
      </c>
      <c r="E407" s="105">
        <v>391</v>
      </c>
      <c r="F407" s="105">
        <v>294</v>
      </c>
      <c r="G407" s="103"/>
      <c r="H407" s="103"/>
      <c r="I407" s="103"/>
      <c r="J407" s="103"/>
      <c r="K407" s="103"/>
    </row>
    <row r="408" spans="1:11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1"/>
      <c r="H408" s="101"/>
      <c r="I408" s="101"/>
      <c r="J408" s="101"/>
      <c r="K408" s="101"/>
    </row>
    <row r="409" spans="1:11" ht="19.899999999999999" customHeight="1" x14ac:dyDescent="0.25">
      <c r="A409" s="8" t="s">
        <v>323</v>
      </c>
      <c r="B409" s="105" t="s">
        <v>687</v>
      </c>
      <c r="C409" s="105" t="s">
        <v>688</v>
      </c>
      <c r="D409" s="105" t="s">
        <v>689</v>
      </c>
      <c r="E409" s="105" t="s">
        <v>690</v>
      </c>
      <c r="F409" s="105" t="s">
        <v>691</v>
      </c>
      <c r="G409" s="103"/>
      <c r="H409" s="103"/>
      <c r="I409" s="103"/>
      <c r="J409" s="103"/>
      <c r="K409" s="103"/>
    </row>
    <row r="410" spans="1:11" ht="19.899999999999999" customHeight="1" x14ac:dyDescent="0.25">
      <c r="A410" s="6" t="s">
        <v>324</v>
      </c>
      <c r="B410" s="106">
        <v>8</v>
      </c>
      <c r="C410" s="106">
        <v>8</v>
      </c>
      <c r="D410" s="106">
        <v>8</v>
      </c>
      <c r="E410" s="106">
        <v>8</v>
      </c>
      <c r="F410" s="106">
        <v>2</v>
      </c>
      <c r="G410" s="101"/>
      <c r="H410" s="101"/>
      <c r="I410" s="101"/>
      <c r="J410" s="101"/>
      <c r="K410" s="101"/>
    </row>
    <row r="411" spans="1:11" ht="19.899999999999999" customHeight="1" x14ac:dyDescent="0.25">
      <c r="A411" s="8" t="s">
        <v>325</v>
      </c>
      <c r="B411" s="105">
        <v>123.69799999999999</v>
      </c>
      <c r="C411" s="105">
        <v>126.28700000000001</v>
      </c>
      <c r="D411" s="105">
        <v>153.91</v>
      </c>
      <c r="E411" s="105">
        <v>157.97200000000001</v>
      </c>
      <c r="F411" s="105">
        <v>0</v>
      </c>
      <c r="G411" s="103"/>
      <c r="H411" s="103"/>
      <c r="I411" s="103"/>
      <c r="J411" s="103"/>
      <c r="K411" s="103"/>
    </row>
    <row r="412" spans="1:11" ht="19.899999999999999" customHeight="1" x14ac:dyDescent="0.25">
      <c r="A412" s="6" t="s">
        <v>326</v>
      </c>
      <c r="B412" s="106">
        <v>114.979</v>
      </c>
      <c r="C412" s="106">
        <v>99.543999999999997</v>
      </c>
      <c r="D412" s="106">
        <v>148.732</v>
      </c>
      <c r="E412" s="106">
        <v>143.09399999999999</v>
      </c>
      <c r="F412" s="106">
        <v>0</v>
      </c>
      <c r="G412" s="101"/>
      <c r="H412" s="101"/>
      <c r="I412" s="101"/>
      <c r="J412" s="101"/>
      <c r="K412" s="101"/>
    </row>
    <row r="413" spans="1:11" ht="19.899999999999999" customHeight="1" x14ac:dyDescent="0.25">
      <c r="A413" s="8" t="s">
        <v>327</v>
      </c>
      <c r="B413" s="105" t="s">
        <v>866</v>
      </c>
      <c r="C413" s="105" t="s">
        <v>867</v>
      </c>
      <c r="D413" s="105" t="s">
        <v>868</v>
      </c>
      <c r="E413" s="105" t="s">
        <v>869</v>
      </c>
      <c r="F413" s="105" t="s">
        <v>870</v>
      </c>
      <c r="G413" s="103"/>
      <c r="H413" s="103"/>
      <c r="I413" s="103"/>
      <c r="J413" s="103"/>
      <c r="K413" s="103"/>
    </row>
    <row r="414" spans="1:11" ht="19.899999999999999" customHeight="1" x14ac:dyDescent="0.25">
      <c r="A414" s="6" t="s">
        <v>328</v>
      </c>
      <c r="B414" s="106">
        <v>237</v>
      </c>
      <c r="C414" s="106" t="s">
        <v>871</v>
      </c>
      <c r="D414" s="106" t="s">
        <v>872</v>
      </c>
      <c r="E414" s="106" t="s">
        <v>873</v>
      </c>
      <c r="F414" s="106" t="s">
        <v>874</v>
      </c>
      <c r="G414" s="101"/>
      <c r="H414" s="101"/>
      <c r="I414" s="101"/>
      <c r="J414" s="101"/>
      <c r="K414" s="101"/>
    </row>
    <row r="415" spans="1:11" ht="19.899999999999999" customHeight="1" x14ac:dyDescent="0.25">
      <c r="A415" s="8" t="s">
        <v>329</v>
      </c>
      <c r="B415" s="105">
        <v>457</v>
      </c>
      <c r="C415" s="105">
        <v>416</v>
      </c>
      <c r="D415" s="105">
        <v>550</v>
      </c>
      <c r="E415" s="105">
        <v>816</v>
      </c>
      <c r="F415" s="105">
        <v>750</v>
      </c>
      <c r="G415" s="103"/>
      <c r="H415" s="103"/>
      <c r="I415" s="103"/>
      <c r="J415" s="103"/>
      <c r="K415" s="103"/>
    </row>
    <row r="416" spans="1:11" ht="19.899999999999999" customHeight="1" x14ac:dyDescent="0.25">
      <c r="A416" s="6" t="s">
        <v>330</v>
      </c>
      <c r="B416" s="106">
        <v>0</v>
      </c>
      <c r="C416" s="106" t="s">
        <v>592</v>
      </c>
      <c r="D416" s="106" t="s">
        <v>875</v>
      </c>
      <c r="E416" s="106" t="s">
        <v>876</v>
      </c>
      <c r="F416" s="106" t="s">
        <v>594</v>
      </c>
      <c r="G416" s="101"/>
      <c r="H416" s="101"/>
      <c r="I416" s="101"/>
      <c r="J416" s="101"/>
      <c r="K416" s="101"/>
    </row>
    <row r="417" spans="1:11" ht="19.899999999999999" customHeight="1" x14ac:dyDescent="0.25">
      <c r="A417" s="8" t="s">
        <v>331</v>
      </c>
      <c r="B417" s="105">
        <v>0</v>
      </c>
      <c r="C417" s="105">
        <v>0</v>
      </c>
      <c r="D417" s="105">
        <v>0</v>
      </c>
      <c r="E417" s="105">
        <v>0</v>
      </c>
      <c r="F417" s="105" t="s">
        <v>592</v>
      </c>
      <c r="G417" s="103"/>
      <c r="H417" s="103"/>
      <c r="I417" s="103"/>
      <c r="J417" s="103"/>
      <c r="K417" s="103"/>
    </row>
    <row r="418" spans="1:11" ht="19.899999999999999" customHeight="1" x14ac:dyDescent="0.25">
      <c r="A418" s="6" t="s">
        <v>332</v>
      </c>
      <c r="B418" s="106">
        <v>48.338000000000001</v>
      </c>
      <c r="C418" s="106">
        <v>29.552</v>
      </c>
      <c r="D418" s="106">
        <v>23.364999999999998</v>
      </c>
      <c r="E418" s="106">
        <v>8.8840000000000003</v>
      </c>
      <c r="F418" s="106">
        <v>0</v>
      </c>
      <c r="G418" s="101"/>
      <c r="H418" s="101"/>
      <c r="I418" s="101"/>
      <c r="J418" s="101"/>
      <c r="K418" s="101"/>
    </row>
    <row r="419" spans="1:11" ht="19.899999999999999" customHeight="1" x14ac:dyDescent="0.25">
      <c r="A419" s="8" t="s">
        <v>333</v>
      </c>
      <c r="B419" s="105">
        <v>378.69200000000001</v>
      </c>
      <c r="C419" s="105">
        <v>196.27799999999999</v>
      </c>
      <c r="D419" s="105">
        <v>143.036</v>
      </c>
      <c r="E419" s="105">
        <v>50.293999999999997</v>
      </c>
      <c r="F419" s="105">
        <v>0</v>
      </c>
      <c r="G419" s="103"/>
      <c r="H419" s="103"/>
      <c r="I419" s="103"/>
      <c r="J419" s="103"/>
      <c r="K419" s="103"/>
    </row>
    <row r="420" spans="1:11" ht="19.899999999999999" customHeight="1" x14ac:dyDescent="0.25">
      <c r="A420" s="6" t="s">
        <v>334</v>
      </c>
      <c r="B420" s="106" t="s">
        <v>877</v>
      </c>
      <c r="C420" s="106" t="s">
        <v>878</v>
      </c>
      <c r="D420" s="106" t="s">
        <v>879</v>
      </c>
      <c r="E420" s="106" t="s">
        <v>880</v>
      </c>
      <c r="F420" s="106">
        <v>0</v>
      </c>
      <c r="G420" s="101"/>
      <c r="H420" s="101"/>
      <c r="I420" s="101"/>
      <c r="J420" s="101"/>
      <c r="K420" s="101"/>
    </row>
    <row r="421" spans="1:11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3"/>
      <c r="H421" s="103"/>
      <c r="I421" s="103"/>
      <c r="J421" s="103"/>
      <c r="K421" s="103"/>
    </row>
    <row r="422" spans="1:11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1"/>
      <c r="H422" s="101"/>
      <c r="I422" s="101"/>
      <c r="J422" s="101"/>
      <c r="K422" s="101"/>
    </row>
  </sheetData>
  <mergeCells count="12">
    <mergeCell ref="A348:K348"/>
    <mergeCell ref="A383:K383"/>
    <mergeCell ref="N2:X2"/>
    <mergeCell ref="A1:K1"/>
    <mergeCell ref="A127:K127"/>
    <mergeCell ref="A246:K246"/>
    <mergeCell ref="A294:K294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pageSetup paperSize="9" orientation="portrait" r:id="rId319"/>
  <drawing r:id="rId3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22"/>
  <sheetViews>
    <sheetView tabSelected="1" topLeftCell="A49" workbookViewId="0">
      <selection activeCell="B23" sqref="B23"/>
    </sheetView>
  </sheetViews>
  <sheetFormatPr defaultColWidth="10.7109375" defaultRowHeight="15" x14ac:dyDescent="0.25"/>
  <cols>
    <col min="1" max="1" width="67.42578125" bestFit="1" customWidth="1"/>
    <col min="14" max="15" width="18.5703125" bestFit="1" customWidth="1"/>
  </cols>
  <sheetData>
    <row r="1" spans="1:24" ht="19.899999999999999" customHeight="1" x14ac:dyDescent="0.25">
      <c r="A1" s="96" t="s">
        <v>3</v>
      </c>
      <c r="B1" s="97">
        <v>2019</v>
      </c>
      <c r="C1" s="97">
        <v>2018</v>
      </c>
      <c r="D1" s="97">
        <v>2017</v>
      </c>
      <c r="E1" s="97">
        <v>2016</v>
      </c>
      <c r="F1" s="97">
        <v>2015</v>
      </c>
      <c r="G1" s="97">
        <v>2014</v>
      </c>
      <c r="H1" s="97">
        <v>2013</v>
      </c>
      <c r="I1" s="97">
        <v>2012</v>
      </c>
      <c r="J1" s="97">
        <v>2011</v>
      </c>
      <c r="K1" s="97">
        <v>2010</v>
      </c>
    </row>
    <row r="2" spans="1:24" ht="19.899999999999999" customHeight="1" x14ac:dyDescent="0.25">
      <c r="A2" s="96" t="s">
        <v>4</v>
      </c>
      <c r="B2" s="97">
        <v>12</v>
      </c>
      <c r="C2" s="97">
        <v>12</v>
      </c>
      <c r="D2" s="97">
        <v>12</v>
      </c>
      <c r="E2" s="97">
        <v>12</v>
      </c>
      <c r="F2" s="97">
        <v>12</v>
      </c>
      <c r="G2" s="97">
        <v>12</v>
      </c>
      <c r="H2" s="97">
        <v>12</v>
      </c>
      <c r="I2" s="97">
        <v>12</v>
      </c>
      <c r="J2" s="97">
        <v>12</v>
      </c>
      <c r="K2" s="97">
        <v>12</v>
      </c>
      <c r="L2" t="s">
        <v>2</v>
      </c>
    </row>
    <row r="3" spans="1:24" ht="19.899999999999999" customHeight="1" x14ac:dyDescent="0.25">
      <c r="A3" s="96" t="s">
        <v>5</v>
      </c>
      <c r="B3" s="97" t="s">
        <v>340</v>
      </c>
      <c r="C3" s="97" t="s">
        <v>340</v>
      </c>
      <c r="D3" s="97" t="s">
        <v>340</v>
      </c>
      <c r="E3" s="97" t="s">
        <v>340</v>
      </c>
      <c r="F3" s="97" t="s">
        <v>340</v>
      </c>
      <c r="G3" s="97" t="s">
        <v>340</v>
      </c>
      <c r="H3" s="97" t="s">
        <v>340</v>
      </c>
      <c r="I3" s="97" t="s">
        <v>340</v>
      </c>
      <c r="J3" s="97" t="s">
        <v>340</v>
      </c>
      <c r="K3" s="97" t="s">
        <v>340</v>
      </c>
      <c r="N3" s="31" t="s">
        <v>343</v>
      </c>
      <c r="O3" s="32">
        <v>2019</v>
      </c>
      <c r="P3" s="32">
        <v>2018</v>
      </c>
      <c r="Q3" s="32">
        <v>2017</v>
      </c>
      <c r="R3" s="32">
        <v>2016</v>
      </c>
      <c r="S3" s="32">
        <v>2015</v>
      </c>
      <c r="T3" s="32">
        <v>2014</v>
      </c>
      <c r="U3" s="32">
        <v>2013</v>
      </c>
      <c r="V3" s="32">
        <v>2012</v>
      </c>
      <c r="W3" s="32">
        <v>2011</v>
      </c>
      <c r="X3" s="32">
        <v>2010</v>
      </c>
    </row>
    <row r="4" spans="1:24" ht="19.899999999999999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N4" s="19" t="s">
        <v>5558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8" t="s">
        <v>7</v>
      </c>
      <c r="B5" s="99" t="s">
        <v>8</v>
      </c>
      <c r="C5" s="99" t="s">
        <v>8</v>
      </c>
      <c r="D5" s="99" t="s">
        <v>8</v>
      </c>
      <c r="E5" s="99" t="s">
        <v>8</v>
      </c>
      <c r="F5" s="99" t="s">
        <v>8</v>
      </c>
      <c r="G5" s="99" t="s">
        <v>8</v>
      </c>
      <c r="H5" s="99" t="s">
        <v>8</v>
      </c>
      <c r="I5" s="99" t="s">
        <v>8</v>
      </c>
      <c r="J5" s="99" t="s">
        <v>8</v>
      </c>
      <c r="K5" s="99" t="s">
        <v>8</v>
      </c>
      <c r="N5" s="4" t="s">
        <v>344</v>
      </c>
      <c r="O5" s="22">
        <v>5.94</v>
      </c>
      <c r="P5" s="21">
        <v>6.18</v>
      </c>
      <c r="Q5" s="22">
        <v>6.57</v>
      </c>
      <c r="R5" s="21">
        <v>6.5</v>
      </c>
      <c r="S5" s="22">
        <v>7.27</v>
      </c>
      <c r="T5" s="21">
        <v>6.25</v>
      </c>
      <c r="U5" s="22">
        <v>6.09</v>
      </c>
      <c r="V5" s="21">
        <v>6.48</v>
      </c>
      <c r="W5" s="22">
        <v>8.56</v>
      </c>
      <c r="X5" s="21">
        <v>8.98</v>
      </c>
    </row>
    <row r="6" spans="1:24" ht="19.899999999999999" customHeight="1" x14ac:dyDescent="0.25">
      <c r="A6" s="100" t="s">
        <v>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N6" s="4" t="s">
        <v>345</v>
      </c>
      <c r="O6" s="22">
        <v>1.34</v>
      </c>
      <c r="P6" s="21">
        <v>1.36</v>
      </c>
      <c r="Q6" s="22">
        <v>1.42</v>
      </c>
      <c r="R6" s="21">
        <v>1.59</v>
      </c>
      <c r="S6" s="22">
        <v>1.56</v>
      </c>
      <c r="T6" s="21">
        <v>1.58</v>
      </c>
      <c r="U6" s="22">
        <v>1.59</v>
      </c>
      <c r="V6" s="21">
        <v>1.6</v>
      </c>
      <c r="W6" s="22">
        <v>1.5</v>
      </c>
      <c r="X6" s="21">
        <v>1.51</v>
      </c>
    </row>
    <row r="7" spans="1:24" ht="19.899999999999999" customHeight="1" x14ac:dyDescent="0.25">
      <c r="A7" s="102" t="s">
        <v>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N7" s="4" t="s">
        <v>346</v>
      </c>
      <c r="O7" s="24">
        <v>9744.6200000000008</v>
      </c>
      <c r="P7" s="23">
        <v>9605.7199999999993</v>
      </c>
      <c r="Q7" s="24">
        <v>7799.51</v>
      </c>
      <c r="R7" s="23">
        <v>5523.06</v>
      </c>
      <c r="S7" s="24">
        <v>6104.69</v>
      </c>
      <c r="T7" s="23">
        <v>4994.75</v>
      </c>
      <c r="U7" s="24">
        <v>4502.7</v>
      </c>
      <c r="V7" s="23">
        <v>4165.07</v>
      </c>
      <c r="W7" s="24">
        <v>4136.09</v>
      </c>
      <c r="X7" s="23">
        <v>3742.88</v>
      </c>
    </row>
    <row r="8" spans="1:24" ht="19.899999999999999" customHeight="1" x14ac:dyDescent="0.25">
      <c r="A8" s="6" t="s">
        <v>11</v>
      </c>
      <c r="B8" s="104">
        <v>195.31800000000001</v>
      </c>
      <c r="C8" s="104">
        <v>197.29400000000001</v>
      </c>
      <c r="D8" s="104">
        <v>192.01900000000001</v>
      </c>
      <c r="E8" s="104">
        <v>174.74799999999999</v>
      </c>
      <c r="F8" s="104">
        <v>150.524</v>
      </c>
      <c r="G8" s="104">
        <v>154.73599999999999</v>
      </c>
      <c r="H8" s="104">
        <v>161.45500000000001</v>
      </c>
      <c r="I8" s="104">
        <v>153.304</v>
      </c>
      <c r="J8" s="104">
        <v>151.52099999999999</v>
      </c>
      <c r="K8" s="104">
        <v>129.715</v>
      </c>
      <c r="N8" s="4" t="s">
        <v>347</v>
      </c>
      <c r="O8" s="24">
        <v>1797.11</v>
      </c>
      <c r="P8" s="23">
        <v>4241.3500000000004</v>
      </c>
      <c r="Q8" s="24">
        <v>2484.34</v>
      </c>
      <c r="R8" s="23">
        <v>1214</v>
      </c>
      <c r="S8" s="24">
        <v>2884.23</v>
      </c>
      <c r="T8" s="23">
        <v>1349.02</v>
      </c>
      <c r="U8" s="22">
        <v>971.28</v>
      </c>
      <c r="V8" s="23">
        <v>1186.06</v>
      </c>
      <c r="W8" s="24">
        <v>1465.5</v>
      </c>
      <c r="X8" s="23">
        <v>1433.21</v>
      </c>
    </row>
    <row r="9" spans="1:24" ht="19.899999999999999" customHeight="1" x14ac:dyDescent="0.25">
      <c r="A9" s="8" t="s">
        <v>12</v>
      </c>
      <c r="B9" s="105">
        <v>136.13499999999999</v>
      </c>
      <c r="C9" s="105">
        <v>136.13499999999999</v>
      </c>
      <c r="D9" s="105">
        <v>136.13499999999999</v>
      </c>
      <c r="E9" s="105">
        <v>136.13499999999999</v>
      </c>
      <c r="F9" s="105">
        <v>136.13499999999999</v>
      </c>
      <c r="G9" s="105">
        <v>136.13499999999999</v>
      </c>
      <c r="H9" s="105">
        <v>136.13499999999999</v>
      </c>
      <c r="I9" s="105">
        <v>136.13499999999999</v>
      </c>
      <c r="J9" s="105">
        <v>140.40100000000001</v>
      </c>
      <c r="K9" s="105">
        <v>124.80200000000001</v>
      </c>
      <c r="N9" s="4" t="s">
        <v>348</v>
      </c>
      <c r="O9" s="22">
        <v>2.5</v>
      </c>
      <c r="P9" s="21">
        <v>2.59</v>
      </c>
      <c r="Q9" s="22">
        <v>2.94</v>
      </c>
      <c r="R9" s="21">
        <v>2.91</v>
      </c>
      <c r="S9" s="22">
        <v>2.95</v>
      </c>
      <c r="T9" s="21">
        <v>3.61</v>
      </c>
      <c r="U9" s="22">
        <v>5.15</v>
      </c>
      <c r="V9" s="21">
        <v>2.08</v>
      </c>
      <c r="W9" s="22">
        <v>1.81</v>
      </c>
      <c r="X9" s="21">
        <v>1.89</v>
      </c>
    </row>
    <row r="10" spans="1:24" ht="19.899999999999999" customHeight="1" x14ac:dyDescent="0.25">
      <c r="A10" s="6" t="s">
        <v>13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N10" s="4" t="s">
        <v>349</v>
      </c>
      <c r="O10" s="22">
        <v>63.94</v>
      </c>
      <c r="P10" s="21">
        <v>158.6</v>
      </c>
      <c r="Q10" s="22">
        <v>48.31</v>
      </c>
      <c r="R10" s="21">
        <v>19.079999999999998</v>
      </c>
      <c r="S10" s="22">
        <v>48.52</v>
      </c>
      <c r="T10" s="21">
        <v>20.100000000000001</v>
      </c>
      <c r="U10" s="22">
        <v>13.28</v>
      </c>
      <c r="V10" s="21">
        <v>18.52</v>
      </c>
      <c r="W10" s="22">
        <v>20.03</v>
      </c>
      <c r="X10" s="21">
        <v>16.39</v>
      </c>
    </row>
    <row r="11" spans="1:24" ht="19.899999999999999" customHeight="1" x14ac:dyDescent="0.25">
      <c r="A11" s="8" t="s">
        <v>14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N11" s="4" t="s">
        <v>350</v>
      </c>
      <c r="O11" s="22">
        <v>2.06</v>
      </c>
      <c r="P11" s="21">
        <v>2.11</v>
      </c>
      <c r="Q11" s="22">
        <v>1.83</v>
      </c>
      <c r="R11" s="21">
        <v>1.39</v>
      </c>
      <c r="S11" s="22">
        <v>1.41</v>
      </c>
      <c r="T11" s="21">
        <v>1.26</v>
      </c>
      <c r="U11" s="22">
        <v>1.23</v>
      </c>
      <c r="V11" s="21">
        <v>1.17</v>
      </c>
      <c r="W11" s="22">
        <v>1.23</v>
      </c>
      <c r="X11" s="21">
        <v>1.1599999999999999</v>
      </c>
    </row>
    <row r="12" spans="1:24" ht="19.899999999999999" customHeight="1" x14ac:dyDescent="0.25">
      <c r="A12" s="6" t="s">
        <v>15</v>
      </c>
      <c r="B12" s="106">
        <v>59.183</v>
      </c>
      <c r="C12" s="106">
        <v>61.158999999999999</v>
      </c>
      <c r="D12" s="106">
        <v>55.884</v>
      </c>
      <c r="E12" s="106">
        <v>38.613</v>
      </c>
      <c r="F12" s="106">
        <v>14.388999999999999</v>
      </c>
      <c r="G12" s="106">
        <v>18.600999999999999</v>
      </c>
      <c r="H12" s="106">
        <v>25.32</v>
      </c>
      <c r="I12" s="106">
        <v>17.169</v>
      </c>
      <c r="J12" s="106">
        <v>11.12</v>
      </c>
      <c r="K12" s="106">
        <v>4.9130000000000003</v>
      </c>
      <c r="N12" s="4" t="s">
        <v>351</v>
      </c>
      <c r="O12" s="22">
        <v>0.28999999999999998</v>
      </c>
      <c r="P12" s="21">
        <v>0.3</v>
      </c>
      <c r="Q12" s="22">
        <v>0.33</v>
      </c>
      <c r="R12" s="21">
        <v>0.41</v>
      </c>
      <c r="S12" s="22">
        <v>0.4</v>
      </c>
      <c r="T12" s="21">
        <v>0.44</v>
      </c>
      <c r="U12" s="22">
        <v>0.45</v>
      </c>
      <c r="V12" s="21">
        <v>0.42</v>
      </c>
      <c r="W12" s="22">
        <v>0.41</v>
      </c>
      <c r="X12" s="21">
        <v>0.41</v>
      </c>
    </row>
    <row r="13" spans="1:24" ht="19.899999999999999" customHeight="1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N13" s="4" t="s">
        <v>352</v>
      </c>
      <c r="O13" s="22">
        <v>0.46</v>
      </c>
      <c r="P13" s="21">
        <v>0.48</v>
      </c>
      <c r="Q13" s="22">
        <v>0.56999999999999995</v>
      </c>
      <c r="R13" s="21">
        <v>0.83</v>
      </c>
      <c r="S13" s="22">
        <v>0.79</v>
      </c>
      <c r="T13" s="21">
        <v>0.96</v>
      </c>
      <c r="U13" s="22">
        <v>1</v>
      </c>
      <c r="V13" s="21">
        <v>0.91</v>
      </c>
      <c r="W13" s="22">
        <v>0.85</v>
      </c>
      <c r="X13" s="21">
        <v>0.86</v>
      </c>
    </row>
    <row r="14" spans="1:24" ht="19.899999999999999" customHeight="1" x14ac:dyDescent="0.25">
      <c r="A14" s="6" t="s">
        <v>16</v>
      </c>
      <c r="B14" s="104">
        <v>0</v>
      </c>
      <c r="C14" s="104">
        <v>0</v>
      </c>
      <c r="D14" s="104">
        <v>0</v>
      </c>
      <c r="E14" s="104">
        <v>2.7440000000000002</v>
      </c>
      <c r="F14" s="104">
        <v>28.212</v>
      </c>
      <c r="G14" s="104">
        <v>25.632999999999999</v>
      </c>
      <c r="H14" s="104">
        <v>58.148000000000003</v>
      </c>
      <c r="I14" s="104">
        <v>7.766</v>
      </c>
      <c r="J14" s="104">
        <v>13.028</v>
      </c>
      <c r="K14" s="104">
        <v>8.8379999999999992</v>
      </c>
      <c r="N14" s="4" t="s">
        <v>353</v>
      </c>
      <c r="O14" s="22">
        <v>6.79</v>
      </c>
      <c r="P14" s="21">
        <v>3.28</v>
      </c>
      <c r="Q14" s="22">
        <v>5.76</v>
      </c>
      <c r="R14" s="21">
        <v>6.93</v>
      </c>
      <c r="S14" s="22">
        <v>4.8600000000000003</v>
      </c>
      <c r="T14" s="21">
        <v>6.5</v>
      </c>
      <c r="U14" s="22">
        <v>7.21</v>
      </c>
      <c r="V14" s="21">
        <v>5.08</v>
      </c>
      <c r="W14" s="22">
        <v>2.33</v>
      </c>
      <c r="X14" s="21">
        <v>2.21</v>
      </c>
    </row>
    <row r="15" spans="1:24" ht="19.899999999999999" customHeight="1" x14ac:dyDescent="0.25">
      <c r="A15" s="8" t="s">
        <v>17</v>
      </c>
      <c r="B15" s="105">
        <v>0</v>
      </c>
      <c r="C15" s="105">
        <v>0</v>
      </c>
      <c r="D15" s="105">
        <v>0</v>
      </c>
      <c r="E15" s="105">
        <v>2.7440000000000002</v>
      </c>
      <c r="F15" s="105">
        <v>28.212</v>
      </c>
      <c r="G15" s="105">
        <v>25.632999999999999</v>
      </c>
      <c r="H15" s="105">
        <v>54.886000000000003</v>
      </c>
      <c r="I15" s="105">
        <v>2.504</v>
      </c>
      <c r="J15" s="105">
        <v>2.0129999999999999</v>
      </c>
      <c r="K15" s="105">
        <v>2.0129999999999999</v>
      </c>
      <c r="N15" s="4" t="s">
        <v>354</v>
      </c>
      <c r="O15" s="22">
        <v>720</v>
      </c>
      <c r="P15" s="23">
        <v>1640</v>
      </c>
      <c r="Q15" s="22">
        <v>844</v>
      </c>
      <c r="R15" s="21">
        <v>416.5</v>
      </c>
      <c r="S15" s="22">
        <v>977.5</v>
      </c>
      <c r="T15" s="21">
        <v>374</v>
      </c>
      <c r="U15" s="22">
        <v>188.7</v>
      </c>
      <c r="V15" s="21">
        <v>571.20000000000005</v>
      </c>
      <c r="W15" s="22">
        <v>810</v>
      </c>
      <c r="X15" s="21">
        <v>760</v>
      </c>
    </row>
    <row r="16" spans="1:24" ht="19.899999999999999" customHeight="1" x14ac:dyDescent="0.25">
      <c r="A16" s="6" t="s">
        <v>18</v>
      </c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3.262</v>
      </c>
      <c r="I16" s="106">
        <v>5.2619999999999996</v>
      </c>
      <c r="J16" s="106">
        <v>11.015000000000001</v>
      </c>
      <c r="K16" s="106">
        <v>6.8250000000000002</v>
      </c>
      <c r="N16" s="4" t="s">
        <v>355</v>
      </c>
      <c r="O16" s="22">
        <v>2.33</v>
      </c>
      <c r="P16" s="21">
        <v>2.2599999999999998</v>
      </c>
      <c r="Q16" s="22">
        <v>2.25</v>
      </c>
      <c r="R16" s="21">
        <v>2.3199999999999998</v>
      </c>
      <c r="S16" s="22">
        <v>2.06</v>
      </c>
      <c r="T16" s="21">
        <v>2.31</v>
      </c>
      <c r="U16" s="22">
        <v>2.35</v>
      </c>
      <c r="V16" s="21">
        <v>1.38</v>
      </c>
      <c r="W16" s="22">
        <v>1.42</v>
      </c>
      <c r="X16" s="21">
        <v>1.26</v>
      </c>
    </row>
    <row r="17" spans="1:24" ht="19.899999999999999" customHeight="1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N17" s="4" t="s">
        <v>356</v>
      </c>
      <c r="O17" s="22">
        <v>9.8800000000000008</v>
      </c>
      <c r="P17" s="21">
        <v>7.43</v>
      </c>
      <c r="Q17" s="22">
        <v>1.72</v>
      </c>
      <c r="R17" s="21">
        <v>7.02</v>
      </c>
      <c r="S17" s="22">
        <v>4.62</v>
      </c>
      <c r="T17" s="21">
        <v>2.78</v>
      </c>
      <c r="U17" s="22">
        <v>3.6</v>
      </c>
      <c r="V17" s="21">
        <v>8.06</v>
      </c>
      <c r="W17" s="22">
        <v>6.53</v>
      </c>
      <c r="X17" s="21">
        <v>6.67</v>
      </c>
    </row>
    <row r="18" spans="1:24" ht="19.899999999999999" customHeight="1" x14ac:dyDescent="0.25">
      <c r="A18" s="6" t="s">
        <v>19</v>
      </c>
      <c r="B18" s="174" t="s">
        <v>881</v>
      </c>
      <c r="C18" s="104" t="s">
        <v>882</v>
      </c>
      <c r="D18" s="104" t="s">
        <v>883</v>
      </c>
      <c r="E18" s="104" t="s">
        <v>884</v>
      </c>
      <c r="F18" s="104" t="s">
        <v>885</v>
      </c>
      <c r="G18" s="104" t="s">
        <v>886</v>
      </c>
      <c r="H18" s="104" t="s">
        <v>887</v>
      </c>
      <c r="I18" s="104" t="s">
        <v>888</v>
      </c>
      <c r="J18" s="104" t="s">
        <v>889</v>
      </c>
      <c r="K18" s="104" t="s">
        <v>890</v>
      </c>
      <c r="N18" s="4" t="s">
        <v>357</v>
      </c>
      <c r="O18" s="24">
        <v>1674</v>
      </c>
      <c r="P18" s="23">
        <v>3712</v>
      </c>
      <c r="Q18" s="24">
        <v>1899</v>
      </c>
      <c r="R18" s="21">
        <v>965</v>
      </c>
      <c r="S18" s="24">
        <v>2016</v>
      </c>
      <c r="T18" s="21">
        <v>864</v>
      </c>
      <c r="U18" s="22">
        <v>443</v>
      </c>
      <c r="V18" s="21">
        <v>787</v>
      </c>
      <c r="W18" s="24">
        <v>1148</v>
      </c>
      <c r="X18" s="21">
        <v>960</v>
      </c>
    </row>
    <row r="19" spans="1:24" ht="19.899999999999999" customHeight="1" x14ac:dyDescent="0.25">
      <c r="A19" s="8" t="s">
        <v>20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N19" s="4" t="s">
        <v>358</v>
      </c>
      <c r="O19" s="22">
        <v>10.85</v>
      </c>
      <c r="P19" s="21">
        <v>14.72</v>
      </c>
      <c r="Q19" s="22">
        <v>11.68</v>
      </c>
      <c r="R19" s="21">
        <v>7.76</v>
      </c>
      <c r="S19" s="22">
        <v>11.43</v>
      </c>
      <c r="T19" s="21">
        <v>5.79</v>
      </c>
      <c r="U19" s="22">
        <v>4.74</v>
      </c>
      <c r="V19" s="21">
        <v>7.54</v>
      </c>
      <c r="W19" s="22">
        <v>9.68</v>
      </c>
      <c r="X19" s="21">
        <v>8.7799999999999994</v>
      </c>
    </row>
    <row r="20" spans="1:24" ht="19.899999999999999" customHeight="1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N20" s="4" t="s">
        <v>359</v>
      </c>
      <c r="O20" s="24">
        <v>1471.8</v>
      </c>
      <c r="P20" s="23">
        <v>3547.41</v>
      </c>
      <c r="Q20" s="24">
        <v>1844.54</v>
      </c>
      <c r="R20" s="21">
        <v>834.49</v>
      </c>
      <c r="S20" s="24">
        <v>1978.84</v>
      </c>
      <c r="T20" s="21">
        <v>826</v>
      </c>
      <c r="U20" s="22">
        <v>597.45000000000005</v>
      </c>
      <c r="V20" s="21">
        <v>826</v>
      </c>
      <c r="W20" s="24">
        <v>1095.92</v>
      </c>
      <c r="X20" s="21">
        <v>897.86</v>
      </c>
    </row>
    <row r="21" spans="1:24" ht="19.899999999999999" customHeight="1" x14ac:dyDescent="0.25">
      <c r="A21" s="8" t="s">
        <v>21</v>
      </c>
      <c r="B21" s="107">
        <v>0</v>
      </c>
      <c r="C21" s="107">
        <v>0</v>
      </c>
      <c r="D21" s="107">
        <v>0</v>
      </c>
      <c r="E21" s="107">
        <v>24.826000000000001</v>
      </c>
      <c r="F21" s="107">
        <v>0</v>
      </c>
      <c r="G21" s="107">
        <v>1.895</v>
      </c>
      <c r="H21" s="107">
        <v>0</v>
      </c>
      <c r="I21" s="107">
        <v>51.889000000000003</v>
      </c>
      <c r="J21" s="107">
        <v>274</v>
      </c>
      <c r="K21" s="107">
        <v>27.096</v>
      </c>
      <c r="N21" s="4" t="s">
        <v>360</v>
      </c>
      <c r="O21" s="22">
        <v>12</v>
      </c>
      <c r="P21" s="21">
        <v>28.7</v>
      </c>
      <c r="Q21" s="22">
        <v>18.7</v>
      </c>
      <c r="R21" s="21">
        <v>10.7</v>
      </c>
      <c r="S21" s="22">
        <v>22.79</v>
      </c>
      <c r="T21" s="21">
        <v>10.77</v>
      </c>
      <c r="U21" s="22">
        <v>8.52</v>
      </c>
      <c r="V21" s="21">
        <v>13.99</v>
      </c>
      <c r="W21" s="22">
        <v>19.7</v>
      </c>
      <c r="X21" s="21">
        <v>17.75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N22" s="4" t="s">
        <v>361</v>
      </c>
      <c r="O22" s="22">
        <v>12.73</v>
      </c>
      <c r="P22" s="21">
        <v>31.83</v>
      </c>
      <c r="Q22" s="22">
        <v>20.94</v>
      </c>
      <c r="R22" s="21">
        <v>14.11</v>
      </c>
      <c r="S22" s="22">
        <v>30.81</v>
      </c>
      <c r="T22" s="21">
        <v>14.93</v>
      </c>
      <c r="U22" s="22">
        <v>12.1</v>
      </c>
      <c r="V22" s="21">
        <v>18.14</v>
      </c>
      <c r="W22" s="22">
        <v>24.6</v>
      </c>
      <c r="X22" s="21">
        <v>21.44</v>
      </c>
    </row>
    <row r="23" spans="1:24" ht="19.899999999999999" customHeight="1" x14ac:dyDescent="0.25">
      <c r="A23" s="8" t="s">
        <v>22</v>
      </c>
      <c r="B23" s="107" t="s">
        <v>891</v>
      </c>
      <c r="C23" s="107" t="s">
        <v>892</v>
      </c>
      <c r="D23" s="107" t="s">
        <v>893</v>
      </c>
      <c r="E23" s="107" t="s">
        <v>894</v>
      </c>
      <c r="F23" s="107" t="s">
        <v>895</v>
      </c>
      <c r="G23" s="107" t="s">
        <v>896</v>
      </c>
      <c r="H23" s="107" t="s">
        <v>897</v>
      </c>
      <c r="I23" s="107" t="s">
        <v>898</v>
      </c>
      <c r="J23" s="107" t="s">
        <v>899</v>
      </c>
      <c r="K23" s="107" t="s">
        <v>900</v>
      </c>
      <c r="N23" s="4" t="s">
        <v>362</v>
      </c>
      <c r="O23" s="22">
        <v>80.84</v>
      </c>
      <c r="P23" s="21">
        <v>187.12</v>
      </c>
      <c r="Q23" s="22">
        <v>54.12</v>
      </c>
      <c r="R23" s="21">
        <v>20.170000000000002</v>
      </c>
      <c r="S23" s="22">
        <v>47.87</v>
      </c>
      <c r="T23" s="21">
        <v>19.010000000000002</v>
      </c>
      <c r="U23" s="22">
        <v>12.61</v>
      </c>
      <c r="V23" s="21">
        <v>21.05</v>
      </c>
      <c r="W23" s="22">
        <v>24.17</v>
      </c>
      <c r="X23" s="21">
        <v>17.38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N24" s="4" t="s">
        <v>363</v>
      </c>
      <c r="O24" s="22">
        <v>1.17</v>
      </c>
      <c r="P24" s="21">
        <v>1.18</v>
      </c>
      <c r="Q24" s="22">
        <v>1.2</v>
      </c>
      <c r="R24" s="21">
        <v>1.38</v>
      </c>
      <c r="S24" s="22">
        <v>1.4</v>
      </c>
      <c r="T24" s="21">
        <v>1.5</v>
      </c>
      <c r="U24" s="22">
        <v>1.54</v>
      </c>
      <c r="V24" s="21">
        <v>1.38</v>
      </c>
      <c r="W24" s="22">
        <v>1.31</v>
      </c>
      <c r="X24" s="21">
        <v>1.3</v>
      </c>
    </row>
    <row r="25" spans="1:24" ht="19.899999999999999" customHeight="1" x14ac:dyDescent="0.25">
      <c r="A25" s="8" t="s">
        <v>23</v>
      </c>
      <c r="B25" s="107" t="s">
        <v>901</v>
      </c>
      <c r="C25" s="107" t="s">
        <v>902</v>
      </c>
      <c r="D25" s="107" t="s">
        <v>903</v>
      </c>
      <c r="E25" s="107" t="s">
        <v>904</v>
      </c>
      <c r="F25" s="107" t="s">
        <v>905</v>
      </c>
      <c r="G25" s="107" t="s">
        <v>906</v>
      </c>
      <c r="H25" s="107" t="s">
        <v>907</v>
      </c>
      <c r="I25" s="107" t="s">
        <v>908</v>
      </c>
      <c r="J25" s="107" t="s">
        <v>909</v>
      </c>
      <c r="K25" s="107" t="s">
        <v>910</v>
      </c>
      <c r="N25" s="4" t="s">
        <v>364</v>
      </c>
      <c r="O25" s="22" t="e">
        <v>#N/A</v>
      </c>
      <c r="P25" s="21" t="e">
        <v>#N/A</v>
      </c>
      <c r="Q25" s="22" t="e">
        <v>#N/A</v>
      </c>
      <c r="R25" s="21" t="e">
        <v>#N/A</v>
      </c>
      <c r="S25" s="22">
        <v>1.85</v>
      </c>
      <c r="T25" s="21">
        <v>8.41</v>
      </c>
      <c r="U25" s="22">
        <v>8.4600000000000009</v>
      </c>
      <c r="V25" s="21">
        <v>1.03</v>
      </c>
      <c r="W25" s="22">
        <v>7.48</v>
      </c>
      <c r="X25" s="21">
        <v>6.56</v>
      </c>
    </row>
    <row r="26" spans="1:24" ht="19.899999999999999" customHeight="1" x14ac:dyDescent="0.25">
      <c r="A26" s="6" t="s">
        <v>24</v>
      </c>
      <c r="B26" s="106">
        <v>691.05799999999999</v>
      </c>
      <c r="C26" s="106">
        <v>836.69</v>
      </c>
      <c r="D26" s="106">
        <v>551.27800000000002</v>
      </c>
      <c r="E26" s="106">
        <v>716.851</v>
      </c>
      <c r="F26" s="106">
        <v>702.34</v>
      </c>
      <c r="G26" s="106">
        <v>452.59399999999999</v>
      </c>
      <c r="H26" s="106">
        <v>440.68400000000003</v>
      </c>
      <c r="I26" s="106">
        <v>379.43299999999999</v>
      </c>
      <c r="J26" s="106">
        <v>321.03100000000001</v>
      </c>
      <c r="K26" s="106">
        <v>262.27800000000002</v>
      </c>
      <c r="N26" s="4" t="s">
        <v>365</v>
      </c>
      <c r="O26" s="24">
        <v>9774</v>
      </c>
      <c r="P26" s="23">
        <v>9632.77</v>
      </c>
      <c r="Q26" s="24">
        <v>7826.66</v>
      </c>
      <c r="R26" s="23">
        <v>5546.41</v>
      </c>
      <c r="S26" s="24">
        <v>6132.39</v>
      </c>
      <c r="T26" s="23">
        <v>5034.01</v>
      </c>
      <c r="U26" s="24">
        <v>4539.3599999999997</v>
      </c>
      <c r="V26" s="23">
        <v>4193.3</v>
      </c>
      <c r="W26" s="24">
        <v>4166.1400000000003</v>
      </c>
      <c r="X26" s="23">
        <v>3800.98</v>
      </c>
    </row>
    <row r="27" spans="1:24" ht="19.899999999999999" customHeight="1" x14ac:dyDescent="0.25">
      <c r="A27" s="8" t="s">
        <v>25</v>
      </c>
      <c r="B27" s="105" t="s">
        <v>911</v>
      </c>
      <c r="C27" s="105" t="s">
        <v>912</v>
      </c>
      <c r="D27" s="105" t="s">
        <v>913</v>
      </c>
      <c r="E27" s="105" t="s">
        <v>914</v>
      </c>
      <c r="F27" s="105" t="s">
        <v>915</v>
      </c>
      <c r="G27" s="105" t="s">
        <v>916</v>
      </c>
      <c r="H27" s="105" t="s">
        <v>917</v>
      </c>
      <c r="I27" s="105" t="s">
        <v>918</v>
      </c>
      <c r="J27" s="105" t="s">
        <v>919</v>
      </c>
      <c r="K27" s="105">
        <v>932.32399999999996</v>
      </c>
      <c r="N27" s="4" t="s">
        <v>366</v>
      </c>
      <c r="O27" s="22">
        <v>4.7699999999999996</v>
      </c>
      <c r="P27" s="21">
        <v>11.03</v>
      </c>
      <c r="Q27" s="22">
        <v>6.11</v>
      </c>
      <c r="R27" s="21">
        <v>3.12</v>
      </c>
      <c r="S27" s="22">
        <v>6.91</v>
      </c>
      <c r="T27" s="21">
        <v>3.51</v>
      </c>
      <c r="U27" s="22">
        <v>2.86</v>
      </c>
      <c r="V27" s="21">
        <v>4.04</v>
      </c>
      <c r="W27" s="22">
        <v>4.99</v>
      </c>
      <c r="X27" s="21">
        <v>4.2699999999999996</v>
      </c>
    </row>
    <row r="28" spans="1:24" ht="19.899999999999999" customHeight="1" x14ac:dyDescent="0.25">
      <c r="A28" s="6" t="s">
        <v>26</v>
      </c>
      <c r="B28" s="106">
        <v>598.98900000000003</v>
      </c>
      <c r="C28" s="106">
        <v>821.84299999999996</v>
      </c>
      <c r="D28" s="106">
        <v>667.26700000000005</v>
      </c>
      <c r="E28" s="106">
        <v>136.40100000000001</v>
      </c>
      <c r="F28" s="106">
        <v>319.149</v>
      </c>
      <c r="G28" s="106">
        <v>130.53100000000001</v>
      </c>
      <c r="H28" s="106">
        <v>93.460999999999999</v>
      </c>
      <c r="I28" s="106">
        <v>25.266999999999999</v>
      </c>
      <c r="J28" s="106">
        <v>181.86500000000001</v>
      </c>
      <c r="K28" s="106">
        <v>140.24</v>
      </c>
      <c r="N28" s="4" t="s">
        <v>367</v>
      </c>
      <c r="O28" s="24">
        <v>76726.58</v>
      </c>
      <c r="P28" s="23">
        <v>168202.46</v>
      </c>
      <c r="Q28" s="24">
        <v>83861.66</v>
      </c>
      <c r="R28" s="23">
        <v>43708.69</v>
      </c>
      <c r="S28" s="24">
        <v>84503.11</v>
      </c>
      <c r="T28" s="23">
        <v>41934.410000000003</v>
      </c>
      <c r="U28" s="24">
        <v>30182.75</v>
      </c>
      <c r="V28" s="23">
        <v>44933.88</v>
      </c>
      <c r="W28" s="24">
        <v>54179.83</v>
      </c>
      <c r="X28" s="23">
        <v>50634.44</v>
      </c>
    </row>
    <row r="29" spans="1:24" ht="19.899999999999999" customHeight="1" x14ac:dyDescent="0.25">
      <c r="A29" s="8" t="s">
        <v>27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N29" s="4" t="s">
        <v>368</v>
      </c>
      <c r="O29" s="22">
        <v>6.54</v>
      </c>
      <c r="P29" s="21">
        <v>14.96</v>
      </c>
      <c r="Q29" s="22">
        <v>8.73</v>
      </c>
      <c r="R29" s="21">
        <v>4.59</v>
      </c>
      <c r="S29" s="22">
        <v>9.77</v>
      </c>
      <c r="T29" s="21">
        <v>5.13</v>
      </c>
      <c r="U29" s="22">
        <v>4.12</v>
      </c>
      <c r="V29" s="21">
        <v>6.29</v>
      </c>
      <c r="W29" s="22">
        <v>7.82</v>
      </c>
      <c r="X29" s="21">
        <v>6.91</v>
      </c>
    </row>
    <row r="30" spans="1:24" ht="19.899999999999999" customHeight="1" x14ac:dyDescent="0.25">
      <c r="A30" s="6" t="s">
        <v>28</v>
      </c>
      <c r="B30" s="106">
        <v>19.716999999999999</v>
      </c>
      <c r="C30" s="106">
        <v>7.3029999999999999</v>
      </c>
      <c r="D30" s="106">
        <v>30.579000000000001</v>
      </c>
      <c r="E30" s="106">
        <v>32.753999999999998</v>
      </c>
      <c r="F30" s="106">
        <v>9.0519999999999996</v>
      </c>
      <c r="G30" s="106">
        <v>12.888999999999999</v>
      </c>
      <c r="H30" s="106">
        <v>4.6139999999999999</v>
      </c>
      <c r="I30" s="106">
        <v>9.8190000000000008</v>
      </c>
      <c r="J30" s="106">
        <v>429</v>
      </c>
      <c r="K30" s="106">
        <v>2.3340000000000001</v>
      </c>
      <c r="N30" s="4" t="s">
        <v>369</v>
      </c>
      <c r="O30" s="22">
        <v>10.48</v>
      </c>
      <c r="P30" s="21">
        <v>7.11</v>
      </c>
      <c r="Q30" s="22">
        <v>8.81</v>
      </c>
      <c r="R30" s="21">
        <v>14.9</v>
      </c>
      <c r="S30" s="22">
        <v>8.92</v>
      </c>
      <c r="T30" s="21">
        <v>18.07</v>
      </c>
      <c r="U30" s="22">
        <v>15.63</v>
      </c>
      <c r="V30" s="21">
        <v>12.63</v>
      </c>
      <c r="W30" s="22">
        <v>10.82</v>
      </c>
      <c r="X30" s="21">
        <v>12.18</v>
      </c>
    </row>
    <row r="31" spans="1:24" ht="19.899999999999999" customHeight="1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N31" s="4" t="s">
        <v>370</v>
      </c>
      <c r="O31" s="22">
        <v>1.58</v>
      </c>
      <c r="P31" s="21">
        <v>2.63</v>
      </c>
      <c r="Q31" s="22">
        <v>2.08</v>
      </c>
      <c r="R31" s="21">
        <v>2.25</v>
      </c>
      <c r="S31" s="22">
        <v>2.89</v>
      </c>
      <c r="T31" s="21">
        <v>2.99</v>
      </c>
      <c r="U31" s="22">
        <v>2.0699999999999998</v>
      </c>
      <c r="V31" s="21">
        <v>2.5099999999999998</v>
      </c>
      <c r="W31" s="22">
        <v>2.87</v>
      </c>
      <c r="X31" s="21">
        <v>2.92</v>
      </c>
    </row>
    <row r="32" spans="1:24" ht="19.899999999999999" customHeight="1" x14ac:dyDescent="0.25">
      <c r="A32" s="6" t="s">
        <v>29</v>
      </c>
      <c r="B32" s="104" t="s">
        <v>920</v>
      </c>
      <c r="C32" s="104" t="s">
        <v>921</v>
      </c>
      <c r="D32" s="104" t="s">
        <v>922</v>
      </c>
      <c r="E32" s="104" t="s">
        <v>923</v>
      </c>
      <c r="F32" s="104" t="s">
        <v>924</v>
      </c>
      <c r="G32" s="104" t="s">
        <v>925</v>
      </c>
      <c r="H32" s="104" t="s">
        <v>926</v>
      </c>
      <c r="I32" s="104" t="s">
        <v>927</v>
      </c>
      <c r="J32" s="104" t="s">
        <v>928</v>
      </c>
      <c r="K32" s="104" t="s">
        <v>929</v>
      </c>
      <c r="N32" s="4" t="s">
        <v>371</v>
      </c>
      <c r="O32" s="22">
        <v>8.58</v>
      </c>
      <c r="P32" s="21">
        <v>5.95</v>
      </c>
      <c r="Q32" s="22">
        <v>6.54</v>
      </c>
      <c r="R32" s="21">
        <v>10.24</v>
      </c>
      <c r="S32" s="22">
        <v>6.12</v>
      </c>
      <c r="T32" s="21">
        <v>11.07</v>
      </c>
      <c r="U32" s="22">
        <v>9.6199999999999992</v>
      </c>
      <c r="V32" s="21">
        <v>8.8000000000000007</v>
      </c>
      <c r="W32" s="22">
        <v>8.09</v>
      </c>
      <c r="X32" s="21">
        <v>7.63</v>
      </c>
    </row>
    <row r="33" spans="1:24" ht="19.899999999999999" customHeight="1" x14ac:dyDescent="0.25">
      <c r="A33" s="8" t="s">
        <v>30</v>
      </c>
      <c r="B33" s="107" t="s">
        <v>930</v>
      </c>
      <c r="C33" s="107" t="s">
        <v>931</v>
      </c>
      <c r="D33" s="107" t="s">
        <v>932</v>
      </c>
      <c r="E33" s="107" t="s">
        <v>933</v>
      </c>
      <c r="F33" s="107" t="s">
        <v>934</v>
      </c>
      <c r="G33" s="107" t="s">
        <v>935</v>
      </c>
      <c r="H33" s="107" t="s">
        <v>936</v>
      </c>
      <c r="I33" s="107" t="s">
        <v>937</v>
      </c>
      <c r="J33" s="107" t="s">
        <v>938</v>
      </c>
      <c r="K33" s="107" t="s">
        <v>939</v>
      </c>
      <c r="N33" s="4" t="s">
        <v>372</v>
      </c>
      <c r="O33" s="22">
        <v>9.2100000000000009</v>
      </c>
      <c r="P33" s="21">
        <v>6.8</v>
      </c>
      <c r="Q33" s="22">
        <v>8.56</v>
      </c>
      <c r="R33" s="21">
        <v>12.88</v>
      </c>
      <c r="S33" s="22">
        <v>8.75</v>
      </c>
      <c r="T33" s="21">
        <v>17.28</v>
      </c>
      <c r="U33" s="22">
        <v>21.08</v>
      </c>
      <c r="V33" s="21">
        <v>13.26</v>
      </c>
      <c r="W33" s="22">
        <v>10.33</v>
      </c>
      <c r="X33" s="21">
        <v>11.39</v>
      </c>
    </row>
    <row r="34" spans="1:24" ht="19.899999999999999" customHeight="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N34" s="4" t="s">
        <v>373</v>
      </c>
      <c r="O34" s="22">
        <v>1.39</v>
      </c>
      <c r="P34" s="21">
        <v>2.34</v>
      </c>
      <c r="Q34" s="22">
        <v>1.83</v>
      </c>
      <c r="R34" s="21">
        <v>1.87</v>
      </c>
      <c r="S34" s="22">
        <v>2.4300000000000002</v>
      </c>
      <c r="T34" s="21">
        <v>2.44</v>
      </c>
      <c r="U34" s="22">
        <v>1.71</v>
      </c>
      <c r="V34" s="21">
        <v>2.02</v>
      </c>
      <c r="W34" s="22">
        <v>2.37</v>
      </c>
      <c r="X34" s="21">
        <v>2.35</v>
      </c>
    </row>
    <row r="35" spans="1:24" ht="19.899999999999999" customHeight="1" x14ac:dyDescent="0.25">
      <c r="A35" s="102" t="s">
        <v>31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N35" s="4" t="s">
        <v>374</v>
      </c>
      <c r="O35" s="24">
        <v>15425</v>
      </c>
      <c r="P35" s="23">
        <v>25223</v>
      </c>
      <c r="Q35" s="24">
        <v>16255</v>
      </c>
      <c r="R35" s="23">
        <v>12433</v>
      </c>
      <c r="S35" s="24">
        <v>17643</v>
      </c>
      <c r="T35" s="23">
        <v>14928</v>
      </c>
      <c r="U35" s="24">
        <v>9340</v>
      </c>
      <c r="V35" s="23">
        <v>10434</v>
      </c>
      <c r="W35" s="24">
        <v>11861</v>
      </c>
      <c r="X35" s="23">
        <v>10939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N36" s="4" t="s">
        <v>375</v>
      </c>
      <c r="O36" s="22">
        <v>1.66</v>
      </c>
      <c r="P36" s="21">
        <v>1.64</v>
      </c>
      <c r="Q36" s="22">
        <v>1.5</v>
      </c>
      <c r="R36" s="21">
        <v>1.02</v>
      </c>
      <c r="S36" s="22">
        <v>1.03</v>
      </c>
      <c r="T36" s="21">
        <v>0.99</v>
      </c>
      <c r="U36" s="22">
        <v>0.95</v>
      </c>
      <c r="V36" s="21">
        <v>0.9</v>
      </c>
      <c r="W36" s="22">
        <v>0.97</v>
      </c>
      <c r="X36" s="21">
        <v>0.94</v>
      </c>
    </row>
    <row r="37" spans="1:24" ht="19.899999999999999" customHeight="1" x14ac:dyDescent="0.25">
      <c r="A37" s="8" t="s">
        <v>32</v>
      </c>
      <c r="B37" s="107" t="s">
        <v>940</v>
      </c>
      <c r="C37" s="107" t="s">
        <v>941</v>
      </c>
      <c r="D37" s="107" t="s">
        <v>942</v>
      </c>
      <c r="E37" s="107" t="s">
        <v>943</v>
      </c>
      <c r="F37" s="107" t="s">
        <v>944</v>
      </c>
      <c r="G37" s="107" t="s">
        <v>945</v>
      </c>
      <c r="H37" s="107" t="s">
        <v>946</v>
      </c>
      <c r="I37" s="107" t="s">
        <v>947</v>
      </c>
      <c r="J37" s="107" t="s">
        <v>948</v>
      </c>
      <c r="K37" s="107" t="s">
        <v>949</v>
      </c>
      <c r="N37" s="4" t="s">
        <v>376</v>
      </c>
      <c r="O37" s="22" t="e">
        <v>#N/A</v>
      </c>
      <c r="P37" s="21" t="e">
        <v>#N/A</v>
      </c>
      <c r="Q37" s="22" t="e">
        <v>#N/A</v>
      </c>
      <c r="R37" s="21">
        <v>190.2</v>
      </c>
      <c r="S37" s="22">
        <v>45.41</v>
      </c>
      <c r="T37" s="21">
        <v>2.54</v>
      </c>
      <c r="U37" s="22">
        <v>1.64</v>
      </c>
      <c r="V37" s="21">
        <v>82.63</v>
      </c>
      <c r="W37" s="22">
        <v>97.59</v>
      </c>
      <c r="X37" s="21">
        <v>138.05000000000001</v>
      </c>
    </row>
    <row r="38" spans="1:24" ht="19.899999999999999" customHeight="1" x14ac:dyDescent="0.25">
      <c r="A38" s="6" t="s">
        <v>33</v>
      </c>
      <c r="B38" s="106">
        <v>429</v>
      </c>
      <c r="C38" s="106">
        <v>429</v>
      </c>
      <c r="D38" s="106">
        <v>429</v>
      </c>
      <c r="E38" s="106">
        <v>428</v>
      </c>
      <c r="F38" s="106">
        <v>428</v>
      </c>
      <c r="G38" s="106">
        <v>427</v>
      </c>
      <c r="H38" s="106">
        <v>422</v>
      </c>
      <c r="I38" s="106">
        <v>422</v>
      </c>
      <c r="J38" s="106">
        <v>422</v>
      </c>
      <c r="K38" s="106">
        <v>422</v>
      </c>
      <c r="N38" s="4" t="s">
        <v>377</v>
      </c>
      <c r="O38" s="22">
        <v>8.06</v>
      </c>
      <c r="P38" s="21">
        <v>49.2</v>
      </c>
      <c r="Q38" s="22">
        <v>85.63</v>
      </c>
      <c r="R38" s="26">
        <v>-0.09</v>
      </c>
      <c r="S38" s="22">
        <v>59.5</v>
      </c>
      <c r="T38" s="21">
        <v>52.41</v>
      </c>
      <c r="U38" s="22">
        <v>47.59</v>
      </c>
      <c r="V38" s="21">
        <v>2.81</v>
      </c>
      <c r="W38" s="22">
        <v>31.21</v>
      </c>
      <c r="X38" s="21">
        <v>22.34</v>
      </c>
    </row>
    <row r="39" spans="1:24" ht="19.899999999999999" customHeight="1" x14ac:dyDescent="0.25">
      <c r="A39" s="8" t="s">
        <v>34</v>
      </c>
      <c r="B39" s="105">
        <v>89.971000000000004</v>
      </c>
      <c r="C39" s="105">
        <v>86.322000000000003</v>
      </c>
      <c r="D39" s="105">
        <v>81.034000000000006</v>
      </c>
      <c r="E39" s="105">
        <v>73.528999999999996</v>
      </c>
      <c r="F39" s="105">
        <v>71.929000000000002</v>
      </c>
      <c r="G39" s="105">
        <v>67.447999999999993</v>
      </c>
      <c r="H39" s="105">
        <v>1.6220000000000001</v>
      </c>
      <c r="I39" s="105">
        <v>1.6220000000000001</v>
      </c>
      <c r="J39" s="105">
        <v>1.6220000000000001</v>
      </c>
      <c r="K39" s="105">
        <v>314</v>
      </c>
      <c r="N39" s="4" t="s">
        <v>378</v>
      </c>
      <c r="O39" s="22">
        <v>14.6</v>
      </c>
      <c r="P39" s="21">
        <v>32.479999999999997</v>
      </c>
      <c r="Q39" s="22">
        <v>20.88</v>
      </c>
      <c r="R39" s="21">
        <v>11.42</v>
      </c>
      <c r="S39" s="22">
        <v>23.6</v>
      </c>
      <c r="T39" s="21">
        <v>11.68</v>
      </c>
      <c r="U39" s="22">
        <v>9.25</v>
      </c>
      <c r="V39" s="21">
        <v>15.04</v>
      </c>
      <c r="W39" s="22">
        <v>20.81</v>
      </c>
      <c r="X39" s="21">
        <v>19.28</v>
      </c>
    </row>
    <row r="40" spans="1:24" ht="19.899999999999999" customHeight="1" x14ac:dyDescent="0.25">
      <c r="A40" s="6" t="s">
        <v>35</v>
      </c>
      <c r="B40" s="106">
        <v>-245.00800000000001</v>
      </c>
      <c r="C40" s="106">
        <v>-245.886</v>
      </c>
      <c r="D40" s="106">
        <v>-232.452</v>
      </c>
      <c r="E40" s="106">
        <v>-234.43899999999999</v>
      </c>
      <c r="F40" s="106">
        <v>-214.89</v>
      </c>
      <c r="G40" s="106">
        <v>-178.15700000000001</v>
      </c>
      <c r="H40" s="106">
        <v>-180.18799999999999</v>
      </c>
      <c r="I40" s="106">
        <v>-192.559</v>
      </c>
      <c r="J40" s="106">
        <v>-194.34299999999999</v>
      </c>
      <c r="K40" s="106">
        <v>-209.71600000000001</v>
      </c>
      <c r="N40" s="4" t="s">
        <v>379</v>
      </c>
      <c r="O40" s="22">
        <v>17.010000000000002</v>
      </c>
      <c r="P40" s="21">
        <v>38.4</v>
      </c>
      <c r="Q40" s="22">
        <v>24.96</v>
      </c>
      <c r="R40" s="21">
        <v>15.79</v>
      </c>
      <c r="S40" s="22">
        <v>32.96</v>
      </c>
      <c r="T40" s="21">
        <v>17.489999999999998</v>
      </c>
      <c r="U40" s="22">
        <v>14.24</v>
      </c>
      <c r="V40" s="21">
        <v>20.78</v>
      </c>
      <c r="W40" s="22">
        <v>27.27</v>
      </c>
      <c r="X40" s="21">
        <v>25.11</v>
      </c>
    </row>
    <row r="41" spans="1:24" ht="19.899999999999999" customHeight="1" x14ac:dyDescent="0.25">
      <c r="A41" s="8" t="s">
        <v>36</v>
      </c>
      <c r="B41" s="105" t="s">
        <v>950</v>
      </c>
      <c r="C41" s="105" t="s">
        <v>951</v>
      </c>
      <c r="D41" s="105" t="s">
        <v>952</v>
      </c>
      <c r="E41" s="105" t="s">
        <v>953</v>
      </c>
      <c r="F41" s="105" t="s">
        <v>954</v>
      </c>
      <c r="G41" s="105" t="s">
        <v>955</v>
      </c>
      <c r="H41" s="105" t="s">
        <v>956</v>
      </c>
      <c r="I41" s="105" t="s">
        <v>957</v>
      </c>
      <c r="J41" s="105" t="s">
        <v>958</v>
      </c>
      <c r="K41" s="105" t="s">
        <v>959</v>
      </c>
      <c r="N41" s="4" t="s">
        <v>380</v>
      </c>
      <c r="O41" s="22">
        <v>2.23</v>
      </c>
      <c r="P41" s="21">
        <v>2.17</v>
      </c>
      <c r="Q41" s="22">
        <v>2.39</v>
      </c>
      <c r="R41" s="21">
        <v>2.4900000000000002</v>
      </c>
      <c r="S41" s="22">
        <v>2.42</v>
      </c>
      <c r="T41" s="21">
        <v>2.2799999999999998</v>
      </c>
      <c r="U41" s="22">
        <v>2.25</v>
      </c>
      <c r="V41" s="21">
        <v>2.39</v>
      </c>
      <c r="W41" s="22">
        <v>2.66</v>
      </c>
      <c r="X41" s="21">
        <v>2.79</v>
      </c>
    </row>
    <row r="42" spans="1:24" ht="19.899999999999999" customHeight="1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N42" s="4" t="s">
        <v>381</v>
      </c>
      <c r="O42" s="22" t="e">
        <v>#N/A</v>
      </c>
      <c r="P42" s="21" t="e">
        <v>#N/A</v>
      </c>
      <c r="Q42" s="22" t="e">
        <v>#N/A</v>
      </c>
      <c r="R42" s="21" t="e">
        <v>#N/A</v>
      </c>
      <c r="S42" s="22">
        <v>1.67</v>
      </c>
      <c r="T42" s="21">
        <v>3.56</v>
      </c>
      <c r="U42" s="22">
        <v>4.6399999999999997</v>
      </c>
      <c r="V42" s="21">
        <v>3.2</v>
      </c>
      <c r="W42" s="22">
        <v>2.38</v>
      </c>
      <c r="X42" s="21">
        <v>2.25</v>
      </c>
    </row>
    <row r="43" spans="1:24" ht="19.899999999999999" customHeight="1" x14ac:dyDescent="0.25">
      <c r="A43" s="8" t="s">
        <v>37</v>
      </c>
      <c r="B43" s="107">
        <v>0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N43" s="4" t="s">
        <v>382</v>
      </c>
      <c r="O43" s="24">
        <v>1172751.98</v>
      </c>
      <c r="P43" s="23">
        <v>1124366.3700000001</v>
      </c>
      <c r="Q43" s="24">
        <v>960429.63</v>
      </c>
      <c r="R43" s="23">
        <v>951968.62</v>
      </c>
      <c r="S43" s="24">
        <v>865081.93</v>
      </c>
      <c r="T43" s="23">
        <v>816875.88</v>
      </c>
      <c r="U43" s="24">
        <v>733056.07</v>
      </c>
      <c r="V43" s="23">
        <v>714605.31</v>
      </c>
      <c r="W43" s="24">
        <v>692739.6</v>
      </c>
      <c r="X43" s="23">
        <v>732866.88</v>
      </c>
    </row>
    <row r="44" spans="1:24" ht="19.899999999999999" customHeight="1" x14ac:dyDescent="0.25">
      <c r="A44" s="6" t="s">
        <v>38</v>
      </c>
      <c r="B44" s="106">
        <v>0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N44" s="4" t="s">
        <v>383</v>
      </c>
      <c r="O44" s="22">
        <v>14.3</v>
      </c>
      <c r="P44" s="21">
        <v>32.619999999999997</v>
      </c>
      <c r="Q44" s="22">
        <v>20.71</v>
      </c>
      <c r="R44" s="21">
        <v>12.36</v>
      </c>
      <c r="S44" s="22">
        <v>26.04</v>
      </c>
      <c r="T44" s="21">
        <v>12.61</v>
      </c>
      <c r="U44" s="22">
        <v>10.24</v>
      </c>
      <c r="V44" s="21">
        <v>15.44</v>
      </c>
      <c r="W44" s="22">
        <v>19.920000000000002</v>
      </c>
      <c r="X44" s="21">
        <v>18.059999999999999</v>
      </c>
    </row>
    <row r="45" spans="1:24" ht="19.899999999999999" customHeight="1" x14ac:dyDescent="0.25">
      <c r="A45" s="8" t="s">
        <v>39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N45" s="4" t="s">
        <v>384</v>
      </c>
      <c r="O45" s="22">
        <v>5.66</v>
      </c>
      <c r="P45" s="21">
        <v>4.68</v>
      </c>
      <c r="Q45" s="22">
        <v>5.13</v>
      </c>
      <c r="R45" s="21">
        <v>7.68</v>
      </c>
      <c r="S45" s="22">
        <v>5.44</v>
      </c>
      <c r="T45" s="21">
        <v>9.19</v>
      </c>
      <c r="U45" s="22">
        <v>7.5</v>
      </c>
      <c r="V45" s="21">
        <v>6.26</v>
      </c>
      <c r="W45" s="22">
        <v>5.71</v>
      </c>
      <c r="X45" s="21">
        <v>6.06</v>
      </c>
    </row>
    <row r="46" spans="1:24" ht="19.899999999999999" customHeight="1" x14ac:dyDescent="0.25">
      <c r="A46" s="6" t="s">
        <v>40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N46" s="4" t="s">
        <v>385</v>
      </c>
      <c r="O46" s="22">
        <v>6.79</v>
      </c>
      <c r="P46" s="21">
        <v>5.04</v>
      </c>
      <c r="Q46" s="22">
        <v>5.84</v>
      </c>
      <c r="R46" s="21">
        <v>9.69</v>
      </c>
      <c r="S46" s="22">
        <v>6.2</v>
      </c>
      <c r="T46" s="21">
        <v>11.7</v>
      </c>
      <c r="U46" s="22">
        <v>10.130000000000001</v>
      </c>
      <c r="V46" s="21">
        <v>7.74</v>
      </c>
      <c r="W46" s="22">
        <v>6.71</v>
      </c>
      <c r="X46" s="21">
        <v>7.2</v>
      </c>
    </row>
    <row r="47" spans="1:24" ht="19.899999999999999" customHeight="1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N47" s="4" t="s">
        <v>386</v>
      </c>
      <c r="O47" s="22">
        <v>10</v>
      </c>
      <c r="P47" s="21">
        <v>11.91</v>
      </c>
      <c r="Q47" s="22">
        <v>9.44</v>
      </c>
      <c r="R47" s="21">
        <v>38.99</v>
      </c>
      <c r="S47" s="22">
        <v>21.38</v>
      </c>
      <c r="T47" s="21">
        <v>44.18</v>
      </c>
      <c r="U47" s="22">
        <v>38.04</v>
      </c>
      <c r="V47" s="21">
        <v>157.16999999999999</v>
      </c>
      <c r="W47" s="22">
        <v>24.82</v>
      </c>
      <c r="X47" s="21">
        <v>29.68</v>
      </c>
    </row>
    <row r="48" spans="1:24" ht="19.899999999999999" customHeight="1" x14ac:dyDescent="0.25">
      <c r="A48" s="6" t="s">
        <v>41</v>
      </c>
      <c r="B48" s="104">
        <v>11.407999999999999</v>
      </c>
      <c r="C48" s="104">
        <v>10.496</v>
      </c>
      <c r="D48" s="104">
        <v>10.522</v>
      </c>
      <c r="E48" s="104">
        <v>9.9920000000000009</v>
      </c>
      <c r="F48" s="104">
        <v>10.714</v>
      </c>
      <c r="G48" s="104">
        <v>15.167999999999999</v>
      </c>
      <c r="H48" s="104">
        <v>13.954000000000001</v>
      </c>
      <c r="I48" s="104">
        <v>10.744</v>
      </c>
      <c r="J48" s="104">
        <v>11.438000000000001</v>
      </c>
      <c r="K48" s="104">
        <v>22.106000000000002</v>
      </c>
      <c r="N48" s="4" t="s">
        <v>387</v>
      </c>
      <c r="O48" s="22" t="e">
        <v>#N/A</v>
      </c>
      <c r="P48" s="21" t="e">
        <v>#N/A</v>
      </c>
      <c r="Q48" s="22">
        <v>370.85</v>
      </c>
      <c r="R48" s="21">
        <v>33.72</v>
      </c>
      <c r="S48" s="22">
        <v>47.58</v>
      </c>
      <c r="T48" s="21">
        <v>1.55</v>
      </c>
      <c r="U48" s="22">
        <v>2.9</v>
      </c>
      <c r="V48" s="21">
        <v>61.72</v>
      </c>
      <c r="W48" s="22">
        <v>116.29</v>
      </c>
      <c r="X48" s="21">
        <v>117.26</v>
      </c>
    </row>
    <row r="49" spans="1:25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N49" s="4" t="s">
        <v>388</v>
      </c>
      <c r="O49" s="22">
        <v>14.68</v>
      </c>
      <c r="P49" s="21">
        <v>34.85</v>
      </c>
      <c r="Q49" s="22">
        <v>21.64</v>
      </c>
      <c r="R49" s="21">
        <v>11.59</v>
      </c>
      <c r="S49" s="22">
        <v>24.78</v>
      </c>
      <c r="T49" s="21">
        <v>12.3</v>
      </c>
      <c r="U49" s="22">
        <v>9.74</v>
      </c>
      <c r="V49" s="21">
        <v>15.44</v>
      </c>
      <c r="W49" s="22">
        <v>21.6</v>
      </c>
      <c r="X49" s="21">
        <v>19.149999999999999</v>
      </c>
    </row>
    <row r="50" spans="1:25" ht="19.899999999999999" customHeight="1" x14ac:dyDescent="0.25">
      <c r="A50" s="6" t="s">
        <v>42</v>
      </c>
      <c r="B50" s="104" t="s">
        <v>960</v>
      </c>
      <c r="C50" s="104" t="s">
        <v>961</v>
      </c>
      <c r="D50" s="104" t="s">
        <v>962</v>
      </c>
      <c r="E50" s="104" t="s">
        <v>963</v>
      </c>
      <c r="F50" s="104" t="s">
        <v>964</v>
      </c>
      <c r="G50" s="104" t="s">
        <v>965</v>
      </c>
      <c r="H50" s="104" t="s">
        <v>966</v>
      </c>
      <c r="I50" s="104" t="s">
        <v>967</v>
      </c>
      <c r="J50" s="104" t="s">
        <v>968</v>
      </c>
      <c r="K50" s="104" t="s">
        <v>969</v>
      </c>
      <c r="N50" s="4" t="s">
        <v>389</v>
      </c>
      <c r="O50" s="22">
        <v>17.14</v>
      </c>
      <c r="P50" s="21">
        <v>42.41</v>
      </c>
      <c r="Q50" s="22">
        <v>28.02</v>
      </c>
      <c r="R50" s="21">
        <v>15.79</v>
      </c>
      <c r="S50" s="22">
        <v>36.270000000000003</v>
      </c>
      <c r="T50" s="21">
        <v>18.53</v>
      </c>
      <c r="U50" s="22">
        <v>14.79</v>
      </c>
      <c r="V50" s="21">
        <v>20.85</v>
      </c>
      <c r="W50" s="22">
        <v>28.63</v>
      </c>
      <c r="X50" s="21">
        <v>25.82</v>
      </c>
    </row>
    <row r="51" spans="1:25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N51" s="4" t="s">
        <v>390</v>
      </c>
      <c r="O51" s="22">
        <v>12.16</v>
      </c>
      <c r="P51" s="21">
        <v>31.11</v>
      </c>
      <c r="Q51" s="22">
        <v>19.739999999999998</v>
      </c>
      <c r="R51" s="21">
        <v>10.92</v>
      </c>
      <c r="S51" s="22">
        <v>23.61</v>
      </c>
      <c r="T51" s="21">
        <v>11.32</v>
      </c>
      <c r="U51" s="22">
        <v>8.9</v>
      </c>
      <c r="V51" s="21">
        <v>14.41</v>
      </c>
      <c r="W51" s="22">
        <v>20.27</v>
      </c>
      <c r="X51" s="21">
        <v>17.32</v>
      </c>
    </row>
    <row r="52" spans="1:25" ht="19.899999999999999" customHeight="1" thickBot="1" x14ac:dyDescent="0.3">
      <c r="A52" s="100" t="s">
        <v>43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N52" s="4" t="s">
        <v>391</v>
      </c>
      <c r="O52" s="22">
        <v>12.97</v>
      </c>
      <c r="P52" s="21">
        <v>35.57</v>
      </c>
      <c r="Q52" s="22">
        <v>24.05</v>
      </c>
      <c r="R52" s="21">
        <v>14.24</v>
      </c>
      <c r="S52" s="22">
        <v>33.119999999999997</v>
      </c>
      <c r="T52" s="21">
        <v>15.89</v>
      </c>
      <c r="U52" s="22">
        <v>12.59</v>
      </c>
      <c r="V52" s="21">
        <v>18.34</v>
      </c>
      <c r="W52" s="22">
        <v>25.37</v>
      </c>
      <c r="X52" s="21">
        <v>21.2</v>
      </c>
    </row>
    <row r="53" spans="1:25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N53" s="40" t="s">
        <v>394</v>
      </c>
      <c r="O53" s="58">
        <f>B86</f>
        <v>4.0890000000000004</v>
      </c>
      <c r="P53" s="58">
        <f t="shared" ref="P53:X53" si="0">C86</f>
        <v>4.0890000000000004</v>
      </c>
      <c r="Q53" s="58">
        <f t="shared" si="0"/>
        <v>4.0890000000000004</v>
      </c>
      <c r="R53" s="58">
        <f t="shared" si="0"/>
        <v>4.0890000000000004</v>
      </c>
      <c r="S53" s="58">
        <f t="shared" si="0"/>
        <v>4.0890000000000004</v>
      </c>
      <c r="T53" s="58">
        <f t="shared" si="0"/>
        <v>4.0890000000000004</v>
      </c>
      <c r="U53" s="58">
        <f t="shared" si="0"/>
        <v>4.0890000000000004</v>
      </c>
      <c r="V53" s="58">
        <f t="shared" si="0"/>
        <v>4.0890000000000004</v>
      </c>
      <c r="W53" s="58">
        <f t="shared" si="0"/>
        <v>4.0890000000000004</v>
      </c>
      <c r="X53" s="58">
        <f t="shared" si="0"/>
        <v>4.0890000000000004</v>
      </c>
      <c r="Y53" s="29"/>
    </row>
    <row r="54" spans="1:25" ht="19.899999999999999" customHeight="1" x14ac:dyDescent="0.25">
      <c r="A54" s="6" t="s">
        <v>44</v>
      </c>
      <c r="B54" s="104">
        <v>705.6</v>
      </c>
      <c r="C54" s="104">
        <v>649.97900000000004</v>
      </c>
      <c r="D54" s="104">
        <v>609.69899999999996</v>
      </c>
      <c r="E54" s="104">
        <v>645.53099999999995</v>
      </c>
      <c r="F54" s="104">
        <v>616.39599999999996</v>
      </c>
      <c r="G54" s="104">
        <v>730.81799999999998</v>
      </c>
      <c r="H54" s="104">
        <v>655.79</v>
      </c>
      <c r="I54" s="104">
        <v>537.65</v>
      </c>
      <c r="J54" s="104">
        <v>569.1</v>
      </c>
      <c r="K54" s="104">
        <v>533.89499999999998</v>
      </c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  <c r="Y54" s="30"/>
    </row>
    <row r="55" spans="1:25" ht="19.899999999999999" customHeight="1" x14ac:dyDescent="0.25">
      <c r="A55" s="8" t="s">
        <v>45</v>
      </c>
      <c r="B55" s="105">
        <v>539.42100000000005</v>
      </c>
      <c r="C55" s="105">
        <v>481.73200000000003</v>
      </c>
      <c r="D55" s="105">
        <v>433.46899999999999</v>
      </c>
      <c r="E55" s="105">
        <v>473.572</v>
      </c>
      <c r="F55" s="105">
        <v>420.19200000000001</v>
      </c>
      <c r="G55" s="105">
        <v>438.03500000000003</v>
      </c>
      <c r="H55" s="105">
        <v>417.64600000000002</v>
      </c>
      <c r="I55" s="105">
        <v>407.71100000000001</v>
      </c>
      <c r="J55" s="105">
        <v>378.95</v>
      </c>
      <c r="K55" s="105">
        <v>356.92899999999997</v>
      </c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  <c r="Y55" s="30"/>
    </row>
    <row r="56" spans="1:25" ht="19.899999999999999" customHeight="1" x14ac:dyDescent="0.25">
      <c r="A56" s="6" t="s">
        <v>46</v>
      </c>
      <c r="B56" s="106">
        <v>0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N56" s="44" t="s">
        <v>397</v>
      </c>
      <c r="O56" s="45">
        <f>B135/100</f>
        <v>0</v>
      </c>
      <c r="P56" s="45">
        <f t="shared" ref="P56:X56" si="1">C135/100</f>
        <v>0</v>
      </c>
      <c r="Q56" s="45">
        <f t="shared" si="1"/>
        <v>0</v>
      </c>
      <c r="R56" s="45">
        <f t="shared" si="1"/>
        <v>0</v>
      </c>
      <c r="S56" s="45">
        <f t="shared" si="1"/>
        <v>0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  <c r="Y56" s="30"/>
    </row>
    <row r="57" spans="1:25" ht="19.899999999999999" customHeight="1" x14ac:dyDescent="0.25">
      <c r="A57" s="8" t="s">
        <v>47</v>
      </c>
      <c r="B57" s="105">
        <v>0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N57" s="41" t="s">
        <v>398</v>
      </c>
      <c r="O57" s="46">
        <f>(B30+B29+B28)-(B66+B68)</f>
        <v>592.93399999999997</v>
      </c>
      <c r="P57" s="46">
        <f t="shared" ref="P57:X57" si="2">(C30+C29+C28)-(C66+C68)</f>
        <v>811.66599999999994</v>
      </c>
      <c r="Q57" s="46">
        <f t="shared" si="2"/>
        <v>655.45600000000002</v>
      </c>
      <c r="R57" s="46">
        <f t="shared" si="2"/>
        <v>164.614</v>
      </c>
      <c r="S57" s="46">
        <f t="shared" si="2"/>
        <v>325.911</v>
      </c>
      <c r="T57" s="46">
        <f t="shared" si="2"/>
        <v>121.01100000000002</v>
      </c>
      <c r="U57" s="46">
        <f t="shared" si="2"/>
        <v>96.034999999999997</v>
      </c>
      <c r="V57" s="46">
        <f t="shared" si="2"/>
        <v>29.401999999999997</v>
      </c>
      <c r="W57" s="46">
        <f t="shared" si="2"/>
        <v>603.54899999999998</v>
      </c>
      <c r="X57" s="46">
        <f t="shared" si="2"/>
        <v>123.01800000000001</v>
      </c>
    </row>
    <row r="58" spans="1:25" ht="19.899999999999999" customHeight="1" x14ac:dyDescent="0.25">
      <c r="A58" s="6" t="s">
        <v>48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N58" s="41" t="s">
        <v>399</v>
      </c>
      <c r="O58" s="46">
        <f>B20</f>
        <v>0</v>
      </c>
      <c r="P58" s="46">
        <f t="shared" ref="P58:X58" si="3">C20</f>
        <v>0</v>
      </c>
      <c r="Q58" s="46">
        <f t="shared" si="3"/>
        <v>0</v>
      </c>
      <c r="R58" s="46">
        <f t="shared" si="3"/>
        <v>0</v>
      </c>
      <c r="S58" s="46">
        <f t="shared" si="3"/>
        <v>0</v>
      </c>
      <c r="T58" s="46">
        <f t="shared" si="3"/>
        <v>0</v>
      </c>
      <c r="U58" s="46">
        <f t="shared" si="3"/>
        <v>0</v>
      </c>
      <c r="V58" s="46">
        <f t="shared" si="3"/>
        <v>0</v>
      </c>
      <c r="W58" s="46">
        <f t="shared" si="3"/>
        <v>0</v>
      </c>
      <c r="X58" s="46">
        <f t="shared" si="3"/>
        <v>0</v>
      </c>
    </row>
    <row r="59" spans="1:25" ht="19.899999999999999" customHeight="1" x14ac:dyDescent="0.25">
      <c r="A59" s="8" t="s">
        <v>49</v>
      </c>
      <c r="B59" s="105">
        <v>0</v>
      </c>
      <c r="C59" s="105">
        <v>0</v>
      </c>
      <c r="D59" s="105">
        <v>0</v>
      </c>
      <c r="E59" s="105">
        <v>0</v>
      </c>
      <c r="F59" s="105">
        <v>34.500999999999998</v>
      </c>
      <c r="G59" s="105">
        <v>156</v>
      </c>
      <c r="H59" s="105">
        <v>145.255</v>
      </c>
      <c r="I59" s="105">
        <v>14.859</v>
      </c>
      <c r="J59" s="105">
        <v>99.495999999999995</v>
      </c>
      <c r="K59" s="105">
        <v>80.545000000000002</v>
      </c>
      <c r="N59" s="44" t="s">
        <v>400</v>
      </c>
      <c r="O59" s="47">
        <f>O57+O58</f>
        <v>592.93399999999997</v>
      </c>
      <c r="P59" s="48">
        <f t="shared" ref="P59:X59" si="4">P57+P58</f>
        <v>811.66599999999994</v>
      </c>
      <c r="Q59" s="47">
        <f t="shared" si="4"/>
        <v>655.45600000000002</v>
      </c>
      <c r="R59" s="48">
        <f t="shared" si="4"/>
        <v>164.614</v>
      </c>
      <c r="S59" s="47">
        <f t="shared" si="4"/>
        <v>325.911</v>
      </c>
      <c r="T59" s="48">
        <f t="shared" si="4"/>
        <v>121.01100000000002</v>
      </c>
      <c r="U59" s="47">
        <f t="shared" si="4"/>
        <v>96.034999999999997</v>
      </c>
      <c r="V59" s="48">
        <f t="shared" si="4"/>
        <v>29.401999999999997</v>
      </c>
      <c r="W59" s="47">
        <f t="shared" si="4"/>
        <v>603.54899999999998</v>
      </c>
      <c r="X59" s="48">
        <f t="shared" si="4"/>
        <v>123.01800000000001</v>
      </c>
    </row>
    <row r="60" spans="1:25" ht="19.899999999999999" customHeight="1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N60" s="41" t="s">
        <v>401</v>
      </c>
      <c r="O60" s="46">
        <f>B146</f>
        <v>62.005000000000003</v>
      </c>
      <c r="P60" s="46">
        <f t="shared" ref="P60:X60" si="5">C146</f>
        <v>65.328999999999994</v>
      </c>
      <c r="Q60" s="46">
        <f t="shared" si="5"/>
        <v>61.256</v>
      </c>
      <c r="R60" s="46">
        <f t="shared" si="5"/>
        <v>36.478000000000002</v>
      </c>
      <c r="S60" s="46">
        <f t="shared" si="5"/>
        <v>53.101999999999997</v>
      </c>
      <c r="T60" s="46">
        <f t="shared" si="5"/>
        <v>30.555</v>
      </c>
      <c r="U60" s="46">
        <f t="shared" si="5"/>
        <v>23.577000000000002</v>
      </c>
      <c r="V60" s="46">
        <f t="shared" si="5"/>
        <v>25.15</v>
      </c>
      <c r="W60" s="46">
        <f t="shared" si="5"/>
        <v>15.318</v>
      </c>
      <c r="X60" s="46">
        <f t="shared" si="5"/>
        <v>12.305999999999999</v>
      </c>
    </row>
    <row r="61" spans="1:25" ht="19.899999999999999" customHeight="1" x14ac:dyDescent="0.25">
      <c r="A61" s="8" t="s">
        <v>50</v>
      </c>
      <c r="B61" s="107">
        <v>166.179</v>
      </c>
      <c r="C61" s="107">
        <v>168.24700000000001</v>
      </c>
      <c r="D61" s="107">
        <v>176.23</v>
      </c>
      <c r="E61" s="107">
        <v>171.959</v>
      </c>
      <c r="F61" s="107">
        <v>161.703</v>
      </c>
      <c r="G61" s="107">
        <v>136.78299999999999</v>
      </c>
      <c r="H61" s="107">
        <v>92.888999999999996</v>
      </c>
      <c r="I61" s="107">
        <v>115.08</v>
      </c>
      <c r="J61" s="107">
        <v>90.653999999999996</v>
      </c>
      <c r="K61" s="107">
        <v>96.421000000000006</v>
      </c>
      <c r="N61" s="41" t="s">
        <v>402</v>
      </c>
      <c r="O61" s="49">
        <f>B165/B163</f>
        <v>0.20353354757917291</v>
      </c>
      <c r="P61" s="49">
        <f t="shared" ref="P61:X61" si="6">C165/C163</f>
        <v>7.9406793892857014E-2</v>
      </c>
      <c r="Q61" s="49">
        <f t="shared" si="6"/>
        <v>-0.13266215108726989</v>
      </c>
      <c r="R61" s="49">
        <f t="shared" si="6"/>
        <v>0.36473520896355638</v>
      </c>
      <c r="S61" s="49">
        <f t="shared" si="6"/>
        <v>-4.5849739363313199E-2</v>
      </c>
      <c r="T61" s="49">
        <f t="shared" si="6"/>
        <v>0.10046959289013078</v>
      </c>
      <c r="U61" s="49">
        <f t="shared" si="6"/>
        <v>0.24643454003995827</v>
      </c>
      <c r="V61" s="49">
        <f t="shared" si="6"/>
        <v>0.17165500534904027</v>
      </c>
      <c r="W61" s="49">
        <f t="shared" si="6"/>
        <v>7.6392475267088492E-2</v>
      </c>
      <c r="X61" s="49">
        <f t="shared" si="6"/>
        <v>-3.879780573177604E-2</v>
      </c>
    </row>
    <row r="62" spans="1:25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N62" s="41" t="s">
        <v>403</v>
      </c>
      <c r="O62" s="46">
        <f>B154</f>
        <v>0</v>
      </c>
      <c r="P62" s="46">
        <f t="shared" ref="P62:X62" si="7">C154</f>
        <v>0</v>
      </c>
      <c r="Q62" s="46">
        <f t="shared" si="7"/>
        <v>0</v>
      </c>
      <c r="R62" s="46">
        <f t="shared" si="7"/>
        <v>0</v>
      </c>
      <c r="S62" s="46">
        <f t="shared" si="7"/>
        <v>0</v>
      </c>
      <c r="T62" s="46">
        <f t="shared" si="7"/>
        <v>0</v>
      </c>
      <c r="U62" s="46">
        <f t="shared" si="7"/>
        <v>19</v>
      </c>
      <c r="V62" s="46">
        <f t="shared" si="7"/>
        <v>21</v>
      </c>
      <c r="W62" s="46">
        <f t="shared" si="7"/>
        <v>38</v>
      </c>
      <c r="X62" s="46">
        <f t="shared" si="7"/>
        <v>0</v>
      </c>
    </row>
    <row r="63" spans="1:25" ht="19.899999999999999" customHeight="1" x14ac:dyDescent="0.25">
      <c r="A63" s="8" t="s">
        <v>51</v>
      </c>
      <c r="B63" s="107" t="s">
        <v>970</v>
      </c>
      <c r="C63" s="107" t="s">
        <v>971</v>
      </c>
      <c r="D63" s="107" t="s">
        <v>972</v>
      </c>
      <c r="E63" s="107" t="s">
        <v>973</v>
      </c>
      <c r="F63" s="107" t="s">
        <v>974</v>
      </c>
      <c r="G63" s="107" t="s">
        <v>975</v>
      </c>
      <c r="H63" s="107" t="s">
        <v>976</v>
      </c>
      <c r="I63" s="107" t="s">
        <v>977</v>
      </c>
      <c r="J63" s="107" t="s">
        <v>978</v>
      </c>
      <c r="K63" s="107" t="s">
        <v>979</v>
      </c>
      <c r="N63" s="44" t="s">
        <v>404</v>
      </c>
      <c r="O63" s="50">
        <f>O62*(1-O61)</f>
        <v>0</v>
      </c>
      <c r="P63" s="48">
        <f t="shared" ref="P63:X63" si="8">P62*(1-P61)</f>
        <v>0</v>
      </c>
      <c r="Q63" s="50">
        <f t="shared" si="8"/>
        <v>0</v>
      </c>
      <c r="R63" s="48">
        <f t="shared" si="8"/>
        <v>0</v>
      </c>
      <c r="S63" s="50">
        <f t="shared" si="8"/>
        <v>0</v>
      </c>
      <c r="T63" s="48">
        <f t="shared" si="8"/>
        <v>0</v>
      </c>
      <c r="U63" s="50">
        <f t="shared" si="8"/>
        <v>14.317743739240793</v>
      </c>
      <c r="V63" s="48">
        <f t="shared" si="8"/>
        <v>17.395244887670156</v>
      </c>
      <c r="W63" s="50">
        <f t="shared" si="8"/>
        <v>35.097085939850636</v>
      </c>
      <c r="X63" s="48">
        <f t="shared" si="8"/>
        <v>0</v>
      </c>
    </row>
    <row r="64" spans="1:25" ht="19.899999999999999" customHeight="1" thickBot="1" x14ac:dyDescent="0.3">
      <c r="A64" s="6" t="s">
        <v>52</v>
      </c>
      <c r="B64" s="106" t="s">
        <v>980</v>
      </c>
      <c r="C64" s="106" t="s">
        <v>981</v>
      </c>
      <c r="D64" s="106" t="s">
        <v>982</v>
      </c>
      <c r="E64" s="106" t="s">
        <v>983</v>
      </c>
      <c r="F64" s="106" t="s">
        <v>984</v>
      </c>
      <c r="G64" s="106" t="s">
        <v>985</v>
      </c>
      <c r="H64" s="106" t="s">
        <v>986</v>
      </c>
      <c r="I64" s="106" t="s">
        <v>987</v>
      </c>
      <c r="J64" s="106" t="s">
        <v>988</v>
      </c>
      <c r="K64" s="106">
        <v>939.00900000000001</v>
      </c>
      <c r="N64" s="51" t="s">
        <v>405</v>
      </c>
      <c r="O64" s="52">
        <f>(O63+O60)-(O59-P59+O60)</f>
        <v>218.73199999999997</v>
      </c>
      <c r="P64" s="53">
        <f t="shared" ref="P64:V64" si="9">(P63+P60)-(P59-Q59+P60)</f>
        <v>-156.20999999999992</v>
      </c>
      <c r="Q64" s="52">
        <f t="shared" si="9"/>
        <v>-490.84199999999998</v>
      </c>
      <c r="R64" s="53">
        <f t="shared" si="9"/>
        <v>161.297</v>
      </c>
      <c r="S64" s="52">
        <f t="shared" si="9"/>
        <v>-204.89999999999995</v>
      </c>
      <c r="T64" s="53">
        <f t="shared" si="9"/>
        <v>-24.976000000000028</v>
      </c>
      <c r="U64" s="52">
        <f t="shared" si="9"/>
        <v>-52.315256260759199</v>
      </c>
      <c r="V64" s="53">
        <f t="shared" si="9"/>
        <v>591.54224488767011</v>
      </c>
      <c r="W64" s="52">
        <f>(W63+W60)-(W59-X59+W60)</f>
        <v>-445.43391406014928</v>
      </c>
      <c r="X64" s="53">
        <f>(X63+X60)-(X59+X60)</f>
        <v>-123.01800000000001</v>
      </c>
    </row>
    <row r="65" spans="1:24" ht="19.899999999999999" customHeight="1" thickBot="1" x14ac:dyDescent="0.3">
      <c r="A65" s="8" t="s">
        <v>53</v>
      </c>
      <c r="B65" s="105">
        <v>2.7549999999999999</v>
      </c>
      <c r="C65" s="105">
        <v>2.3959999999999999</v>
      </c>
      <c r="D65" s="105">
        <v>1.9319999999999999</v>
      </c>
      <c r="E65" s="105">
        <v>1.92</v>
      </c>
      <c r="F65" s="105">
        <v>1.7470000000000001</v>
      </c>
      <c r="G65" s="105">
        <v>1.6739999999999999</v>
      </c>
      <c r="H65" s="105">
        <v>1.6990000000000001</v>
      </c>
      <c r="I65" s="105">
        <v>1.657</v>
      </c>
      <c r="J65" s="105">
        <v>1.4910000000000001</v>
      </c>
      <c r="K65" s="105">
        <v>973</v>
      </c>
      <c r="N65" s="54" t="s">
        <v>406</v>
      </c>
      <c r="O65" s="55" t="e">
        <f>O64/O55</f>
        <v>#REF!</v>
      </c>
      <c r="P65" s="56" t="e">
        <f>P64/P55</f>
        <v>#REF!</v>
      </c>
      <c r="Q65" s="57" t="e">
        <f t="shared" ref="Q65:X65" si="10">Q64/Q55</f>
        <v>#REF!</v>
      </c>
      <c r="R65" s="56" t="e">
        <f t="shared" si="10"/>
        <v>#REF!</v>
      </c>
      <c r="S65" s="57" t="e">
        <f t="shared" si="10"/>
        <v>#REF!</v>
      </c>
      <c r="T65" s="56" t="e">
        <f t="shared" si="10"/>
        <v>#REF!</v>
      </c>
      <c r="U65" s="57" t="e">
        <f t="shared" si="10"/>
        <v>#REF!</v>
      </c>
      <c r="V65" s="56" t="e">
        <f t="shared" si="10"/>
        <v>#REF!</v>
      </c>
      <c r="W65" s="57" t="e">
        <f t="shared" si="10"/>
        <v>#REF!</v>
      </c>
      <c r="X65" s="56" t="e">
        <f t="shared" si="10"/>
        <v>#REF!</v>
      </c>
    </row>
    <row r="66" spans="1:24" ht="19.899999999999999" customHeight="1" x14ac:dyDescent="0.25">
      <c r="A66" s="6" t="s">
        <v>54</v>
      </c>
      <c r="B66" s="106">
        <v>25.771999999999998</v>
      </c>
      <c r="C66" s="106">
        <v>17.48</v>
      </c>
      <c r="D66" s="106">
        <v>42.39</v>
      </c>
      <c r="E66" s="106">
        <v>4.5410000000000004</v>
      </c>
      <c r="F66" s="106">
        <v>2.29</v>
      </c>
      <c r="G66" s="106">
        <v>22.408999999999999</v>
      </c>
      <c r="H66" s="106">
        <v>2.04</v>
      </c>
      <c r="I66" s="106">
        <v>5.6840000000000002</v>
      </c>
      <c r="J66" s="106">
        <v>7.3159999999999998</v>
      </c>
      <c r="K66" s="106">
        <v>19.556000000000001</v>
      </c>
      <c r="N66" s="61" t="s">
        <v>407</v>
      </c>
      <c r="O66" s="63">
        <f>B11</f>
        <v>0</v>
      </c>
      <c r="P66" s="63">
        <f t="shared" ref="P66:X66" si="11">C11</f>
        <v>0</v>
      </c>
      <c r="Q66" s="63">
        <f t="shared" si="11"/>
        <v>0</v>
      </c>
      <c r="R66" s="63">
        <f t="shared" si="11"/>
        <v>0</v>
      </c>
      <c r="S66" s="63">
        <f t="shared" si="11"/>
        <v>0</v>
      </c>
      <c r="T66" s="63">
        <f t="shared" si="11"/>
        <v>0</v>
      </c>
      <c r="U66" s="63">
        <f t="shared" si="11"/>
        <v>0</v>
      </c>
      <c r="V66" s="63">
        <f t="shared" si="11"/>
        <v>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55</v>
      </c>
      <c r="B67" s="105">
        <v>44.115000000000002</v>
      </c>
      <c r="C67" s="105">
        <v>33.277000000000001</v>
      </c>
      <c r="D67" s="105">
        <v>114.69199999999999</v>
      </c>
      <c r="E67" s="105">
        <v>376.43099999999998</v>
      </c>
      <c r="F67" s="105">
        <v>341.48200000000003</v>
      </c>
      <c r="G67" s="105">
        <v>148.28700000000001</v>
      </c>
      <c r="H67" s="105">
        <v>211.63</v>
      </c>
      <c r="I67" s="105">
        <v>116.09099999999999</v>
      </c>
      <c r="J67" s="105">
        <v>121.89100000000001</v>
      </c>
      <c r="K67" s="105">
        <v>188.66800000000001</v>
      </c>
      <c r="N67" s="61" t="s">
        <v>408</v>
      </c>
      <c r="O67" s="63">
        <f>B34</f>
        <v>0</v>
      </c>
      <c r="P67" s="63">
        <f t="shared" ref="P67:X67" si="12">C34</f>
        <v>0</v>
      </c>
      <c r="Q67" s="63">
        <f t="shared" si="12"/>
        <v>0</v>
      </c>
      <c r="R67" s="63">
        <f t="shared" si="12"/>
        <v>0</v>
      </c>
      <c r="S67" s="63">
        <f t="shared" si="12"/>
        <v>0</v>
      </c>
      <c r="T67" s="63">
        <f t="shared" si="12"/>
        <v>0</v>
      </c>
      <c r="U67" s="63">
        <f t="shared" si="12"/>
        <v>0</v>
      </c>
      <c r="V67" s="63">
        <f t="shared" si="12"/>
        <v>0</v>
      </c>
      <c r="W67" s="63">
        <f t="shared" si="12"/>
        <v>0</v>
      </c>
      <c r="X67" s="63">
        <f t="shared" si="12"/>
        <v>0</v>
      </c>
    </row>
    <row r="68" spans="1:24" ht="19.899999999999999" customHeight="1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N68" s="61" t="s">
        <v>409</v>
      </c>
      <c r="O68" s="76" t="e">
        <f>O66/O67</f>
        <v>#DIV/0!</v>
      </c>
      <c r="P68" s="76" t="e">
        <f t="shared" ref="P68:X68" si="13">P66/P67</f>
        <v>#DIV/0!</v>
      </c>
      <c r="Q68" s="76" t="e">
        <f t="shared" si="13"/>
        <v>#DIV/0!</v>
      </c>
      <c r="R68" s="76" t="e">
        <f t="shared" si="13"/>
        <v>#DIV/0!</v>
      </c>
      <c r="S68" s="76" t="e">
        <f t="shared" si="13"/>
        <v>#DIV/0!</v>
      </c>
      <c r="T68" s="76" t="e">
        <f t="shared" si="13"/>
        <v>#DIV/0!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76" t="e">
        <f t="shared" si="13"/>
        <v>#DIV/0!</v>
      </c>
    </row>
    <row r="69" spans="1:24" ht="19.899999999999999" customHeight="1" x14ac:dyDescent="0.25">
      <c r="A69" s="8" t="s">
        <v>56</v>
      </c>
      <c r="B69" s="107" t="s">
        <v>989</v>
      </c>
      <c r="C69" s="107" t="s">
        <v>990</v>
      </c>
      <c r="D69" s="107" t="s">
        <v>991</v>
      </c>
      <c r="E69" s="107" t="s">
        <v>992</v>
      </c>
      <c r="F69" s="107" t="s">
        <v>993</v>
      </c>
      <c r="G69" s="107" t="s">
        <v>994</v>
      </c>
      <c r="H69" s="107" t="s">
        <v>995</v>
      </c>
      <c r="I69" s="107" t="s">
        <v>996</v>
      </c>
      <c r="J69" s="107" t="s">
        <v>997</v>
      </c>
      <c r="K69" s="107" t="s">
        <v>998</v>
      </c>
      <c r="N69" s="77" t="s">
        <v>415</v>
      </c>
      <c r="O69" s="79">
        <f>B215</f>
        <v>1.869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>G215</f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6" t="s">
        <v>57</v>
      </c>
      <c r="B70" s="104" t="s">
        <v>930</v>
      </c>
      <c r="C70" s="104" t="s">
        <v>931</v>
      </c>
      <c r="D70" s="104" t="s">
        <v>932</v>
      </c>
      <c r="E70" s="104" t="s">
        <v>933</v>
      </c>
      <c r="F70" s="104" t="s">
        <v>934</v>
      </c>
      <c r="G70" s="104" t="s">
        <v>935</v>
      </c>
      <c r="H70" s="104" t="s">
        <v>936</v>
      </c>
      <c r="I70" s="104" t="s">
        <v>937</v>
      </c>
      <c r="J70" s="104" t="s">
        <v>938</v>
      </c>
      <c r="K70" s="104" t="s">
        <v>939</v>
      </c>
      <c r="N70" s="78" t="s">
        <v>416</v>
      </c>
      <c r="O70" s="80" t="e">
        <f>O69/O66</f>
        <v>#DIV/0!</v>
      </c>
      <c r="P70" s="80" t="e">
        <f t="shared" ref="P70:X70" si="15">P69/P66</f>
        <v>#DIV/0!</v>
      </c>
      <c r="Q70" s="80" t="e">
        <f t="shared" si="15"/>
        <v>#DIV/0!</v>
      </c>
      <c r="R70" s="80" t="e">
        <f t="shared" si="15"/>
        <v>#DIV/0!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24" ht="19.899999999999999" customHeight="1" x14ac:dyDescent="0.25">
      <c r="A72" s="6" t="s">
        <v>58</v>
      </c>
      <c r="B72" s="104">
        <v>0</v>
      </c>
      <c r="C72" s="104">
        <v>0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</row>
    <row r="73" spans="1:24" ht="19.899999999999999" customHeight="1" x14ac:dyDescent="0.25">
      <c r="A73" s="8" t="s">
        <v>59</v>
      </c>
      <c r="B73" s="107" t="s">
        <v>999</v>
      </c>
      <c r="C73" s="107" t="s">
        <v>1000</v>
      </c>
      <c r="D73" s="107" t="s">
        <v>1001</v>
      </c>
      <c r="E73" s="107">
        <v>763.46299999999997</v>
      </c>
      <c r="F73" s="107">
        <v>754.56299999999999</v>
      </c>
      <c r="G73" s="107">
        <v>434.25099999999998</v>
      </c>
      <c r="H73" s="107">
        <v>367.40600000000001</v>
      </c>
      <c r="I73" s="107">
        <v>241.68600000000001</v>
      </c>
      <c r="J73" s="107">
        <v>277.94299999999998</v>
      </c>
      <c r="K73" s="107">
        <v>188.97</v>
      </c>
    </row>
    <row r="74" spans="1:24" ht="19.899999999999999" customHeight="1" x14ac:dyDescent="0.25">
      <c r="A74" s="6" t="s">
        <v>60</v>
      </c>
      <c r="B74" s="104" t="s">
        <v>1002</v>
      </c>
      <c r="C74" s="104" t="s">
        <v>1003</v>
      </c>
      <c r="D74" s="104" t="s">
        <v>1004</v>
      </c>
      <c r="E74" s="104" t="s">
        <v>1005</v>
      </c>
      <c r="F74" s="104" t="s">
        <v>1006</v>
      </c>
      <c r="G74" s="104" t="s">
        <v>1007</v>
      </c>
      <c r="H74" s="104" t="s">
        <v>1008</v>
      </c>
      <c r="I74" s="104" t="s">
        <v>1009</v>
      </c>
      <c r="J74" s="104" t="s">
        <v>1010</v>
      </c>
      <c r="K74" s="104" t="s">
        <v>1011</v>
      </c>
    </row>
    <row r="75" spans="1:24" ht="19.899999999999999" customHeight="1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24" ht="19.899999999999999" customHeight="1" x14ac:dyDescent="0.25">
      <c r="A76" s="98" t="s">
        <v>61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24" ht="19.899999999999999" customHeight="1" x14ac:dyDescent="0.25">
      <c r="A78" s="8" t="s">
        <v>62</v>
      </c>
      <c r="B78" s="105">
        <v>38.834000000000003</v>
      </c>
      <c r="C78" s="105">
        <v>38.798999999999999</v>
      </c>
      <c r="D78" s="105">
        <v>38.752000000000002</v>
      </c>
      <c r="E78" s="105">
        <v>42.776000000000003</v>
      </c>
      <c r="F78" s="105">
        <v>38.673000000000002</v>
      </c>
      <c r="G78" s="105">
        <v>38.634</v>
      </c>
      <c r="H78" s="105">
        <v>38.06</v>
      </c>
      <c r="I78" s="105">
        <v>38.06</v>
      </c>
      <c r="J78" s="105">
        <v>38.06</v>
      </c>
      <c r="K78" s="105">
        <v>38.048000000000002</v>
      </c>
    </row>
    <row r="79" spans="1:24" ht="19.899999999999999" customHeight="1" x14ac:dyDescent="0.25">
      <c r="A79" s="6" t="s">
        <v>63</v>
      </c>
      <c r="B79" s="106">
        <v>0</v>
      </c>
      <c r="C79" s="106">
        <v>0</v>
      </c>
      <c r="D79" s="106">
        <v>0</v>
      </c>
      <c r="E79" s="106">
        <v>0</v>
      </c>
      <c r="F79" s="106">
        <v>0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</row>
    <row r="80" spans="1:24" ht="19.899999999999999" customHeight="1" x14ac:dyDescent="0.25">
      <c r="A80" s="8" t="s">
        <v>64</v>
      </c>
      <c r="B80" s="105">
        <v>75</v>
      </c>
      <c r="C80" s="105">
        <v>75</v>
      </c>
      <c r="D80" s="105">
        <v>75</v>
      </c>
      <c r="E80" s="105">
        <v>75</v>
      </c>
      <c r="F80" s="105">
        <v>75</v>
      </c>
      <c r="G80" s="105">
        <v>75</v>
      </c>
      <c r="H80" s="105">
        <v>75</v>
      </c>
      <c r="I80" s="105">
        <v>75</v>
      </c>
      <c r="J80" s="105">
        <v>75</v>
      </c>
      <c r="K80" s="105">
        <v>75</v>
      </c>
    </row>
    <row r="81" spans="1:11" ht="19.899999999999999" customHeight="1" x14ac:dyDescent="0.25">
      <c r="A81" s="6" t="s">
        <v>65</v>
      </c>
      <c r="B81" s="106">
        <v>1</v>
      </c>
      <c r="C81" s="106">
        <v>1</v>
      </c>
      <c r="D81" s="106">
        <v>1</v>
      </c>
      <c r="E81" s="106">
        <v>1</v>
      </c>
      <c r="F81" s="106">
        <v>1</v>
      </c>
      <c r="G81" s="106">
        <v>1</v>
      </c>
      <c r="H81" s="106">
        <v>1</v>
      </c>
      <c r="I81" s="106">
        <v>1</v>
      </c>
      <c r="J81" s="106">
        <v>1</v>
      </c>
      <c r="K81" s="106">
        <v>1</v>
      </c>
    </row>
    <row r="82" spans="1:11" ht="19.899999999999999" customHeight="1" x14ac:dyDescent="0.25">
      <c r="A82" s="8" t="s">
        <v>66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</row>
    <row r="83" spans="1:11" ht="19.899999999999999" customHeight="1" x14ac:dyDescent="0.25">
      <c r="A83" s="6" t="s">
        <v>67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</row>
    <row r="84" spans="1:11" ht="19.899999999999999" customHeight="1" x14ac:dyDescent="0.25">
      <c r="A84" s="8" t="s">
        <v>68</v>
      </c>
      <c r="B84" s="105">
        <v>38.805999999999997</v>
      </c>
      <c r="C84" s="105">
        <v>38.774000000000001</v>
      </c>
      <c r="D84" s="105">
        <v>38.725000000000001</v>
      </c>
      <c r="E84" s="105">
        <v>38.683999999999997</v>
      </c>
      <c r="F84" s="105">
        <v>38.664000000000001</v>
      </c>
      <c r="G84" s="105">
        <v>38.170999999999999</v>
      </c>
      <c r="H84" s="105">
        <v>38.06</v>
      </c>
      <c r="I84" s="105">
        <v>38.06</v>
      </c>
      <c r="J84" s="105">
        <v>38.055</v>
      </c>
      <c r="K84" s="105">
        <v>38.048000000000002</v>
      </c>
    </row>
    <row r="85" spans="1:11" ht="19.899999999999999" customHeight="1" x14ac:dyDescent="0.25">
      <c r="A85" s="6" t="s">
        <v>69</v>
      </c>
      <c r="B85" s="106">
        <v>38.817</v>
      </c>
      <c r="C85" s="106">
        <v>38.808999999999997</v>
      </c>
      <c r="D85" s="106">
        <v>38.753</v>
      </c>
      <c r="E85" s="106">
        <v>38.704999999999998</v>
      </c>
      <c r="F85" s="106">
        <v>38.734000000000002</v>
      </c>
      <c r="G85" s="106">
        <v>38.177</v>
      </c>
      <c r="H85" s="106">
        <v>38.064999999999998</v>
      </c>
      <c r="I85" s="106">
        <v>38.095999999999997</v>
      </c>
      <c r="J85" s="106">
        <v>38.124000000000002</v>
      </c>
      <c r="K85" s="106">
        <v>38.072000000000003</v>
      </c>
    </row>
    <row r="86" spans="1:11" ht="19.899999999999999" customHeight="1" x14ac:dyDescent="0.25">
      <c r="A86" s="8" t="s">
        <v>70</v>
      </c>
      <c r="B86" s="105">
        <v>4.0890000000000004</v>
      </c>
      <c r="C86" s="105">
        <v>4.0890000000000004</v>
      </c>
      <c r="D86" s="105">
        <v>4.0890000000000004</v>
      </c>
      <c r="E86" s="105">
        <v>4.0890000000000004</v>
      </c>
      <c r="F86" s="105">
        <v>4.0890000000000004</v>
      </c>
      <c r="G86" s="105">
        <v>4.0890000000000004</v>
      </c>
      <c r="H86" s="105">
        <v>4.0890000000000004</v>
      </c>
      <c r="I86" s="105">
        <v>4.0890000000000004</v>
      </c>
      <c r="J86" s="105">
        <v>4.0890000000000004</v>
      </c>
      <c r="K86" s="105">
        <v>4.0890000000000004</v>
      </c>
    </row>
    <row r="87" spans="1:11" ht="19.899999999999999" customHeight="1" x14ac:dyDescent="0.25">
      <c r="A87" s="6" t="s">
        <v>71</v>
      </c>
      <c r="B87" s="106">
        <v>204.435</v>
      </c>
      <c r="C87" s="106">
        <v>204.435</v>
      </c>
      <c r="D87" s="106">
        <v>204.435</v>
      </c>
      <c r="E87" s="106">
        <v>204.435</v>
      </c>
      <c r="F87" s="106">
        <v>204.435</v>
      </c>
      <c r="G87" s="106">
        <v>204.435</v>
      </c>
      <c r="H87" s="106">
        <v>204.435</v>
      </c>
      <c r="I87" s="106">
        <v>204.435</v>
      </c>
      <c r="J87" s="106">
        <v>204.435</v>
      </c>
      <c r="K87" s="106">
        <v>204.435</v>
      </c>
    </row>
    <row r="88" spans="1:11" ht="19.899999999999999" customHeight="1" x14ac:dyDescent="0.25">
      <c r="A88" s="8" t="s">
        <v>72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</row>
    <row r="89" spans="1:11" ht="19.899999999999999" customHeight="1" x14ac:dyDescent="0.25">
      <c r="A89" s="6" t="s">
        <v>73</v>
      </c>
      <c r="B89" s="106">
        <v>0</v>
      </c>
      <c r="C89" s="106">
        <v>0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</row>
    <row r="90" spans="1:11" ht="19.899999999999999" customHeight="1" x14ac:dyDescent="0.25">
      <c r="A90" s="8" t="s">
        <v>74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</row>
    <row r="91" spans="1:11" ht="19.899999999999999" customHeight="1" x14ac:dyDescent="0.25">
      <c r="A91" s="6" t="s">
        <v>75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</row>
    <row r="92" spans="1:11" ht="19.899999999999999" customHeight="1" x14ac:dyDescent="0.25">
      <c r="A92" s="8" t="s">
        <v>76</v>
      </c>
      <c r="B92" s="105">
        <v>0</v>
      </c>
      <c r="C92" s="105">
        <v>0</v>
      </c>
      <c r="D92" s="105">
        <v>0</v>
      </c>
      <c r="E92" s="105">
        <v>658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</row>
    <row r="93" spans="1:11" ht="19.899999999999999" customHeight="1" x14ac:dyDescent="0.25">
      <c r="A93" s="6" t="s">
        <v>77</v>
      </c>
      <c r="B93" s="106">
        <v>-33.241</v>
      </c>
      <c r="C93" s="106">
        <v>-34.533000000000001</v>
      </c>
      <c r="D93" s="106">
        <v>-21.094000000000001</v>
      </c>
      <c r="E93" s="106">
        <v>-17.992000000000001</v>
      </c>
      <c r="F93" s="106">
        <v>-27.314</v>
      </c>
      <c r="G93" s="106">
        <v>6.3769999999999998</v>
      </c>
      <c r="H93" s="106">
        <v>5.556</v>
      </c>
      <c r="I93" s="106">
        <v>-6.3540000000000001</v>
      </c>
      <c r="J93" s="106">
        <v>-6.492</v>
      </c>
      <c r="K93" s="106">
        <v>-18.553000000000001</v>
      </c>
    </row>
    <row r="94" spans="1:11" ht="19.899999999999999" customHeight="1" x14ac:dyDescent="0.25">
      <c r="A94" s="8" t="s">
        <v>78</v>
      </c>
      <c r="B94" s="105">
        <v>793.06</v>
      </c>
      <c r="C94" s="105" t="s">
        <v>1012</v>
      </c>
      <c r="D94" s="105" t="s">
        <v>1013</v>
      </c>
      <c r="E94" s="105" t="s">
        <v>1014</v>
      </c>
      <c r="F94" s="105" t="s">
        <v>1015</v>
      </c>
      <c r="G94" s="105">
        <v>902.54200000000003</v>
      </c>
      <c r="H94" s="105" t="s">
        <v>1016</v>
      </c>
      <c r="I94" s="105" t="s">
        <v>1017</v>
      </c>
      <c r="J94" s="105" t="s">
        <v>1018</v>
      </c>
      <c r="K94" s="105">
        <v>307.61</v>
      </c>
    </row>
    <row r="95" spans="1:11" ht="19.899999999999999" customHeight="1" x14ac:dyDescent="0.25">
      <c r="A95" s="6" t="s">
        <v>79</v>
      </c>
      <c r="B95" s="106">
        <v>0</v>
      </c>
      <c r="C95" s="106">
        <v>0</v>
      </c>
      <c r="D95" s="106">
        <v>0</v>
      </c>
      <c r="E95" s="106">
        <v>0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</row>
    <row r="96" spans="1:11" ht="19.899999999999999" customHeight="1" x14ac:dyDescent="0.25">
      <c r="A96" s="8" t="s">
        <v>80</v>
      </c>
      <c r="B96" s="105">
        <v>0</v>
      </c>
      <c r="C96" s="105">
        <v>0</v>
      </c>
      <c r="D96" s="105">
        <v>18.352</v>
      </c>
      <c r="E96" s="105">
        <v>33.758000000000003</v>
      </c>
      <c r="F96" s="105">
        <v>29.826000000000001</v>
      </c>
      <c r="G96" s="105">
        <v>26.08</v>
      </c>
      <c r="H96" s="105">
        <v>55.512</v>
      </c>
      <c r="I96" s="105">
        <v>28.253</v>
      </c>
      <c r="J96" s="105">
        <v>27.541</v>
      </c>
      <c r="K96" s="105">
        <v>30.256</v>
      </c>
    </row>
    <row r="97" spans="1:11" ht="19.899999999999999" customHeight="1" x14ac:dyDescent="0.25">
      <c r="A97" s="6" t="s">
        <v>81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</row>
    <row r="98" spans="1:11" ht="19.899999999999999" customHeight="1" x14ac:dyDescent="0.25">
      <c r="A98" s="8" t="s">
        <v>82</v>
      </c>
      <c r="B98" s="105">
        <v>98.628</v>
      </c>
      <c r="C98" s="105">
        <v>92.971000000000004</v>
      </c>
      <c r="D98" s="105">
        <v>93.635999999999996</v>
      </c>
      <c r="E98" s="105">
        <v>95.522000000000006</v>
      </c>
      <c r="F98" s="105">
        <v>93.055999999999997</v>
      </c>
      <c r="G98" s="105">
        <v>90.903999999999996</v>
      </c>
      <c r="H98" s="105">
        <v>92.888999999999996</v>
      </c>
      <c r="I98" s="105">
        <v>93.796999999999997</v>
      </c>
      <c r="J98" s="105">
        <v>90.653999999999996</v>
      </c>
      <c r="K98" s="105">
        <v>84.643000000000001</v>
      </c>
    </row>
    <row r="99" spans="1:11" ht="19.899999999999999" customHeight="1" x14ac:dyDescent="0.25">
      <c r="A99" s="6" t="s">
        <v>83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</row>
    <row r="100" spans="1:11" ht="19.899999999999999" customHeight="1" x14ac:dyDescent="0.25">
      <c r="A100" s="8" t="s">
        <v>84</v>
      </c>
      <c r="B100" s="105">
        <v>0</v>
      </c>
      <c r="C100" s="105">
        <v>0</v>
      </c>
      <c r="D100" s="105">
        <v>0</v>
      </c>
      <c r="E100" s="105">
        <v>0</v>
      </c>
      <c r="F100" s="105">
        <v>34.500999999999998</v>
      </c>
      <c r="G100" s="105">
        <v>156</v>
      </c>
      <c r="H100" s="105">
        <v>145.255</v>
      </c>
      <c r="I100" s="105">
        <v>14.859</v>
      </c>
      <c r="J100" s="105">
        <v>99.495999999999995</v>
      </c>
      <c r="K100" s="105">
        <v>92.322999999999993</v>
      </c>
    </row>
    <row r="101" spans="1:11" ht="19.899999999999999" customHeight="1" x14ac:dyDescent="0.25">
      <c r="A101" s="6" t="s">
        <v>85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92.888999999999996</v>
      </c>
      <c r="I101" s="106">
        <v>93.796999999999997</v>
      </c>
      <c r="J101" s="106">
        <v>90.653999999999996</v>
      </c>
      <c r="K101" s="106">
        <v>84.643000000000001</v>
      </c>
    </row>
    <row r="102" spans="1:11" ht="19.899999999999999" customHeight="1" x14ac:dyDescent="0.25">
      <c r="A102" s="8" t="s">
        <v>86</v>
      </c>
      <c r="B102" s="105">
        <v>44.115000000000002</v>
      </c>
      <c r="C102" s="105">
        <v>33.277000000000001</v>
      </c>
      <c r="D102" s="105">
        <v>114.69199999999999</v>
      </c>
      <c r="E102" s="105">
        <v>376.43099999999998</v>
      </c>
      <c r="F102" s="105">
        <v>341.48200000000003</v>
      </c>
      <c r="G102" s="105">
        <v>148.28700000000001</v>
      </c>
      <c r="H102" s="105">
        <v>40.140999999999998</v>
      </c>
      <c r="I102" s="105">
        <v>13.489000000000001</v>
      </c>
      <c r="J102" s="105">
        <v>9.4420000000000002</v>
      </c>
      <c r="K102" s="105">
        <v>19.434000000000001</v>
      </c>
    </row>
    <row r="103" spans="1:11" ht="19.899999999999999" customHeight="1" x14ac:dyDescent="0.25">
      <c r="A103" s="6" t="s">
        <v>87</v>
      </c>
      <c r="B103" s="106">
        <v>0</v>
      </c>
      <c r="C103" s="106">
        <v>0</v>
      </c>
      <c r="D103" s="106">
        <v>0</v>
      </c>
      <c r="E103" s="106">
        <v>0</v>
      </c>
      <c r="F103" s="106">
        <v>14.009</v>
      </c>
      <c r="G103" s="106">
        <v>14.847</v>
      </c>
      <c r="H103" s="106">
        <v>14.285</v>
      </c>
      <c r="I103" s="106">
        <v>0</v>
      </c>
      <c r="J103" s="106">
        <v>0</v>
      </c>
      <c r="K103" s="106">
        <v>0</v>
      </c>
    </row>
    <row r="104" spans="1:11" ht="19.899999999999999" customHeight="1" x14ac:dyDescent="0.25">
      <c r="A104" s="8" t="s">
        <v>88</v>
      </c>
      <c r="B104" s="105">
        <v>0</v>
      </c>
      <c r="C104" s="105">
        <v>0</v>
      </c>
      <c r="D104" s="105">
        <v>0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</row>
    <row r="105" spans="1:11" ht="19.899999999999999" customHeight="1" x14ac:dyDescent="0.25">
      <c r="A105" s="6" t="s">
        <v>89</v>
      </c>
      <c r="B105" s="106">
        <v>0</v>
      </c>
      <c r="C105" s="106">
        <v>0</v>
      </c>
      <c r="D105" s="106">
        <v>0</v>
      </c>
      <c r="E105" s="106">
        <v>0</v>
      </c>
      <c r="F105" s="106">
        <v>211.53899999999999</v>
      </c>
      <c r="G105" s="106">
        <v>253.10400000000001</v>
      </c>
      <c r="H105" s="106">
        <v>247.19</v>
      </c>
      <c r="I105" s="106">
        <v>133.292</v>
      </c>
      <c r="J105" s="106">
        <v>114.83499999999999</v>
      </c>
      <c r="K105" s="106">
        <v>79.457999999999998</v>
      </c>
    </row>
    <row r="106" spans="1:11" ht="19.899999999999999" customHeight="1" x14ac:dyDescent="0.25">
      <c r="A106" s="8" t="s">
        <v>90</v>
      </c>
      <c r="B106" s="105">
        <v>0</v>
      </c>
      <c r="C106" s="105">
        <v>0</v>
      </c>
      <c r="D106" s="105">
        <v>0</v>
      </c>
      <c r="E106" s="105">
        <v>0</v>
      </c>
      <c r="F106" s="105">
        <v>96.88</v>
      </c>
      <c r="G106" s="105">
        <v>94.917000000000002</v>
      </c>
      <c r="H106" s="105">
        <v>103.812</v>
      </c>
      <c r="I106" s="105">
        <v>61.384</v>
      </c>
      <c r="J106" s="105">
        <v>60.054000000000002</v>
      </c>
      <c r="K106" s="105">
        <v>43.822000000000003</v>
      </c>
    </row>
    <row r="107" spans="1:11" ht="19.899999999999999" customHeight="1" x14ac:dyDescent="0.25">
      <c r="A107" s="6" t="s">
        <v>91</v>
      </c>
      <c r="B107" s="106">
        <v>0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</row>
    <row r="108" spans="1:11" ht="19.899999999999999" customHeight="1" x14ac:dyDescent="0.25">
      <c r="A108" s="8" t="s">
        <v>92</v>
      </c>
      <c r="B108" s="105">
        <v>166.179</v>
      </c>
      <c r="C108" s="105">
        <v>168.24700000000001</v>
      </c>
      <c r="D108" s="105">
        <v>176.23</v>
      </c>
      <c r="E108" s="105">
        <v>171.959</v>
      </c>
      <c r="F108" s="105">
        <v>161.703</v>
      </c>
      <c r="G108" s="105">
        <v>136.78299999999999</v>
      </c>
      <c r="H108" s="105">
        <v>92.888999999999996</v>
      </c>
      <c r="I108" s="105">
        <v>93.796999999999997</v>
      </c>
      <c r="J108" s="105">
        <v>90.653999999999996</v>
      </c>
      <c r="K108" s="105">
        <v>84.643000000000001</v>
      </c>
    </row>
    <row r="109" spans="1:11" ht="19.899999999999999" customHeight="1" x14ac:dyDescent="0.25">
      <c r="A109" s="6" t="s">
        <v>93</v>
      </c>
      <c r="B109" s="106">
        <v>254.107</v>
      </c>
      <c r="C109" s="106">
        <v>373.19499999999999</v>
      </c>
      <c r="D109" s="106">
        <v>306.51100000000002</v>
      </c>
      <c r="E109" s="106">
        <v>138.65199999999999</v>
      </c>
      <c r="F109" s="106">
        <v>0</v>
      </c>
      <c r="G109" s="106">
        <v>0</v>
      </c>
      <c r="H109" s="106">
        <v>0</v>
      </c>
      <c r="I109" s="106">
        <v>95.325999999999993</v>
      </c>
      <c r="J109" s="106">
        <v>0</v>
      </c>
      <c r="K109" s="106">
        <v>2.0089999999999999</v>
      </c>
    </row>
    <row r="110" spans="1:11" ht="19.899999999999999" customHeight="1" x14ac:dyDescent="0.25">
      <c r="A110" s="8" t="s">
        <v>94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</row>
    <row r="111" spans="1:11" ht="19.899999999999999" customHeight="1" x14ac:dyDescent="0.25">
      <c r="A111" s="6" t="s">
        <v>95</v>
      </c>
      <c r="B111" s="106">
        <v>0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1"/>
    </row>
    <row r="112" spans="1:11" ht="19.899999999999999" customHeight="1" x14ac:dyDescent="0.25">
      <c r="A112" s="8" t="s">
        <v>96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3"/>
      <c r="K112" s="103"/>
    </row>
    <row r="113" spans="1:12" ht="19.899999999999999" customHeight="1" x14ac:dyDescent="0.25">
      <c r="A113" s="6" t="s">
        <v>97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1"/>
    </row>
    <row r="114" spans="1:12" ht="19.899999999999999" customHeight="1" x14ac:dyDescent="0.25">
      <c r="A114" s="8" t="s">
        <v>98</v>
      </c>
      <c r="B114" s="105" t="s">
        <v>1019</v>
      </c>
      <c r="C114" s="105">
        <v>913.62599999999998</v>
      </c>
      <c r="D114" s="105">
        <v>872.07299999999998</v>
      </c>
      <c r="E114" s="105">
        <v>854.68</v>
      </c>
      <c r="F114" s="105">
        <v>867.41700000000003</v>
      </c>
      <c r="G114" s="105">
        <v>890.05700000000002</v>
      </c>
      <c r="H114" s="105">
        <v>810.58399999999995</v>
      </c>
      <c r="I114" s="105">
        <v>747.072</v>
      </c>
      <c r="J114" s="105">
        <v>758.62699999999995</v>
      </c>
      <c r="K114" s="105">
        <v>710.31700000000001</v>
      </c>
    </row>
    <row r="115" spans="1:12" ht="19.899999999999999" customHeight="1" x14ac:dyDescent="0.25">
      <c r="A115" s="6" t="s">
        <v>99</v>
      </c>
      <c r="B115" s="106" t="s">
        <v>1020</v>
      </c>
      <c r="C115" s="106" t="s">
        <v>1021</v>
      </c>
      <c r="D115" s="106" t="s">
        <v>1022</v>
      </c>
      <c r="E115" s="106" t="s">
        <v>1023</v>
      </c>
      <c r="F115" s="106" t="s">
        <v>1024</v>
      </c>
      <c r="G115" s="106" t="s">
        <v>1025</v>
      </c>
      <c r="H115" s="106">
        <v>925.31200000000001</v>
      </c>
      <c r="I115" s="106">
        <v>873.66899999999998</v>
      </c>
      <c r="J115" s="106">
        <v>888.255</v>
      </c>
      <c r="K115" s="106">
        <v>832.97500000000002</v>
      </c>
    </row>
    <row r="116" spans="1:12" ht="19.899999999999999" customHeight="1" x14ac:dyDescent="0.25">
      <c r="A116" s="8" t="s">
        <v>100</v>
      </c>
      <c r="B116" s="105">
        <v>0</v>
      </c>
      <c r="C116" s="105">
        <v>0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</row>
    <row r="117" spans="1:12" ht="19.899999999999999" customHeight="1" x14ac:dyDescent="0.25">
      <c r="A117" s="6" t="s">
        <v>101</v>
      </c>
      <c r="B117" s="106">
        <v>38.107999999999997</v>
      </c>
      <c r="C117" s="106">
        <v>40.265999999999998</v>
      </c>
      <c r="D117" s="106">
        <v>38.487000000000002</v>
      </c>
      <c r="E117" s="106">
        <v>46.993000000000002</v>
      </c>
      <c r="F117" s="106">
        <v>53.716999999999999</v>
      </c>
      <c r="G117" s="106">
        <v>55.459000000000003</v>
      </c>
      <c r="H117" s="106">
        <v>60.564999999999998</v>
      </c>
      <c r="I117" s="106">
        <v>61.597999999999999</v>
      </c>
      <c r="J117" s="106">
        <v>65.084000000000003</v>
      </c>
      <c r="K117" s="106">
        <v>82.180999999999997</v>
      </c>
    </row>
    <row r="118" spans="1:12" ht="19.899999999999999" customHeight="1" x14ac:dyDescent="0.25">
      <c r="A118" s="8" t="s">
        <v>102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</row>
    <row r="119" spans="1:12" ht="19.899999999999999" customHeight="1" x14ac:dyDescent="0.25">
      <c r="A119" s="6" t="s">
        <v>103</v>
      </c>
      <c r="B119" s="106">
        <v>0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26.928000000000001</v>
      </c>
    </row>
    <row r="120" spans="1:12" ht="19.899999999999999" customHeight="1" x14ac:dyDescent="0.25">
      <c r="A120" s="8" t="s">
        <v>104</v>
      </c>
      <c r="B120" s="105">
        <v>0</v>
      </c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1:12" ht="19.899999999999999" customHeight="1" x14ac:dyDescent="0.25">
      <c r="A121" s="6" t="s">
        <v>105</v>
      </c>
      <c r="B121" s="106">
        <v>0</v>
      </c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1:12" ht="19.899999999999999" customHeight="1" x14ac:dyDescent="0.25">
      <c r="A122" s="8" t="s">
        <v>106</v>
      </c>
      <c r="B122" s="105">
        <v>0</v>
      </c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1:12" ht="19.899999999999999" customHeight="1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2" ht="19.899999999999999" customHeight="1" x14ac:dyDescent="0.25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</row>
    <row r="125" spans="1:12" ht="19.899999999999999" customHeight="1" thickBot="1" x14ac:dyDescent="0.3">
      <c r="A125" s="167" t="s">
        <v>107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</row>
    <row r="126" spans="1:12" ht="19.899999999999999" customHeight="1" x14ac:dyDescent="0.25">
      <c r="A126" s="95" t="s">
        <v>1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2" ht="19.899999999999999" customHeight="1" x14ac:dyDescent="0.25">
      <c r="A127" s="96" t="s">
        <v>3</v>
      </c>
      <c r="B127" s="97">
        <v>2019</v>
      </c>
      <c r="C127" s="97">
        <v>2018</v>
      </c>
      <c r="D127" s="97">
        <v>2017</v>
      </c>
      <c r="E127" s="97">
        <v>2016</v>
      </c>
      <c r="F127" s="97">
        <v>2015</v>
      </c>
      <c r="G127" s="97">
        <v>2014</v>
      </c>
      <c r="H127" s="97">
        <v>2013</v>
      </c>
      <c r="I127" s="97">
        <v>2012</v>
      </c>
      <c r="J127" s="97">
        <v>2011</v>
      </c>
      <c r="K127" s="97">
        <v>2010</v>
      </c>
    </row>
    <row r="128" spans="1:12" ht="19.899999999999999" customHeight="1" x14ac:dyDescent="0.25">
      <c r="A128" s="96" t="s">
        <v>4</v>
      </c>
      <c r="B128" s="97">
        <v>12</v>
      </c>
      <c r="C128" s="97">
        <v>12</v>
      </c>
      <c r="D128" s="97">
        <v>12</v>
      </c>
      <c r="E128" s="97">
        <v>12</v>
      </c>
      <c r="F128" s="97">
        <v>12</v>
      </c>
      <c r="G128" s="97">
        <v>12</v>
      </c>
      <c r="H128" s="97">
        <v>12</v>
      </c>
      <c r="I128" s="97">
        <v>12</v>
      </c>
      <c r="J128" s="97">
        <v>12</v>
      </c>
      <c r="K128" s="97">
        <v>12</v>
      </c>
      <c r="L128" t="s">
        <v>2</v>
      </c>
    </row>
    <row r="129" spans="1:11" ht="19.899999999999999" customHeight="1" x14ac:dyDescent="0.25">
      <c r="A129" s="96" t="s">
        <v>5</v>
      </c>
      <c r="B129" s="97" t="s">
        <v>340</v>
      </c>
      <c r="C129" s="97" t="s">
        <v>340</v>
      </c>
      <c r="D129" s="97" t="s">
        <v>340</v>
      </c>
      <c r="E129" s="97" t="s">
        <v>340</v>
      </c>
      <c r="F129" s="97" t="s">
        <v>340</v>
      </c>
      <c r="G129" s="97" t="s">
        <v>340</v>
      </c>
      <c r="H129" s="97" t="s">
        <v>340</v>
      </c>
      <c r="I129" s="97" t="s">
        <v>340</v>
      </c>
      <c r="J129" s="97" t="s">
        <v>340</v>
      </c>
      <c r="K129" s="97" t="s">
        <v>340</v>
      </c>
    </row>
    <row r="130" spans="1:11" ht="19.899999999999999" customHeight="1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1:11" ht="19.899999999999999" customHeight="1" x14ac:dyDescent="0.25">
      <c r="A131" s="98" t="s">
        <v>108</v>
      </c>
      <c r="B131" s="99" t="s">
        <v>8</v>
      </c>
      <c r="C131" s="99" t="s">
        <v>8</v>
      </c>
      <c r="D131" s="99" t="s">
        <v>8</v>
      </c>
      <c r="E131" s="99" t="s">
        <v>8</v>
      </c>
      <c r="F131" s="99" t="s">
        <v>8</v>
      </c>
      <c r="G131" s="99" t="s">
        <v>8</v>
      </c>
      <c r="H131" s="99" t="s">
        <v>8</v>
      </c>
      <c r="I131" s="99" t="s">
        <v>8</v>
      </c>
      <c r="J131" s="99" t="s">
        <v>8</v>
      </c>
      <c r="K131" s="99" t="s">
        <v>8</v>
      </c>
    </row>
    <row r="132" spans="1:11" ht="19.899999999999999" customHeight="1" x14ac:dyDescent="0.25">
      <c r="A132" s="6" t="s">
        <v>109</v>
      </c>
      <c r="B132" s="104" t="s">
        <v>1026</v>
      </c>
      <c r="C132" s="104" t="s">
        <v>1027</v>
      </c>
      <c r="D132" s="104" t="s">
        <v>1028</v>
      </c>
      <c r="E132" s="104" t="s">
        <v>1029</v>
      </c>
      <c r="F132" s="104" t="s">
        <v>1030</v>
      </c>
      <c r="G132" s="104" t="s">
        <v>1031</v>
      </c>
      <c r="H132" s="104" t="s">
        <v>1032</v>
      </c>
      <c r="I132" s="104" t="s">
        <v>1033</v>
      </c>
      <c r="J132" s="104" t="s">
        <v>1034</v>
      </c>
      <c r="K132" s="104" t="s">
        <v>1035</v>
      </c>
    </row>
    <row r="133" spans="1:11" ht="19.899999999999999" customHeight="1" x14ac:dyDescent="0.25">
      <c r="A133" s="8" t="s">
        <v>110</v>
      </c>
      <c r="B133" s="107">
        <v>4</v>
      </c>
      <c r="C133" s="107">
        <v>5</v>
      </c>
      <c r="D133" s="107">
        <v>3</v>
      </c>
      <c r="E133" s="107">
        <v>6</v>
      </c>
      <c r="F133" s="107">
        <v>17</v>
      </c>
      <c r="G133" s="107">
        <v>13</v>
      </c>
      <c r="H133" s="107">
        <v>4</v>
      </c>
      <c r="I133" s="107">
        <v>-5</v>
      </c>
      <c r="J133" s="107">
        <v>3</v>
      </c>
      <c r="K133" s="107">
        <v>-5</v>
      </c>
    </row>
    <row r="134" spans="1:11" ht="19.899999999999999" customHeight="1" x14ac:dyDescent="0.25">
      <c r="A134" s="6" t="s">
        <v>111</v>
      </c>
      <c r="B134" s="104" t="s">
        <v>1036</v>
      </c>
      <c r="C134" s="104" t="s">
        <v>1037</v>
      </c>
      <c r="D134" s="104" t="s">
        <v>1038</v>
      </c>
      <c r="E134" s="104" t="s">
        <v>1039</v>
      </c>
      <c r="F134" s="104" t="s">
        <v>1040</v>
      </c>
      <c r="G134" s="104" t="s">
        <v>1041</v>
      </c>
      <c r="H134" s="104" t="s">
        <v>1042</v>
      </c>
      <c r="I134" s="104" t="s">
        <v>1043</v>
      </c>
      <c r="J134" s="104" t="s">
        <v>1044</v>
      </c>
      <c r="K134" s="104" t="s">
        <v>1045</v>
      </c>
    </row>
    <row r="135" spans="1:11" ht="19.899999999999999" customHeight="1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</row>
    <row r="136" spans="1:11" ht="19.899999999999999" customHeight="1" x14ac:dyDescent="0.25">
      <c r="A136" s="6" t="s">
        <v>112</v>
      </c>
      <c r="B136" s="106" t="s">
        <v>1046</v>
      </c>
      <c r="C136" s="106" t="s">
        <v>1047</v>
      </c>
      <c r="D136" s="106" t="s">
        <v>1048</v>
      </c>
      <c r="E136" s="106" t="s">
        <v>1049</v>
      </c>
      <c r="F136" s="106" t="s">
        <v>1050</v>
      </c>
      <c r="G136" s="106">
        <v>821.48800000000006</v>
      </c>
      <c r="H136" s="106">
        <v>648.572</v>
      </c>
      <c r="I136" s="106">
        <v>812.17700000000002</v>
      </c>
      <c r="J136" s="106">
        <v>889.928</v>
      </c>
      <c r="K136" s="106">
        <v>772.976</v>
      </c>
    </row>
    <row r="137" spans="1:11" ht="19.899999999999999" customHeight="1" x14ac:dyDescent="0.25">
      <c r="A137" s="8" t="s">
        <v>113</v>
      </c>
      <c r="B137" s="107" t="s">
        <v>1046</v>
      </c>
      <c r="C137" s="107" t="s">
        <v>1047</v>
      </c>
      <c r="D137" s="107" t="s">
        <v>1048</v>
      </c>
      <c r="E137" s="107" t="s">
        <v>1049</v>
      </c>
      <c r="F137" s="107" t="s">
        <v>1050</v>
      </c>
      <c r="G137" s="107">
        <v>821.48800000000006</v>
      </c>
      <c r="H137" s="107">
        <v>648.572</v>
      </c>
      <c r="I137" s="107">
        <v>812.17700000000002</v>
      </c>
      <c r="J137" s="107">
        <v>889.928</v>
      </c>
      <c r="K137" s="107">
        <v>772.976</v>
      </c>
    </row>
    <row r="138" spans="1:11" ht="19.899999999999999" customHeight="1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1:11" ht="19.899999999999999" customHeight="1" x14ac:dyDescent="0.25">
      <c r="A139" s="8" t="s">
        <v>114</v>
      </c>
      <c r="B139" s="105">
        <v>6.0919999999999996</v>
      </c>
      <c r="C139" s="105">
        <v>6.048</v>
      </c>
      <c r="D139" s="105">
        <v>5.2430000000000003</v>
      </c>
      <c r="E139" s="105">
        <v>4.4009999999999998</v>
      </c>
      <c r="F139" s="105">
        <v>5.3529999999999998</v>
      </c>
      <c r="G139" s="105">
        <v>9.8480000000000008</v>
      </c>
      <c r="H139" s="105">
        <v>3.4430000000000001</v>
      </c>
      <c r="I139" s="105">
        <v>2.4049999999999998</v>
      </c>
      <c r="J139" s="105">
        <v>2.6789999999999998</v>
      </c>
      <c r="K139" s="105">
        <v>4.5359999999999996</v>
      </c>
    </row>
    <row r="140" spans="1:11" ht="19.899999999999999" customHeight="1" x14ac:dyDescent="0.25">
      <c r="A140" s="6" t="s">
        <v>115</v>
      </c>
      <c r="B140" s="106">
        <v>0</v>
      </c>
      <c r="C140" s="106">
        <v>0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</row>
    <row r="141" spans="1:11" ht="19.899999999999999" customHeight="1" x14ac:dyDescent="0.25">
      <c r="A141" s="8" t="s">
        <v>116</v>
      </c>
      <c r="B141" s="105">
        <v>0</v>
      </c>
      <c r="C141" s="105"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0</v>
      </c>
      <c r="I141" s="105">
        <v>23.78</v>
      </c>
      <c r="J141" s="105">
        <v>22.26</v>
      </c>
      <c r="K141" s="105">
        <v>19.617000000000001</v>
      </c>
    </row>
    <row r="142" spans="1:11" ht="19.899999999999999" customHeight="1" x14ac:dyDescent="0.25">
      <c r="A142" s="6" t="s">
        <v>117</v>
      </c>
      <c r="B142" s="106">
        <v>305.94799999999998</v>
      </c>
      <c r="C142" s="106">
        <v>296.88</v>
      </c>
      <c r="D142" s="106">
        <v>299.33699999999999</v>
      </c>
      <c r="E142" s="106">
        <v>277.97000000000003</v>
      </c>
      <c r="F142" s="106">
        <v>204.815</v>
      </c>
      <c r="G142" s="106">
        <v>158.20099999999999</v>
      </c>
      <c r="H142" s="106">
        <v>144.43299999999999</v>
      </c>
      <c r="I142" s="106">
        <v>125.313</v>
      </c>
      <c r="J142" s="106">
        <v>55.591999999999999</v>
      </c>
      <c r="K142" s="106">
        <v>48.314999999999998</v>
      </c>
    </row>
    <row r="143" spans="1:11" ht="19.899999999999999" customHeight="1" x14ac:dyDescent="0.25">
      <c r="A143" s="8" t="s">
        <v>118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05">
        <v>326</v>
      </c>
    </row>
    <row r="144" spans="1:11" ht="19.899999999999999" customHeight="1" x14ac:dyDescent="0.25">
      <c r="A144" s="6" t="s">
        <v>119</v>
      </c>
      <c r="B144" s="106">
        <v>170.13800000000001</v>
      </c>
      <c r="C144" s="106">
        <v>145.714</v>
      </c>
      <c r="D144" s="106">
        <v>143.49</v>
      </c>
      <c r="E144" s="106">
        <v>139.286</v>
      </c>
      <c r="F144" s="106">
        <v>147.803</v>
      </c>
      <c r="G144" s="106">
        <v>124.797</v>
      </c>
      <c r="H144" s="106">
        <v>119.42400000000001</v>
      </c>
      <c r="I144" s="106">
        <v>116.29600000000001</v>
      </c>
      <c r="J144" s="106">
        <v>115.251</v>
      </c>
      <c r="K144" s="106">
        <v>104.03100000000001</v>
      </c>
    </row>
    <row r="145" spans="1:11" ht="19.899999999999999" customHeight="1" x14ac:dyDescent="0.25">
      <c r="A145" s="8" t="s">
        <v>120</v>
      </c>
      <c r="B145" s="105">
        <v>7.4480000000000004</v>
      </c>
      <c r="C145" s="105">
        <v>7.681</v>
      </c>
      <c r="D145" s="105">
        <v>7.2770000000000001</v>
      </c>
      <c r="E145" s="105">
        <v>6.2889999999999997</v>
      </c>
      <c r="F145" s="105">
        <v>6.8310000000000004</v>
      </c>
      <c r="G145" s="105">
        <v>5.1479999999999997</v>
      </c>
      <c r="H145" s="105">
        <v>6.73</v>
      </c>
      <c r="I145" s="105">
        <v>6.133</v>
      </c>
      <c r="J145" s="105">
        <v>5.7519999999999998</v>
      </c>
      <c r="K145" s="105">
        <v>5.7009999999999996</v>
      </c>
    </row>
    <row r="146" spans="1:11" ht="19.899999999999999" customHeight="1" x14ac:dyDescent="0.25">
      <c r="A146" s="6" t="s">
        <v>121</v>
      </c>
      <c r="B146" s="106">
        <v>62.005000000000003</v>
      </c>
      <c r="C146" s="106">
        <v>65.328999999999994</v>
      </c>
      <c r="D146" s="106">
        <v>61.256</v>
      </c>
      <c r="E146" s="106">
        <v>36.478000000000002</v>
      </c>
      <c r="F146" s="106">
        <v>53.101999999999997</v>
      </c>
      <c r="G146" s="106">
        <v>30.555</v>
      </c>
      <c r="H146" s="106">
        <v>23.577000000000002</v>
      </c>
      <c r="I146" s="106">
        <v>25.15</v>
      </c>
      <c r="J146" s="106">
        <v>15.318</v>
      </c>
      <c r="K146" s="106">
        <v>12.305999999999999</v>
      </c>
    </row>
    <row r="147" spans="1:11" ht="19.899999999999999" customHeight="1" x14ac:dyDescent="0.25">
      <c r="A147" s="8" t="s">
        <v>122</v>
      </c>
      <c r="B147" s="105">
        <v>0</v>
      </c>
      <c r="C147" s="105"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</row>
    <row r="148" spans="1:11" ht="19.899999999999999" customHeight="1" x14ac:dyDescent="0.25">
      <c r="A148" s="6" t="s">
        <v>123</v>
      </c>
      <c r="B148" s="106">
        <v>0</v>
      </c>
      <c r="C148" s="106">
        <v>0</v>
      </c>
      <c r="D148" s="106">
        <v>0</v>
      </c>
      <c r="E148" s="106">
        <v>0</v>
      </c>
      <c r="F148" s="106">
        <v>0</v>
      </c>
      <c r="G148" s="106">
        <v>0</v>
      </c>
      <c r="H148" s="101"/>
      <c r="I148" s="101"/>
      <c r="J148" s="106">
        <v>0</v>
      </c>
      <c r="K148" s="101"/>
    </row>
    <row r="149" spans="1:11" ht="19.899999999999999" customHeight="1" x14ac:dyDescent="0.25">
      <c r="A149" s="8" t="s">
        <v>124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</row>
    <row r="150" spans="1:11" ht="19.899999999999999" customHeight="1" x14ac:dyDescent="0.25">
      <c r="A150" s="6" t="s">
        <v>125</v>
      </c>
      <c r="B150" s="104">
        <v>551.63099999999997</v>
      </c>
      <c r="C150" s="104">
        <v>521.65200000000004</v>
      </c>
      <c r="D150" s="104">
        <v>516.60299999999995</v>
      </c>
      <c r="E150" s="104">
        <v>464.42399999999998</v>
      </c>
      <c r="F150" s="104">
        <v>417.904</v>
      </c>
      <c r="G150" s="104">
        <v>328.54899999999998</v>
      </c>
      <c r="H150" s="104">
        <v>297.60700000000003</v>
      </c>
      <c r="I150" s="104">
        <v>299.077</v>
      </c>
      <c r="J150" s="104">
        <v>216.852</v>
      </c>
      <c r="K150" s="104">
        <v>194.83199999999999</v>
      </c>
    </row>
    <row r="151" spans="1:11" ht="19.899999999999999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</row>
    <row r="152" spans="1:11" ht="19.899999999999999" customHeight="1" x14ac:dyDescent="0.25">
      <c r="A152" s="6" t="s">
        <v>126</v>
      </c>
      <c r="B152" s="104">
        <v>882.279</v>
      </c>
      <c r="C152" s="104" t="s">
        <v>1051</v>
      </c>
      <c r="D152" s="104" t="s">
        <v>1052</v>
      </c>
      <c r="E152" s="104">
        <v>548.85</v>
      </c>
      <c r="F152" s="104" t="s">
        <v>1053</v>
      </c>
      <c r="G152" s="104">
        <v>492.93900000000002</v>
      </c>
      <c r="H152" s="104">
        <v>350.96499999999997</v>
      </c>
      <c r="I152" s="104">
        <v>513.1</v>
      </c>
      <c r="J152" s="104">
        <v>673.07600000000002</v>
      </c>
      <c r="K152" s="104">
        <v>578.14400000000001</v>
      </c>
    </row>
    <row r="153" spans="1:11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</row>
    <row r="154" spans="1:11" ht="19.899999999999999" customHeight="1" x14ac:dyDescent="0.25">
      <c r="A154" s="6" t="s">
        <v>127</v>
      </c>
      <c r="B154" s="106">
        <v>0</v>
      </c>
      <c r="C154" s="106">
        <v>0</v>
      </c>
      <c r="D154" s="106">
        <v>0</v>
      </c>
      <c r="E154" s="106">
        <v>0</v>
      </c>
      <c r="F154" s="106">
        <v>0</v>
      </c>
      <c r="G154" s="106">
        <v>0</v>
      </c>
      <c r="H154" s="106">
        <v>19</v>
      </c>
      <c r="I154" s="106">
        <v>21</v>
      </c>
      <c r="J154" s="106">
        <v>38</v>
      </c>
      <c r="K154" s="106">
        <v>0</v>
      </c>
    </row>
    <row r="155" spans="1:11" ht="19.899999999999999" customHeight="1" x14ac:dyDescent="0.25">
      <c r="A155" s="8" t="s">
        <v>128</v>
      </c>
      <c r="B155" s="105">
        <v>41.286000000000001</v>
      </c>
      <c r="C155" s="105">
        <v>62.902999999999999</v>
      </c>
      <c r="D155" s="105">
        <v>5.0880000000000001</v>
      </c>
      <c r="E155" s="105">
        <v>5.2190000000000003</v>
      </c>
      <c r="F155" s="105">
        <v>12.81</v>
      </c>
      <c r="G155" s="105">
        <v>651</v>
      </c>
      <c r="H155" s="105">
        <v>937</v>
      </c>
      <c r="I155" s="105">
        <v>6.3959999999999999</v>
      </c>
      <c r="J155" s="105">
        <v>12.676</v>
      </c>
      <c r="K155" s="105">
        <v>12.201000000000001</v>
      </c>
    </row>
    <row r="156" spans="1:11" ht="19.899999999999999" customHeight="1" x14ac:dyDescent="0.25">
      <c r="A156" s="6" t="s">
        <v>129</v>
      </c>
      <c r="B156" s="106">
        <v>10.914</v>
      </c>
      <c r="C156" s="106">
        <v>10.375999999999999</v>
      </c>
      <c r="D156" s="106">
        <v>19.927</v>
      </c>
      <c r="E156" s="106">
        <v>27.213999999999999</v>
      </c>
      <c r="F156" s="106">
        <v>22.988</v>
      </c>
      <c r="G156" s="106">
        <v>25.928999999999998</v>
      </c>
      <c r="H156" s="106">
        <v>27.838999999999999</v>
      </c>
      <c r="I156" s="106">
        <v>24.370999999999999</v>
      </c>
      <c r="J156" s="106">
        <v>27.849</v>
      </c>
      <c r="K156" s="106">
        <v>33.262999999999998</v>
      </c>
    </row>
    <row r="157" spans="1:11" ht="19.899999999999999" customHeight="1" x14ac:dyDescent="0.25">
      <c r="A157" s="8" t="s">
        <v>130</v>
      </c>
      <c r="B157" s="107">
        <v>30.372</v>
      </c>
      <c r="C157" s="107">
        <v>52.527000000000001</v>
      </c>
      <c r="D157" s="107">
        <v>-14.839</v>
      </c>
      <c r="E157" s="107">
        <v>-21.995000000000001</v>
      </c>
      <c r="F157" s="107">
        <v>-10.178000000000001</v>
      </c>
      <c r="G157" s="107">
        <v>-25.277999999999999</v>
      </c>
      <c r="H157" s="107">
        <v>-26.882999999999999</v>
      </c>
      <c r="I157" s="107">
        <v>-17.954000000000001</v>
      </c>
      <c r="J157" s="107">
        <v>-15.135</v>
      </c>
      <c r="K157" s="107">
        <v>-21.062000000000001</v>
      </c>
    </row>
    <row r="158" spans="1:11" ht="19.899999999999999" customHeight="1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11" ht="19.899999999999999" customHeight="1" x14ac:dyDescent="0.25">
      <c r="A159" s="8" t="s">
        <v>131</v>
      </c>
      <c r="B159" s="107">
        <v>0</v>
      </c>
      <c r="C159" s="107">
        <v>0</v>
      </c>
      <c r="D159" s="107">
        <v>0</v>
      </c>
      <c r="E159" s="107">
        <v>-642</v>
      </c>
      <c r="F159" s="107">
        <v>3.2879999999999998</v>
      </c>
      <c r="G159" s="107">
        <v>2.2400000000000002</v>
      </c>
      <c r="H159" s="107">
        <v>2.8</v>
      </c>
      <c r="I159" s="107">
        <v>0</v>
      </c>
      <c r="J159" s="107">
        <v>0</v>
      </c>
      <c r="K159" s="107">
        <v>0</v>
      </c>
    </row>
    <row r="160" spans="1:11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1:11" ht="19.899999999999999" customHeight="1" x14ac:dyDescent="0.25">
      <c r="A161" s="8" t="s">
        <v>132</v>
      </c>
      <c r="B161" s="107">
        <v>912.65099999999995</v>
      </c>
      <c r="C161" s="107" t="s">
        <v>1054</v>
      </c>
      <c r="D161" s="107" t="s">
        <v>1055</v>
      </c>
      <c r="E161" s="107">
        <v>526.21299999999997</v>
      </c>
      <c r="F161" s="107" t="s">
        <v>1056</v>
      </c>
      <c r="G161" s="107">
        <v>469.90100000000001</v>
      </c>
      <c r="H161" s="107">
        <v>326.88200000000001</v>
      </c>
      <c r="I161" s="107">
        <v>495.14600000000002</v>
      </c>
      <c r="J161" s="107">
        <v>657.94100000000003</v>
      </c>
      <c r="K161" s="107">
        <v>557.08199999999999</v>
      </c>
    </row>
    <row r="162" spans="1:11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1:11" ht="19.899999999999999" customHeight="1" x14ac:dyDescent="0.25">
      <c r="A163" s="8" t="s">
        <v>133</v>
      </c>
      <c r="B163" s="107">
        <v>265.11599999999999</v>
      </c>
      <c r="C163" s="107">
        <v>559.73800000000006</v>
      </c>
      <c r="D163" s="107">
        <v>308.709</v>
      </c>
      <c r="E163" s="107">
        <v>154.04599999999999</v>
      </c>
      <c r="F163" s="107">
        <v>313.65499999999997</v>
      </c>
      <c r="G163" s="107">
        <v>128.83500000000001</v>
      </c>
      <c r="H163" s="107">
        <v>79.582999999999998</v>
      </c>
      <c r="I163" s="107">
        <v>162.64599999999999</v>
      </c>
      <c r="J163" s="107">
        <v>222.679</v>
      </c>
      <c r="K163" s="107">
        <v>193.41300000000001</v>
      </c>
    </row>
    <row r="164" spans="1:11" ht="19.899999999999999" customHeight="1" x14ac:dyDescent="0.25">
      <c r="A164" s="6" t="s">
        <v>134</v>
      </c>
      <c r="B164" s="106">
        <v>206.37799999999999</v>
      </c>
      <c r="C164" s="106">
        <v>516.21299999999997</v>
      </c>
      <c r="D164" s="106">
        <v>350.53500000000003</v>
      </c>
      <c r="E164" s="106">
        <v>101.58799999999999</v>
      </c>
      <c r="F164" s="106">
        <v>322.51299999999998</v>
      </c>
      <c r="G164" s="106">
        <v>116.574</v>
      </c>
      <c r="H164" s="106">
        <v>61.29</v>
      </c>
      <c r="I164" s="106">
        <v>116.28700000000001</v>
      </c>
      <c r="J164" s="106">
        <v>171.02799999999999</v>
      </c>
      <c r="K164" s="106">
        <v>170.68100000000001</v>
      </c>
    </row>
    <row r="165" spans="1:11" ht="19.899999999999999" customHeight="1" x14ac:dyDescent="0.25">
      <c r="A165" s="8" t="s">
        <v>135</v>
      </c>
      <c r="B165" s="105">
        <v>53.96</v>
      </c>
      <c r="C165" s="105">
        <v>44.447000000000003</v>
      </c>
      <c r="D165" s="105">
        <v>-40.954000000000001</v>
      </c>
      <c r="E165" s="105">
        <v>56.186</v>
      </c>
      <c r="F165" s="105">
        <v>-14.381</v>
      </c>
      <c r="G165" s="105">
        <v>12.944000000000001</v>
      </c>
      <c r="H165" s="105">
        <v>19.611999999999998</v>
      </c>
      <c r="I165" s="105">
        <v>27.919</v>
      </c>
      <c r="J165" s="105">
        <v>17.010999999999999</v>
      </c>
      <c r="K165" s="105">
        <v>-7.5039999999999996</v>
      </c>
    </row>
    <row r="166" spans="1:11" ht="19.899999999999999" customHeight="1" x14ac:dyDescent="0.25">
      <c r="A166" s="6" t="s">
        <v>136</v>
      </c>
      <c r="B166" s="106">
        <v>4.7779999999999996</v>
      </c>
      <c r="C166" s="106">
        <v>-922</v>
      </c>
      <c r="D166" s="106">
        <v>-872</v>
      </c>
      <c r="E166" s="106">
        <v>-3.7280000000000002</v>
      </c>
      <c r="F166" s="106">
        <v>5.5229999999999997</v>
      </c>
      <c r="G166" s="106">
        <v>-683</v>
      </c>
      <c r="H166" s="106">
        <v>-1.319</v>
      </c>
      <c r="I166" s="106">
        <v>18.440000000000001</v>
      </c>
      <c r="J166" s="106">
        <v>34.64</v>
      </c>
      <c r="K166" s="106">
        <v>30.236000000000001</v>
      </c>
    </row>
    <row r="167" spans="1:11" ht="19.899999999999999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</row>
    <row r="168" spans="1:11" ht="19.899999999999999" customHeight="1" x14ac:dyDescent="0.25">
      <c r="A168" s="6" t="s">
        <v>137</v>
      </c>
      <c r="B168" s="104">
        <v>647.53499999999997</v>
      </c>
      <c r="C168" s="104" t="s">
        <v>1057</v>
      </c>
      <c r="D168" s="104">
        <v>754.91300000000001</v>
      </c>
      <c r="E168" s="104">
        <v>372.16699999999997</v>
      </c>
      <c r="F168" s="104">
        <v>779.93899999999996</v>
      </c>
      <c r="G168" s="104">
        <v>341.06599999999997</v>
      </c>
      <c r="H168" s="104">
        <v>247.29900000000001</v>
      </c>
      <c r="I168" s="104">
        <v>332.5</v>
      </c>
      <c r="J168" s="104">
        <v>435.262</v>
      </c>
      <c r="K168" s="104">
        <v>363.66899999999998</v>
      </c>
    </row>
    <row r="169" spans="1:11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</row>
    <row r="170" spans="1:11" ht="19.899999999999999" customHeight="1" x14ac:dyDescent="0.25">
      <c r="A170" s="6" t="s">
        <v>138</v>
      </c>
      <c r="B170" s="106">
        <v>0</v>
      </c>
      <c r="C170" s="106">
        <v>0</v>
      </c>
      <c r="D170" s="106">
        <v>0</v>
      </c>
      <c r="E170" s="106">
        <v>0</v>
      </c>
      <c r="F170" s="106">
        <v>0</v>
      </c>
      <c r="G170" s="106">
        <v>0</v>
      </c>
      <c r="H170" s="106">
        <v>0</v>
      </c>
      <c r="I170" s="106">
        <v>0</v>
      </c>
      <c r="J170" s="106">
        <v>0</v>
      </c>
      <c r="K170" s="106">
        <v>0</v>
      </c>
    </row>
    <row r="171" spans="1:11" ht="19.899999999999999" customHeight="1" x14ac:dyDescent="0.25">
      <c r="A171" s="8" t="s">
        <v>139</v>
      </c>
      <c r="B171" s="105">
        <v>0</v>
      </c>
      <c r="C171" s="105"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05">
        <v>0</v>
      </c>
    </row>
    <row r="172" spans="1:11" ht="19.899999999999999" customHeight="1" x14ac:dyDescent="0.25">
      <c r="A172" s="6" t="s">
        <v>140</v>
      </c>
      <c r="B172" s="106">
        <v>3.8820000000000001</v>
      </c>
      <c r="C172" s="106">
        <v>3.274</v>
      </c>
      <c r="D172" s="106">
        <v>508</v>
      </c>
      <c r="E172" s="106">
        <v>-805</v>
      </c>
      <c r="F172" s="106">
        <v>1.8129999999999999</v>
      </c>
      <c r="G172" s="106">
        <v>3.548</v>
      </c>
      <c r="H172" s="106">
        <v>3.2890000000000001</v>
      </c>
      <c r="I172" s="106">
        <v>3.165</v>
      </c>
      <c r="J172" s="106">
        <v>6.0449999999999999</v>
      </c>
      <c r="K172" s="106">
        <v>6.032</v>
      </c>
    </row>
    <row r="173" spans="1:11" ht="19.899999999999999" customHeight="1" x14ac:dyDescent="0.25">
      <c r="A173" s="8" t="s">
        <v>141</v>
      </c>
      <c r="B173" s="107">
        <v>643.65300000000002</v>
      </c>
      <c r="C173" s="107" t="s">
        <v>1058</v>
      </c>
      <c r="D173" s="107">
        <v>754.40499999999997</v>
      </c>
      <c r="E173" s="107">
        <v>372.97199999999998</v>
      </c>
      <c r="F173" s="107">
        <v>778.12599999999998</v>
      </c>
      <c r="G173" s="107">
        <v>337.51799999999997</v>
      </c>
      <c r="H173" s="107">
        <v>244.01</v>
      </c>
      <c r="I173" s="107">
        <v>329.33499999999998</v>
      </c>
      <c r="J173" s="107">
        <v>429.21699999999998</v>
      </c>
      <c r="K173" s="107">
        <v>357.637</v>
      </c>
    </row>
    <row r="174" spans="1:11" ht="19.899999999999999" customHeight="1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1:11" ht="19.899999999999999" customHeight="1" x14ac:dyDescent="0.25">
      <c r="A175" s="8" t="s">
        <v>142</v>
      </c>
      <c r="B175" s="105">
        <v>649.63800000000003</v>
      </c>
      <c r="C175" s="105" t="s">
        <v>1059</v>
      </c>
      <c r="D175" s="105">
        <v>735.32299999999998</v>
      </c>
      <c r="E175" s="105">
        <v>373.30500000000001</v>
      </c>
      <c r="F175" s="105">
        <v>779.649</v>
      </c>
      <c r="G175" s="105">
        <v>329.74</v>
      </c>
      <c r="H175" s="105">
        <v>168.68299999999999</v>
      </c>
      <c r="I175" s="105">
        <v>299.72300000000001</v>
      </c>
      <c r="J175" s="105">
        <v>436.697</v>
      </c>
      <c r="K175" s="105">
        <v>365.16199999999998</v>
      </c>
    </row>
    <row r="176" spans="1:11" ht="19.899999999999999" customHeight="1" x14ac:dyDescent="0.25">
      <c r="A176" s="6" t="s">
        <v>143</v>
      </c>
      <c r="B176" s="106" t="s">
        <v>1060</v>
      </c>
      <c r="C176" s="106" t="s">
        <v>1061</v>
      </c>
      <c r="D176" s="106" t="s">
        <v>1062</v>
      </c>
      <c r="E176" s="106" t="s">
        <v>1063</v>
      </c>
      <c r="F176" s="106" t="s">
        <v>1064</v>
      </c>
      <c r="G176" s="106" t="s">
        <v>1065</v>
      </c>
      <c r="H176" s="106" t="s">
        <v>1066</v>
      </c>
      <c r="I176" s="106" t="s">
        <v>1067</v>
      </c>
      <c r="J176" s="106" t="s">
        <v>1068</v>
      </c>
      <c r="K176" s="106" t="s">
        <v>1069</v>
      </c>
    </row>
    <row r="177" spans="1:11" ht="19.899999999999999" customHeight="1" x14ac:dyDescent="0.25">
      <c r="A177" s="8" t="s">
        <v>144</v>
      </c>
      <c r="B177" s="105" t="s">
        <v>1070</v>
      </c>
      <c r="C177" s="105" t="s">
        <v>1071</v>
      </c>
      <c r="D177" s="105" t="s">
        <v>1072</v>
      </c>
      <c r="E177" s="105" t="s">
        <v>1073</v>
      </c>
      <c r="F177" s="105" t="s">
        <v>1074</v>
      </c>
      <c r="G177" s="105" t="s">
        <v>1075</v>
      </c>
      <c r="H177" s="105" t="s">
        <v>1076</v>
      </c>
      <c r="I177" s="105" t="s">
        <v>1077</v>
      </c>
      <c r="J177" s="105" t="s">
        <v>1078</v>
      </c>
      <c r="K177" s="105" t="s">
        <v>1079</v>
      </c>
    </row>
    <row r="178" spans="1:11" ht="19.899999999999999" customHeight="1" x14ac:dyDescent="0.25">
      <c r="A178" s="6" t="s">
        <v>145</v>
      </c>
      <c r="B178" s="106" t="s">
        <v>1080</v>
      </c>
      <c r="C178" s="106" t="s">
        <v>1081</v>
      </c>
      <c r="D178" s="106" t="s">
        <v>1082</v>
      </c>
      <c r="E178" s="106" t="s">
        <v>1083</v>
      </c>
      <c r="F178" s="106" t="s">
        <v>1084</v>
      </c>
      <c r="G178" s="106" t="s">
        <v>1085</v>
      </c>
      <c r="H178" s="106" t="s">
        <v>1086</v>
      </c>
      <c r="I178" s="106" t="s">
        <v>1087</v>
      </c>
      <c r="J178" s="106" t="s">
        <v>1078</v>
      </c>
      <c r="K178" s="106" t="s">
        <v>1079</v>
      </c>
    </row>
    <row r="179" spans="1:11" ht="19.899999999999999" customHeight="1" x14ac:dyDescent="0.25">
      <c r="A179" s="8" t="s">
        <v>146</v>
      </c>
      <c r="B179" s="105">
        <v>0</v>
      </c>
      <c r="C179" s="105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</row>
    <row r="180" spans="1:11" ht="19.899999999999999" customHeight="1" x14ac:dyDescent="0.25">
      <c r="A180" s="6" t="s">
        <v>147</v>
      </c>
      <c r="B180" s="106">
        <v>0</v>
      </c>
      <c r="C180" s="106"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</row>
    <row r="181" spans="1:11" ht="19.899999999999999" customHeight="1" x14ac:dyDescent="0.25">
      <c r="A181" s="8" t="s">
        <v>148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</row>
    <row r="182" spans="1:11" ht="19.899999999999999" customHeight="1" x14ac:dyDescent="0.25">
      <c r="A182" s="6" t="s">
        <v>149</v>
      </c>
      <c r="B182" s="106" t="s">
        <v>1088</v>
      </c>
      <c r="C182" s="106" t="s">
        <v>1089</v>
      </c>
      <c r="D182" s="106" t="s">
        <v>1090</v>
      </c>
      <c r="E182" s="106">
        <v>692.53700000000003</v>
      </c>
      <c r="F182" s="106" t="s">
        <v>1091</v>
      </c>
      <c r="G182" s="106">
        <v>627.58399999999995</v>
      </c>
      <c r="H182" s="106">
        <v>473.83199999999999</v>
      </c>
      <c r="I182" s="106">
        <v>634.81299999999999</v>
      </c>
      <c r="J182" s="106">
        <v>791.00599999999997</v>
      </c>
      <c r="K182" s="106">
        <v>686.71100000000001</v>
      </c>
    </row>
    <row r="183" spans="1:11" ht="19.899999999999999" customHeight="1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9.899999999999999" customHeight="1" x14ac:dyDescent="0.25">
      <c r="A184" s="98" t="s">
        <v>61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1:11" ht="19.899999999999999" customHeight="1" x14ac:dyDescent="0.25">
      <c r="A185" s="6" t="s">
        <v>116</v>
      </c>
      <c r="B185" s="106">
        <v>0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23.78</v>
      </c>
      <c r="J185" s="106">
        <v>22.26</v>
      </c>
      <c r="K185" s="106">
        <v>19.617000000000001</v>
      </c>
    </row>
    <row r="186" spans="1:11" ht="19.899999999999999" customHeight="1" x14ac:dyDescent="0.25">
      <c r="A186" s="8" t="s">
        <v>117</v>
      </c>
      <c r="B186" s="105">
        <v>305.94799999999998</v>
      </c>
      <c r="C186" s="105">
        <v>296.88</v>
      </c>
      <c r="D186" s="105">
        <v>299.33699999999999</v>
      </c>
      <c r="E186" s="105">
        <v>277.97000000000003</v>
      </c>
      <c r="F186" s="105">
        <v>204.815</v>
      </c>
      <c r="G186" s="105">
        <v>158.20099999999999</v>
      </c>
      <c r="H186" s="105">
        <v>144.43299999999999</v>
      </c>
      <c r="I186" s="105">
        <v>125.313</v>
      </c>
      <c r="J186" s="105">
        <v>55.591999999999999</v>
      </c>
      <c r="K186" s="105">
        <v>48.314999999999998</v>
      </c>
    </row>
    <row r="187" spans="1:11" ht="19.899999999999999" customHeight="1" x14ac:dyDescent="0.25">
      <c r="A187" s="6" t="s">
        <v>118</v>
      </c>
      <c r="B187" s="106">
        <v>0</v>
      </c>
      <c r="C187" s="106">
        <v>0</v>
      </c>
      <c r="D187" s="106">
        <v>0</v>
      </c>
      <c r="E187" s="106">
        <v>0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06">
        <v>326</v>
      </c>
    </row>
    <row r="188" spans="1:11" ht="19.899999999999999" customHeight="1" x14ac:dyDescent="0.25">
      <c r="A188" s="8" t="s">
        <v>150</v>
      </c>
      <c r="B188" s="105" t="s">
        <v>1092</v>
      </c>
      <c r="C188" s="105" t="s">
        <v>1093</v>
      </c>
      <c r="D188" s="105" t="s">
        <v>1094</v>
      </c>
      <c r="E188" s="105" t="s">
        <v>1095</v>
      </c>
      <c r="F188" s="105" t="s">
        <v>1096</v>
      </c>
      <c r="G188" s="105" t="s">
        <v>1097</v>
      </c>
      <c r="H188" s="105" t="s">
        <v>1098</v>
      </c>
      <c r="I188" s="105" t="s">
        <v>1099</v>
      </c>
      <c r="J188" s="105" t="s">
        <v>1100</v>
      </c>
      <c r="K188" s="105" t="s">
        <v>1101</v>
      </c>
    </row>
    <row r="189" spans="1:11" ht="19.899999999999999" customHeight="1" x14ac:dyDescent="0.25">
      <c r="A189" s="6" t="s">
        <v>151</v>
      </c>
      <c r="B189" s="106" t="s">
        <v>1060</v>
      </c>
      <c r="C189" s="106" t="s">
        <v>1061</v>
      </c>
      <c r="D189" s="106" t="s">
        <v>1062</v>
      </c>
      <c r="E189" s="106" t="s">
        <v>1063</v>
      </c>
      <c r="F189" s="106" t="s">
        <v>1064</v>
      </c>
      <c r="G189" s="106" t="s">
        <v>1065</v>
      </c>
      <c r="H189" s="106" t="s">
        <v>1066</v>
      </c>
      <c r="I189" s="106" t="s">
        <v>1067</v>
      </c>
      <c r="J189" s="106" t="s">
        <v>1068</v>
      </c>
      <c r="K189" s="106" t="s">
        <v>1069</v>
      </c>
    </row>
    <row r="190" spans="1:11" ht="19.899999999999999" customHeight="1" x14ac:dyDescent="0.25">
      <c r="A190" s="8" t="s">
        <v>152</v>
      </c>
      <c r="B190" s="105" t="s">
        <v>1060</v>
      </c>
      <c r="C190" s="105" t="s">
        <v>1102</v>
      </c>
      <c r="D190" s="105" t="s">
        <v>1103</v>
      </c>
      <c r="E190" s="105" t="s">
        <v>1095</v>
      </c>
      <c r="F190" s="105" t="s">
        <v>1096</v>
      </c>
      <c r="G190" s="105" t="s">
        <v>1065</v>
      </c>
      <c r="H190" s="105" t="s">
        <v>1066</v>
      </c>
      <c r="I190" s="105" t="s">
        <v>1067</v>
      </c>
      <c r="J190" s="105" t="s">
        <v>1104</v>
      </c>
      <c r="K190" s="105" t="s">
        <v>1105</v>
      </c>
    </row>
    <row r="191" spans="1:11" ht="19.899999999999999" customHeight="1" x14ac:dyDescent="0.25">
      <c r="A191" s="6" t="s">
        <v>153</v>
      </c>
      <c r="B191" s="106" t="s">
        <v>1106</v>
      </c>
      <c r="C191" s="106" t="s">
        <v>1107</v>
      </c>
      <c r="D191" s="106" t="s">
        <v>1108</v>
      </c>
      <c r="E191" s="106" t="s">
        <v>1095</v>
      </c>
      <c r="F191" s="106" t="s">
        <v>1109</v>
      </c>
      <c r="G191" s="106" t="s">
        <v>1097</v>
      </c>
      <c r="H191" s="106" t="s">
        <v>1098</v>
      </c>
      <c r="I191" s="106" t="s">
        <v>1065</v>
      </c>
      <c r="J191" s="106" t="s">
        <v>1110</v>
      </c>
      <c r="K191" s="106" t="s">
        <v>1111</v>
      </c>
    </row>
    <row r="192" spans="1:11" ht="19.899999999999999" customHeight="1" x14ac:dyDescent="0.25">
      <c r="A192" s="8" t="s">
        <v>154</v>
      </c>
      <c r="B192" s="105" t="s">
        <v>718</v>
      </c>
      <c r="C192" s="105" t="s">
        <v>718</v>
      </c>
      <c r="D192" s="105" t="s">
        <v>718</v>
      </c>
      <c r="E192" s="105" t="s">
        <v>718</v>
      </c>
      <c r="F192" s="105" t="s">
        <v>718</v>
      </c>
      <c r="G192" s="105" t="s">
        <v>718</v>
      </c>
      <c r="H192" s="105" t="s">
        <v>718</v>
      </c>
      <c r="I192" s="105" t="s">
        <v>718</v>
      </c>
      <c r="J192" s="105" t="s">
        <v>718</v>
      </c>
      <c r="K192" s="105" t="s">
        <v>718</v>
      </c>
    </row>
    <row r="193" spans="1:11" ht="19.899999999999999" customHeight="1" x14ac:dyDescent="0.25">
      <c r="A193" s="6" t="s">
        <v>155</v>
      </c>
      <c r="B193" s="106" t="s">
        <v>718</v>
      </c>
      <c r="C193" s="106" t="s">
        <v>718</v>
      </c>
      <c r="D193" s="106" t="s">
        <v>718</v>
      </c>
      <c r="E193" s="106" t="s">
        <v>718</v>
      </c>
      <c r="F193" s="106" t="s">
        <v>718</v>
      </c>
      <c r="G193" s="106" t="s">
        <v>718</v>
      </c>
      <c r="H193" s="106" t="s">
        <v>718</v>
      </c>
      <c r="I193" s="106" t="s">
        <v>718</v>
      </c>
      <c r="J193" s="106" t="s">
        <v>718</v>
      </c>
      <c r="K193" s="106" t="s">
        <v>718</v>
      </c>
    </row>
    <row r="194" spans="1:11" ht="19.899999999999999" customHeight="1" x14ac:dyDescent="0.25">
      <c r="A194" s="8" t="s">
        <v>156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5" t="s">
        <v>718</v>
      </c>
      <c r="I194" s="105" t="s">
        <v>718</v>
      </c>
      <c r="J194" s="105" t="s">
        <v>718</v>
      </c>
      <c r="K194" s="105" t="s">
        <v>718</v>
      </c>
    </row>
    <row r="195" spans="1:11" ht="19.899999999999999" customHeight="1" x14ac:dyDescent="0.25">
      <c r="A195" s="6" t="s">
        <v>157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</row>
    <row r="196" spans="1:11" ht="19.899999999999999" customHeight="1" x14ac:dyDescent="0.25">
      <c r="A196" s="8" t="s">
        <v>158</v>
      </c>
      <c r="B196" s="105">
        <v>53.96</v>
      </c>
      <c r="C196" s="105">
        <v>44.447000000000003</v>
      </c>
      <c r="D196" s="105">
        <v>-40.954000000000001</v>
      </c>
      <c r="E196" s="105">
        <v>56.186</v>
      </c>
      <c r="F196" s="105">
        <v>-14.381</v>
      </c>
      <c r="G196" s="105">
        <v>12.944000000000001</v>
      </c>
      <c r="H196" s="105">
        <v>19.611999999999998</v>
      </c>
      <c r="I196" s="105">
        <v>27.919</v>
      </c>
      <c r="J196" s="105">
        <v>17.010999999999999</v>
      </c>
      <c r="K196" s="105">
        <v>-7.5039999999999996</v>
      </c>
    </row>
    <row r="197" spans="1:11" ht="19.899999999999999" customHeight="1" x14ac:dyDescent="0.25">
      <c r="A197" s="6" t="s">
        <v>159</v>
      </c>
      <c r="B197" s="106">
        <v>3.4849999999999999</v>
      </c>
      <c r="C197" s="106">
        <v>2.8050000000000002</v>
      </c>
      <c r="D197" s="106">
        <v>-604</v>
      </c>
      <c r="E197" s="106">
        <v>-3.0590000000000002</v>
      </c>
      <c r="F197" s="106">
        <v>150</v>
      </c>
      <c r="G197" s="106">
        <v>-4.1719999999999997</v>
      </c>
      <c r="H197" s="106">
        <v>-10.029999999999999</v>
      </c>
      <c r="I197" s="106">
        <v>886</v>
      </c>
      <c r="J197" s="106">
        <v>1.456</v>
      </c>
      <c r="K197" s="106">
        <v>-496</v>
      </c>
    </row>
    <row r="198" spans="1:11" ht="19.899999999999999" customHeight="1" x14ac:dyDescent="0.25">
      <c r="A198" s="8" t="s">
        <v>160</v>
      </c>
      <c r="B198" s="105">
        <v>29</v>
      </c>
      <c r="C198" s="105">
        <v>28</v>
      </c>
      <c r="D198" s="105">
        <v>29</v>
      </c>
      <c r="E198" s="105">
        <v>29</v>
      </c>
      <c r="F198" s="105">
        <v>29</v>
      </c>
      <c r="G198" s="105">
        <v>27</v>
      </c>
      <c r="H198" s="105">
        <v>24</v>
      </c>
      <c r="I198" s="105">
        <v>29</v>
      </c>
      <c r="J198" s="105">
        <v>29</v>
      </c>
      <c r="K198" s="105">
        <v>30</v>
      </c>
    </row>
    <row r="199" spans="1:11" ht="19.899999999999999" customHeight="1" x14ac:dyDescent="0.25">
      <c r="A199" s="6" t="s">
        <v>161</v>
      </c>
      <c r="B199" s="106">
        <v>0</v>
      </c>
      <c r="C199" s="106">
        <v>0</v>
      </c>
      <c r="D199" s="106">
        <v>0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</row>
    <row r="200" spans="1:11" ht="19.899999999999999" customHeight="1" x14ac:dyDescent="0.25">
      <c r="A200" s="8" t="s">
        <v>162</v>
      </c>
      <c r="B200" s="105">
        <v>417</v>
      </c>
      <c r="C200" s="105">
        <v>-4.7229999999999999</v>
      </c>
      <c r="D200" s="105">
        <v>-268</v>
      </c>
      <c r="E200" s="105">
        <v>-669</v>
      </c>
      <c r="F200" s="105">
        <v>4.048</v>
      </c>
      <c r="G200" s="105">
        <v>-4.8689999999999998</v>
      </c>
      <c r="H200" s="105">
        <v>8.577</v>
      </c>
      <c r="I200" s="105">
        <v>-2.6890000000000001</v>
      </c>
      <c r="J200" s="105">
        <v>2.8849999999999998</v>
      </c>
      <c r="K200" s="105">
        <v>2.2810000000000001</v>
      </c>
    </row>
    <row r="201" spans="1:11" ht="19.899999999999999" customHeight="1" x14ac:dyDescent="0.25">
      <c r="A201" s="6" t="s">
        <v>163</v>
      </c>
      <c r="B201" s="106">
        <v>0</v>
      </c>
      <c r="C201" s="106">
        <v>0</v>
      </c>
      <c r="D201" s="106">
        <v>0</v>
      </c>
      <c r="E201" s="106">
        <v>0</v>
      </c>
      <c r="F201" s="106">
        <v>0</v>
      </c>
      <c r="G201" s="106">
        <v>-379</v>
      </c>
      <c r="H201" s="106">
        <v>0</v>
      </c>
      <c r="I201" s="106">
        <v>0</v>
      </c>
      <c r="J201" s="106">
        <v>0</v>
      </c>
      <c r="K201" s="106">
        <v>0</v>
      </c>
    </row>
    <row r="202" spans="1:11" ht="19.899999999999999" customHeight="1" x14ac:dyDescent="0.25">
      <c r="A202" s="8" t="s">
        <v>164</v>
      </c>
      <c r="B202" s="105">
        <v>0</v>
      </c>
      <c r="C202" s="105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</row>
    <row r="203" spans="1:11" ht="19.899999999999999" customHeight="1" x14ac:dyDescent="0.25">
      <c r="A203" s="6" t="s">
        <v>165</v>
      </c>
      <c r="B203" s="106">
        <v>0</v>
      </c>
      <c r="C203" s="106">
        <v>0</v>
      </c>
      <c r="D203" s="106">
        <v>0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6">
        <v>0</v>
      </c>
    </row>
    <row r="204" spans="1:11" ht="19.899999999999999" customHeight="1" x14ac:dyDescent="0.25">
      <c r="A204" s="8" t="s">
        <v>166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-379</v>
      </c>
      <c r="H204" s="105">
        <v>0</v>
      </c>
      <c r="I204" s="105">
        <v>0</v>
      </c>
      <c r="J204" s="105">
        <v>0</v>
      </c>
      <c r="K204" s="105">
        <v>0</v>
      </c>
    </row>
    <row r="205" spans="1:11" ht="19.899999999999999" customHeight="1" x14ac:dyDescent="0.25">
      <c r="A205" s="6" t="s">
        <v>167</v>
      </c>
      <c r="B205" s="106">
        <v>0</v>
      </c>
      <c r="C205" s="106">
        <v>0</v>
      </c>
      <c r="D205" s="106">
        <v>807</v>
      </c>
      <c r="E205" s="106">
        <v>2.8980000000000001</v>
      </c>
      <c r="F205" s="106">
        <v>2.5209999999999999</v>
      </c>
      <c r="G205" s="106">
        <v>14.2</v>
      </c>
      <c r="H205" s="106">
        <v>6.6040000000000001</v>
      </c>
      <c r="I205" s="106">
        <v>2.137</v>
      </c>
      <c r="J205" s="106">
        <v>3.1720000000000002</v>
      </c>
      <c r="K205" s="106">
        <v>5.4950000000000001</v>
      </c>
    </row>
    <row r="206" spans="1:11" ht="19.899999999999999" customHeight="1" x14ac:dyDescent="0.25">
      <c r="A206" s="8" t="s">
        <v>168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</row>
    <row r="207" spans="1:11" ht="19.899999999999999" customHeight="1" x14ac:dyDescent="0.25">
      <c r="A207" s="6" t="s">
        <v>169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</row>
    <row r="208" spans="1:11" ht="19.899999999999999" customHeight="1" x14ac:dyDescent="0.25">
      <c r="A208" s="8" t="s">
        <v>170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</row>
    <row r="209" spans="1:11" ht="19.899999999999999" customHeight="1" x14ac:dyDescent="0.25">
      <c r="A209" s="6" t="s">
        <v>171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</row>
    <row r="210" spans="1:11" ht="19.899999999999999" customHeight="1" x14ac:dyDescent="0.25">
      <c r="A210" s="8" t="s">
        <v>114</v>
      </c>
      <c r="B210" s="105">
        <v>6.0919999999999996</v>
      </c>
      <c r="C210" s="105">
        <v>6.048</v>
      </c>
      <c r="D210" s="105">
        <v>5.2430000000000003</v>
      </c>
      <c r="E210" s="105">
        <v>4.4009999999999998</v>
      </c>
      <c r="F210" s="105">
        <v>5.3529999999999998</v>
      </c>
      <c r="G210" s="105">
        <v>9.8480000000000008</v>
      </c>
      <c r="H210" s="105">
        <v>3.4430000000000001</v>
      </c>
      <c r="I210" s="105">
        <v>2.4049999999999998</v>
      </c>
      <c r="J210" s="105">
        <v>2.6789999999999998</v>
      </c>
      <c r="K210" s="105">
        <v>4.5359999999999996</v>
      </c>
    </row>
    <row r="211" spans="1:11" ht="19.899999999999999" customHeight="1" x14ac:dyDescent="0.25">
      <c r="A211" s="6" t="s">
        <v>172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138</v>
      </c>
      <c r="I211" s="106">
        <v>0</v>
      </c>
      <c r="J211" s="106">
        <v>0</v>
      </c>
      <c r="K211" s="106">
        <v>0</v>
      </c>
    </row>
    <row r="212" spans="1:11" ht="19.899999999999999" customHeight="1" x14ac:dyDescent="0.25">
      <c r="A212" s="8" t="s">
        <v>173</v>
      </c>
      <c r="B212" s="105">
        <v>0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3.012</v>
      </c>
      <c r="J212" s="105">
        <v>0</v>
      </c>
      <c r="K212" s="105">
        <v>0</v>
      </c>
    </row>
    <row r="213" spans="1:11" ht="19.899999999999999" customHeight="1" x14ac:dyDescent="0.25">
      <c r="A213" s="6" t="s">
        <v>174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3.012</v>
      </c>
      <c r="J213" s="106">
        <v>0</v>
      </c>
      <c r="K213" s="106">
        <v>0</v>
      </c>
    </row>
    <row r="214" spans="1:11" ht="19.899999999999999" customHeight="1" x14ac:dyDescent="0.25">
      <c r="A214" s="8" t="s">
        <v>115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</row>
    <row r="215" spans="1:11" ht="19.899999999999999" customHeight="1" x14ac:dyDescent="0.25">
      <c r="A215" s="6" t="s">
        <v>175</v>
      </c>
      <c r="B215" s="106">
        <v>1.869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0</v>
      </c>
    </row>
    <row r="216" spans="1:11" ht="19.899999999999999" customHeight="1" x14ac:dyDescent="0.25">
      <c r="A216" s="8" t="s">
        <v>176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-1.8049999999999999</v>
      </c>
      <c r="K216" s="105">
        <v>0</v>
      </c>
    </row>
    <row r="217" spans="1:11" ht="19.899999999999999" customHeight="1" x14ac:dyDescent="0.25">
      <c r="A217" s="6" t="s">
        <v>177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</row>
    <row r="218" spans="1:11" ht="19.899999999999999" customHeight="1" x14ac:dyDescent="0.25">
      <c r="A218" s="8" t="s">
        <v>178</v>
      </c>
      <c r="B218" s="105">
        <v>0</v>
      </c>
      <c r="C218" s="105">
        <v>0</v>
      </c>
      <c r="D218" s="105">
        <v>30.55</v>
      </c>
      <c r="E218" s="105">
        <v>0</v>
      </c>
      <c r="F218" s="105">
        <v>0</v>
      </c>
      <c r="G218" s="105">
        <v>0</v>
      </c>
      <c r="H218" s="105">
        <v>2.4849999999999999</v>
      </c>
      <c r="I218" s="105">
        <v>0</v>
      </c>
      <c r="J218" s="105">
        <v>0</v>
      </c>
      <c r="K218" s="105">
        <v>0</v>
      </c>
    </row>
    <row r="219" spans="1:11" ht="19.899999999999999" customHeight="1" x14ac:dyDescent="0.25">
      <c r="A219" s="6" t="s">
        <v>179</v>
      </c>
      <c r="B219" s="106">
        <v>1.9390000000000001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1.052</v>
      </c>
      <c r="J219" s="106">
        <v>-1.0489999999999999</v>
      </c>
      <c r="K219" s="106">
        <v>4.2279999999999998</v>
      </c>
    </row>
    <row r="220" spans="1:11" ht="19.899999999999999" customHeight="1" x14ac:dyDescent="0.25">
      <c r="A220" s="8" t="s">
        <v>180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-3.5590000000000002</v>
      </c>
      <c r="I220" s="105">
        <v>-970</v>
      </c>
      <c r="J220" s="105">
        <v>-1.302</v>
      </c>
      <c r="K220" s="105">
        <v>0</v>
      </c>
    </row>
    <row r="221" spans="1:11" ht="19.899999999999999" customHeight="1" x14ac:dyDescent="0.25">
      <c r="A221" s="6" t="s">
        <v>181</v>
      </c>
      <c r="B221" s="106">
        <v>-8.2899999999999991</v>
      </c>
      <c r="C221" s="106">
        <v>-11.308</v>
      </c>
      <c r="D221" s="106">
        <v>-2.819</v>
      </c>
      <c r="E221" s="106">
        <v>-471</v>
      </c>
      <c r="F221" s="106">
        <v>-2.4529999999999998</v>
      </c>
      <c r="G221" s="106">
        <v>-3.36</v>
      </c>
      <c r="H221" s="106">
        <v>1.9259999999999999</v>
      </c>
      <c r="I221" s="106">
        <v>885</v>
      </c>
      <c r="J221" s="106">
        <v>-6.3380000000000001</v>
      </c>
      <c r="K221" s="106">
        <v>-7.6509999999999998</v>
      </c>
    </row>
    <row r="222" spans="1:11" ht="19.899999999999999" customHeight="1" x14ac:dyDescent="0.25">
      <c r="A222" s="8" t="s">
        <v>182</v>
      </c>
      <c r="B222" s="105">
        <v>0</v>
      </c>
      <c r="C222" s="105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</row>
    <row r="223" spans="1:11" ht="19.899999999999999" customHeight="1" x14ac:dyDescent="0.25">
      <c r="A223" s="6" t="s">
        <v>183</v>
      </c>
      <c r="B223" s="106">
        <v>1.161</v>
      </c>
      <c r="C223" s="106">
        <v>-443</v>
      </c>
      <c r="D223" s="106">
        <v>3.681</v>
      </c>
      <c r="E223" s="106">
        <v>-6.7460000000000004</v>
      </c>
      <c r="F223" s="106">
        <v>-10.327</v>
      </c>
      <c r="G223" s="106">
        <v>1.109</v>
      </c>
      <c r="H223" s="106">
        <v>-146</v>
      </c>
      <c r="I223" s="106">
        <v>-1.744</v>
      </c>
      <c r="J223" s="106">
        <v>1.214</v>
      </c>
      <c r="K223" s="106">
        <v>-536</v>
      </c>
    </row>
    <row r="224" spans="1:11" ht="19.899999999999999" customHeight="1" x14ac:dyDescent="0.25">
      <c r="A224" s="8" t="s">
        <v>184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79.426000000000002</v>
      </c>
      <c r="I224" s="105">
        <v>35.972000000000001</v>
      </c>
      <c r="J224" s="105">
        <v>0</v>
      </c>
      <c r="K224" s="105">
        <v>0</v>
      </c>
    </row>
    <row r="225" spans="1:11" ht="19.899999999999999" customHeight="1" x14ac:dyDescent="0.25">
      <c r="A225" s="6" t="s">
        <v>185</v>
      </c>
      <c r="B225" s="106">
        <v>0</v>
      </c>
      <c r="C225" s="106">
        <v>0</v>
      </c>
      <c r="D225" s="106">
        <v>0</v>
      </c>
      <c r="E225" s="106">
        <v>0</v>
      </c>
      <c r="F225" s="106">
        <v>0</v>
      </c>
      <c r="G225" s="106">
        <v>0</v>
      </c>
      <c r="H225" s="106">
        <v>0</v>
      </c>
      <c r="I225" s="106">
        <v>0</v>
      </c>
      <c r="J225" s="106">
        <v>0</v>
      </c>
      <c r="K225" s="106">
        <v>0</v>
      </c>
    </row>
    <row r="226" spans="1:11" ht="19.899999999999999" customHeight="1" x14ac:dyDescent="0.25">
      <c r="A226" s="8" t="s">
        <v>186</v>
      </c>
      <c r="B226" s="105">
        <v>479.64499999999998</v>
      </c>
      <c r="C226" s="105">
        <v>410.78699999999998</v>
      </c>
      <c r="D226" s="105">
        <v>426.53</v>
      </c>
      <c r="E226" s="105">
        <v>515.346</v>
      </c>
      <c r="F226" s="105">
        <v>493.50799999999998</v>
      </c>
      <c r="G226" s="105">
        <v>499.27800000000002</v>
      </c>
      <c r="H226" s="105">
        <v>442.14600000000002</v>
      </c>
      <c r="I226" s="105">
        <v>261.64100000000002</v>
      </c>
      <c r="J226" s="105">
        <v>205.845</v>
      </c>
      <c r="K226" s="105">
        <v>180.506</v>
      </c>
    </row>
    <row r="227" spans="1:11" ht="19.899999999999999" customHeight="1" x14ac:dyDescent="0.25">
      <c r="A227" s="6" t="s">
        <v>187</v>
      </c>
      <c r="B227" s="106">
        <v>21.818999999999999</v>
      </c>
      <c r="C227" s="106">
        <v>32.177</v>
      </c>
      <c r="D227" s="106">
        <v>26.774999999999999</v>
      </c>
      <c r="E227" s="106">
        <v>4.9829999999999997</v>
      </c>
      <c r="F227" s="106">
        <v>16.597000000000001</v>
      </c>
      <c r="G227" s="106">
        <v>34.811</v>
      </c>
      <c r="H227" s="106">
        <v>45.021000000000001</v>
      </c>
      <c r="I227" s="106">
        <v>30.222000000000001</v>
      </c>
      <c r="J227" s="106">
        <v>24.792999999999999</v>
      </c>
      <c r="K227" s="106">
        <v>368</v>
      </c>
    </row>
    <row r="228" spans="1:11" ht="19.899999999999999" customHeight="1" x14ac:dyDescent="0.25">
      <c r="A228" s="8" t="s">
        <v>188</v>
      </c>
      <c r="B228" s="105">
        <v>349.38</v>
      </c>
      <c r="C228" s="105">
        <v>795.11900000000003</v>
      </c>
      <c r="D228" s="105">
        <v>408.81700000000001</v>
      </c>
      <c r="E228" s="105">
        <v>189.56800000000001</v>
      </c>
      <c r="F228" s="105">
        <v>444.72300000000001</v>
      </c>
      <c r="G228" s="105">
        <v>168.84299999999999</v>
      </c>
      <c r="H228" s="105">
        <v>84.494</v>
      </c>
      <c r="I228" s="105">
        <v>255.76400000000001</v>
      </c>
      <c r="J228" s="105">
        <v>308.28899999999999</v>
      </c>
      <c r="K228" s="105">
        <v>289.16300000000001</v>
      </c>
    </row>
    <row r="229" spans="1:11" ht="19.899999999999999" customHeight="1" x14ac:dyDescent="0.25">
      <c r="A229" s="6" t="s">
        <v>189</v>
      </c>
      <c r="B229" s="106">
        <v>591.75599999999997</v>
      </c>
      <c r="C229" s="106">
        <v>726.91600000000005</v>
      </c>
      <c r="D229" s="106">
        <v>108.441</v>
      </c>
      <c r="E229" s="106">
        <v>373.31599999999997</v>
      </c>
      <c r="F229" s="106">
        <v>315.15899999999999</v>
      </c>
      <c r="G229" s="106">
        <v>160.61500000000001</v>
      </c>
      <c r="H229" s="106">
        <v>127.88200000000001</v>
      </c>
      <c r="I229" s="106">
        <v>320.08600000000001</v>
      </c>
      <c r="J229" s="106">
        <v>294.90899999999999</v>
      </c>
      <c r="K229" s="106">
        <v>277.75</v>
      </c>
    </row>
    <row r="230" spans="1:11" ht="19.899999999999999" customHeight="1" x14ac:dyDescent="0.25">
      <c r="A230" s="8" t="s">
        <v>190</v>
      </c>
      <c r="B230" s="105">
        <v>2.97</v>
      </c>
      <c r="C230" s="105">
        <v>3.3</v>
      </c>
      <c r="D230" s="105">
        <v>0</v>
      </c>
      <c r="E230" s="105">
        <v>0</v>
      </c>
      <c r="F230" s="105">
        <v>5.56</v>
      </c>
      <c r="G230" s="105">
        <v>2.617</v>
      </c>
      <c r="H230" s="105">
        <v>660</v>
      </c>
      <c r="I230" s="105">
        <v>3.6269999999999998</v>
      </c>
      <c r="J230" s="105">
        <v>4.5709999999999997</v>
      </c>
      <c r="K230" s="105">
        <v>3.63</v>
      </c>
    </row>
    <row r="231" spans="1:11" ht="19.899999999999999" customHeight="1" x14ac:dyDescent="0.25">
      <c r="A231" s="6" t="s">
        <v>191</v>
      </c>
      <c r="B231" s="106">
        <v>7.4480000000000004</v>
      </c>
      <c r="C231" s="106">
        <v>7.681</v>
      </c>
      <c r="D231" s="106">
        <v>7.2770000000000001</v>
      </c>
      <c r="E231" s="106">
        <v>6.2889999999999997</v>
      </c>
      <c r="F231" s="106">
        <v>6.8310000000000004</v>
      </c>
      <c r="G231" s="106">
        <v>5.1479999999999997</v>
      </c>
      <c r="H231" s="106">
        <v>6.73</v>
      </c>
      <c r="I231" s="106">
        <v>6.1260000000000003</v>
      </c>
      <c r="J231" s="106">
        <v>5.681</v>
      </c>
      <c r="K231" s="106">
        <v>4.9889999999999999</v>
      </c>
    </row>
    <row r="232" spans="1:11" ht="19.899999999999999" customHeight="1" x14ac:dyDescent="0.25">
      <c r="A232" s="8" t="s">
        <v>192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0</v>
      </c>
    </row>
    <row r="233" spans="1:11" ht="19.899999999999999" customHeight="1" x14ac:dyDescent="0.25">
      <c r="A233" s="6" t="s">
        <v>193</v>
      </c>
      <c r="B233" s="106">
        <v>0</v>
      </c>
      <c r="C233" s="106">
        <v>0</v>
      </c>
      <c r="D233" s="106">
        <v>0</v>
      </c>
      <c r="E233" s="106">
        <v>0</v>
      </c>
      <c r="F233" s="106">
        <v>0</v>
      </c>
      <c r="G233" s="106">
        <v>0</v>
      </c>
      <c r="H233" s="106">
        <v>0</v>
      </c>
      <c r="I233" s="106">
        <v>0</v>
      </c>
      <c r="J233" s="106">
        <v>0</v>
      </c>
      <c r="K233" s="106">
        <v>143</v>
      </c>
    </row>
    <row r="234" spans="1:11" ht="19.899999999999999" customHeight="1" x14ac:dyDescent="0.25">
      <c r="A234" s="8" t="s">
        <v>194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7</v>
      </c>
      <c r="J234" s="105">
        <v>71</v>
      </c>
      <c r="K234" s="105">
        <v>569</v>
      </c>
    </row>
    <row r="235" spans="1:11" ht="19.899999999999999" customHeight="1" x14ac:dyDescent="0.25">
      <c r="A235" s="6" t="s">
        <v>195</v>
      </c>
      <c r="B235" s="106" t="s">
        <v>1112</v>
      </c>
      <c r="C235" s="106" t="s">
        <v>1113</v>
      </c>
      <c r="D235" s="106" t="s">
        <v>1114</v>
      </c>
      <c r="E235" s="106" t="s">
        <v>1115</v>
      </c>
      <c r="F235" s="106" t="s">
        <v>1116</v>
      </c>
      <c r="G235" s="106" t="s">
        <v>1117</v>
      </c>
      <c r="H235" s="106">
        <v>960.98900000000003</v>
      </c>
      <c r="I235" s="106">
        <v>970.88900000000001</v>
      </c>
      <c r="J235" s="106">
        <v>936.43899999999996</v>
      </c>
      <c r="K235" s="106">
        <v>815.59699999999998</v>
      </c>
    </row>
    <row r="236" spans="1:11" ht="19.899999999999999" customHeight="1" x14ac:dyDescent="0.25">
      <c r="A236" s="8" t="s">
        <v>196</v>
      </c>
      <c r="B236" s="105">
        <v>0</v>
      </c>
      <c r="C236" s="105">
        <v>0</v>
      </c>
      <c r="D236" s="105">
        <v>0</v>
      </c>
      <c r="E236" s="105">
        <v>0</v>
      </c>
      <c r="F236" s="105">
        <v>0</v>
      </c>
      <c r="G236" s="105">
        <v>0</v>
      </c>
      <c r="H236" s="105">
        <v>465</v>
      </c>
      <c r="I236" s="105">
        <v>1.6459999999999999</v>
      </c>
      <c r="J236" s="105">
        <v>2.77</v>
      </c>
      <c r="K236" s="105">
        <v>4.5449999999999999</v>
      </c>
    </row>
    <row r="237" spans="1:11" ht="19.899999999999999" customHeight="1" x14ac:dyDescent="0.25">
      <c r="A237" s="6" t="s">
        <v>197</v>
      </c>
      <c r="B237" s="106">
        <v>0</v>
      </c>
      <c r="C237" s="106">
        <v>0</v>
      </c>
      <c r="D237" s="106">
        <v>0</v>
      </c>
      <c r="E237" s="106">
        <v>0</v>
      </c>
      <c r="F237" s="106">
        <v>0</v>
      </c>
      <c r="G237" s="106">
        <v>0</v>
      </c>
      <c r="H237" s="106">
        <v>0</v>
      </c>
      <c r="I237" s="106">
        <v>0</v>
      </c>
      <c r="J237" s="106">
        <v>0</v>
      </c>
      <c r="K237" s="106">
        <v>253</v>
      </c>
    </row>
    <row r="238" spans="1:11" ht="19.899999999999999" customHeight="1" x14ac:dyDescent="0.25">
      <c r="A238" s="8" t="s">
        <v>198</v>
      </c>
      <c r="B238" s="105">
        <v>992</v>
      </c>
      <c r="C238" s="105">
        <v>1.133</v>
      </c>
      <c r="D238" s="105">
        <v>2.1989999999999998</v>
      </c>
      <c r="E238" s="105">
        <v>1.9259999999999999</v>
      </c>
      <c r="F238" s="105">
        <v>0</v>
      </c>
      <c r="G238" s="105">
        <v>0</v>
      </c>
      <c r="H238" s="105">
        <v>0</v>
      </c>
      <c r="I238" s="105">
        <v>0</v>
      </c>
      <c r="J238" s="105">
        <v>0</v>
      </c>
      <c r="K238" s="105">
        <v>0</v>
      </c>
    </row>
    <row r="239" spans="1:11" ht="19.899999999999999" customHeight="1" x14ac:dyDescent="0.25">
      <c r="A239" s="6" t="s">
        <v>199</v>
      </c>
      <c r="B239" s="106">
        <v>0</v>
      </c>
      <c r="C239" s="106">
        <v>0</v>
      </c>
      <c r="D239" s="106">
        <v>0</v>
      </c>
      <c r="E239" s="106">
        <v>0</v>
      </c>
      <c r="F239" s="106">
        <v>0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</row>
    <row r="240" spans="1:11" ht="19.899999999999999" customHeight="1" x14ac:dyDescent="0.25">
      <c r="A240" s="8" t="s">
        <v>200</v>
      </c>
      <c r="B240" s="105">
        <v>0</v>
      </c>
      <c r="C240" s="103"/>
      <c r="D240" s="103"/>
      <c r="E240" s="103"/>
      <c r="F240" s="103"/>
      <c r="G240" s="103"/>
      <c r="H240" s="103"/>
      <c r="I240" s="103"/>
      <c r="J240" s="103"/>
      <c r="K240" s="103"/>
    </row>
    <row r="241" spans="1:12" ht="19.899999999999999" customHeight="1" x14ac:dyDescent="0.25">
      <c r="A241" s="6" t="s">
        <v>201</v>
      </c>
      <c r="B241" s="106">
        <v>0</v>
      </c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1:12" ht="19.899999999999999" customHeight="1" x14ac:dyDescent="0.25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1:12" ht="19.899999999999999" customHeight="1" x14ac:dyDescent="0.25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</row>
    <row r="244" spans="1:12" ht="19.899999999999999" customHeight="1" thickBot="1" x14ac:dyDescent="0.3">
      <c r="A244" s="167" t="s">
        <v>202</v>
      </c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</row>
    <row r="245" spans="1:12" ht="19.899999999999999" customHeight="1" x14ac:dyDescent="0.25">
      <c r="A245" s="95" t="s">
        <v>1</v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  <row r="246" spans="1:12" ht="19.899999999999999" customHeight="1" x14ac:dyDescent="0.25">
      <c r="A246" s="96" t="s">
        <v>3</v>
      </c>
      <c r="B246" s="97">
        <v>2019</v>
      </c>
      <c r="C246" s="97">
        <v>2018</v>
      </c>
      <c r="D246" s="97">
        <v>2017</v>
      </c>
      <c r="E246" s="97">
        <v>2016</v>
      </c>
      <c r="F246" s="97">
        <v>2015</v>
      </c>
      <c r="G246" s="97">
        <v>2014</v>
      </c>
      <c r="H246" s="97">
        <v>2013</v>
      </c>
      <c r="I246" s="97">
        <v>2012</v>
      </c>
      <c r="J246" s="97">
        <v>2011</v>
      </c>
      <c r="K246" s="97">
        <v>2010</v>
      </c>
    </row>
    <row r="247" spans="1:12" ht="19.899999999999999" customHeight="1" x14ac:dyDescent="0.25">
      <c r="A247" s="96" t="s">
        <v>4</v>
      </c>
      <c r="B247" s="97">
        <v>12</v>
      </c>
      <c r="C247" s="97">
        <v>12</v>
      </c>
      <c r="D247" s="97">
        <v>12</v>
      </c>
      <c r="E247" s="97">
        <v>12</v>
      </c>
      <c r="F247" s="97">
        <v>12</v>
      </c>
      <c r="G247" s="97">
        <v>12</v>
      </c>
      <c r="H247" s="97">
        <v>12</v>
      </c>
      <c r="I247" s="97">
        <v>12</v>
      </c>
      <c r="J247" s="97">
        <v>12</v>
      </c>
      <c r="K247" s="97">
        <v>12</v>
      </c>
      <c r="L247" t="s">
        <v>2</v>
      </c>
    </row>
    <row r="248" spans="1:12" ht="19.899999999999999" customHeight="1" x14ac:dyDescent="0.25">
      <c r="A248" s="96" t="s">
        <v>5</v>
      </c>
      <c r="B248" s="97" t="s">
        <v>340</v>
      </c>
      <c r="C248" s="97" t="s">
        <v>340</v>
      </c>
      <c r="D248" s="97" t="s">
        <v>340</v>
      </c>
      <c r="E248" s="97" t="s">
        <v>340</v>
      </c>
      <c r="F248" s="97" t="s">
        <v>340</v>
      </c>
      <c r="G248" s="97" t="s">
        <v>340</v>
      </c>
      <c r="H248" s="97" t="s">
        <v>340</v>
      </c>
      <c r="I248" s="97" t="s">
        <v>340</v>
      </c>
      <c r="J248" s="97" t="s">
        <v>340</v>
      </c>
      <c r="K248" s="97" t="s">
        <v>340</v>
      </c>
    </row>
    <row r="249" spans="1:12" ht="19.899999999999999" customHeight="1" x14ac:dyDescent="0.2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1:12" ht="19.899999999999999" customHeight="1" x14ac:dyDescent="0.25">
      <c r="A250" s="98" t="s">
        <v>203</v>
      </c>
      <c r="B250" s="99" t="s">
        <v>8</v>
      </c>
      <c r="C250" s="99" t="s">
        <v>8</v>
      </c>
      <c r="D250" s="99" t="s">
        <v>8</v>
      </c>
      <c r="E250" s="99" t="s">
        <v>8</v>
      </c>
      <c r="F250" s="99" t="s">
        <v>8</v>
      </c>
      <c r="G250" s="99" t="s">
        <v>8</v>
      </c>
      <c r="H250" s="99" t="s">
        <v>8</v>
      </c>
      <c r="I250" s="99" t="s">
        <v>8</v>
      </c>
      <c r="J250" s="99" t="s">
        <v>8</v>
      </c>
      <c r="K250" s="99" t="s">
        <v>8</v>
      </c>
    </row>
    <row r="251" spans="1:12" ht="19.899999999999999" customHeight="1" x14ac:dyDescent="0.25">
      <c r="A251" s="6" t="s">
        <v>204</v>
      </c>
      <c r="B251" s="104" t="s">
        <v>941</v>
      </c>
      <c r="C251" s="104" t="s">
        <v>1118</v>
      </c>
      <c r="D251" s="104" t="s">
        <v>943</v>
      </c>
      <c r="E251" s="104" t="s">
        <v>944</v>
      </c>
      <c r="F251" s="104" t="s">
        <v>945</v>
      </c>
      <c r="G251" s="104" t="s">
        <v>1119</v>
      </c>
      <c r="H251" s="104" t="s">
        <v>947</v>
      </c>
      <c r="I251" s="104" t="s">
        <v>948</v>
      </c>
      <c r="J251" s="104" t="s">
        <v>949</v>
      </c>
      <c r="K251" s="104" t="s">
        <v>1120</v>
      </c>
    </row>
    <row r="252" spans="1:12" ht="19.899999999999999" customHeight="1" x14ac:dyDescent="0.25">
      <c r="A252" s="8" t="s">
        <v>205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</row>
    <row r="253" spans="1:12" ht="19.899999999999999" customHeight="1" x14ac:dyDescent="0.25">
      <c r="A253" s="6" t="s">
        <v>206</v>
      </c>
      <c r="B253" s="104">
        <v>86.751000000000005</v>
      </c>
      <c r="C253" s="104">
        <v>81.462999999999994</v>
      </c>
      <c r="D253" s="104">
        <v>73.956999999999994</v>
      </c>
      <c r="E253" s="104">
        <v>72.356999999999999</v>
      </c>
      <c r="F253" s="104">
        <v>-136.56</v>
      </c>
      <c r="G253" s="104">
        <v>-202.39099999999999</v>
      </c>
      <c r="H253" s="104">
        <v>-202.39099999999999</v>
      </c>
      <c r="I253" s="104">
        <v>-202.39099999999999</v>
      </c>
      <c r="J253" s="104">
        <v>-203.69900000000001</v>
      </c>
      <c r="K253" s="104">
        <v>-203.69900000000001</v>
      </c>
    </row>
    <row r="254" spans="1:12" ht="19.899999999999999" customHeight="1" x14ac:dyDescent="0.25">
      <c r="A254" s="8" t="s">
        <v>207</v>
      </c>
      <c r="B254" s="105">
        <v>0</v>
      </c>
      <c r="C254" s="105">
        <v>0</v>
      </c>
      <c r="D254" s="105">
        <v>0</v>
      </c>
      <c r="E254" s="105">
        <v>0</v>
      </c>
      <c r="F254" s="105">
        <v>0</v>
      </c>
      <c r="G254" s="105">
        <v>0</v>
      </c>
      <c r="H254" s="105">
        <v>0</v>
      </c>
      <c r="I254" s="105">
        <v>0</v>
      </c>
      <c r="J254" s="105">
        <v>0</v>
      </c>
      <c r="K254" s="105">
        <v>0</v>
      </c>
    </row>
    <row r="255" spans="1:12" ht="19.899999999999999" customHeight="1" x14ac:dyDescent="0.25">
      <c r="A255" s="6" t="s">
        <v>208</v>
      </c>
      <c r="B255" s="106">
        <v>3.649</v>
      </c>
      <c r="C255" s="106">
        <v>5.2880000000000003</v>
      </c>
      <c r="D255" s="106">
        <v>7.5060000000000002</v>
      </c>
      <c r="E255" s="106">
        <v>1.6</v>
      </c>
      <c r="F255" s="106">
        <v>4.4820000000000002</v>
      </c>
      <c r="G255" s="106">
        <v>65.831000000000003</v>
      </c>
      <c r="H255" s="106">
        <v>0</v>
      </c>
      <c r="I255" s="106">
        <v>0</v>
      </c>
      <c r="J255" s="106">
        <v>1.3080000000000001</v>
      </c>
      <c r="K255" s="106">
        <v>0</v>
      </c>
    </row>
    <row r="256" spans="1:12" ht="19.899999999999999" customHeight="1" x14ac:dyDescent="0.25">
      <c r="A256" s="8" t="s">
        <v>209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</row>
    <row r="257" spans="1:11" ht="19.899999999999999" customHeight="1" x14ac:dyDescent="0.25">
      <c r="A257" s="6" t="s">
        <v>210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</row>
    <row r="258" spans="1:11" ht="19.899999999999999" customHeight="1" x14ac:dyDescent="0.25">
      <c r="A258" s="8" t="s">
        <v>211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</row>
    <row r="259" spans="1:11" ht="19.899999999999999" customHeight="1" x14ac:dyDescent="0.25">
      <c r="A259" s="6" t="s">
        <v>212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</row>
    <row r="260" spans="1:11" ht="19.899999999999999" customHeight="1" x14ac:dyDescent="0.25">
      <c r="A260" s="8" t="s">
        <v>213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</row>
    <row r="261" spans="1:11" ht="19.899999999999999" customHeight="1" x14ac:dyDescent="0.25">
      <c r="A261" s="6" t="s">
        <v>214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</row>
    <row r="262" spans="1:11" ht="19.899999999999999" customHeight="1" x14ac:dyDescent="0.25">
      <c r="A262" s="8" t="s">
        <v>215</v>
      </c>
      <c r="B262" s="107">
        <v>90.4</v>
      </c>
      <c r="C262" s="107">
        <v>86.751000000000005</v>
      </c>
      <c r="D262" s="107">
        <v>81.462999999999994</v>
      </c>
      <c r="E262" s="107">
        <v>73.956999999999994</v>
      </c>
      <c r="F262" s="107">
        <v>-132.078</v>
      </c>
      <c r="G262" s="107">
        <v>-136.56</v>
      </c>
      <c r="H262" s="107">
        <v>-202.39099999999999</v>
      </c>
      <c r="I262" s="107">
        <v>-202.39099999999999</v>
      </c>
      <c r="J262" s="107">
        <v>-202.39099999999999</v>
      </c>
      <c r="K262" s="107">
        <v>-203.69900000000001</v>
      </c>
    </row>
    <row r="263" spans="1:11" ht="19.899999999999999" customHeight="1" x14ac:dyDescent="0.25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1:11" ht="19.899999999999999" customHeight="1" x14ac:dyDescent="0.25">
      <c r="A264" s="8" t="s">
        <v>216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</row>
    <row r="265" spans="1:11" ht="19.899999999999999" customHeight="1" x14ac:dyDescent="0.25">
      <c r="A265" s="6" t="s">
        <v>217</v>
      </c>
      <c r="B265" s="104">
        <v>-245.886</v>
      </c>
      <c r="C265" s="104">
        <v>-232.452</v>
      </c>
      <c r="D265" s="104">
        <v>-234.43899999999999</v>
      </c>
      <c r="E265" s="104">
        <v>-214.89</v>
      </c>
      <c r="F265" s="104">
        <v>26.277999999999999</v>
      </c>
      <c r="G265" s="104">
        <v>24.247</v>
      </c>
      <c r="H265" s="104">
        <v>11.875999999999999</v>
      </c>
      <c r="I265" s="104">
        <v>10.092000000000001</v>
      </c>
      <c r="J265" s="104">
        <v>-5.2809999999999997</v>
      </c>
      <c r="K265" s="104">
        <v>-3.4409999999999998</v>
      </c>
    </row>
    <row r="266" spans="1:11" ht="19.899999999999999" customHeight="1" x14ac:dyDescent="0.25">
      <c r="A266" s="8" t="s">
        <v>218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</row>
    <row r="267" spans="1:11" ht="19.899999999999999" customHeight="1" x14ac:dyDescent="0.25">
      <c r="A267" s="6" t="s">
        <v>219</v>
      </c>
      <c r="B267" s="106">
        <v>0</v>
      </c>
      <c r="C267" s="106">
        <v>0</v>
      </c>
      <c r="D267" s="106">
        <v>0</v>
      </c>
      <c r="E267" s="106">
        <v>0</v>
      </c>
      <c r="F267" s="106">
        <v>0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</row>
    <row r="268" spans="1:11" ht="19.899999999999999" customHeight="1" x14ac:dyDescent="0.25">
      <c r="A268" s="8" t="s">
        <v>220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</row>
    <row r="269" spans="1:11" ht="19.899999999999999" customHeight="1" x14ac:dyDescent="0.25">
      <c r="A269" s="6" t="s">
        <v>221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</row>
    <row r="270" spans="1:11" ht="19.899999999999999" customHeight="1" x14ac:dyDescent="0.25">
      <c r="A270" s="8" t="s">
        <v>222</v>
      </c>
      <c r="B270" s="105">
        <v>878</v>
      </c>
      <c r="C270" s="105">
        <v>-13.433999999999999</v>
      </c>
      <c r="D270" s="105">
        <v>2.645</v>
      </c>
      <c r="E270" s="105">
        <v>-366</v>
      </c>
      <c r="F270" s="105">
        <v>-34.398000000000003</v>
      </c>
      <c r="G270" s="105">
        <v>1.113</v>
      </c>
      <c r="H270" s="105">
        <v>12.487</v>
      </c>
      <c r="I270" s="105">
        <v>138</v>
      </c>
      <c r="J270" s="105">
        <v>13.555</v>
      </c>
      <c r="K270" s="105">
        <v>-5.569</v>
      </c>
    </row>
    <row r="271" spans="1:11" ht="19.899999999999999" customHeight="1" x14ac:dyDescent="0.25">
      <c r="A271" s="6" t="s">
        <v>223</v>
      </c>
      <c r="B271" s="106">
        <v>0</v>
      </c>
      <c r="C271" s="106">
        <v>0</v>
      </c>
      <c r="D271" s="106">
        <v>0</v>
      </c>
      <c r="E271" s="106">
        <v>0</v>
      </c>
      <c r="F271" s="106">
        <v>-2.9049999999999998</v>
      </c>
      <c r="G271" s="106">
        <v>-859</v>
      </c>
      <c r="H271" s="106">
        <v>0</v>
      </c>
      <c r="I271" s="106">
        <v>0</v>
      </c>
      <c r="J271" s="106">
        <v>0</v>
      </c>
      <c r="K271" s="106">
        <v>0</v>
      </c>
    </row>
    <row r="272" spans="1:11" ht="19.899999999999999" customHeight="1" x14ac:dyDescent="0.25">
      <c r="A272" s="8" t="s">
        <v>224</v>
      </c>
      <c r="B272" s="105">
        <v>0</v>
      </c>
      <c r="C272" s="105">
        <v>0</v>
      </c>
      <c r="D272" s="105">
        <v>-725</v>
      </c>
      <c r="E272" s="105">
        <v>-19.318000000000001</v>
      </c>
      <c r="F272" s="105">
        <v>313</v>
      </c>
      <c r="G272" s="105">
        <v>240</v>
      </c>
      <c r="H272" s="105">
        <v>0</v>
      </c>
      <c r="I272" s="105">
        <v>0</v>
      </c>
      <c r="J272" s="105">
        <v>542</v>
      </c>
      <c r="K272" s="105">
        <v>0</v>
      </c>
    </row>
    <row r="273" spans="1:11" ht="19.899999999999999" customHeight="1" x14ac:dyDescent="0.25">
      <c r="A273" s="6" t="s">
        <v>225</v>
      </c>
      <c r="B273" s="106">
        <v>0</v>
      </c>
      <c r="C273" s="106">
        <v>0</v>
      </c>
      <c r="D273" s="106">
        <v>67</v>
      </c>
      <c r="E273" s="106">
        <v>135</v>
      </c>
      <c r="F273" s="106">
        <v>259</v>
      </c>
      <c r="G273" s="106">
        <v>462</v>
      </c>
      <c r="H273" s="106">
        <v>461</v>
      </c>
      <c r="I273" s="106">
        <v>1.6459999999999999</v>
      </c>
      <c r="J273" s="106">
        <v>2.77</v>
      </c>
      <c r="K273" s="106">
        <v>3.7290000000000001</v>
      </c>
    </row>
    <row r="274" spans="1:11" ht="19.899999999999999" customHeight="1" x14ac:dyDescent="0.25">
      <c r="A274" s="8" t="s">
        <v>226</v>
      </c>
      <c r="B274" s="105">
        <v>0</v>
      </c>
      <c r="C274" s="105">
        <v>0</v>
      </c>
      <c r="D274" s="105">
        <v>0</v>
      </c>
      <c r="E274" s="105">
        <v>0</v>
      </c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</row>
    <row r="275" spans="1:11" ht="19.899999999999999" customHeight="1" x14ac:dyDescent="0.25">
      <c r="A275" s="6" t="s">
        <v>227</v>
      </c>
      <c r="B275" s="106">
        <v>0</v>
      </c>
      <c r="C275" s="106">
        <v>0</v>
      </c>
      <c r="D275" s="106">
        <v>0</v>
      </c>
      <c r="E275" s="106">
        <v>0</v>
      </c>
      <c r="F275" s="106">
        <v>-2</v>
      </c>
      <c r="G275" s="106">
        <v>1.075</v>
      </c>
      <c r="H275" s="106">
        <v>-577</v>
      </c>
      <c r="I275" s="106">
        <v>0</v>
      </c>
      <c r="J275" s="106">
        <v>-1.494</v>
      </c>
      <c r="K275" s="106">
        <v>0</v>
      </c>
    </row>
    <row r="276" spans="1:11" ht="19.899999999999999" customHeight="1" x14ac:dyDescent="0.25">
      <c r="A276" s="8" t="s">
        <v>228</v>
      </c>
      <c r="B276" s="107">
        <v>-245.00800000000001</v>
      </c>
      <c r="C276" s="107">
        <v>-245.886</v>
      </c>
      <c r="D276" s="107">
        <v>-232.452</v>
      </c>
      <c r="E276" s="107">
        <v>-234.43899999999999</v>
      </c>
      <c r="F276" s="107">
        <v>-10.455</v>
      </c>
      <c r="G276" s="107">
        <v>26.277999999999999</v>
      </c>
      <c r="H276" s="107">
        <v>24.247</v>
      </c>
      <c r="I276" s="107">
        <v>11.875999999999999</v>
      </c>
      <c r="J276" s="107">
        <v>10.092000000000001</v>
      </c>
      <c r="K276" s="107">
        <v>-5.2809999999999997</v>
      </c>
    </row>
    <row r="277" spans="1:11" ht="19.899999999999999" customHeight="1" x14ac:dyDescent="0.2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1:11" ht="19.899999999999999" customHeight="1" x14ac:dyDescent="0.25">
      <c r="A278" s="8" t="s">
        <v>229</v>
      </c>
      <c r="B278" s="107">
        <v>0</v>
      </c>
      <c r="C278" s="107">
        <v>0</v>
      </c>
      <c r="D278" s="107">
        <v>0</v>
      </c>
      <c r="E278" s="107">
        <v>0</v>
      </c>
      <c r="F278" s="107">
        <v>0</v>
      </c>
      <c r="G278" s="107">
        <v>0</v>
      </c>
      <c r="H278" s="107">
        <v>0</v>
      </c>
      <c r="I278" s="107">
        <v>0</v>
      </c>
      <c r="J278" s="107">
        <v>0</v>
      </c>
      <c r="K278" s="107">
        <v>0</v>
      </c>
    </row>
    <row r="279" spans="1:11" ht="19.899999999999999" customHeight="1" x14ac:dyDescent="0.25">
      <c r="A279" s="6" t="s">
        <v>230</v>
      </c>
      <c r="B279" s="104" t="s">
        <v>951</v>
      </c>
      <c r="C279" s="104" t="s">
        <v>1121</v>
      </c>
      <c r="D279" s="104" t="s">
        <v>953</v>
      </c>
      <c r="E279" s="104" t="s">
        <v>954</v>
      </c>
      <c r="F279" s="104" t="s">
        <v>955</v>
      </c>
      <c r="G279" s="104" t="s">
        <v>1122</v>
      </c>
      <c r="H279" s="104" t="s">
        <v>957</v>
      </c>
      <c r="I279" s="104" t="s">
        <v>958</v>
      </c>
      <c r="J279" s="104" t="s">
        <v>959</v>
      </c>
      <c r="K279" s="104" t="s">
        <v>1123</v>
      </c>
    </row>
    <row r="280" spans="1:11" ht="19.899999999999999" customHeight="1" x14ac:dyDescent="0.25">
      <c r="A280" s="8" t="s">
        <v>231</v>
      </c>
      <c r="B280" s="105">
        <v>3.0590000000000002</v>
      </c>
      <c r="C280" s="105">
        <v>0</v>
      </c>
      <c r="D280" s="105">
        <v>0</v>
      </c>
      <c r="E280" s="105">
        <v>0</v>
      </c>
      <c r="F280" s="105">
        <v>0</v>
      </c>
      <c r="G280" s="105">
        <v>0</v>
      </c>
      <c r="H280" s="105">
        <v>0</v>
      </c>
      <c r="I280" s="105">
        <v>0</v>
      </c>
      <c r="J280" s="105">
        <v>0</v>
      </c>
      <c r="K280" s="105">
        <v>0</v>
      </c>
    </row>
    <row r="281" spans="1:11" ht="19.899999999999999" customHeight="1" x14ac:dyDescent="0.25">
      <c r="A281" s="6" t="s">
        <v>232</v>
      </c>
      <c r="B281" s="106">
        <v>643.65300000000002</v>
      </c>
      <c r="C281" s="106" t="s">
        <v>1058</v>
      </c>
      <c r="D281" s="106">
        <v>754.40499999999997</v>
      </c>
      <c r="E281" s="106">
        <v>372.97199999999998</v>
      </c>
      <c r="F281" s="106">
        <v>778.12599999999998</v>
      </c>
      <c r="G281" s="106">
        <v>337.51799999999997</v>
      </c>
      <c r="H281" s="106">
        <v>244.01</v>
      </c>
      <c r="I281" s="106">
        <v>329.33499999999998</v>
      </c>
      <c r="J281" s="106">
        <v>429.21699999999998</v>
      </c>
      <c r="K281" s="106">
        <v>357.637</v>
      </c>
    </row>
    <row r="282" spans="1:11" ht="19.899999999999999" customHeight="1" x14ac:dyDescent="0.25">
      <c r="A282" s="8" t="s">
        <v>233</v>
      </c>
      <c r="B282" s="105">
        <v>-591.75599999999997</v>
      </c>
      <c r="C282" s="105">
        <v>-726.91600000000005</v>
      </c>
      <c r="D282" s="105">
        <v>-108.441</v>
      </c>
      <c r="E282" s="105">
        <v>-373.31599999999997</v>
      </c>
      <c r="F282" s="105">
        <v>-315.15899999999999</v>
      </c>
      <c r="G282" s="105">
        <v>-160.61500000000001</v>
      </c>
      <c r="H282" s="105">
        <v>-127.88200000000001</v>
      </c>
      <c r="I282" s="105">
        <v>-320.08600000000001</v>
      </c>
      <c r="J282" s="105">
        <v>-294.90899999999999</v>
      </c>
      <c r="K282" s="105">
        <v>-277.75</v>
      </c>
    </row>
    <row r="283" spans="1:11" ht="19.899999999999999" customHeight="1" x14ac:dyDescent="0.25">
      <c r="A283" s="6" t="s">
        <v>234</v>
      </c>
      <c r="B283" s="106">
        <v>0</v>
      </c>
      <c r="C283" s="106">
        <v>0</v>
      </c>
      <c r="D283" s="106">
        <v>0</v>
      </c>
      <c r="E283" s="106">
        <v>0</v>
      </c>
      <c r="F283" s="106">
        <v>0</v>
      </c>
      <c r="G283" s="106">
        <v>0</v>
      </c>
      <c r="H283" s="106">
        <v>0</v>
      </c>
      <c r="I283" s="106">
        <v>0</v>
      </c>
      <c r="J283" s="106">
        <v>0</v>
      </c>
      <c r="K283" s="106">
        <v>0</v>
      </c>
    </row>
    <row r="284" spans="1:11" ht="19.899999999999999" customHeight="1" x14ac:dyDescent="0.25">
      <c r="A284" s="8" t="s">
        <v>235</v>
      </c>
      <c r="B284" s="105">
        <v>0</v>
      </c>
      <c r="C284" s="105">
        <v>0</v>
      </c>
      <c r="D284" s="105">
        <v>725</v>
      </c>
      <c r="E284" s="105">
        <v>19.318000000000001</v>
      </c>
      <c r="F284" s="105">
        <v>-313</v>
      </c>
      <c r="G284" s="105">
        <v>-240</v>
      </c>
      <c r="H284" s="105">
        <v>0</v>
      </c>
      <c r="I284" s="105">
        <v>0</v>
      </c>
      <c r="J284" s="105">
        <v>-542</v>
      </c>
      <c r="K284" s="105">
        <v>0</v>
      </c>
    </row>
    <row r="285" spans="1:11" ht="19.899999999999999" customHeight="1" x14ac:dyDescent="0.25">
      <c r="A285" s="6" t="s">
        <v>236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</row>
    <row r="286" spans="1:11" ht="19.899999999999999" customHeight="1" x14ac:dyDescent="0.25">
      <c r="A286" s="8" t="s">
        <v>237</v>
      </c>
      <c r="B286" s="105">
        <v>-2.1779999999999999</v>
      </c>
      <c r="C286" s="105">
        <v>2.5979999999999999</v>
      </c>
      <c r="D286" s="105">
        <v>3.742</v>
      </c>
      <c r="E286" s="105">
        <v>651</v>
      </c>
      <c r="F286" s="105">
        <v>791</v>
      </c>
      <c r="G286" s="105">
        <v>4.2809999999999997</v>
      </c>
      <c r="H286" s="105">
        <v>0</v>
      </c>
      <c r="I286" s="105">
        <v>0</v>
      </c>
      <c r="J286" s="105">
        <v>-344</v>
      </c>
      <c r="K286" s="105">
        <v>0</v>
      </c>
    </row>
    <row r="287" spans="1:11" ht="19.899999999999999" customHeight="1" x14ac:dyDescent="0.25">
      <c r="A287" s="6" t="s">
        <v>238</v>
      </c>
      <c r="B287" s="104" t="s">
        <v>950</v>
      </c>
      <c r="C287" s="104" t="s">
        <v>951</v>
      </c>
      <c r="D287" s="104" t="s">
        <v>952</v>
      </c>
      <c r="E287" s="104" t="s">
        <v>953</v>
      </c>
      <c r="F287" s="104" t="s">
        <v>954</v>
      </c>
      <c r="G287" s="104" t="s">
        <v>955</v>
      </c>
      <c r="H287" s="104" t="s">
        <v>956</v>
      </c>
      <c r="I287" s="104" t="s">
        <v>957</v>
      </c>
      <c r="J287" s="104" t="s">
        <v>958</v>
      </c>
      <c r="K287" s="104" t="s">
        <v>959</v>
      </c>
    </row>
    <row r="288" spans="1:11" ht="19.899999999999999" customHeigh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</row>
    <row r="289" spans="1:12" ht="19.899999999999999" customHeight="1" x14ac:dyDescent="0.25">
      <c r="A289" s="6" t="s">
        <v>239</v>
      </c>
      <c r="B289" s="104" t="s">
        <v>940</v>
      </c>
      <c r="C289" s="104" t="s">
        <v>941</v>
      </c>
      <c r="D289" s="104" t="s">
        <v>942</v>
      </c>
      <c r="E289" s="104" t="s">
        <v>943</v>
      </c>
      <c r="F289" s="104" t="s">
        <v>944</v>
      </c>
      <c r="G289" s="104" t="s">
        <v>945</v>
      </c>
      <c r="H289" s="104" t="s">
        <v>946</v>
      </c>
      <c r="I289" s="104" t="s">
        <v>947</v>
      </c>
      <c r="J289" s="104" t="s">
        <v>948</v>
      </c>
      <c r="K289" s="104" t="s">
        <v>949</v>
      </c>
    </row>
    <row r="290" spans="1:12" ht="19.899999999999999" customHeight="1" x14ac:dyDescent="0.2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1:12" ht="19.899999999999999" customHeight="1" x14ac:dyDescent="0.25">
      <c r="A291" s="171"/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</row>
    <row r="292" spans="1:12" ht="19.899999999999999" customHeight="1" thickBot="1" x14ac:dyDescent="0.3">
      <c r="A292" s="167" t="s">
        <v>240</v>
      </c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</row>
    <row r="293" spans="1:12" ht="19.899999999999999" customHeight="1" x14ac:dyDescent="0.25">
      <c r="A293" s="95" t="s">
        <v>1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</row>
    <row r="294" spans="1:12" ht="19.899999999999999" customHeight="1" x14ac:dyDescent="0.25">
      <c r="A294" s="96" t="s">
        <v>3</v>
      </c>
      <c r="B294" s="97">
        <v>2019</v>
      </c>
      <c r="C294" s="97">
        <v>2018</v>
      </c>
      <c r="D294" s="97">
        <v>2017</v>
      </c>
      <c r="E294" s="97">
        <v>2016</v>
      </c>
      <c r="F294" s="97">
        <v>2015</v>
      </c>
      <c r="G294" s="97">
        <v>2014</v>
      </c>
      <c r="H294" s="97">
        <v>2013</v>
      </c>
      <c r="I294" s="97">
        <v>2012</v>
      </c>
      <c r="J294" s="97">
        <v>2011</v>
      </c>
      <c r="K294" s="97">
        <v>2010</v>
      </c>
    </row>
    <row r="295" spans="1:12" ht="19.899999999999999" customHeight="1" x14ac:dyDescent="0.25">
      <c r="A295" s="96" t="s">
        <v>4</v>
      </c>
      <c r="B295" s="97">
        <v>12</v>
      </c>
      <c r="C295" s="97">
        <v>12</v>
      </c>
      <c r="D295" s="97">
        <v>12</v>
      </c>
      <c r="E295" s="97">
        <v>12</v>
      </c>
      <c r="F295" s="97">
        <v>12</v>
      </c>
      <c r="G295" s="97">
        <v>12</v>
      </c>
      <c r="H295" s="97">
        <v>12</v>
      </c>
      <c r="I295" s="97">
        <v>12</v>
      </c>
      <c r="J295" s="97">
        <v>12</v>
      </c>
      <c r="K295" s="97">
        <v>12</v>
      </c>
      <c r="L295" t="s">
        <v>2</v>
      </c>
    </row>
    <row r="296" spans="1:12" ht="19.899999999999999" customHeight="1" x14ac:dyDescent="0.25">
      <c r="A296" s="96" t="s">
        <v>5</v>
      </c>
      <c r="B296" s="97" t="s">
        <v>340</v>
      </c>
      <c r="C296" s="97" t="s">
        <v>340</v>
      </c>
      <c r="D296" s="97" t="s">
        <v>340</v>
      </c>
      <c r="E296" s="97" t="s">
        <v>340</v>
      </c>
      <c r="F296" s="97" t="s">
        <v>340</v>
      </c>
      <c r="G296" s="97" t="s">
        <v>340</v>
      </c>
      <c r="H296" s="97" t="s">
        <v>340</v>
      </c>
      <c r="I296" s="97" t="s">
        <v>340</v>
      </c>
      <c r="J296" s="97" t="s">
        <v>340</v>
      </c>
      <c r="K296" s="97" t="s">
        <v>340</v>
      </c>
    </row>
    <row r="297" spans="1:12" ht="19.899999999999999" customHeight="1" x14ac:dyDescent="0.2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</row>
    <row r="298" spans="1:12" ht="19.899999999999999" customHeight="1" x14ac:dyDescent="0.25">
      <c r="A298" s="98" t="s">
        <v>241</v>
      </c>
      <c r="B298" s="99" t="s">
        <v>8</v>
      </c>
      <c r="C298" s="99" t="s">
        <v>8</v>
      </c>
      <c r="D298" s="99" t="s">
        <v>8</v>
      </c>
      <c r="E298" s="99" t="s">
        <v>8</v>
      </c>
      <c r="F298" s="99" t="s">
        <v>8</v>
      </c>
      <c r="G298" s="99" t="s">
        <v>8</v>
      </c>
      <c r="H298" s="99" t="s">
        <v>8</v>
      </c>
      <c r="I298" s="99" t="s">
        <v>8</v>
      </c>
      <c r="J298" s="99" t="s">
        <v>8</v>
      </c>
      <c r="K298" s="99" t="s">
        <v>8</v>
      </c>
    </row>
    <row r="299" spans="1:12" ht="19.899999999999999" customHeight="1" x14ac:dyDescent="0.25">
      <c r="A299" s="6" t="s">
        <v>242</v>
      </c>
      <c r="B299" s="106">
        <v>882.20500000000004</v>
      </c>
      <c r="C299" s="106" t="s">
        <v>1051</v>
      </c>
      <c r="D299" s="106" t="s">
        <v>1124</v>
      </c>
      <c r="E299" s="106">
        <v>400.21699999999998</v>
      </c>
      <c r="F299" s="106" t="s">
        <v>1125</v>
      </c>
      <c r="G299" s="106">
        <v>487.56099999999998</v>
      </c>
      <c r="H299" s="106">
        <v>261.50900000000001</v>
      </c>
      <c r="I299" s="106">
        <v>471.13799999999998</v>
      </c>
      <c r="J299" s="106">
        <v>674.91899999999998</v>
      </c>
      <c r="K299" s="106">
        <v>585.37699999999995</v>
      </c>
    </row>
    <row r="300" spans="1:12" ht="19.899999999999999" customHeight="1" x14ac:dyDescent="0.25">
      <c r="A300" s="8" t="s">
        <v>243</v>
      </c>
      <c r="B300" s="105">
        <v>54.234999999999999</v>
      </c>
      <c r="C300" s="105">
        <v>214.52500000000001</v>
      </c>
      <c r="D300" s="105">
        <v>208.328</v>
      </c>
      <c r="E300" s="105">
        <v>146.327</v>
      </c>
      <c r="F300" s="105">
        <v>337.29300000000001</v>
      </c>
      <c r="G300" s="105">
        <v>183.66399999999999</v>
      </c>
      <c r="H300" s="105">
        <v>126.89700000000001</v>
      </c>
      <c r="I300" s="105">
        <v>125.82599999999999</v>
      </c>
      <c r="J300" s="105">
        <v>134.25</v>
      </c>
      <c r="K300" s="105">
        <v>120.367</v>
      </c>
    </row>
    <row r="301" spans="1:12" ht="19.899999999999999" customHeight="1" x14ac:dyDescent="0.2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1:12" ht="19.899999999999999" customHeight="1" x14ac:dyDescent="0.25">
      <c r="A302" s="8" t="s">
        <v>244</v>
      </c>
      <c r="B302" s="107">
        <v>936.44</v>
      </c>
      <c r="C302" s="107" t="s">
        <v>1126</v>
      </c>
      <c r="D302" s="107" t="s">
        <v>1127</v>
      </c>
      <c r="E302" s="107">
        <v>546.54399999999998</v>
      </c>
      <c r="F302" s="107" t="s">
        <v>1128</v>
      </c>
      <c r="G302" s="107">
        <v>671.22500000000002</v>
      </c>
      <c r="H302" s="107">
        <v>388.40600000000001</v>
      </c>
      <c r="I302" s="107">
        <v>596.96400000000006</v>
      </c>
      <c r="J302" s="107">
        <v>809.16899999999998</v>
      </c>
      <c r="K302" s="107">
        <v>705.74400000000003</v>
      </c>
    </row>
    <row r="303" spans="1:12" ht="19.899999999999999" customHeight="1" x14ac:dyDescent="0.25">
      <c r="A303" s="6" t="s">
        <v>245</v>
      </c>
      <c r="B303" s="106">
        <v>0</v>
      </c>
      <c r="C303" s="106">
        <v>0</v>
      </c>
      <c r="D303" s="106">
        <v>0</v>
      </c>
      <c r="E303" s="106">
        <v>0</v>
      </c>
      <c r="F303" s="106">
        <v>0</v>
      </c>
      <c r="G303" s="106">
        <v>0</v>
      </c>
      <c r="H303" s="106">
        <v>0</v>
      </c>
      <c r="I303" s="106">
        <v>0</v>
      </c>
      <c r="J303" s="106">
        <v>0</v>
      </c>
      <c r="K303" s="106">
        <v>0</v>
      </c>
    </row>
    <row r="304" spans="1:12" ht="19.899999999999999" customHeight="1" x14ac:dyDescent="0.25">
      <c r="A304" s="8" t="s">
        <v>246</v>
      </c>
      <c r="B304" s="105">
        <v>0</v>
      </c>
      <c r="C304" s="105">
        <v>0</v>
      </c>
      <c r="D304" s="105">
        <v>0</v>
      </c>
      <c r="E304" s="105">
        <v>0</v>
      </c>
      <c r="F304" s="105">
        <v>0</v>
      </c>
      <c r="G304" s="105">
        <v>0</v>
      </c>
      <c r="H304" s="105">
        <v>0</v>
      </c>
      <c r="I304" s="105">
        <v>0</v>
      </c>
      <c r="J304" s="105">
        <v>0</v>
      </c>
      <c r="K304" s="105">
        <v>0</v>
      </c>
    </row>
    <row r="305" spans="1:11" ht="19.899999999999999" customHeight="1" x14ac:dyDescent="0.25">
      <c r="A305" s="6" t="s">
        <v>247</v>
      </c>
      <c r="B305" s="104">
        <v>257.30799999999999</v>
      </c>
      <c r="C305" s="104">
        <v>-425.20100000000002</v>
      </c>
      <c r="D305" s="104">
        <v>-63.512</v>
      </c>
      <c r="E305" s="104">
        <v>-46.103000000000002</v>
      </c>
      <c r="F305" s="104">
        <v>-440.63799999999998</v>
      </c>
      <c r="G305" s="104">
        <v>32.896999999999998</v>
      </c>
      <c r="H305" s="104">
        <v>-150.73599999999999</v>
      </c>
      <c r="I305" s="104">
        <v>-118.852</v>
      </c>
      <c r="J305" s="104">
        <v>27.782</v>
      </c>
      <c r="K305" s="104">
        <v>62.99</v>
      </c>
    </row>
    <row r="306" spans="1:11" ht="19.899999999999999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1:11" ht="19.899999999999999" customHeight="1" x14ac:dyDescent="0.25">
      <c r="A307" s="6" t="s">
        <v>248</v>
      </c>
      <c r="B307" s="106">
        <v>155.28200000000001</v>
      </c>
      <c r="C307" s="106">
        <v>-461.709</v>
      </c>
      <c r="D307" s="106">
        <v>163.565</v>
      </c>
      <c r="E307" s="106">
        <v>-13.628</v>
      </c>
      <c r="F307" s="106">
        <v>-253.495</v>
      </c>
      <c r="G307" s="106">
        <v>-65.441999999999993</v>
      </c>
      <c r="H307" s="106">
        <v>-113.878</v>
      </c>
      <c r="I307" s="106">
        <v>-165.27600000000001</v>
      </c>
      <c r="J307" s="106">
        <v>-93.88</v>
      </c>
      <c r="K307" s="106">
        <v>110.494</v>
      </c>
    </row>
    <row r="308" spans="1:11" ht="19.899999999999999" customHeight="1" x14ac:dyDescent="0.25">
      <c r="A308" s="8" t="s">
        <v>249</v>
      </c>
      <c r="B308" s="105">
        <v>47.98</v>
      </c>
      <c r="C308" s="105">
        <v>-86.200999999999993</v>
      </c>
      <c r="D308" s="105">
        <v>-42.847000000000001</v>
      </c>
      <c r="E308" s="105">
        <v>-289.06099999999998</v>
      </c>
      <c r="F308" s="105">
        <v>9.3279999999999994</v>
      </c>
      <c r="G308" s="105">
        <v>-61.398000000000003</v>
      </c>
      <c r="H308" s="105">
        <v>-81.361999999999995</v>
      </c>
      <c r="I308" s="105">
        <v>-158.131</v>
      </c>
      <c r="J308" s="105">
        <v>-36.091000000000001</v>
      </c>
      <c r="K308" s="105">
        <v>52.335999999999999</v>
      </c>
    </row>
    <row r="309" spans="1:11" ht="19.899999999999999" customHeight="1" x14ac:dyDescent="0.25">
      <c r="A309" s="6" t="s">
        <v>250</v>
      </c>
      <c r="B309" s="106">
        <v>54.045999999999999</v>
      </c>
      <c r="C309" s="106">
        <v>122.709</v>
      </c>
      <c r="D309" s="106">
        <v>-184.23</v>
      </c>
      <c r="E309" s="106">
        <v>256.58600000000001</v>
      </c>
      <c r="F309" s="106">
        <v>-196.471</v>
      </c>
      <c r="G309" s="106">
        <v>159.73699999999999</v>
      </c>
      <c r="H309" s="106">
        <v>44.503999999999998</v>
      </c>
      <c r="I309" s="106">
        <v>204.55500000000001</v>
      </c>
      <c r="J309" s="106">
        <v>157.75299999999999</v>
      </c>
      <c r="K309" s="106">
        <v>-99.84</v>
      </c>
    </row>
    <row r="310" spans="1:11" ht="19.899999999999999" customHeight="1" x14ac:dyDescent="0.25">
      <c r="A310" s="8" t="s">
        <v>251</v>
      </c>
      <c r="B310" s="105">
        <v>0</v>
      </c>
      <c r="C310" s="105">
        <v>0</v>
      </c>
      <c r="D310" s="105">
        <v>0</v>
      </c>
      <c r="E310" s="105">
        <v>0</v>
      </c>
      <c r="F310" s="105">
        <v>0</v>
      </c>
      <c r="G310" s="105">
        <v>0</v>
      </c>
      <c r="H310" s="105">
        <v>0</v>
      </c>
      <c r="I310" s="105">
        <v>0</v>
      </c>
      <c r="J310" s="105">
        <v>0</v>
      </c>
      <c r="K310" s="105">
        <v>0</v>
      </c>
    </row>
    <row r="311" spans="1:11" ht="19.899999999999999" customHeight="1" x14ac:dyDescent="0.25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1:11" ht="19.899999999999999" customHeight="1" x14ac:dyDescent="0.25">
      <c r="A312" s="8" t="s">
        <v>252</v>
      </c>
      <c r="B312" s="107" t="s">
        <v>1129</v>
      </c>
      <c r="C312" s="107" t="s">
        <v>1130</v>
      </c>
      <c r="D312" s="107" t="s">
        <v>1131</v>
      </c>
      <c r="E312" s="107">
        <v>500.44099999999997</v>
      </c>
      <c r="F312" s="107">
        <v>995.54600000000005</v>
      </c>
      <c r="G312" s="107">
        <v>704.12199999999996</v>
      </c>
      <c r="H312" s="107">
        <v>237.67</v>
      </c>
      <c r="I312" s="107">
        <v>478.11200000000002</v>
      </c>
      <c r="J312" s="107">
        <v>836.95100000000002</v>
      </c>
      <c r="K312" s="107">
        <v>768.73400000000004</v>
      </c>
    </row>
    <row r="313" spans="1:11" ht="19.899999999999999" customHeight="1" x14ac:dyDescent="0.25">
      <c r="A313" s="6" t="s">
        <v>253</v>
      </c>
      <c r="B313" s="106">
        <v>-36.133000000000003</v>
      </c>
      <c r="C313" s="106">
        <v>-57.79</v>
      </c>
      <c r="D313" s="106">
        <v>11.052</v>
      </c>
      <c r="E313" s="106">
        <v>21.23</v>
      </c>
      <c r="F313" s="106">
        <v>9.4580000000000002</v>
      </c>
      <c r="G313" s="106">
        <v>36.844000000000001</v>
      </c>
      <c r="H313" s="106">
        <v>33.506</v>
      </c>
      <c r="I313" s="106">
        <v>17.975000000000001</v>
      </c>
      <c r="J313" s="106">
        <v>18.344999999999999</v>
      </c>
      <c r="K313" s="106">
        <v>26.556999999999999</v>
      </c>
    </row>
    <row r="314" spans="1:11" ht="19.899999999999999" customHeight="1" x14ac:dyDescent="0.25">
      <c r="A314" s="8" t="s">
        <v>254</v>
      </c>
      <c r="B314" s="105">
        <v>213.90700000000001</v>
      </c>
      <c r="C314" s="105">
        <v>516.23599999999999</v>
      </c>
      <c r="D314" s="105">
        <v>310.25900000000001</v>
      </c>
      <c r="E314" s="105">
        <v>122.251</v>
      </c>
      <c r="F314" s="105">
        <v>344.32499999999999</v>
      </c>
      <c r="G314" s="105">
        <v>100.232</v>
      </c>
      <c r="H314" s="105">
        <v>66.704999999999998</v>
      </c>
      <c r="I314" s="105">
        <v>142.072</v>
      </c>
      <c r="J314" s="105">
        <v>214.56399999999999</v>
      </c>
      <c r="K314" s="105">
        <v>180.55699999999999</v>
      </c>
    </row>
    <row r="315" spans="1:11" ht="19.899999999999999" customHeight="1" x14ac:dyDescent="0.2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1:11" ht="19.899999999999999" customHeight="1" x14ac:dyDescent="0.25">
      <c r="A316" s="8" t="s">
        <v>255</v>
      </c>
      <c r="B316" s="107" t="s">
        <v>1132</v>
      </c>
      <c r="C316" s="107" t="s">
        <v>1133</v>
      </c>
      <c r="D316" s="107" t="s">
        <v>1134</v>
      </c>
      <c r="E316" s="107">
        <v>356.96</v>
      </c>
      <c r="F316" s="107">
        <v>641.76300000000003</v>
      </c>
      <c r="G316" s="107">
        <v>567.04600000000005</v>
      </c>
      <c r="H316" s="107">
        <v>137.459</v>
      </c>
      <c r="I316" s="107">
        <v>318.065</v>
      </c>
      <c r="J316" s="107">
        <v>604.04200000000003</v>
      </c>
      <c r="K316" s="107">
        <v>561.62</v>
      </c>
    </row>
    <row r="317" spans="1:11" ht="19.899999999999999" customHeight="1" x14ac:dyDescent="0.25">
      <c r="A317" s="6" t="s">
        <v>256</v>
      </c>
      <c r="B317" s="106">
        <v>594.36699999999996</v>
      </c>
      <c r="C317" s="106">
        <v>729.75199999999995</v>
      </c>
      <c r="D317" s="106">
        <v>108.429</v>
      </c>
      <c r="E317" s="106">
        <v>373.14299999999997</v>
      </c>
      <c r="F317" s="106">
        <v>315.08600000000001</v>
      </c>
      <c r="G317" s="106">
        <v>160.63999999999999</v>
      </c>
      <c r="H317" s="106">
        <v>128.5</v>
      </c>
      <c r="I317" s="106">
        <v>323.74900000000002</v>
      </c>
      <c r="J317" s="106">
        <v>298.96199999999999</v>
      </c>
      <c r="K317" s="106">
        <v>281.50799999999998</v>
      </c>
    </row>
    <row r="318" spans="1:11" ht="19.899999999999999" customHeight="1" x14ac:dyDescent="0.25">
      <c r="A318" s="8" t="s">
        <v>257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</row>
    <row r="319" spans="1:11" ht="19.899999999999999" customHeight="1" x14ac:dyDescent="0.25">
      <c r="A319" s="6" t="s">
        <v>258</v>
      </c>
      <c r="B319" s="104">
        <v>421.60700000000003</v>
      </c>
      <c r="C319" s="104">
        <v>542.68700000000001</v>
      </c>
      <c r="D319" s="104">
        <v>934.96699999999998</v>
      </c>
      <c r="E319" s="104">
        <v>-16.183</v>
      </c>
      <c r="F319" s="104">
        <v>326.67700000000002</v>
      </c>
      <c r="G319" s="104">
        <v>406.40600000000001</v>
      </c>
      <c r="H319" s="104">
        <v>8.9589999999999996</v>
      </c>
      <c r="I319" s="104">
        <v>-5.6840000000000002</v>
      </c>
      <c r="J319" s="104">
        <v>305.08</v>
      </c>
      <c r="K319" s="104">
        <v>280.11200000000002</v>
      </c>
    </row>
    <row r="320" spans="1:11" ht="19.899999999999999" customHeight="1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1:11" ht="19.899999999999999" customHeight="1" x14ac:dyDescent="0.25">
      <c r="A321" s="6" t="s">
        <v>259</v>
      </c>
      <c r="B321" s="106">
        <v>657.58500000000004</v>
      </c>
      <c r="C321" s="106">
        <v>357.94200000000001</v>
      </c>
      <c r="D321" s="106">
        <v>180.09800000000001</v>
      </c>
      <c r="E321" s="106">
        <v>173.995</v>
      </c>
      <c r="F321" s="106">
        <v>202.81899999999999</v>
      </c>
      <c r="G321" s="106">
        <v>394.98200000000003</v>
      </c>
      <c r="H321" s="106">
        <v>234.80199999999999</v>
      </c>
      <c r="I321" s="106">
        <v>211.411</v>
      </c>
      <c r="J321" s="106">
        <v>147.55600000000001</v>
      </c>
      <c r="K321" s="106">
        <v>222.37200000000001</v>
      </c>
    </row>
    <row r="322" spans="1:11" ht="19.899999999999999" customHeight="1" x14ac:dyDescent="0.25">
      <c r="A322" s="8" t="s">
        <v>260</v>
      </c>
      <c r="B322" s="105">
        <v>0</v>
      </c>
      <c r="C322" s="105">
        <v>0</v>
      </c>
      <c r="D322" s="105">
        <v>624</v>
      </c>
      <c r="E322" s="105">
        <v>0</v>
      </c>
      <c r="F322" s="105">
        <v>0</v>
      </c>
      <c r="G322" s="105">
        <v>0</v>
      </c>
      <c r="H322" s="105">
        <v>0</v>
      </c>
      <c r="I322" s="105">
        <v>1.1180000000000001</v>
      </c>
      <c r="J322" s="105">
        <v>0</v>
      </c>
      <c r="K322" s="105">
        <v>0</v>
      </c>
    </row>
    <row r="323" spans="1:11" ht="19.899999999999999" customHeight="1" x14ac:dyDescent="0.25">
      <c r="A323" s="6" t="s">
        <v>261</v>
      </c>
      <c r="B323" s="106">
        <v>0</v>
      </c>
      <c r="C323" s="106">
        <v>0</v>
      </c>
      <c r="D323" s="106">
        <v>0</v>
      </c>
      <c r="E323" s="106">
        <v>0</v>
      </c>
      <c r="F323" s="106">
        <v>0</v>
      </c>
      <c r="G323" s="106">
        <v>0</v>
      </c>
      <c r="H323" s="106">
        <v>0</v>
      </c>
      <c r="I323" s="106">
        <v>-83.161000000000001</v>
      </c>
      <c r="J323" s="106">
        <v>98.760999999999996</v>
      </c>
      <c r="K323" s="106">
        <v>22.265999999999998</v>
      </c>
    </row>
    <row r="324" spans="1:11" ht="19.899999999999999" customHeight="1" x14ac:dyDescent="0.25">
      <c r="A324" s="8" t="s">
        <v>262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</row>
    <row r="325" spans="1:11" ht="19.899999999999999" customHeight="1" x14ac:dyDescent="0.25">
      <c r="A325" s="6" t="s">
        <v>263</v>
      </c>
      <c r="B325" s="106">
        <v>317</v>
      </c>
      <c r="C325" s="106">
        <v>331</v>
      </c>
      <c r="D325" s="106">
        <v>1.51</v>
      </c>
      <c r="E325" s="106">
        <v>8.0280000000000005</v>
      </c>
      <c r="F325" s="106">
        <v>4.1879999999999997</v>
      </c>
      <c r="G325" s="106">
        <v>8.4239999999999995</v>
      </c>
      <c r="H325" s="106">
        <v>4.8940000000000001</v>
      </c>
      <c r="I325" s="106">
        <v>4.2519999999999998</v>
      </c>
      <c r="J325" s="106">
        <v>14.135</v>
      </c>
      <c r="K325" s="106">
        <v>966</v>
      </c>
    </row>
    <row r="326" spans="1:11" ht="19.899999999999999" customHeight="1" x14ac:dyDescent="0.25">
      <c r="A326" s="8" t="s">
        <v>264</v>
      </c>
      <c r="B326" s="105">
        <v>0</v>
      </c>
      <c r="C326" s="105">
        <v>40</v>
      </c>
      <c r="D326" s="105">
        <v>0</v>
      </c>
      <c r="E326" s="105">
        <v>0</v>
      </c>
      <c r="F326" s="105">
        <v>0</v>
      </c>
      <c r="G326" s="105">
        <v>0</v>
      </c>
      <c r="H326" s="105">
        <v>50.472999999999999</v>
      </c>
      <c r="I326" s="105">
        <v>0</v>
      </c>
      <c r="J326" s="105">
        <v>13.935</v>
      </c>
      <c r="K326" s="105">
        <v>113</v>
      </c>
    </row>
    <row r="327" spans="1:11" ht="19.899999999999999" customHeight="1" x14ac:dyDescent="0.25">
      <c r="A327" s="6" t="s">
        <v>265</v>
      </c>
      <c r="B327" s="106">
        <v>0</v>
      </c>
      <c r="C327" s="106">
        <v>0</v>
      </c>
      <c r="D327" s="106">
        <v>28.867999999999999</v>
      </c>
      <c r="E327" s="106">
        <v>0</v>
      </c>
      <c r="F327" s="106">
        <v>0</v>
      </c>
      <c r="G327" s="106">
        <v>0</v>
      </c>
      <c r="H327" s="106">
        <v>0</v>
      </c>
      <c r="I327" s="106">
        <v>0</v>
      </c>
      <c r="J327" s="106">
        <v>0</v>
      </c>
      <c r="K327" s="106">
        <v>0</v>
      </c>
    </row>
    <row r="328" spans="1:11" ht="19.899999999999999" customHeight="1" x14ac:dyDescent="0.25">
      <c r="A328" s="8" t="s">
        <v>266</v>
      </c>
      <c r="B328" s="107">
        <v>-657.26800000000003</v>
      </c>
      <c r="C328" s="107">
        <v>-317.61099999999999</v>
      </c>
      <c r="D328" s="107">
        <v>-150.34399999999999</v>
      </c>
      <c r="E328" s="107">
        <v>-165.96700000000001</v>
      </c>
      <c r="F328" s="107">
        <v>-198.631</v>
      </c>
      <c r="G328" s="107">
        <v>-386.55799999999999</v>
      </c>
      <c r="H328" s="107">
        <v>-179.435</v>
      </c>
      <c r="I328" s="107">
        <v>-125.116</v>
      </c>
      <c r="J328" s="107">
        <v>-218.24700000000001</v>
      </c>
      <c r="K328" s="107">
        <v>-243.559</v>
      </c>
    </row>
    <row r="329" spans="1:11" ht="19.899999999999999" customHeight="1" x14ac:dyDescent="0.25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1:11" ht="19.899999999999999" customHeight="1" x14ac:dyDescent="0.25">
      <c r="A330" s="8" t="s">
        <v>267</v>
      </c>
      <c r="B330" s="105">
        <v>0</v>
      </c>
      <c r="C330" s="105">
        <v>0</v>
      </c>
      <c r="D330" s="105">
        <v>-35.286000000000001</v>
      </c>
      <c r="E330" s="105">
        <v>-49.015999999999998</v>
      </c>
      <c r="F330" s="105">
        <v>-125.449</v>
      </c>
      <c r="G330" s="105">
        <v>24.744</v>
      </c>
      <c r="H330" s="105">
        <v>157.31700000000001</v>
      </c>
      <c r="I330" s="105">
        <v>409</v>
      </c>
      <c r="J330" s="105">
        <v>3.331</v>
      </c>
      <c r="K330" s="105">
        <v>92.638999999999996</v>
      </c>
    </row>
    <row r="331" spans="1:11" ht="19.899999999999999" customHeight="1" x14ac:dyDescent="0.25">
      <c r="A331" s="6" t="s">
        <v>268</v>
      </c>
      <c r="B331" s="106">
        <v>3.649</v>
      </c>
      <c r="C331" s="106">
        <v>5.2880000000000003</v>
      </c>
      <c r="D331" s="106">
        <v>7.5060000000000002</v>
      </c>
      <c r="E331" s="106">
        <v>1.6</v>
      </c>
      <c r="F331" s="106">
        <v>4.4820000000000002</v>
      </c>
      <c r="G331" s="106">
        <v>65.831000000000003</v>
      </c>
      <c r="H331" s="106">
        <v>0</v>
      </c>
      <c r="I331" s="106">
        <v>0</v>
      </c>
      <c r="J331" s="106">
        <v>1.3080000000000001</v>
      </c>
      <c r="K331" s="106">
        <v>0</v>
      </c>
    </row>
    <row r="332" spans="1:11" ht="19.899999999999999" customHeight="1" x14ac:dyDescent="0.25">
      <c r="A332" s="8" t="s">
        <v>269</v>
      </c>
      <c r="B332" s="105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0</v>
      </c>
      <c r="J332" s="105">
        <v>0</v>
      </c>
      <c r="K332" s="105">
        <v>0</v>
      </c>
    </row>
    <row r="333" spans="1:11" ht="19.899999999999999" customHeight="1" x14ac:dyDescent="0.25">
      <c r="A333" s="6" t="s">
        <v>270</v>
      </c>
      <c r="B333" s="106">
        <v>0</v>
      </c>
      <c r="C333" s="106">
        <v>0</v>
      </c>
      <c r="D333" s="106">
        <v>0</v>
      </c>
      <c r="E333" s="106">
        <v>0</v>
      </c>
      <c r="F333" s="106">
        <v>0</v>
      </c>
      <c r="G333" s="106">
        <v>0</v>
      </c>
      <c r="H333" s="106">
        <v>0</v>
      </c>
      <c r="I333" s="106">
        <v>0</v>
      </c>
      <c r="J333" s="106">
        <v>0</v>
      </c>
      <c r="K333" s="106">
        <v>0</v>
      </c>
    </row>
    <row r="334" spans="1:11" ht="19.899999999999999" customHeight="1" x14ac:dyDescent="0.25">
      <c r="A334" s="8" t="s">
        <v>271</v>
      </c>
      <c r="B334" s="107">
        <v>3.649</v>
      </c>
      <c r="C334" s="107">
        <v>5.2880000000000003</v>
      </c>
      <c r="D334" s="107">
        <v>-27.78</v>
      </c>
      <c r="E334" s="107">
        <v>-47.415999999999997</v>
      </c>
      <c r="F334" s="107">
        <v>-120.967</v>
      </c>
      <c r="G334" s="107">
        <v>90.575000000000003</v>
      </c>
      <c r="H334" s="107">
        <v>157.31700000000001</v>
      </c>
      <c r="I334" s="107">
        <v>409</v>
      </c>
      <c r="J334" s="107">
        <v>4.6390000000000002</v>
      </c>
      <c r="K334" s="107">
        <v>92.638999999999996</v>
      </c>
    </row>
    <row r="335" spans="1:11" ht="19.899999999999999" customHeight="1" x14ac:dyDescent="0.25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1:11" ht="19.899999999999999" customHeight="1" x14ac:dyDescent="0.25">
      <c r="A336" s="8" t="s">
        <v>272</v>
      </c>
      <c r="B336" s="107">
        <v>-232.012</v>
      </c>
      <c r="C336" s="107">
        <v>230.364</v>
      </c>
      <c r="D336" s="107">
        <v>756.84299999999996</v>
      </c>
      <c r="E336" s="107">
        <v>-229.566</v>
      </c>
      <c r="F336" s="107">
        <v>7.0789999999999997</v>
      </c>
      <c r="G336" s="107">
        <v>110.423</v>
      </c>
      <c r="H336" s="107">
        <v>-13.159000000000001</v>
      </c>
      <c r="I336" s="107">
        <v>-130.39099999999999</v>
      </c>
      <c r="J336" s="107">
        <v>91.471999999999994</v>
      </c>
      <c r="K336" s="107">
        <v>129.19200000000001</v>
      </c>
    </row>
    <row r="337" spans="1:12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1:12" ht="19.899999999999999" customHeight="1" x14ac:dyDescent="0.25">
      <c r="A338" s="98" t="s">
        <v>61</v>
      </c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1:12" ht="19.899999999999999" customHeight="1" x14ac:dyDescent="0.25">
      <c r="A339" s="6" t="s">
        <v>273</v>
      </c>
      <c r="B339" s="106">
        <v>2.97</v>
      </c>
      <c r="C339" s="106">
        <v>3.3</v>
      </c>
      <c r="D339" s="106">
        <v>0</v>
      </c>
      <c r="E339" s="106">
        <v>0</v>
      </c>
      <c r="F339" s="106">
        <v>5.56</v>
      </c>
      <c r="G339" s="106">
        <v>2.617</v>
      </c>
      <c r="H339" s="106">
        <v>660</v>
      </c>
      <c r="I339" s="106">
        <v>3.8290000000000002</v>
      </c>
      <c r="J339" s="106">
        <v>4.5709999999999997</v>
      </c>
      <c r="K339" s="106">
        <v>3.63</v>
      </c>
    </row>
    <row r="340" spans="1:12" ht="19.899999999999999" customHeight="1" x14ac:dyDescent="0.25">
      <c r="A340" s="8" t="s">
        <v>274</v>
      </c>
      <c r="B340" s="105">
        <v>4.141</v>
      </c>
      <c r="C340" s="105">
        <v>11.391</v>
      </c>
      <c r="D340" s="105">
        <v>0</v>
      </c>
      <c r="E340" s="105">
        <v>0</v>
      </c>
      <c r="F340" s="105">
        <v>1.3280000000000001</v>
      </c>
      <c r="G340" s="105">
        <v>3.2429999999999999</v>
      </c>
      <c r="H340" s="105">
        <v>9.2249999999999996</v>
      </c>
      <c r="I340" s="105">
        <v>8.8420000000000005</v>
      </c>
      <c r="J340" s="105">
        <v>8.8699999999999992</v>
      </c>
      <c r="K340" s="105">
        <v>1.2809999999999999</v>
      </c>
    </row>
    <row r="341" spans="1:12" ht="19.899999999999999" customHeight="1" x14ac:dyDescent="0.25">
      <c r="A341" s="6" t="s">
        <v>275</v>
      </c>
      <c r="B341" s="106">
        <v>0</v>
      </c>
      <c r="C341" s="106">
        <v>0</v>
      </c>
      <c r="D341" s="106">
        <v>0</v>
      </c>
      <c r="E341" s="106">
        <v>0</v>
      </c>
      <c r="F341" s="106">
        <v>0</v>
      </c>
      <c r="G341" s="106">
        <v>0</v>
      </c>
      <c r="H341" s="106">
        <v>0</v>
      </c>
      <c r="I341" s="106">
        <v>0</v>
      </c>
      <c r="J341" s="106">
        <v>0</v>
      </c>
      <c r="K341" s="106">
        <v>0</v>
      </c>
    </row>
    <row r="342" spans="1:12" ht="19.899999999999999" customHeight="1" x14ac:dyDescent="0.25">
      <c r="A342" s="8" t="s">
        <v>276</v>
      </c>
      <c r="B342" s="105">
        <v>0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5">
        <v>0</v>
      </c>
      <c r="I342" s="105">
        <v>0</v>
      </c>
      <c r="J342" s="105">
        <v>0</v>
      </c>
      <c r="K342" s="105">
        <v>0</v>
      </c>
    </row>
    <row r="343" spans="1:12" ht="19.899999999999999" customHeight="1" x14ac:dyDescent="0.25">
      <c r="A343" s="6" t="s">
        <v>277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</row>
    <row r="344" spans="1:12" ht="19.899999999999999" customHeight="1" x14ac:dyDescent="0.25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1:12" ht="19.899999999999999" customHeight="1" x14ac:dyDescent="0.25">
      <c r="A345" s="171"/>
      <c r="B345" s="171"/>
      <c r="C345" s="171"/>
      <c r="D345" s="171"/>
      <c r="E345" s="171"/>
      <c r="F345" s="171"/>
      <c r="G345" s="171"/>
      <c r="H345" s="171"/>
      <c r="I345" s="171"/>
      <c r="J345" s="171"/>
      <c r="K345" s="171"/>
    </row>
    <row r="346" spans="1:12" ht="19.899999999999999" customHeight="1" thickBot="1" x14ac:dyDescent="0.3">
      <c r="A346" s="167" t="s">
        <v>278</v>
      </c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</row>
    <row r="347" spans="1:12" ht="19.899999999999999" customHeight="1" x14ac:dyDescent="0.25">
      <c r="A347" s="95" t="s">
        <v>1</v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</row>
    <row r="348" spans="1:12" ht="19.899999999999999" customHeight="1" x14ac:dyDescent="0.25">
      <c r="A348" s="96" t="s">
        <v>3</v>
      </c>
      <c r="B348" s="97">
        <v>2019</v>
      </c>
      <c r="C348" s="97">
        <v>2018</v>
      </c>
      <c r="D348" s="97">
        <v>2017</v>
      </c>
      <c r="E348" s="97">
        <v>2016</v>
      </c>
      <c r="F348" s="97">
        <v>2015</v>
      </c>
      <c r="G348" s="97">
        <v>2014</v>
      </c>
      <c r="H348" s="97">
        <v>2013</v>
      </c>
      <c r="I348" s="97">
        <v>2012</v>
      </c>
      <c r="J348" s="97">
        <v>2011</v>
      </c>
      <c r="K348" s="97">
        <v>2010</v>
      </c>
    </row>
    <row r="349" spans="1:12" ht="19.899999999999999" customHeight="1" x14ac:dyDescent="0.25">
      <c r="A349" s="96" t="s">
        <v>4</v>
      </c>
      <c r="B349" s="97">
        <v>12</v>
      </c>
      <c r="C349" s="97">
        <v>12</v>
      </c>
      <c r="D349" s="97">
        <v>12</v>
      </c>
      <c r="E349" s="97">
        <v>12</v>
      </c>
      <c r="F349" s="97">
        <v>12</v>
      </c>
      <c r="G349" s="97">
        <v>12</v>
      </c>
      <c r="H349" s="97">
        <v>12</v>
      </c>
      <c r="I349" s="97">
        <v>12</v>
      </c>
      <c r="J349" s="97">
        <v>12</v>
      </c>
      <c r="K349" s="97">
        <v>12</v>
      </c>
      <c r="L349" t="s">
        <v>2</v>
      </c>
    </row>
    <row r="350" spans="1:12" ht="19.899999999999999" customHeight="1" x14ac:dyDescent="0.25">
      <c r="A350" s="96" t="s">
        <v>5</v>
      </c>
      <c r="B350" s="97" t="s">
        <v>340</v>
      </c>
      <c r="C350" s="97" t="s">
        <v>340</v>
      </c>
      <c r="D350" s="97" t="s">
        <v>340</v>
      </c>
      <c r="E350" s="97" t="s">
        <v>340</v>
      </c>
      <c r="F350" s="97" t="s">
        <v>340</v>
      </c>
      <c r="G350" s="97" t="s">
        <v>340</v>
      </c>
      <c r="H350" s="97" t="s">
        <v>340</v>
      </c>
      <c r="I350" s="97" t="s">
        <v>340</v>
      </c>
      <c r="J350" s="97" t="s">
        <v>340</v>
      </c>
      <c r="K350" s="97" t="s">
        <v>340</v>
      </c>
    </row>
    <row r="351" spans="1:12" ht="19.899999999999999" customHeight="1" x14ac:dyDescent="0.2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</row>
    <row r="352" spans="1:12" ht="19.899999999999999" customHeight="1" x14ac:dyDescent="0.25">
      <c r="A352" s="98" t="s">
        <v>279</v>
      </c>
      <c r="B352" s="99" t="s">
        <v>8</v>
      </c>
      <c r="C352" s="99" t="s">
        <v>8</v>
      </c>
      <c r="D352" s="99" t="s">
        <v>8</v>
      </c>
      <c r="E352" s="99" t="s">
        <v>8</v>
      </c>
      <c r="F352" s="99" t="s">
        <v>8</v>
      </c>
      <c r="G352" s="99" t="s">
        <v>8</v>
      </c>
      <c r="H352" s="99" t="s">
        <v>8</v>
      </c>
      <c r="I352" s="99" t="s">
        <v>8</v>
      </c>
      <c r="J352" s="99" t="s">
        <v>8</v>
      </c>
      <c r="K352" s="99" t="s">
        <v>8</v>
      </c>
    </row>
    <row r="353" spans="1:11" ht="19.899999999999999" customHeight="1" x14ac:dyDescent="0.25">
      <c r="A353" s="6" t="s">
        <v>280</v>
      </c>
      <c r="B353" s="106" t="s">
        <v>1135</v>
      </c>
      <c r="C353" s="106" t="s">
        <v>1136</v>
      </c>
      <c r="D353" s="106" t="s">
        <v>1028</v>
      </c>
      <c r="E353" s="106" t="s">
        <v>1029</v>
      </c>
      <c r="F353" s="106" t="s">
        <v>1030</v>
      </c>
      <c r="G353" s="106" t="s">
        <v>1031</v>
      </c>
      <c r="H353" s="106" t="s">
        <v>1032</v>
      </c>
      <c r="I353" s="106" t="s">
        <v>1033</v>
      </c>
      <c r="J353" s="106" t="s">
        <v>1034</v>
      </c>
      <c r="K353" s="106" t="s">
        <v>1035</v>
      </c>
    </row>
    <row r="354" spans="1:11" ht="19.899999999999999" customHeight="1" x14ac:dyDescent="0.25">
      <c r="A354" s="8" t="s">
        <v>281</v>
      </c>
      <c r="B354" s="105">
        <v>0</v>
      </c>
      <c r="C354" s="105">
        <v>0</v>
      </c>
      <c r="D354" s="105">
        <v>0</v>
      </c>
      <c r="E354" s="105">
        <v>0</v>
      </c>
      <c r="F354" s="105">
        <v>0</v>
      </c>
      <c r="G354" s="105">
        <v>0</v>
      </c>
      <c r="H354" s="105">
        <v>0</v>
      </c>
      <c r="I354" s="105">
        <v>0</v>
      </c>
      <c r="J354" s="105">
        <v>0</v>
      </c>
      <c r="K354" s="105">
        <v>0</v>
      </c>
    </row>
    <row r="355" spans="1:11" ht="19.899999999999999" customHeight="1" x14ac:dyDescent="0.25">
      <c r="A355" s="6" t="s">
        <v>282</v>
      </c>
      <c r="B355" s="106">
        <v>41</v>
      </c>
      <c r="C355" s="106">
        <v>63</v>
      </c>
      <c r="D355" s="106">
        <v>5.0880000000000001</v>
      </c>
      <c r="E355" s="106">
        <v>5.2190000000000003</v>
      </c>
      <c r="F355" s="106">
        <v>12.81</v>
      </c>
      <c r="G355" s="106">
        <v>651</v>
      </c>
      <c r="H355" s="106">
        <v>937</v>
      </c>
      <c r="I355" s="106">
        <v>6.3959999999999999</v>
      </c>
      <c r="J355" s="106">
        <v>12.676</v>
      </c>
      <c r="K355" s="106">
        <v>12.201000000000001</v>
      </c>
    </row>
    <row r="356" spans="1:11" ht="19.899999999999999" customHeight="1" x14ac:dyDescent="0.25">
      <c r="A356" s="8" t="s">
        <v>283</v>
      </c>
      <c r="B356" s="105" t="s">
        <v>1137</v>
      </c>
      <c r="C356" s="105" t="s">
        <v>1138</v>
      </c>
      <c r="D356" s="105" t="s">
        <v>1139</v>
      </c>
      <c r="E356" s="105" t="s">
        <v>1140</v>
      </c>
      <c r="F356" s="105" t="s">
        <v>1141</v>
      </c>
      <c r="G356" s="105" t="s">
        <v>1142</v>
      </c>
      <c r="H356" s="105" t="s">
        <v>1143</v>
      </c>
      <c r="I356" s="105" t="s">
        <v>1144</v>
      </c>
      <c r="J356" s="105" t="s">
        <v>1145</v>
      </c>
      <c r="K356" s="105" t="s">
        <v>1146</v>
      </c>
    </row>
    <row r="357" spans="1:11" ht="19.899999999999999" customHeight="1" x14ac:dyDescent="0.25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1:11" ht="19.899999999999999" customHeight="1" x14ac:dyDescent="0.25">
      <c r="A358" s="8" t="s">
        <v>284</v>
      </c>
      <c r="B358" s="107" t="s">
        <v>1147</v>
      </c>
      <c r="C358" s="107" t="s">
        <v>1148</v>
      </c>
      <c r="D358" s="107" t="s">
        <v>1149</v>
      </c>
      <c r="E358" s="107" t="s">
        <v>1150</v>
      </c>
      <c r="F358" s="107" t="s">
        <v>1151</v>
      </c>
      <c r="G358" s="107" t="s">
        <v>1152</v>
      </c>
      <c r="H358" s="107" t="s">
        <v>1153</v>
      </c>
      <c r="I358" s="107" t="s">
        <v>1154</v>
      </c>
      <c r="J358" s="107" t="s">
        <v>1155</v>
      </c>
      <c r="K358" s="107" t="s">
        <v>1156</v>
      </c>
    </row>
    <row r="359" spans="1:11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1:11" ht="19.899999999999999" customHeight="1" x14ac:dyDescent="0.25">
      <c r="A360" s="8" t="s">
        <v>285</v>
      </c>
      <c r="B360" s="105" t="s">
        <v>1157</v>
      </c>
      <c r="C360" s="105" t="s">
        <v>1158</v>
      </c>
      <c r="D360" s="105" t="s">
        <v>1159</v>
      </c>
      <c r="E360" s="105" t="s">
        <v>1160</v>
      </c>
      <c r="F360" s="105" t="s">
        <v>1161</v>
      </c>
      <c r="G360" s="105" t="s">
        <v>1162</v>
      </c>
      <c r="H360" s="105">
        <v>984.09799999999996</v>
      </c>
      <c r="I360" s="105">
        <v>979.36300000000006</v>
      </c>
      <c r="J360" s="105">
        <v>922.36300000000006</v>
      </c>
      <c r="K360" s="105">
        <v>822.85199999999998</v>
      </c>
    </row>
    <row r="361" spans="1:11" ht="19.899999999999999" customHeight="1" x14ac:dyDescent="0.25">
      <c r="A361" s="6" t="s">
        <v>286</v>
      </c>
      <c r="B361" s="106">
        <v>11</v>
      </c>
      <c r="C361" s="106">
        <v>10</v>
      </c>
      <c r="D361" s="106">
        <v>19.927</v>
      </c>
      <c r="E361" s="106">
        <v>27.213999999999999</v>
      </c>
      <c r="F361" s="106">
        <v>22.988</v>
      </c>
      <c r="G361" s="106">
        <v>25.928999999999998</v>
      </c>
      <c r="H361" s="106">
        <v>27.838999999999999</v>
      </c>
      <c r="I361" s="106">
        <v>24.370999999999999</v>
      </c>
      <c r="J361" s="106">
        <v>27.849</v>
      </c>
      <c r="K361" s="106">
        <v>33.262999999999998</v>
      </c>
    </row>
    <row r="362" spans="1:11" ht="19.899999999999999" customHeight="1" x14ac:dyDescent="0.25">
      <c r="A362" s="8" t="s">
        <v>287</v>
      </c>
      <c r="B362" s="105">
        <v>595</v>
      </c>
      <c r="C362" s="105">
        <v>730</v>
      </c>
      <c r="D362" s="105">
        <v>108.441</v>
      </c>
      <c r="E362" s="105">
        <v>373.31599999999997</v>
      </c>
      <c r="F362" s="105">
        <v>320.71899999999999</v>
      </c>
      <c r="G362" s="105">
        <v>163.232</v>
      </c>
      <c r="H362" s="105">
        <v>128.542</v>
      </c>
      <c r="I362" s="105">
        <v>323.71300000000002</v>
      </c>
      <c r="J362" s="105">
        <v>299.48</v>
      </c>
      <c r="K362" s="105">
        <v>281.38</v>
      </c>
    </row>
    <row r="363" spans="1:11" ht="19.899999999999999" customHeight="1" x14ac:dyDescent="0.25">
      <c r="A363" s="6" t="s">
        <v>288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6">
        <v>0</v>
      </c>
      <c r="H363" s="106">
        <v>0</v>
      </c>
      <c r="I363" s="106">
        <v>0</v>
      </c>
      <c r="J363" s="106">
        <v>0</v>
      </c>
      <c r="K363" s="106">
        <v>0</v>
      </c>
    </row>
    <row r="364" spans="1:11" ht="19.899999999999999" customHeight="1" x14ac:dyDescent="0.25">
      <c r="A364" s="8" t="s">
        <v>289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</row>
    <row r="365" spans="1:11" ht="19.899999999999999" customHeight="1" x14ac:dyDescent="0.25">
      <c r="A365" s="6" t="s">
        <v>290</v>
      </c>
      <c r="B365" s="106">
        <v>280</v>
      </c>
      <c r="C365" s="106">
        <v>572</v>
      </c>
      <c r="D365" s="106">
        <v>318.46899999999999</v>
      </c>
      <c r="E365" s="106">
        <v>164.60599999999999</v>
      </c>
      <c r="F365" s="106">
        <v>321.47699999999998</v>
      </c>
      <c r="G365" s="106">
        <v>136.65700000000001</v>
      </c>
      <c r="H365" s="106">
        <v>86.594999999999999</v>
      </c>
      <c r="I365" s="106">
        <v>169.40700000000001</v>
      </c>
      <c r="J365" s="106">
        <v>229.05500000000001</v>
      </c>
      <c r="K365" s="106">
        <v>199.21899999999999</v>
      </c>
    </row>
    <row r="366" spans="1:11" ht="19.899999999999999" customHeight="1" x14ac:dyDescent="0.25">
      <c r="A366" s="8" t="s">
        <v>291</v>
      </c>
      <c r="B366" s="105">
        <v>176</v>
      </c>
      <c r="C366" s="105">
        <v>152</v>
      </c>
      <c r="D366" s="105">
        <v>148.733</v>
      </c>
      <c r="E366" s="105">
        <v>143.68700000000001</v>
      </c>
      <c r="F366" s="105">
        <v>153.15600000000001</v>
      </c>
      <c r="G366" s="105">
        <v>134.49199999999999</v>
      </c>
      <c r="H366" s="105">
        <v>126.426</v>
      </c>
      <c r="I366" s="105">
        <v>122.68300000000001</v>
      </c>
      <c r="J366" s="105">
        <v>117.93</v>
      </c>
      <c r="K366" s="105">
        <v>108.56699999999999</v>
      </c>
    </row>
    <row r="367" spans="1:11" ht="19.899999999999999" customHeight="1" x14ac:dyDescent="0.25">
      <c r="A367" s="6" t="s">
        <v>292</v>
      </c>
      <c r="B367" s="106">
        <v>56</v>
      </c>
      <c r="C367" s="106">
        <v>704</v>
      </c>
      <c r="D367" s="106">
        <v>646.47199999999998</v>
      </c>
      <c r="E367" s="106">
        <v>-1.149</v>
      </c>
      <c r="F367" s="106">
        <v>459.22</v>
      </c>
      <c r="G367" s="106">
        <v>177.834</v>
      </c>
      <c r="H367" s="106">
        <v>118.75700000000001</v>
      </c>
      <c r="I367" s="106">
        <v>8.7870000000000008</v>
      </c>
      <c r="J367" s="106">
        <v>135.78200000000001</v>
      </c>
      <c r="K367" s="106">
        <v>82.289000000000001</v>
      </c>
    </row>
    <row r="368" spans="1:11" ht="19.899999999999999" customHeight="1" x14ac:dyDescent="0.25">
      <c r="A368" s="8" t="s">
        <v>293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</row>
    <row r="369" spans="1:12" ht="19.899999999999999" customHeight="1" x14ac:dyDescent="0.25">
      <c r="A369" s="6" t="s">
        <v>294</v>
      </c>
      <c r="B369" s="106">
        <v>0</v>
      </c>
      <c r="C369" s="106">
        <v>0</v>
      </c>
      <c r="D369" s="106">
        <v>0</v>
      </c>
      <c r="E369" s="106">
        <v>0</v>
      </c>
      <c r="F369" s="106">
        <v>0</v>
      </c>
      <c r="G369" s="106">
        <v>0</v>
      </c>
      <c r="H369" s="106">
        <v>0</v>
      </c>
      <c r="I369" s="106">
        <v>0</v>
      </c>
      <c r="J369" s="106">
        <v>0</v>
      </c>
      <c r="K369" s="106">
        <v>0</v>
      </c>
    </row>
    <row r="370" spans="1:12" ht="19.899999999999999" customHeight="1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</row>
    <row r="371" spans="1:12" ht="19.899999999999999" customHeight="1" x14ac:dyDescent="0.25">
      <c r="A371" s="6" t="s">
        <v>295</v>
      </c>
      <c r="B371" s="104" t="s">
        <v>1147</v>
      </c>
      <c r="C371" s="104" t="s">
        <v>1148</v>
      </c>
      <c r="D371" s="104" t="s">
        <v>1149</v>
      </c>
      <c r="E371" s="104" t="s">
        <v>1150</v>
      </c>
      <c r="F371" s="104" t="s">
        <v>1151</v>
      </c>
      <c r="G371" s="104" t="s">
        <v>1152</v>
      </c>
      <c r="H371" s="104" t="s">
        <v>1153</v>
      </c>
      <c r="I371" s="104" t="s">
        <v>1154</v>
      </c>
      <c r="J371" s="104" t="s">
        <v>1155</v>
      </c>
      <c r="K371" s="104" t="s">
        <v>1156</v>
      </c>
    </row>
    <row r="372" spans="1:12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</row>
    <row r="373" spans="1:12" ht="19.899999999999999" customHeight="1" x14ac:dyDescent="0.25">
      <c r="A373" s="6" t="s">
        <v>296</v>
      </c>
      <c r="B373" s="106">
        <v>0</v>
      </c>
      <c r="C373" s="106">
        <v>0</v>
      </c>
      <c r="D373" s="106">
        <v>0</v>
      </c>
      <c r="E373" s="106">
        <v>0</v>
      </c>
      <c r="F373" s="106">
        <v>0</v>
      </c>
      <c r="G373" s="106">
        <v>0</v>
      </c>
      <c r="H373" s="106">
        <v>0</v>
      </c>
      <c r="I373" s="106">
        <v>23.78</v>
      </c>
      <c r="J373" s="106">
        <v>22.26</v>
      </c>
      <c r="K373" s="106">
        <v>19.617000000000001</v>
      </c>
    </row>
    <row r="374" spans="1:12" ht="19.899999999999999" customHeight="1" x14ac:dyDescent="0.25">
      <c r="A374" s="8" t="s">
        <v>297</v>
      </c>
      <c r="B374" s="105">
        <v>305.94799999999998</v>
      </c>
      <c r="C374" s="105">
        <v>296.88</v>
      </c>
      <c r="D374" s="105">
        <v>299.33699999999999</v>
      </c>
      <c r="E374" s="105">
        <v>277.97000000000003</v>
      </c>
      <c r="F374" s="105">
        <v>204.815</v>
      </c>
      <c r="G374" s="105">
        <v>158.20099999999999</v>
      </c>
      <c r="H374" s="105">
        <v>144.43299999999999</v>
      </c>
      <c r="I374" s="105">
        <v>125.313</v>
      </c>
      <c r="J374" s="105">
        <v>55.591999999999999</v>
      </c>
      <c r="K374" s="105">
        <v>48.314999999999998</v>
      </c>
    </row>
    <row r="375" spans="1:12" ht="19.899999999999999" customHeight="1" x14ac:dyDescent="0.25">
      <c r="A375" s="6" t="s">
        <v>298</v>
      </c>
      <c r="B375" s="106">
        <v>0</v>
      </c>
      <c r="C375" s="106">
        <v>0</v>
      </c>
      <c r="D375" s="106">
        <v>0</v>
      </c>
      <c r="E375" s="106">
        <v>0</v>
      </c>
      <c r="F375" s="106">
        <v>0</v>
      </c>
      <c r="G375" s="106">
        <v>0</v>
      </c>
      <c r="H375" s="106">
        <v>19</v>
      </c>
      <c r="I375" s="106">
        <v>21</v>
      </c>
      <c r="J375" s="106">
        <v>38</v>
      </c>
      <c r="K375" s="106">
        <v>31</v>
      </c>
    </row>
    <row r="376" spans="1:12" ht="19.899999999999999" customHeight="1" x14ac:dyDescent="0.25">
      <c r="A376" s="8" t="s">
        <v>299</v>
      </c>
      <c r="B376" s="105">
        <v>41.286000000000001</v>
      </c>
      <c r="C376" s="105">
        <v>62.902999999999999</v>
      </c>
      <c r="D376" s="105">
        <v>5.0880000000000001</v>
      </c>
      <c r="E376" s="105">
        <v>5.2190000000000003</v>
      </c>
      <c r="F376" s="105">
        <v>12.81</v>
      </c>
      <c r="G376" s="105">
        <v>651</v>
      </c>
      <c r="H376" s="105">
        <v>937</v>
      </c>
      <c r="I376" s="105">
        <v>6.3959999999999999</v>
      </c>
      <c r="J376" s="105">
        <v>12.676</v>
      </c>
      <c r="K376" s="105">
        <v>12.201000000000001</v>
      </c>
    </row>
    <row r="377" spans="1:12" ht="19.899999999999999" customHeight="1" x14ac:dyDescent="0.25">
      <c r="A377" s="6" t="s">
        <v>300</v>
      </c>
      <c r="B377" s="106">
        <v>57.445</v>
      </c>
      <c r="C377" s="106">
        <v>47.252000000000002</v>
      </c>
      <c r="D377" s="106">
        <v>-41.558</v>
      </c>
      <c r="E377" s="106">
        <v>53.127000000000002</v>
      </c>
      <c r="F377" s="106">
        <v>-14.231</v>
      </c>
      <c r="G377" s="106">
        <v>8.7720000000000002</v>
      </c>
      <c r="H377" s="106">
        <v>9.5820000000000007</v>
      </c>
      <c r="I377" s="106">
        <v>28.805</v>
      </c>
      <c r="J377" s="106">
        <v>18.466999999999999</v>
      </c>
      <c r="K377" s="106">
        <v>-8</v>
      </c>
    </row>
    <row r="378" spans="1:12" ht="19.899999999999999" customHeight="1" x14ac:dyDescent="0.25">
      <c r="A378" s="8" t="s">
        <v>301</v>
      </c>
      <c r="B378" s="105">
        <v>11.499000000000001</v>
      </c>
      <c r="C378" s="105">
        <v>11.542999999999999</v>
      </c>
      <c r="D378" s="105">
        <v>12.86</v>
      </c>
      <c r="E378" s="105">
        <v>12.557</v>
      </c>
      <c r="F378" s="105">
        <v>13.023</v>
      </c>
      <c r="G378" s="105">
        <v>11.755000000000001</v>
      </c>
      <c r="H378" s="105">
        <v>11.628</v>
      </c>
      <c r="I378" s="105">
        <v>11.419</v>
      </c>
      <c r="J378" s="105">
        <v>12.423</v>
      </c>
      <c r="K378" s="105">
        <v>11.417999999999999</v>
      </c>
    </row>
    <row r="379" spans="1:12" ht="19.899999999999999" customHeight="1" x14ac:dyDescent="0.25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1:12" ht="19.899999999999999" customHeight="1" x14ac:dyDescent="0.25">
      <c r="A380" s="171"/>
      <c r="B380" s="171"/>
      <c r="C380" s="171"/>
      <c r="D380" s="171"/>
      <c r="E380" s="171"/>
      <c r="F380" s="171"/>
      <c r="G380" s="171"/>
      <c r="H380" s="171"/>
      <c r="I380" s="171"/>
      <c r="J380" s="171"/>
      <c r="K380" s="171"/>
    </row>
    <row r="381" spans="1:12" ht="19.899999999999999" customHeight="1" thickBot="1" x14ac:dyDescent="0.3">
      <c r="A381" s="167" t="s">
        <v>302</v>
      </c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</row>
    <row r="382" spans="1:12" ht="19.899999999999999" customHeight="1" x14ac:dyDescent="0.25">
      <c r="A382" s="95" t="s">
        <v>1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</row>
    <row r="383" spans="1:12" ht="19.899999999999999" customHeight="1" x14ac:dyDescent="0.25">
      <c r="A383" s="96" t="s">
        <v>3</v>
      </c>
      <c r="B383" s="97">
        <v>2019</v>
      </c>
      <c r="C383" s="97">
        <v>2018</v>
      </c>
      <c r="D383" s="97">
        <v>2017</v>
      </c>
      <c r="E383" s="97">
        <v>2016</v>
      </c>
      <c r="F383" s="97">
        <v>2015</v>
      </c>
      <c r="G383" s="97">
        <v>2014</v>
      </c>
      <c r="H383" s="97">
        <v>2013</v>
      </c>
      <c r="I383" s="97">
        <v>2012</v>
      </c>
      <c r="J383" s="97">
        <v>2011</v>
      </c>
      <c r="K383" s="97">
        <v>2010</v>
      </c>
    </row>
    <row r="384" spans="1:12" ht="19.899999999999999" customHeight="1" x14ac:dyDescent="0.25">
      <c r="A384" s="96" t="s">
        <v>4</v>
      </c>
      <c r="B384" s="97">
        <v>12</v>
      </c>
      <c r="C384" s="97">
        <v>12</v>
      </c>
      <c r="D384" s="97">
        <v>12</v>
      </c>
      <c r="E384" s="97">
        <v>12</v>
      </c>
      <c r="F384" s="97">
        <v>12</v>
      </c>
      <c r="G384" s="97">
        <v>12</v>
      </c>
      <c r="H384" s="97">
        <v>12</v>
      </c>
      <c r="I384" s="97">
        <v>12</v>
      </c>
      <c r="J384" s="97">
        <v>12</v>
      </c>
      <c r="K384" s="97">
        <v>12</v>
      </c>
      <c r="L384" t="s">
        <v>2</v>
      </c>
    </row>
    <row r="385" spans="1:11" ht="19.899999999999999" customHeight="1" x14ac:dyDescent="0.25">
      <c r="A385" s="96" t="s">
        <v>5</v>
      </c>
      <c r="B385" s="97" t="s">
        <v>340</v>
      </c>
      <c r="C385" s="97" t="s">
        <v>340</v>
      </c>
      <c r="D385" s="97" t="s">
        <v>340</v>
      </c>
      <c r="E385" s="97" t="s">
        <v>340</v>
      </c>
      <c r="F385" s="97" t="s">
        <v>340</v>
      </c>
      <c r="G385" s="97" t="s">
        <v>340</v>
      </c>
      <c r="H385" s="97" t="s">
        <v>340</v>
      </c>
      <c r="I385" s="97" t="s">
        <v>340</v>
      </c>
      <c r="J385" s="97" t="s">
        <v>340</v>
      </c>
      <c r="K385" s="97" t="s">
        <v>340</v>
      </c>
    </row>
    <row r="386" spans="1:11" ht="19.899999999999999" customHeight="1" x14ac:dyDescent="0.2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1:11" ht="19.899999999999999" customHeight="1" x14ac:dyDescent="0.25">
      <c r="A387" s="98" t="s">
        <v>303</v>
      </c>
      <c r="B387" s="99" t="s">
        <v>8</v>
      </c>
      <c r="C387" s="99" t="s">
        <v>8</v>
      </c>
      <c r="D387" s="99" t="s">
        <v>8</v>
      </c>
      <c r="E387" s="99" t="s">
        <v>8</v>
      </c>
      <c r="F387" s="99" t="s">
        <v>8</v>
      </c>
      <c r="G387" s="99" t="s">
        <v>8</v>
      </c>
      <c r="H387" s="99" t="s">
        <v>8</v>
      </c>
      <c r="I387" s="99" t="s">
        <v>8</v>
      </c>
      <c r="J387" s="99" t="s">
        <v>8</v>
      </c>
      <c r="K387" s="99" t="s">
        <v>8</v>
      </c>
    </row>
    <row r="388" spans="1:11" ht="19.899999999999999" customHeight="1" x14ac:dyDescent="0.25">
      <c r="A388" s="6" t="s">
        <v>304</v>
      </c>
      <c r="B388" s="106">
        <v>38.834000000000003</v>
      </c>
      <c r="C388" s="106">
        <v>38.798999999999999</v>
      </c>
      <c r="D388" s="106">
        <v>38.752000000000002</v>
      </c>
      <c r="E388" s="106">
        <v>42.776000000000003</v>
      </c>
      <c r="F388" s="106">
        <v>38.673000000000002</v>
      </c>
      <c r="G388" s="106">
        <v>38.634</v>
      </c>
      <c r="H388" s="106">
        <v>38.06</v>
      </c>
      <c r="I388" s="106">
        <v>38.06</v>
      </c>
      <c r="J388" s="106">
        <v>38.06</v>
      </c>
      <c r="K388" s="106">
        <v>38.048000000000002</v>
      </c>
    </row>
    <row r="389" spans="1:11" ht="19.899999999999999" customHeight="1" x14ac:dyDescent="0.25">
      <c r="A389" s="8" t="s">
        <v>305</v>
      </c>
      <c r="B389" s="105">
        <v>38.834000000000003</v>
      </c>
      <c r="C389" s="105">
        <v>38.798999999999999</v>
      </c>
      <c r="D389" s="105">
        <v>38.752000000000002</v>
      </c>
      <c r="E389" s="105">
        <v>42.776000000000003</v>
      </c>
      <c r="F389" s="105">
        <v>38.673000000000002</v>
      </c>
      <c r="G389" s="105">
        <v>38.634</v>
      </c>
      <c r="H389" s="105">
        <v>38.06</v>
      </c>
      <c r="I389" s="105">
        <v>38.06</v>
      </c>
      <c r="J389" s="105">
        <v>38.06</v>
      </c>
      <c r="K389" s="105">
        <v>38.048000000000002</v>
      </c>
    </row>
    <row r="390" spans="1:11" ht="19.899999999999999" customHeight="1" x14ac:dyDescent="0.25">
      <c r="A390" s="6" t="s">
        <v>306</v>
      </c>
      <c r="B390" s="106">
        <v>12</v>
      </c>
      <c r="C390" s="106">
        <v>12</v>
      </c>
      <c r="D390" s="106">
        <v>12</v>
      </c>
      <c r="E390" s="106">
        <v>12</v>
      </c>
      <c r="F390" s="106">
        <v>12</v>
      </c>
      <c r="G390" s="106">
        <v>12</v>
      </c>
      <c r="H390" s="106">
        <v>12</v>
      </c>
      <c r="I390" s="106">
        <v>12</v>
      </c>
      <c r="J390" s="106">
        <v>12</v>
      </c>
      <c r="K390" s="106">
        <v>12</v>
      </c>
    </row>
    <row r="391" spans="1:11" ht="19.899999999999999" customHeight="1" x14ac:dyDescent="0.25">
      <c r="A391" s="8" t="s">
        <v>307</v>
      </c>
      <c r="B391" s="105">
        <v>9</v>
      </c>
      <c r="C391" s="105">
        <v>9</v>
      </c>
      <c r="D391" s="105">
        <v>9</v>
      </c>
      <c r="E391" s="105">
        <v>9</v>
      </c>
      <c r="F391" s="105">
        <v>9</v>
      </c>
      <c r="G391" s="105">
        <v>9</v>
      </c>
      <c r="H391" s="105">
        <v>9</v>
      </c>
      <c r="I391" s="105">
        <v>9</v>
      </c>
      <c r="J391" s="105">
        <v>9</v>
      </c>
      <c r="K391" s="105">
        <v>9</v>
      </c>
    </row>
    <row r="392" spans="1:11" ht="19.899999999999999" customHeight="1" x14ac:dyDescent="0.25">
      <c r="A392" s="6" t="s">
        <v>308</v>
      </c>
      <c r="B392" s="106">
        <v>707.00800000000004</v>
      </c>
      <c r="C392" s="106">
        <v>597.48400000000004</v>
      </c>
      <c r="D392" s="106">
        <v>390.99400000000003</v>
      </c>
      <c r="E392" s="106">
        <v>167.684</v>
      </c>
      <c r="F392" s="106">
        <v>122.788</v>
      </c>
      <c r="G392" s="106">
        <v>207.40299999999999</v>
      </c>
      <c r="H392" s="106">
        <v>164.86</v>
      </c>
      <c r="I392" s="106">
        <v>147.96100000000001</v>
      </c>
      <c r="J392" s="106">
        <v>121.572</v>
      </c>
      <c r="K392" s="106">
        <v>168.91499999999999</v>
      </c>
    </row>
    <row r="393" spans="1:11" ht="19.899999999999999" customHeight="1" x14ac:dyDescent="0.25">
      <c r="A393" s="8" t="s">
        <v>309</v>
      </c>
      <c r="B393" s="105">
        <v>72.093999999999994</v>
      </c>
      <c r="C393" s="105">
        <v>54.716000000000001</v>
      </c>
      <c r="D393" s="105">
        <v>39.609000000000002</v>
      </c>
      <c r="E393" s="105">
        <v>16.010000000000002</v>
      </c>
      <c r="F393" s="105">
        <v>12.848000000000001</v>
      </c>
      <c r="G393" s="105">
        <v>18.399000000000001</v>
      </c>
      <c r="H393" s="105">
        <v>16.62</v>
      </c>
      <c r="I393" s="105">
        <v>14.958</v>
      </c>
      <c r="J393" s="105">
        <v>12.109</v>
      </c>
      <c r="K393" s="105">
        <v>16.018999999999998</v>
      </c>
    </row>
    <row r="394" spans="1:11" ht="19.899999999999999" customHeight="1" x14ac:dyDescent="0.25">
      <c r="A394" s="6" t="s">
        <v>310</v>
      </c>
      <c r="B394" s="106">
        <v>0</v>
      </c>
      <c r="C394" s="106">
        <v>0</v>
      </c>
      <c r="D394" s="106">
        <v>0</v>
      </c>
      <c r="E394" s="106">
        <v>0</v>
      </c>
      <c r="F394" s="106">
        <v>0</v>
      </c>
      <c r="G394" s="106">
        <v>0</v>
      </c>
      <c r="H394" s="106">
        <v>0</v>
      </c>
      <c r="I394" s="106">
        <v>0</v>
      </c>
      <c r="J394" s="106">
        <v>0</v>
      </c>
      <c r="K394" s="106">
        <v>0</v>
      </c>
    </row>
    <row r="395" spans="1:11" ht="19.899999999999999" customHeight="1" x14ac:dyDescent="0.25">
      <c r="A395" s="8" t="s">
        <v>311</v>
      </c>
      <c r="B395" s="105">
        <v>197</v>
      </c>
      <c r="C395" s="105">
        <v>193</v>
      </c>
      <c r="D395" s="105">
        <v>194</v>
      </c>
      <c r="E395" s="105">
        <v>194</v>
      </c>
      <c r="F395" s="105">
        <v>184</v>
      </c>
      <c r="G395" s="105">
        <v>179</v>
      </c>
      <c r="H395" s="105">
        <v>237</v>
      </c>
      <c r="I395" s="105">
        <v>235</v>
      </c>
      <c r="J395" s="105">
        <v>232</v>
      </c>
      <c r="K395" s="105">
        <v>231</v>
      </c>
    </row>
    <row r="396" spans="1:11" ht="19.899999999999999" customHeight="1" x14ac:dyDescent="0.25">
      <c r="A396" s="6" t="s">
        <v>312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</row>
    <row r="397" spans="1:11" ht="19.899999999999999" customHeight="1" x14ac:dyDescent="0.25">
      <c r="A397" s="8" t="s">
        <v>313</v>
      </c>
      <c r="B397" s="105">
        <v>57.445</v>
      </c>
      <c r="C397" s="105">
        <v>47.252000000000002</v>
      </c>
      <c r="D397" s="105">
        <v>-41.558</v>
      </c>
      <c r="E397" s="105">
        <v>53.127000000000002</v>
      </c>
      <c r="F397" s="105">
        <v>-14.231</v>
      </c>
      <c r="G397" s="105">
        <v>8.7720000000000002</v>
      </c>
      <c r="H397" s="105">
        <v>9.5820000000000007</v>
      </c>
      <c r="I397" s="105">
        <v>28.805</v>
      </c>
      <c r="J397" s="105">
        <v>18.466999999999999</v>
      </c>
      <c r="K397" s="105">
        <v>-8</v>
      </c>
    </row>
    <row r="398" spans="1:11" ht="19.899999999999999" customHeight="1" x14ac:dyDescent="0.25">
      <c r="A398" s="6" t="s">
        <v>314</v>
      </c>
      <c r="B398" s="106">
        <v>54.234999999999999</v>
      </c>
      <c r="C398" s="106">
        <v>214.52500000000001</v>
      </c>
      <c r="D398" s="106">
        <v>208.328</v>
      </c>
      <c r="E398" s="106">
        <v>146.327</v>
      </c>
      <c r="F398" s="106">
        <v>337.29300000000001</v>
      </c>
      <c r="G398" s="106">
        <v>183.66399999999999</v>
      </c>
      <c r="H398" s="106">
        <v>125.661</v>
      </c>
      <c r="I398" s="106">
        <v>122.08</v>
      </c>
      <c r="J398" s="106">
        <v>128.55099999999999</v>
      </c>
      <c r="K398" s="106">
        <v>187.67099999999999</v>
      </c>
    </row>
    <row r="399" spans="1:11" ht="19.899999999999999" customHeight="1" x14ac:dyDescent="0.25">
      <c r="A399" s="8" t="s">
        <v>315</v>
      </c>
      <c r="B399" s="105">
        <v>11.499000000000001</v>
      </c>
      <c r="C399" s="105">
        <v>11.542999999999999</v>
      </c>
      <c r="D399" s="105">
        <v>12.86</v>
      </c>
      <c r="E399" s="105">
        <v>12.557</v>
      </c>
      <c r="F399" s="105">
        <v>13.023</v>
      </c>
      <c r="G399" s="105">
        <v>11.755000000000001</v>
      </c>
      <c r="H399" s="105">
        <v>11.628</v>
      </c>
      <c r="I399" s="105">
        <v>11.419</v>
      </c>
      <c r="J399" s="105">
        <v>12.423</v>
      </c>
      <c r="K399" s="105">
        <v>11.417999999999999</v>
      </c>
    </row>
    <row r="400" spans="1:11" ht="19.899999999999999" customHeight="1" x14ac:dyDescent="0.25">
      <c r="A400" s="6" t="s">
        <v>316</v>
      </c>
      <c r="B400" s="106">
        <v>422</v>
      </c>
      <c r="C400" s="106">
        <v>409</v>
      </c>
      <c r="D400" s="106">
        <v>446</v>
      </c>
      <c r="E400" s="106">
        <v>573</v>
      </c>
      <c r="F400" s="106">
        <v>582</v>
      </c>
      <c r="G400" s="106">
        <v>448</v>
      </c>
      <c r="H400" s="106">
        <v>436</v>
      </c>
      <c r="I400" s="106">
        <v>430</v>
      </c>
      <c r="J400" s="106">
        <v>248</v>
      </c>
      <c r="K400" s="106">
        <v>110</v>
      </c>
    </row>
    <row r="401" spans="1:11" ht="19.899999999999999" customHeight="1" x14ac:dyDescent="0.25">
      <c r="A401" s="8" t="s">
        <v>317</v>
      </c>
      <c r="B401" s="105">
        <v>258.78399999999999</v>
      </c>
      <c r="C401" s="105">
        <v>216.27</v>
      </c>
      <c r="D401" s="105">
        <v>157.63200000000001</v>
      </c>
      <c r="E401" s="105">
        <v>320.62599999999998</v>
      </c>
      <c r="F401" s="105">
        <v>209.32300000000001</v>
      </c>
      <c r="G401" s="105">
        <v>144.93600000000001</v>
      </c>
      <c r="H401" s="105">
        <v>130.76900000000001</v>
      </c>
      <c r="I401" s="105">
        <v>160.292</v>
      </c>
      <c r="J401" s="105">
        <v>109.29600000000001</v>
      </c>
      <c r="K401" s="105">
        <v>97.712000000000003</v>
      </c>
    </row>
    <row r="402" spans="1:11" ht="19.899999999999999" customHeight="1" x14ac:dyDescent="0.25">
      <c r="A402" s="6" t="s">
        <v>318</v>
      </c>
      <c r="B402" s="106">
        <v>298.565</v>
      </c>
      <c r="C402" s="106">
        <v>489.18599999999998</v>
      </c>
      <c r="D402" s="106">
        <v>283.27100000000002</v>
      </c>
      <c r="E402" s="106">
        <v>302.84399999999999</v>
      </c>
      <c r="F402" s="106">
        <v>419.94900000000001</v>
      </c>
      <c r="G402" s="106">
        <v>243.53899999999999</v>
      </c>
      <c r="H402" s="106">
        <v>253.3</v>
      </c>
      <c r="I402" s="106">
        <v>166.63300000000001</v>
      </c>
      <c r="J402" s="106">
        <v>154.846</v>
      </c>
      <c r="K402" s="106">
        <v>111.815</v>
      </c>
    </row>
    <row r="403" spans="1:11" ht="19.899999999999999" customHeight="1" x14ac:dyDescent="0.25">
      <c r="A403" s="8" t="s">
        <v>319</v>
      </c>
      <c r="B403" s="105">
        <v>0</v>
      </c>
      <c r="C403" s="105">
        <v>0</v>
      </c>
      <c r="D403" s="105">
        <v>0</v>
      </c>
      <c r="E403" s="105">
        <v>0</v>
      </c>
      <c r="F403" s="105">
        <v>0</v>
      </c>
      <c r="G403" s="105">
        <v>0</v>
      </c>
      <c r="H403" s="105">
        <v>0</v>
      </c>
      <c r="I403" s="105">
        <v>12.042999999999999</v>
      </c>
      <c r="J403" s="105">
        <v>0</v>
      </c>
      <c r="K403" s="105">
        <v>0</v>
      </c>
    </row>
    <row r="404" spans="1:11" ht="19.899999999999999" customHeight="1" x14ac:dyDescent="0.25">
      <c r="A404" s="6" t="s">
        <v>320</v>
      </c>
      <c r="B404" s="106">
        <v>133.709</v>
      </c>
      <c r="C404" s="106">
        <v>131.23400000000001</v>
      </c>
      <c r="D404" s="106">
        <v>110.375</v>
      </c>
      <c r="E404" s="106">
        <v>93.381</v>
      </c>
      <c r="F404" s="106">
        <v>73.067999999999998</v>
      </c>
      <c r="G404" s="106">
        <v>64.119</v>
      </c>
      <c r="H404" s="106">
        <v>56.615000000000002</v>
      </c>
      <c r="I404" s="106">
        <v>52.508000000000003</v>
      </c>
      <c r="J404" s="106">
        <v>56.889000000000003</v>
      </c>
      <c r="K404" s="106">
        <v>52.750999999999998</v>
      </c>
    </row>
    <row r="405" spans="1:11" ht="19.899999999999999" customHeight="1" x14ac:dyDescent="0.25">
      <c r="A405" s="8" t="s">
        <v>321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</row>
    <row r="406" spans="1:11" ht="19.899999999999999" customHeight="1" x14ac:dyDescent="0.25">
      <c r="A406" s="6" t="s">
        <v>322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</row>
    <row r="407" spans="1:11" ht="19.899999999999999" customHeight="1" x14ac:dyDescent="0.25">
      <c r="A407" s="8" t="s">
        <v>323</v>
      </c>
      <c r="B407" s="105" t="s">
        <v>1060</v>
      </c>
      <c r="C407" s="105" t="s">
        <v>1061</v>
      </c>
      <c r="D407" s="105" t="s">
        <v>1062</v>
      </c>
      <c r="E407" s="105" t="s">
        <v>1063</v>
      </c>
      <c r="F407" s="105" t="s">
        <v>1064</v>
      </c>
      <c r="G407" s="105" t="s">
        <v>1065</v>
      </c>
      <c r="H407" s="105" t="s">
        <v>1066</v>
      </c>
      <c r="I407" s="105" t="s">
        <v>1067</v>
      </c>
      <c r="J407" s="105" t="s">
        <v>1068</v>
      </c>
      <c r="K407" s="105" t="s">
        <v>1069</v>
      </c>
    </row>
    <row r="408" spans="1:11" ht="19.899999999999999" customHeight="1" x14ac:dyDescent="0.25">
      <c r="A408" s="6" t="s">
        <v>324</v>
      </c>
      <c r="B408" s="106">
        <v>8</v>
      </c>
      <c r="C408" s="106">
        <v>8</v>
      </c>
      <c r="D408" s="106">
        <v>13</v>
      </c>
      <c r="E408" s="106">
        <v>8</v>
      </c>
      <c r="F408" s="106">
        <v>9</v>
      </c>
      <c r="G408" s="106">
        <v>9</v>
      </c>
      <c r="H408" s="106">
        <v>2</v>
      </c>
      <c r="I408" s="106">
        <v>2</v>
      </c>
      <c r="J408" s="106">
        <v>2</v>
      </c>
      <c r="K408" s="106">
        <v>9</v>
      </c>
    </row>
    <row r="409" spans="1:11" ht="19.899999999999999" customHeight="1" x14ac:dyDescent="0.25">
      <c r="A409" s="8" t="s">
        <v>325</v>
      </c>
      <c r="B409" s="105">
        <v>17.058</v>
      </c>
      <c r="C409" s="105">
        <v>26.231999999999999</v>
      </c>
      <c r="D409" s="105">
        <v>14.554</v>
      </c>
      <c r="E409" s="105">
        <v>12.414999999999999</v>
      </c>
      <c r="F409" s="105">
        <v>17.466000000000001</v>
      </c>
      <c r="G409" s="105">
        <v>11.148999999999999</v>
      </c>
      <c r="H409" s="105">
        <v>9.4149999999999991</v>
      </c>
      <c r="I409" s="105">
        <v>11.742000000000001</v>
      </c>
      <c r="J409" s="105">
        <v>12.38</v>
      </c>
      <c r="K409" s="105">
        <v>10.622</v>
      </c>
    </row>
    <row r="410" spans="1:11" ht="19.899999999999999" customHeight="1" x14ac:dyDescent="0.25">
      <c r="A410" s="6" t="s">
        <v>326</v>
      </c>
      <c r="B410" s="106">
        <v>15.425000000000001</v>
      </c>
      <c r="C410" s="106">
        <v>25.222999999999999</v>
      </c>
      <c r="D410" s="106">
        <v>16.254999999999999</v>
      </c>
      <c r="E410" s="106">
        <v>12.433</v>
      </c>
      <c r="F410" s="106">
        <v>17.643000000000001</v>
      </c>
      <c r="G410" s="106">
        <v>14.928000000000001</v>
      </c>
      <c r="H410" s="106">
        <v>9.34</v>
      </c>
      <c r="I410" s="106">
        <v>10.433999999999999</v>
      </c>
      <c r="J410" s="106">
        <v>11.861000000000001</v>
      </c>
      <c r="K410" s="106">
        <v>10.939</v>
      </c>
    </row>
    <row r="411" spans="1:11" ht="19.899999999999999" customHeight="1" x14ac:dyDescent="0.25">
      <c r="A411" s="8" t="s">
        <v>327</v>
      </c>
      <c r="B411" s="105" t="s">
        <v>1163</v>
      </c>
      <c r="C411" s="105" t="s">
        <v>1163</v>
      </c>
      <c r="D411" s="105" t="s">
        <v>1163</v>
      </c>
      <c r="E411" s="105" t="s">
        <v>1163</v>
      </c>
      <c r="F411" s="105" t="s">
        <v>1163</v>
      </c>
      <c r="G411" s="105" t="s">
        <v>1163</v>
      </c>
      <c r="H411" s="105" t="s">
        <v>1163</v>
      </c>
      <c r="I411" s="105" t="s">
        <v>1163</v>
      </c>
      <c r="J411" s="105" t="s">
        <v>1163</v>
      </c>
      <c r="K411" s="105" t="s">
        <v>1163</v>
      </c>
    </row>
    <row r="412" spans="1:11" ht="19.899999999999999" customHeight="1" x14ac:dyDescent="0.25">
      <c r="A412" s="6" t="s">
        <v>328</v>
      </c>
      <c r="B412" s="106" t="s">
        <v>1164</v>
      </c>
      <c r="C412" s="106" t="s">
        <v>1165</v>
      </c>
      <c r="D412" s="106">
        <v>920.88699999999994</v>
      </c>
      <c r="E412" s="106" t="s">
        <v>1166</v>
      </c>
      <c r="F412" s="106">
        <v>952.93600000000004</v>
      </c>
      <c r="G412" s="106" t="s">
        <v>1167</v>
      </c>
      <c r="H412" s="106" t="s">
        <v>1168</v>
      </c>
      <c r="I412" s="106">
        <v>962.80499999999995</v>
      </c>
      <c r="J412" s="106">
        <v>762.452</v>
      </c>
      <c r="K412" s="106">
        <v>608.99400000000003</v>
      </c>
    </row>
    <row r="413" spans="1:11" ht="19.899999999999999" customHeight="1" x14ac:dyDescent="0.25">
      <c r="A413" s="8" t="s">
        <v>329</v>
      </c>
      <c r="B413" s="105" t="s">
        <v>1169</v>
      </c>
      <c r="C413" s="105" t="s">
        <v>1170</v>
      </c>
      <c r="D413" s="105">
        <v>148.291</v>
      </c>
      <c r="E413" s="105">
        <v>104.78</v>
      </c>
      <c r="F413" s="105">
        <v>66.912000000000006</v>
      </c>
      <c r="G413" s="105">
        <v>56.476999999999997</v>
      </c>
      <c r="H413" s="105">
        <v>180.339</v>
      </c>
      <c r="I413" s="105">
        <v>271.89999999999998</v>
      </c>
      <c r="J413" s="105">
        <v>170.31100000000001</v>
      </c>
      <c r="K413" s="105">
        <v>140.28</v>
      </c>
    </row>
    <row r="414" spans="1:11" ht="19.899999999999999" customHeight="1" x14ac:dyDescent="0.25">
      <c r="A414" s="6" t="s">
        <v>330</v>
      </c>
      <c r="B414" s="106">
        <v>793.06</v>
      </c>
      <c r="C414" s="106" t="s">
        <v>1012</v>
      </c>
      <c r="D414" s="106" t="s">
        <v>1013</v>
      </c>
      <c r="E414" s="106" t="s">
        <v>1014</v>
      </c>
      <c r="F414" s="106" t="s">
        <v>1015</v>
      </c>
      <c r="G414" s="106">
        <v>902.54200000000003</v>
      </c>
      <c r="H414" s="106" t="s">
        <v>1016</v>
      </c>
      <c r="I414" s="106" t="s">
        <v>1017</v>
      </c>
      <c r="J414" s="106" t="s">
        <v>1018</v>
      </c>
      <c r="K414" s="106">
        <v>307.61</v>
      </c>
    </row>
    <row r="415" spans="1:11" ht="19.899999999999999" customHeight="1" x14ac:dyDescent="0.25">
      <c r="A415" s="8" t="s">
        <v>331</v>
      </c>
      <c r="B415" s="105">
        <v>76.22</v>
      </c>
      <c r="C415" s="105">
        <v>88.247</v>
      </c>
      <c r="D415" s="105" t="s">
        <v>1171</v>
      </c>
      <c r="E415" s="105" t="s">
        <v>1172</v>
      </c>
      <c r="F415" s="105" t="s">
        <v>1173</v>
      </c>
      <c r="G415" s="105">
        <v>998.89099999999996</v>
      </c>
      <c r="H415" s="105" t="s">
        <v>1174</v>
      </c>
      <c r="I415" s="105" t="s">
        <v>1175</v>
      </c>
      <c r="J415" s="105" t="s">
        <v>1176</v>
      </c>
      <c r="K415" s="105">
        <v>758.34900000000005</v>
      </c>
    </row>
    <row r="416" spans="1:11" ht="19.899999999999999" customHeight="1" x14ac:dyDescent="0.25">
      <c r="A416" s="6" t="s">
        <v>332</v>
      </c>
      <c r="B416" s="106">
        <v>41.97</v>
      </c>
      <c r="C416" s="106">
        <v>47.981000000000002</v>
      </c>
      <c r="D416" s="106">
        <v>32.276000000000003</v>
      </c>
      <c r="E416" s="106">
        <v>34.453000000000003</v>
      </c>
      <c r="F416" s="106">
        <v>36.676000000000002</v>
      </c>
      <c r="G416" s="106">
        <v>26.44</v>
      </c>
      <c r="H416" s="106">
        <v>21.971</v>
      </c>
      <c r="I416" s="106">
        <v>24.818000000000001</v>
      </c>
      <c r="J416" s="106">
        <v>17.864999999999998</v>
      </c>
      <c r="K416" s="106">
        <v>18.55</v>
      </c>
    </row>
    <row r="417" spans="1:11" ht="19.899999999999999" customHeight="1" x14ac:dyDescent="0.25">
      <c r="A417" s="8" t="s">
        <v>333</v>
      </c>
      <c r="B417" s="105">
        <v>262.84699999999998</v>
      </c>
      <c r="C417" s="105">
        <v>280.58999999999997</v>
      </c>
      <c r="D417" s="105">
        <v>122.62</v>
      </c>
      <c r="E417" s="105">
        <v>156.22399999999999</v>
      </c>
      <c r="F417" s="105">
        <v>179.04900000000001</v>
      </c>
      <c r="G417" s="105">
        <v>54.683</v>
      </c>
      <c r="H417" s="105">
        <v>45.72</v>
      </c>
      <c r="I417" s="105">
        <v>41.805999999999997</v>
      </c>
      <c r="J417" s="105">
        <v>37.384999999999998</v>
      </c>
      <c r="K417" s="105">
        <v>20.613</v>
      </c>
    </row>
    <row r="418" spans="1:11" ht="19.899999999999999" customHeight="1" x14ac:dyDescent="0.25">
      <c r="A418" s="6" t="s">
        <v>334</v>
      </c>
      <c r="B418" s="106" t="s">
        <v>1177</v>
      </c>
      <c r="C418" s="106" t="s">
        <v>1178</v>
      </c>
      <c r="D418" s="106" t="s">
        <v>1179</v>
      </c>
      <c r="E418" s="106" t="s">
        <v>1180</v>
      </c>
      <c r="F418" s="106" t="s">
        <v>1181</v>
      </c>
      <c r="G418" s="106" t="s">
        <v>1182</v>
      </c>
      <c r="H418" s="106" t="s">
        <v>1183</v>
      </c>
      <c r="I418" s="106" t="s">
        <v>1184</v>
      </c>
      <c r="J418" s="106" t="s">
        <v>1185</v>
      </c>
      <c r="K418" s="106" t="s">
        <v>1186</v>
      </c>
    </row>
    <row r="419" spans="1:11" ht="19.899999999999999" customHeight="1" x14ac:dyDescent="0.25">
      <c r="A419" s="8" t="s">
        <v>335</v>
      </c>
      <c r="B419" s="105">
        <v>1</v>
      </c>
      <c r="C419" s="105">
        <v>1</v>
      </c>
      <c r="D419" s="105">
        <v>1</v>
      </c>
      <c r="E419" s="105">
        <v>1</v>
      </c>
      <c r="F419" s="105">
        <v>1</v>
      </c>
      <c r="G419" s="105">
        <v>1</v>
      </c>
      <c r="H419" s="105">
        <v>1</v>
      </c>
      <c r="I419" s="105">
        <v>1</v>
      </c>
      <c r="J419" s="105">
        <v>1</v>
      </c>
      <c r="K419" s="105">
        <v>1</v>
      </c>
    </row>
    <row r="420" spans="1:11" ht="19.899999999999999" customHeight="1" x14ac:dyDescent="0.25">
      <c r="A420" s="6" t="s">
        <v>336</v>
      </c>
      <c r="B420" s="106">
        <v>0</v>
      </c>
      <c r="C420" s="106">
        <v>0</v>
      </c>
      <c r="D420" s="106">
        <v>0</v>
      </c>
      <c r="E420" s="106">
        <v>0</v>
      </c>
      <c r="F420" s="106">
        <v>0</v>
      </c>
      <c r="G420" s="106">
        <v>0</v>
      </c>
      <c r="H420" s="106">
        <v>0</v>
      </c>
      <c r="I420" s="106">
        <v>0</v>
      </c>
      <c r="J420" s="106">
        <v>0</v>
      </c>
      <c r="K420" s="106">
        <v>0</v>
      </c>
    </row>
    <row r="421" spans="1:11" ht="19.899999999999999" customHeight="1" x14ac:dyDescent="0.25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1:11" ht="19.899999999999999" customHeight="1" x14ac:dyDescent="0.25">
      <c r="A422" s="171"/>
      <c r="B422" s="171"/>
      <c r="C422" s="171"/>
      <c r="D422" s="171"/>
      <c r="E422" s="171"/>
      <c r="F422" s="171"/>
      <c r="G422" s="171"/>
      <c r="H422" s="171"/>
      <c r="I422" s="171"/>
      <c r="J422" s="171"/>
      <c r="K422" s="171"/>
    </row>
  </sheetData>
  <mergeCells count="11">
    <mergeCell ref="A422:K422"/>
    <mergeCell ref="A125:K125"/>
    <mergeCell ref="A244:K244"/>
    <mergeCell ref="A292:K292"/>
    <mergeCell ref="A346:K346"/>
    <mergeCell ref="A381:K381"/>
    <mergeCell ref="A124:K124"/>
    <mergeCell ref="A243:K243"/>
    <mergeCell ref="A291:K291"/>
    <mergeCell ref="A345:K345"/>
    <mergeCell ref="A380:K380"/>
  </mergeCells>
  <hyperlinks>
    <hyperlink ref="A8" r:id="rId1" display="javascript:Fin_g('02010025')"/>
    <hyperlink ref="A9" r:id="rId2" display="javascript:Fin_g('02010026')"/>
    <hyperlink ref="A10" r:id="rId3" display="javascript:Fin_g('02010027')"/>
    <hyperlink ref="A11" r:id="rId4" display="javascript:Fin_g('02010028')"/>
    <hyperlink ref="A12" r:id="rId5" display="javascript:Fin_g('02010029')"/>
    <hyperlink ref="A14" r:id="rId6" display="javascript:Fin_g('02010031')"/>
    <hyperlink ref="A15" r:id="rId7" display="javascript:Fin_g('02010032')"/>
    <hyperlink ref="A16" r:id="rId8" display="javascript:Fin_g('02010033')"/>
    <hyperlink ref="A18" r:id="rId9" display="javascript:Fin_g('02010023')"/>
    <hyperlink ref="A19" r:id="rId10" display="javascript:Fin_g('02010024')"/>
    <hyperlink ref="A21" r:id="rId11" display="javascript:Fin_g('02010030')"/>
    <hyperlink ref="A23" r:id="rId12" display="javascript:Fin_g('02010054')"/>
    <hyperlink ref="A25" r:id="rId13" display="javascript:Fin_g('02010034')"/>
    <hyperlink ref="A26" r:id="rId14" display="javascript:Fin_g('02010035')"/>
    <hyperlink ref="A27" r:id="rId15" display="javascript:Fin_g('02010036')"/>
    <hyperlink ref="A28" r:id="rId16" display="javascript:Fin_g('02010037')"/>
    <hyperlink ref="A29" r:id="rId17" display="javascript:Fin_g('02010038')"/>
    <hyperlink ref="A30" r:id="rId18" display="javascript:Fin_g('02010039')"/>
    <hyperlink ref="A32" r:id="rId19" display="javascript:Fin_g('02010050')"/>
    <hyperlink ref="A33" r:id="rId20" display="javascript:Fin_g('02010051')"/>
    <hyperlink ref="A37" r:id="rId21" display="javascript:Fin_g('02010001')"/>
    <hyperlink ref="A38" r:id="rId22" display="javascript:Fin_g('02010002')"/>
    <hyperlink ref="A39" r:id="rId23" display="javascript:Fin_g('02010003')"/>
    <hyperlink ref="A40" r:id="rId24" display="javascript:Fin_g('02010004')"/>
    <hyperlink ref="A41" r:id="rId25" display="javascript:Fin_g('02010005')"/>
    <hyperlink ref="A43" r:id="rId26" display="javascript:Fin_g('02010008')"/>
    <hyperlink ref="A44" r:id="rId27" display="javascript:Fin_g('02010009')"/>
    <hyperlink ref="A45" r:id="rId28" display="javascript:Fin_g('02010010')"/>
    <hyperlink ref="A46" r:id="rId29" display="javascript:Fin_g('02010011')"/>
    <hyperlink ref="A48" r:id="rId30" display="javascript:Fin_g('02010012')"/>
    <hyperlink ref="A50" r:id="rId31" display="javascript:Fin_g('02010013')"/>
    <hyperlink ref="A54" r:id="rId32" display="javascript:Fin_g('02010057')"/>
    <hyperlink ref="A55" r:id="rId33" display="javascript:Fin_g('02010014')"/>
    <hyperlink ref="A56" r:id="rId34" display="javascript:Fin_g('02010017')"/>
    <hyperlink ref="A57" r:id="rId35" display="javascript:Fin_g('02010018')"/>
    <hyperlink ref="A58" r:id="rId36" display="javascript:Fin_g('02010019')"/>
    <hyperlink ref="A59" r:id="rId37" display="javascript:Fin_g('02010020')"/>
    <hyperlink ref="A61" r:id="rId38" display="javascript:Fin_g('02010015')"/>
    <hyperlink ref="A63" r:id="rId39" display="javascript:Fin_g('02010041')"/>
    <hyperlink ref="A64" r:id="rId40" display="javascript:Fin_g('02010042')"/>
    <hyperlink ref="A65" r:id="rId41" display="javascript:Fin_g('02010043')"/>
    <hyperlink ref="A66" r:id="rId42" display="javascript:Fin_g('02010044')"/>
    <hyperlink ref="A67" r:id="rId43" display="javascript:Fin_g('02010045')"/>
    <hyperlink ref="A69" r:id="rId44" display="javascript:Fin_g('02010022')"/>
    <hyperlink ref="A70" r:id="rId45" display="javascript:Fin_g('02010058')"/>
    <hyperlink ref="A72" r:id="rId46" display="javascript:Fin_g('02010048')"/>
    <hyperlink ref="A73" r:id="rId47" display="javascript:Fin_g('02010047')"/>
    <hyperlink ref="A74" r:id="rId48" display="javascript:Fin_g('02010049')"/>
    <hyperlink ref="A78" r:id="rId49" display="javascript:Fin_g('01060201')"/>
    <hyperlink ref="A79" r:id="rId50" display="javascript:Fin_g('01060202')"/>
    <hyperlink ref="A80" r:id="rId51" display="javascript:Fin_g('01060259')"/>
    <hyperlink ref="A81" r:id="rId52" display="javascript:Fin_g('01060260')"/>
    <hyperlink ref="A82" r:id="rId53" display="javascript:Fin_g('01060261')"/>
    <hyperlink ref="A83" r:id="rId54" display="javascript:Fin_g('01060262')"/>
    <hyperlink ref="A84" r:id="rId55" display="javascript:Fin_g('01060206')"/>
    <hyperlink ref="A85" r:id="rId56" display="javascript:Fin_g('01060207')"/>
    <hyperlink ref="A86" r:id="rId57" display="javascript:Fin_g('01060232')"/>
    <hyperlink ref="A87" r:id="rId58" display="javascript:Fin_g('01060233')"/>
    <hyperlink ref="A88" r:id="rId59" display="javascript:Fin_g('01060249')"/>
    <hyperlink ref="A89" r:id="rId60" display="javascript:Fin_g('01060250')"/>
    <hyperlink ref="A90" r:id="rId61" display="javascript:Fin_g('01060274')"/>
    <hyperlink ref="A91" r:id="rId62" display="javascript:Fin_g('01060275')"/>
    <hyperlink ref="A92" r:id="rId63" display="javascript:Fin_g('01060208')"/>
    <hyperlink ref="A93" r:id="rId64" display="javascript:Fin_g('01060228')"/>
    <hyperlink ref="A94" r:id="rId65" display="javascript:Fin_g('01060211')"/>
    <hyperlink ref="A95" r:id="rId66" display="javascript:Fin_g('01060212')"/>
    <hyperlink ref="A96" r:id="rId67" display="javascript:Fin_g('01060213')"/>
    <hyperlink ref="A97" r:id="rId68" display="javascript:Fin_g('01060215')"/>
    <hyperlink ref="A98" r:id="rId69" display="javascript:Fin_g('01060219')"/>
    <hyperlink ref="A99" r:id="rId70" display="javascript:Fin_g('01060220')"/>
    <hyperlink ref="A100" r:id="rId71" display="javascript:Fin_g('01060221')"/>
    <hyperlink ref="A101" r:id="rId72" display="javascript:Fin_g('01060222')"/>
    <hyperlink ref="A102" r:id="rId73" display="javascript:Fin_g('01060223')"/>
    <hyperlink ref="A103" r:id="rId74" display="javascript:Fin_g('01060224')"/>
    <hyperlink ref="A104" r:id="rId75" display="javascript:Fin_g('01060225')"/>
    <hyperlink ref="A105" r:id="rId76" display="javascript:Fin_g('01060229')"/>
    <hyperlink ref="A106" r:id="rId77" display="javascript:Fin_g('01060230')"/>
    <hyperlink ref="A107" r:id="rId78" display="javascript:Fin_g('01060276')"/>
    <hyperlink ref="A108" r:id="rId79" display="javascript:Fin_g('01060236')"/>
    <hyperlink ref="A109" r:id="rId80" display="javascript:Fin_g('01060237')"/>
    <hyperlink ref="A110" r:id="rId81" display="javascript:Fin_g('01060247')"/>
    <hyperlink ref="A111" r:id="rId82" display="javascript:Fin_g('01060277')"/>
    <hyperlink ref="A112" r:id="rId83" display="javascript:Fin_g('01060278')"/>
    <hyperlink ref="A113" r:id="rId84" display="javascript:Fin_g('01060279')"/>
    <hyperlink ref="A114" r:id="rId85" display="javascript:Fin_g('01060258')"/>
    <hyperlink ref="A115" r:id="rId86" display="javascript:Fin_g('01060253')"/>
    <hyperlink ref="A116" r:id="rId87" display="javascript:Fin_g('01060254')"/>
    <hyperlink ref="A117" r:id="rId88" display="javascript:Fin_g('01060255')"/>
    <hyperlink ref="A118" r:id="rId89" display="javascript:Fin_g('01060256')"/>
    <hyperlink ref="A119" r:id="rId90" display="javascript:Fin_g('01060257')"/>
    <hyperlink ref="A120" r:id="rId91" display="javascript:Fin_g('01060311')"/>
    <hyperlink ref="A121" r:id="rId92" display="javascript:Fin_g('01060312')"/>
    <hyperlink ref="A122" r:id="rId93" display="javascript:Fin_g('01060313')"/>
    <hyperlink ref="A132" r:id="rId94" display="javascript:Fin_g('02020060')"/>
    <hyperlink ref="A133" r:id="rId95" display="javascript:Fin_g('02020061')"/>
    <hyperlink ref="A134" r:id="rId96" display="javascript:Fin_g('01020053')"/>
    <hyperlink ref="A136" r:id="rId97" display="javascript:Fin_g('02020094')"/>
    <hyperlink ref="A137" r:id="rId98" display="javascript:Fin_g('02020095')"/>
    <hyperlink ref="A139" r:id="rId99" display="javascript:Fin_g('01090322')"/>
    <hyperlink ref="A140" r:id="rId100" display="javascript:Fin_g('01090323')"/>
    <hyperlink ref="A141" r:id="rId101" display="javascript:Fin_g('01090301')"/>
    <hyperlink ref="A142" r:id="rId102" display="javascript:Fin_g('01090302')"/>
    <hyperlink ref="A143" r:id="rId103" display="javascript:Fin_g('01090303')"/>
    <hyperlink ref="A144" r:id="rId104" display="javascript:Fin_g('02020088')"/>
    <hyperlink ref="A145" r:id="rId105" display="javascript:Fin_g('02020089')"/>
    <hyperlink ref="A146" r:id="rId106" display="javascript:Fin_g('02020090')"/>
    <hyperlink ref="A147" r:id="rId107" display="javascript:Fin_g('02020079')"/>
    <hyperlink ref="A148" r:id="rId108" display="javascript:Fin_g('02020096')"/>
    <hyperlink ref="A149" r:id="rId109" display="javascript:Fin_g('02020077')"/>
    <hyperlink ref="A150" r:id="rId110" display="javascript:Fin_g('02020097')"/>
    <hyperlink ref="A152" r:id="rId111" display="javascript:Fin_g('02020098')"/>
    <hyperlink ref="A154" r:id="rId112" display="javascript:Fin_g('02020062')"/>
    <hyperlink ref="A155" r:id="rId113" display="javascript:Fin_g('02020064')"/>
    <hyperlink ref="A156" r:id="rId114" display="javascript:Fin_g('02020066')"/>
    <hyperlink ref="A157" r:id="rId115" display="javascript:Fin_g('02020104')"/>
    <hyperlink ref="A159" r:id="rId116" display="javascript:Fin_g('02020074')"/>
    <hyperlink ref="A161" r:id="rId117" display="javascript:Fin_g('02020099')"/>
    <hyperlink ref="A163" r:id="rId118" display="javascript:Fin_g('02020067')"/>
    <hyperlink ref="A164" r:id="rId119" display="javascript:Fin_g('02020068')"/>
    <hyperlink ref="A165" r:id="rId120" display="javascript:Fin_g('02020069')"/>
    <hyperlink ref="A166" r:id="rId121" display="javascript:Fin_g('02020070')"/>
    <hyperlink ref="A168" r:id="rId122" display="javascript:Fin_g('02020100')"/>
    <hyperlink ref="A170" r:id="rId123" display="javascript:Fin_g('02020075')"/>
    <hyperlink ref="A171" r:id="rId124" display="javascript:Fin_g('02020072')"/>
    <hyperlink ref="A172" r:id="rId125" display="javascript:Fin_g('02020073')"/>
    <hyperlink ref="A173" r:id="rId126" display="javascript:Fin_g('02020101')"/>
    <hyperlink ref="A175" r:id="rId127" display="javascript:Fin_g('02020093')"/>
    <hyperlink ref="A176" r:id="rId128" display="javascript:Fin_g('02020086')"/>
    <hyperlink ref="A177" r:id="rId129" display="javascript:Fin_g('02020103')"/>
    <hyperlink ref="A178" r:id="rId130" display="javascript:Fin_g('02020087')"/>
    <hyperlink ref="A179" r:id="rId131" display="javascript:Fin_g('02020091')"/>
    <hyperlink ref="A180" r:id="rId132" display="javascript:Fin_g('02020105')"/>
    <hyperlink ref="A181" r:id="rId133" display="javascript:Fin_g('02020092')"/>
    <hyperlink ref="A182" r:id="rId134" display="javascript:Fin_g('02020102')"/>
    <hyperlink ref="A185" r:id="rId135" display="javascript:Fin_g('01090301')"/>
    <hyperlink ref="A186" r:id="rId136" display="javascript:Fin_g('01090302')"/>
    <hyperlink ref="A187" r:id="rId137" display="javascript:Fin_g('01090303')"/>
    <hyperlink ref="A188" r:id="rId138" display="javascript:Fin_g('01090305')"/>
    <hyperlink ref="A189" r:id="rId139" display="javascript:Fin_g('01090306')"/>
    <hyperlink ref="A190" r:id="rId140" display="javascript:Fin_g('01090307')"/>
    <hyperlink ref="A191" r:id="rId141" display="javascript:Fin_g('01090308')"/>
    <hyperlink ref="A192" r:id="rId142" display="javascript:Fin_g('01090374')"/>
    <hyperlink ref="A193" r:id="rId143" display="javascript:Fin_g('01090359')"/>
    <hyperlink ref="A194" r:id="rId144" display="javascript:Fin_g('01090375')"/>
    <hyperlink ref="A195" r:id="rId145" display="javascript:Fin_g('01090376')"/>
    <hyperlink ref="A196" r:id="rId146" display="javascript:Fin_g('01090311')"/>
    <hyperlink ref="A197" r:id="rId147" display="javascript:Fin_g('01090312')"/>
    <hyperlink ref="A198" r:id="rId148" display="javascript:Fin_g('01090309')"/>
    <hyperlink ref="A199" r:id="rId149" display="javascript:Fin_g('01090319')"/>
    <hyperlink ref="A200" r:id="rId150" display="javascript:Fin_g('01090320')"/>
    <hyperlink ref="A201" r:id="rId151" display="javascript:Fin_g('01090338')"/>
    <hyperlink ref="A202" r:id="rId152" display="javascript:Fin_g('01090364')"/>
    <hyperlink ref="A203" r:id="rId153" display="javascript:Fin_g('01090365')"/>
    <hyperlink ref="A204" r:id="rId154" display="javascript:Fin_g('01090366')"/>
    <hyperlink ref="A205" r:id="rId155" display="javascript:Fin_g('01090313')"/>
    <hyperlink ref="A206" r:id="rId156" display="javascript:Fin_g('01090373')"/>
    <hyperlink ref="A207" r:id="rId157" display="javascript:Fin_g('01090315')"/>
    <hyperlink ref="A208" r:id="rId158" display="javascript:Fin_g('01090316')"/>
    <hyperlink ref="A209" r:id="rId159" display="javascript:Fin_g('01090317')"/>
    <hyperlink ref="A210" r:id="rId160" display="javascript:Fin_g('01090322')"/>
    <hyperlink ref="A211" r:id="rId161" display="javascript:Fin_g('01090350')"/>
    <hyperlink ref="A212" r:id="rId162" display="javascript:Fin_g('01090383')"/>
    <hyperlink ref="A213" r:id="rId163" display="javascript:Fin_g('01090351')"/>
    <hyperlink ref="A214" r:id="rId164" display="javascript:Fin_g('01090323')"/>
    <hyperlink ref="A215" r:id="rId165" display="javascript:Fin_g('01090384')"/>
    <hyperlink ref="A216" r:id="rId166" display="javascript:Fin_g('01090324')"/>
    <hyperlink ref="A217" r:id="rId167" display="javascript:Fin_g('01090325')"/>
    <hyperlink ref="A218" r:id="rId168" display="javascript:Fin_g('01090326')"/>
    <hyperlink ref="A219" r:id="rId169" display="javascript:Fin_g('01090360')"/>
    <hyperlink ref="A220" r:id="rId170" display="javascript:Fin_g('01090327')"/>
    <hyperlink ref="A221" r:id="rId171" display="javascript:Fin_g('01090328')"/>
    <hyperlink ref="A222" r:id="rId172" display="javascript:Fin_g('01090329')"/>
    <hyperlink ref="A223" r:id="rId173" display="javascript:Fin_g('01090330')"/>
    <hyperlink ref="A224" r:id="rId174" display="javascript:Fin_g('01090331')"/>
    <hyperlink ref="A225" r:id="rId175" display="javascript:Fin_g('01090377')"/>
    <hyperlink ref="A226" r:id="rId176" display="javascript:Fin_g('01090336')"/>
    <hyperlink ref="A227" r:id="rId177" display="javascript:Fin_g('01090337')"/>
    <hyperlink ref="A228" r:id="rId178" display="javascript:Fin_g('01090357')"/>
    <hyperlink ref="A229" r:id="rId179" display="javascript:Fin_g('01090358')"/>
    <hyperlink ref="A230" r:id="rId180" display="javascript:Fin_g('01090353')"/>
    <hyperlink ref="A231" r:id="rId181" display="javascript:Fin_g('01090343')"/>
    <hyperlink ref="A232" r:id="rId182" display="javascript:Fin_g('01090378')"/>
    <hyperlink ref="A233" r:id="rId183" display="javascript:Fin_g('01090379')"/>
    <hyperlink ref="A234" r:id="rId184" display="javascript:Fin_g('01090344')"/>
    <hyperlink ref="A235" r:id="rId185" display="javascript:Fin_g('01090345')"/>
    <hyperlink ref="A236" r:id="rId186" display="javascript:Fin_g('01090372')"/>
    <hyperlink ref="A237" r:id="rId187" display="javascript:Fin_g('01090361')"/>
    <hyperlink ref="A238" r:id="rId188" display="javascript:Fin_g('01090387')"/>
    <hyperlink ref="A239" r:id="rId189" display="javascript:Fin_g('01090363')"/>
    <hyperlink ref="A240" r:id="rId190" display="javascript:Fin_g('01090410')"/>
    <hyperlink ref="A241" r:id="rId191" display="javascript:Fin_g('01090411')"/>
    <hyperlink ref="A251" r:id="rId192" display="javascript:Fin_g('01240901')"/>
    <hyperlink ref="A252" r:id="rId193" display="javascript:Fin_g('01240902')"/>
    <hyperlink ref="A253" r:id="rId194" display="javascript:Fin_g('01240903')"/>
    <hyperlink ref="A254" r:id="rId195" display="javascript:Fin_g('01240904')"/>
    <hyperlink ref="A255" r:id="rId196" display="javascript:Fin_g('01240905')"/>
    <hyperlink ref="A256" r:id="rId197" display="javascript:Fin_g('01240906')"/>
    <hyperlink ref="A257" r:id="rId198" display="javascript:Fin_g('01240908')"/>
    <hyperlink ref="A258" r:id="rId199" display="javascript:Fin_g('01240910')"/>
    <hyperlink ref="A259" r:id="rId200" display="javascript:Fin_g('01240911')"/>
    <hyperlink ref="A260" r:id="rId201" display="javascript:Fin_g('01240913')"/>
    <hyperlink ref="A261" r:id="rId202" display="javascript:Fin_g('01240939')"/>
    <hyperlink ref="A262" r:id="rId203" display="javascript:Fin_g('01240940')"/>
    <hyperlink ref="A264" r:id="rId204" display="javascript:Fin_g('01240941')"/>
    <hyperlink ref="A265" r:id="rId205" display="javascript:Fin_g('01240942')"/>
    <hyperlink ref="A266" r:id="rId206" display="javascript:Fin_g('01240943')"/>
    <hyperlink ref="A267" r:id="rId207" display="javascript:Fin_g('01240945')"/>
    <hyperlink ref="A268" r:id="rId208" display="javascript:Fin_g('01240949')"/>
    <hyperlink ref="A269" r:id="rId209" display="javascript:Fin_g('01240952')"/>
    <hyperlink ref="A270" r:id="rId210" display="javascript:Fin_g('01240954')"/>
    <hyperlink ref="A271" r:id="rId211" display="javascript:Fin_g('01240955')"/>
    <hyperlink ref="A272" r:id="rId212" display="javascript:Fin_g('01240957')"/>
    <hyperlink ref="A273" r:id="rId213" display="javascript:Fin_g('01240969')"/>
    <hyperlink ref="A274" r:id="rId214" display="javascript:Fin_g('01240970')"/>
    <hyperlink ref="A275" r:id="rId215" display="javascript:Fin_g('01240999')"/>
    <hyperlink ref="A276" r:id="rId216" display="javascript:Fin_g('01241000')"/>
    <hyperlink ref="A278" r:id="rId217" display="javascript:Fin_g('01241001')"/>
    <hyperlink ref="A279" r:id="rId218" display="javascript:Fin_g('01241002')"/>
    <hyperlink ref="A280" r:id="rId219" display="javascript:Fin_g('01241003')"/>
    <hyperlink ref="A281" r:id="rId220" display="javascript:Fin_g('01241004')"/>
    <hyperlink ref="A282" r:id="rId221" display="javascript:Fin_g('01241005')"/>
    <hyperlink ref="A283" r:id="rId222" display="javascript:Fin_g('01241006')"/>
    <hyperlink ref="A284" r:id="rId223" display="javascript:Fin_g('01241008')"/>
    <hyperlink ref="A285" r:id="rId224" display="javascript:Fin_g('01241025')"/>
    <hyperlink ref="A286" r:id="rId225" display="javascript:Fin_g('01241059')"/>
    <hyperlink ref="A287" r:id="rId226" display="javascript:Fin_g('01241060')"/>
    <hyperlink ref="A289" r:id="rId227" display="javascript:Fin_g('01241091')"/>
    <hyperlink ref="A299" r:id="rId228" display="javascript:Fin_g('01030701')"/>
    <hyperlink ref="A300" r:id="rId229" display="javascript:Fin_g('01030702')"/>
    <hyperlink ref="A302" r:id="rId230" display="javascript:Fin_g('01030703')"/>
    <hyperlink ref="A303" r:id="rId231" display="javascript:Fin_g('01030704')"/>
    <hyperlink ref="A304" r:id="rId232" display="javascript:Fin_g('01030705')"/>
    <hyperlink ref="A305" r:id="rId233" display="javascript:Fin_g('01030706')"/>
    <hyperlink ref="A307" r:id="rId234" display="javascript:Fin_g('01030707')"/>
    <hyperlink ref="A308" r:id="rId235" display="javascript:Fin_g('01030708')"/>
    <hyperlink ref="A309" r:id="rId236" display="javascript:Fin_g('01030709')"/>
    <hyperlink ref="A310" r:id="rId237" display="javascript:Fin_g('01030710')"/>
    <hyperlink ref="A312" r:id="rId238" display="javascript:Fin_g('01030711')"/>
    <hyperlink ref="A313" r:id="rId239" display="javascript:Fin_g('01030712')"/>
    <hyperlink ref="A314" r:id="rId240" display="javascript:Fin_g('01030713')"/>
    <hyperlink ref="A316" r:id="rId241" display="javascript:Fin_g('01030714')"/>
    <hyperlink ref="A317" r:id="rId242" display="javascript:Fin_g('01030715')"/>
    <hyperlink ref="A318" r:id="rId243" display="javascript:Fin_g('01030716')"/>
    <hyperlink ref="A319" r:id="rId244" display="javascript:Fin_g('01030733')"/>
    <hyperlink ref="A321" r:id="rId245" display="javascript:Fin_g('01030719')"/>
    <hyperlink ref="A322" r:id="rId246" display="javascript:Fin_g('01030720')"/>
    <hyperlink ref="A323" r:id="rId247" display="javascript:Fin_g('01030721')"/>
    <hyperlink ref="A324" r:id="rId248" display="javascript:Fin_g('01030722')"/>
    <hyperlink ref="A325" r:id="rId249" display="javascript:Fin_g('01030724')"/>
    <hyperlink ref="A326" r:id="rId250" display="javascript:Fin_g('01030725')"/>
    <hyperlink ref="A327" r:id="rId251" display="javascript:Fin_g('01030726')"/>
    <hyperlink ref="A328" r:id="rId252" display="javascript:Fin_g('01030734')"/>
    <hyperlink ref="A330" r:id="rId253" display="javascript:Fin_g('01030728')"/>
    <hyperlink ref="A331" r:id="rId254" display="javascript:Fin_g('01030730')"/>
    <hyperlink ref="A332" r:id="rId255" display="javascript:Fin_g('01030735')"/>
    <hyperlink ref="A333" r:id="rId256" display="javascript:Fin_g('01030731')"/>
    <hyperlink ref="A334" r:id="rId257" display="javascript:Fin_g('01030736')"/>
    <hyperlink ref="A336" r:id="rId258" display="javascript:Fin_g('01030737')"/>
    <hyperlink ref="A339" r:id="rId259" display="javascript:Fin_g('01120801')"/>
    <hyperlink ref="A340" r:id="rId260" display="javascript:Fin_g('01120802')"/>
    <hyperlink ref="A341" r:id="rId261" display="javascript:Fin_g('01120803')"/>
    <hyperlink ref="A342" r:id="rId262" display="javascript:Fin_g('01120804')"/>
    <hyperlink ref="A343" r:id="rId263" display="javascript:Fin_g('01120805')"/>
    <hyperlink ref="A353" r:id="rId264" display="javascript:Fin_g('01040760')"/>
    <hyperlink ref="A354" r:id="rId265" display="javascript:Fin_g('01040761')"/>
    <hyperlink ref="A355" r:id="rId266" display="javascript:Fin_g('01040762')"/>
    <hyperlink ref="A356" r:id="rId267" display="javascript:Fin_g('01040763')"/>
    <hyperlink ref="A358" r:id="rId268" display="javascript:Fin_g('01040764')"/>
    <hyperlink ref="A360" r:id="rId269" display="javascript:Fin_g('01040765')"/>
    <hyperlink ref="A361" r:id="rId270" display="javascript:Fin_g('01040766')"/>
    <hyperlink ref="A362" r:id="rId271" display="javascript:Fin_g('01040767')"/>
    <hyperlink ref="A363" r:id="rId272" display="javascript:Fin_g('01040768')"/>
    <hyperlink ref="A364" r:id="rId273" display="javascript:Fin_g('01040769')"/>
    <hyperlink ref="A365" r:id="rId274" display="javascript:Fin_g('01040770')"/>
    <hyperlink ref="A366" r:id="rId275" display="javascript:Fin_g('01040771')"/>
    <hyperlink ref="A367" r:id="rId276" display="javascript:Fin_g('01040772')"/>
    <hyperlink ref="A368" r:id="rId277" display="javascript:Fin_g('01040773')"/>
    <hyperlink ref="A369" r:id="rId278" display="javascript:Fin_g('01040774')"/>
    <hyperlink ref="A371" r:id="rId279" display="javascript:Fin_g('01040775')"/>
    <hyperlink ref="A373" r:id="rId280" display="javascript:Fin_g('01040776')"/>
    <hyperlink ref="A374" r:id="rId281" display="javascript:Fin_g('01040777')"/>
    <hyperlink ref="A375" r:id="rId282" display="javascript:Fin_g('01040778')"/>
    <hyperlink ref="A376" r:id="rId283" display="javascript:Fin_g('01040779')"/>
    <hyperlink ref="A377" r:id="rId284" display="javascript:Fin_g('01040780')"/>
    <hyperlink ref="A378" r:id="rId285" display="javascript:Fin_g('01040781')"/>
    <hyperlink ref="A388" r:id="rId286" display="javascript:Fin_g('01050101')"/>
    <hyperlink ref="A389" r:id="rId287" display="javascript:Fin_g('01050102')"/>
    <hyperlink ref="A390" r:id="rId288" display="javascript:Fin_g('01050115')"/>
    <hyperlink ref="A391" r:id="rId289" display="javascript:Fin_g('01050116')"/>
    <hyperlink ref="A392" r:id="rId290" display="javascript:Fin_g('01050118')"/>
    <hyperlink ref="A393" r:id="rId291" display="javascript:Fin_g('01050119')"/>
    <hyperlink ref="A394" r:id="rId292" display="javascript:Fin_g('01050122')"/>
    <hyperlink ref="A395" r:id="rId293" display="javascript:Fin_g('01050126')"/>
    <hyperlink ref="A396" r:id="rId294" display="javascript:Fin_g('01050127')"/>
    <hyperlink ref="A397" r:id="rId295" display="javascript:Fin_g('01050129')"/>
    <hyperlink ref="A398" r:id="rId296" display="javascript:Fin_g('01050130')"/>
    <hyperlink ref="A399" r:id="rId297" display="javascript:Fin_g('01050131')"/>
    <hyperlink ref="A400" r:id="rId298" display="javascript:Fin_g('01050175')"/>
    <hyperlink ref="A401" r:id="rId299" display="javascript:Fin_g('01050132')"/>
    <hyperlink ref="A402" r:id="rId300" display="javascript:Fin_g('01050133')"/>
    <hyperlink ref="A403" r:id="rId301" display="javascript:Fin_g('01050134')"/>
    <hyperlink ref="A404" r:id="rId302" display="javascript:Fin_g('01050135')"/>
    <hyperlink ref="A405" r:id="rId303" display="javascript:Fin_g('01050136')"/>
    <hyperlink ref="A406" r:id="rId304" display="javascript:Fin_g('01050137')"/>
    <hyperlink ref="A407" r:id="rId305" display="javascript:Fin_g('01050144')"/>
    <hyperlink ref="A408" r:id="rId306" display="javascript:Fin_g('01050148')"/>
    <hyperlink ref="A409" r:id="rId307" display="javascript:Fin_g('01050149')"/>
    <hyperlink ref="A410" r:id="rId308" display="javascript:Fin_g('01050150')"/>
    <hyperlink ref="A411" r:id="rId309" display="javascript:Fin_g('01050158')"/>
    <hyperlink ref="A412" r:id="rId310" display="javascript:Fin_g('01050162')"/>
    <hyperlink ref="A413" r:id="rId311" display="javascript:Fin_g('01050140')"/>
    <hyperlink ref="A414" r:id="rId312" display="javascript:Fin_g('01050166')"/>
    <hyperlink ref="A415" r:id="rId313" display="javascript:Fin_g('01050167')"/>
    <hyperlink ref="A416" r:id="rId314" display="javascript:Fin_g('01050170')"/>
    <hyperlink ref="A417" r:id="rId315" display="javascript:Fin_g('01050171')"/>
    <hyperlink ref="A418" r:id="rId316" display="javascript:Fin_g('01050172')"/>
    <hyperlink ref="A419" r:id="rId317" display="javascript:Fin_g('01050173')"/>
    <hyperlink ref="A420" r:id="rId318" display="javascript:Fin_g('01050174')"/>
  </hyperlinks>
  <pageMargins left="0.7" right="0.7" top="0.75" bottom="0.75" header="0.3" footer="0.3"/>
  <pageSetup paperSize="9" orientation="portrait" r:id="rId319"/>
  <drawing r:id="rId320"/>
  <legacyDrawing r:id="rId321"/>
  <controls>
    <mc:AlternateContent xmlns:mc="http://schemas.openxmlformats.org/markup-compatibility/2006">
      <mc:Choice Requires="x14">
        <control shapeId="2049" r:id="rId322" name="Control 1">
          <controlPr defaultSize="0" r:id="rId323">
            <anchor moveWithCells="1">
              <from>
                <xdr:col>26</xdr:col>
                <xdr:colOff>542925</xdr:colOff>
                <xdr:row>3</xdr:row>
                <xdr:rowOff>28575</xdr:rowOff>
              </from>
              <to>
                <xdr:col>27</xdr:col>
                <xdr:colOff>85725</xdr:colOff>
                <xdr:row>4</xdr:row>
                <xdr:rowOff>47625</xdr:rowOff>
              </to>
            </anchor>
          </controlPr>
        </control>
      </mc:Choice>
      <mc:Fallback>
        <control shapeId="2049" r:id="rId322" name="Control 1"/>
      </mc:Fallback>
    </mc:AlternateContent>
    <mc:AlternateContent xmlns:mc="http://schemas.openxmlformats.org/markup-compatibility/2006">
      <mc:Choice Requires="x14">
        <control shapeId="2050" r:id="rId324" name="Control 2">
          <controlPr defaultSize="0" r:id="rId325">
            <anchor moveWithCells="1">
              <from>
                <xdr:col>27</xdr:col>
                <xdr:colOff>0</xdr:colOff>
                <xdr:row>3</xdr:row>
                <xdr:rowOff>0</xdr:rowOff>
              </from>
              <to>
                <xdr:col>28</xdr:col>
                <xdr:colOff>200025</xdr:colOff>
                <xdr:row>6</xdr:row>
                <xdr:rowOff>171450</xdr:rowOff>
              </to>
            </anchor>
          </controlPr>
        </control>
      </mc:Choice>
      <mc:Fallback>
        <control shapeId="2050" r:id="rId324" name="Control 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workbookViewId="0">
      <selection activeCell="N3" sqref="N3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5559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337</v>
      </c>
      <c r="C5" s="97" t="s">
        <v>337</v>
      </c>
      <c r="D5" s="97" t="s">
        <v>337</v>
      </c>
      <c r="E5" s="97" t="s">
        <v>337</v>
      </c>
      <c r="F5" s="97" t="s">
        <v>337</v>
      </c>
      <c r="G5" s="97" t="s">
        <v>337</v>
      </c>
      <c r="H5" s="97" t="s">
        <v>337</v>
      </c>
      <c r="I5" s="97" t="s">
        <v>337</v>
      </c>
      <c r="J5" s="97" t="s">
        <v>337</v>
      </c>
      <c r="K5" s="97" t="s">
        <v>337</v>
      </c>
      <c r="L5" s="2"/>
      <c r="N5" s="4" t="s">
        <v>344</v>
      </c>
      <c r="O5" s="22">
        <v>5.72</v>
      </c>
      <c r="P5" s="21">
        <v>5.17</v>
      </c>
      <c r="Q5" s="22">
        <v>6.03</v>
      </c>
      <c r="R5" s="21">
        <v>6.18</v>
      </c>
      <c r="S5" s="22">
        <v>6.73</v>
      </c>
      <c r="T5" s="21">
        <v>6.6</v>
      </c>
      <c r="U5" s="22">
        <v>6.33</v>
      </c>
      <c r="V5" s="21">
        <v>6.1</v>
      </c>
      <c r="W5" s="22">
        <v>5.62</v>
      </c>
      <c r="X5" s="21">
        <v>5.58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1.59</v>
      </c>
      <c r="P6" s="21">
        <v>1.46</v>
      </c>
      <c r="Q6" s="22">
        <v>1.47</v>
      </c>
      <c r="R6" s="21">
        <v>1.52</v>
      </c>
      <c r="S6" s="22">
        <v>1.49</v>
      </c>
      <c r="T6" s="21">
        <v>1.23</v>
      </c>
      <c r="U6" s="22">
        <v>1.27</v>
      </c>
      <c r="V6" s="21">
        <v>1.18</v>
      </c>
      <c r="W6" s="22">
        <v>1.39</v>
      </c>
      <c r="X6" s="21">
        <v>1.38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1380.85</v>
      </c>
      <c r="P7" s="23">
        <v>1571.75</v>
      </c>
      <c r="Q7" s="24">
        <v>1491.14</v>
      </c>
      <c r="R7" s="23">
        <v>1391.26</v>
      </c>
      <c r="S7" s="24">
        <v>1230.94</v>
      </c>
      <c r="T7" s="23">
        <v>1329.52</v>
      </c>
      <c r="U7" s="24">
        <v>1184.73</v>
      </c>
      <c r="V7" s="23">
        <v>1192.72</v>
      </c>
      <c r="W7" s="22">
        <v>989.05</v>
      </c>
      <c r="X7" s="21">
        <v>980.66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668.84</v>
      </c>
      <c r="P8" s="21">
        <v>658</v>
      </c>
      <c r="Q8" s="22">
        <v>664.32</v>
      </c>
      <c r="R8" s="21">
        <v>647.17999999999995</v>
      </c>
      <c r="S8" s="22">
        <v>568.07000000000005</v>
      </c>
      <c r="T8" s="21">
        <v>537.97</v>
      </c>
      <c r="U8" s="22">
        <v>437.51</v>
      </c>
      <c r="V8" s="21">
        <v>421.28</v>
      </c>
      <c r="W8" s="22">
        <v>320.89</v>
      </c>
      <c r="X8" s="21">
        <v>234.6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2.0099999999999998</v>
      </c>
      <c r="P9" s="21">
        <v>1.89</v>
      </c>
      <c r="Q9" s="22">
        <v>2.0499999999999998</v>
      </c>
      <c r="R9" s="21">
        <v>2.06</v>
      </c>
      <c r="S9" s="22">
        <v>1.26</v>
      </c>
      <c r="T9" s="21">
        <v>2.11</v>
      </c>
      <c r="U9" s="22">
        <v>1.98</v>
      </c>
      <c r="V9" s="21">
        <v>1.25</v>
      </c>
      <c r="W9" s="22">
        <v>2.57</v>
      </c>
      <c r="X9" s="21">
        <v>2.35</v>
      </c>
    </row>
    <row r="10" spans="1:24" ht="19.899999999999999" customHeight="1" x14ac:dyDescent="0.25">
      <c r="A10" s="6" t="s">
        <v>11</v>
      </c>
      <c r="B10" s="104">
        <v>817</v>
      </c>
      <c r="C10" s="104">
        <v>926.2</v>
      </c>
      <c r="D10" s="104">
        <v>994</v>
      </c>
      <c r="E10" s="104" t="s">
        <v>1187</v>
      </c>
      <c r="F10" s="104" t="s">
        <v>1188</v>
      </c>
      <c r="G10" s="104" t="s">
        <v>1188</v>
      </c>
      <c r="H10" s="104" t="s">
        <v>1189</v>
      </c>
      <c r="I10" s="104">
        <v>748.6</v>
      </c>
      <c r="J10" s="104">
        <v>759.4</v>
      </c>
      <c r="K10" s="104">
        <v>923.4</v>
      </c>
      <c r="L10" s="7"/>
      <c r="N10" s="4" t="s">
        <v>349</v>
      </c>
      <c r="O10" s="22">
        <v>10.95</v>
      </c>
      <c r="P10" s="21">
        <v>16.27</v>
      </c>
      <c r="Q10" s="22">
        <v>13.72</v>
      </c>
      <c r="R10" s="21">
        <v>15.37</v>
      </c>
      <c r="S10" s="22">
        <v>27.85</v>
      </c>
      <c r="T10" s="21">
        <v>30.46</v>
      </c>
      <c r="U10" s="22">
        <v>21.52</v>
      </c>
      <c r="V10" s="21">
        <v>41.73</v>
      </c>
      <c r="W10" s="22">
        <v>14.96</v>
      </c>
      <c r="X10" s="21">
        <v>6.26</v>
      </c>
    </row>
    <row r="11" spans="1:24" ht="19.899999999999999" customHeight="1" x14ac:dyDescent="0.25">
      <c r="A11" s="8" t="s">
        <v>12</v>
      </c>
      <c r="B11" s="105">
        <v>477</v>
      </c>
      <c r="C11" s="105">
        <v>477</v>
      </c>
      <c r="D11" s="105">
        <v>477</v>
      </c>
      <c r="E11" s="105">
        <v>477</v>
      </c>
      <c r="F11" s="105">
        <v>477</v>
      </c>
      <c r="G11" s="105">
        <v>477</v>
      </c>
      <c r="H11" s="105">
        <v>477</v>
      </c>
      <c r="I11" s="105">
        <v>477</v>
      </c>
      <c r="J11" s="105">
        <v>477</v>
      </c>
      <c r="K11" s="105">
        <v>596</v>
      </c>
      <c r="L11" s="9"/>
      <c r="N11" s="4" t="s">
        <v>350</v>
      </c>
      <c r="O11" s="22">
        <v>1.1599999999999999</v>
      </c>
      <c r="P11" s="21">
        <v>1.34</v>
      </c>
      <c r="Q11" s="22">
        <v>1.2</v>
      </c>
      <c r="R11" s="21">
        <v>1.07</v>
      </c>
      <c r="S11" s="22">
        <v>1.07</v>
      </c>
      <c r="T11" s="21">
        <v>1.42</v>
      </c>
      <c r="U11" s="22">
        <v>1.27</v>
      </c>
      <c r="V11" s="21">
        <v>1.79</v>
      </c>
      <c r="W11" s="22">
        <v>1.35</v>
      </c>
      <c r="X11" s="21">
        <v>1.35</v>
      </c>
    </row>
    <row r="12" spans="1:24" ht="19.899999999999999" customHeight="1" x14ac:dyDescent="0.25">
      <c r="A12" s="6" t="s">
        <v>13</v>
      </c>
      <c r="B12" s="106">
        <v>269.7</v>
      </c>
      <c r="C12" s="106">
        <v>364.3</v>
      </c>
      <c r="D12" s="106">
        <v>515</v>
      </c>
      <c r="E12" s="106">
        <v>666.1</v>
      </c>
      <c r="F12" s="106">
        <v>667.4</v>
      </c>
      <c r="G12" s="106">
        <v>667.1</v>
      </c>
      <c r="H12" s="106">
        <v>665.8</v>
      </c>
      <c r="I12" s="106">
        <v>268.5</v>
      </c>
      <c r="J12" s="106">
        <v>271.5</v>
      </c>
      <c r="K12" s="106">
        <v>314.89999999999998</v>
      </c>
      <c r="L12" s="11"/>
      <c r="N12" s="4" t="s">
        <v>351</v>
      </c>
      <c r="O12" s="22">
        <v>0.49</v>
      </c>
      <c r="P12" s="21">
        <v>0.42</v>
      </c>
      <c r="Q12" s="22">
        <v>0.44</v>
      </c>
      <c r="R12" s="21">
        <v>0.49</v>
      </c>
      <c r="S12" s="22">
        <v>0.49</v>
      </c>
      <c r="T12" s="21">
        <v>0.38</v>
      </c>
      <c r="U12" s="22">
        <v>0.42</v>
      </c>
      <c r="V12" s="21">
        <v>0.31</v>
      </c>
      <c r="W12" s="22">
        <v>0.46</v>
      </c>
      <c r="X12" s="21">
        <v>0.48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0.97</v>
      </c>
      <c r="P13" s="21">
        <v>0.72</v>
      </c>
      <c r="Q13" s="22">
        <v>0.75</v>
      </c>
      <c r="R13" s="21">
        <v>0.85</v>
      </c>
      <c r="S13" s="22">
        <v>0.86</v>
      </c>
      <c r="T13" s="21">
        <v>0.53</v>
      </c>
      <c r="U13" s="22">
        <v>0.62</v>
      </c>
      <c r="V13" s="21">
        <v>0.41</v>
      </c>
      <c r="W13" s="22">
        <v>0.72</v>
      </c>
      <c r="X13" s="21">
        <v>0.77</v>
      </c>
    </row>
    <row r="14" spans="1:24" ht="19.899999999999999" customHeight="1" x14ac:dyDescent="0.25">
      <c r="A14" s="6" t="s">
        <v>15</v>
      </c>
      <c r="B14" s="106">
        <v>70.3</v>
      </c>
      <c r="C14" s="106">
        <v>84.9</v>
      </c>
      <c r="D14" s="106">
        <v>2</v>
      </c>
      <c r="E14" s="106">
        <v>2.2999999999999998</v>
      </c>
      <c r="F14" s="106">
        <v>2.2000000000000002</v>
      </c>
      <c r="G14" s="106">
        <v>2.5</v>
      </c>
      <c r="H14" s="106">
        <v>2.8</v>
      </c>
      <c r="I14" s="106">
        <v>3.1</v>
      </c>
      <c r="J14" s="106">
        <v>10.9</v>
      </c>
      <c r="K14" s="106">
        <v>12.5</v>
      </c>
      <c r="L14" s="11"/>
      <c r="N14" s="4" t="s">
        <v>353</v>
      </c>
      <c r="O14" s="22">
        <v>3.68</v>
      </c>
      <c r="P14" s="21">
        <v>3.57</v>
      </c>
      <c r="Q14" s="22">
        <v>3.37</v>
      </c>
      <c r="R14" s="21">
        <v>2.7</v>
      </c>
      <c r="S14" s="22">
        <v>3.44</v>
      </c>
      <c r="T14" s="21">
        <v>3.49</v>
      </c>
      <c r="U14" s="22">
        <v>6.03</v>
      </c>
      <c r="V14" s="21">
        <v>3.9</v>
      </c>
      <c r="W14" s="22">
        <v>2.56</v>
      </c>
      <c r="X14" s="21">
        <v>2.64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332</v>
      </c>
      <c r="P15" s="21">
        <v>348</v>
      </c>
      <c r="Q15" s="22">
        <v>324</v>
      </c>
      <c r="R15" s="21">
        <v>314.5</v>
      </c>
      <c r="S15" s="22">
        <v>452.2</v>
      </c>
      <c r="T15" s="21">
        <v>255</v>
      </c>
      <c r="U15" s="22">
        <v>221</v>
      </c>
      <c r="V15" s="21">
        <v>338</v>
      </c>
      <c r="W15" s="22">
        <v>125</v>
      </c>
      <c r="X15" s="21">
        <v>100</v>
      </c>
    </row>
    <row r="16" spans="1:24" ht="19.899999999999999" customHeight="1" x14ac:dyDescent="0.25">
      <c r="A16" s="6" t="s">
        <v>16</v>
      </c>
      <c r="B16" s="104">
        <v>374</v>
      </c>
      <c r="C16" s="104">
        <v>360</v>
      </c>
      <c r="D16" s="104">
        <v>376.9</v>
      </c>
      <c r="E16" s="104">
        <v>414.5</v>
      </c>
      <c r="F16" s="104">
        <v>357.4</v>
      </c>
      <c r="G16" s="104">
        <v>406.8</v>
      </c>
      <c r="H16" s="104">
        <v>375.1</v>
      </c>
      <c r="I16" s="104">
        <v>328.4</v>
      </c>
      <c r="J16" s="104">
        <v>310</v>
      </c>
      <c r="K16" s="104">
        <v>304.10000000000002</v>
      </c>
      <c r="L16" s="7"/>
      <c r="N16" s="4" t="s">
        <v>355</v>
      </c>
      <c r="O16" s="22">
        <v>1.56</v>
      </c>
      <c r="P16" s="21">
        <v>1.56</v>
      </c>
      <c r="Q16" s="22">
        <v>1.57</v>
      </c>
      <c r="R16" s="21">
        <v>1.48</v>
      </c>
      <c r="S16" s="22">
        <v>0.93</v>
      </c>
      <c r="T16" s="21">
        <v>1.5</v>
      </c>
      <c r="U16" s="22">
        <v>1.54</v>
      </c>
      <c r="V16" s="21">
        <v>0.95</v>
      </c>
      <c r="W16" s="22">
        <v>2</v>
      </c>
      <c r="X16" s="21">
        <v>1.84</v>
      </c>
    </row>
    <row r="17" spans="1:24" ht="19.899999999999999" customHeight="1" x14ac:dyDescent="0.25">
      <c r="A17" s="8" t="s">
        <v>17</v>
      </c>
      <c r="B17" s="105">
        <v>359.9</v>
      </c>
      <c r="C17" s="105">
        <v>351.4</v>
      </c>
      <c r="D17" s="105">
        <v>375.9</v>
      </c>
      <c r="E17" s="105">
        <v>407.7</v>
      </c>
      <c r="F17" s="105">
        <v>345.9</v>
      </c>
      <c r="G17" s="105">
        <v>391.4</v>
      </c>
      <c r="H17" s="105">
        <v>355.4</v>
      </c>
      <c r="I17" s="105">
        <v>314.8</v>
      </c>
      <c r="J17" s="105">
        <v>275.60000000000002</v>
      </c>
      <c r="K17" s="105">
        <v>257.8</v>
      </c>
      <c r="L17" s="9"/>
      <c r="N17" s="4" t="s">
        <v>356</v>
      </c>
      <c r="O17" s="22">
        <v>7.34</v>
      </c>
      <c r="P17" s="21">
        <v>4.09</v>
      </c>
      <c r="Q17" s="22">
        <v>4</v>
      </c>
      <c r="R17" s="21">
        <v>4.13</v>
      </c>
      <c r="S17" s="22">
        <v>6.53</v>
      </c>
      <c r="T17" s="21">
        <v>4.72</v>
      </c>
      <c r="U17" s="22">
        <v>6.98</v>
      </c>
      <c r="V17" s="21">
        <v>3.21</v>
      </c>
      <c r="W17" s="22">
        <v>3.81</v>
      </c>
      <c r="X17" s="21">
        <v>3.98</v>
      </c>
    </row>
    <row r="18" spans="1:24" ht="19.899999999999999" customHeight="1" x14ac:dyDescent="0.25">
      <c r="A18" s="6" t="s">
        <v>18</v>
      </c>
      <c r="B18" s="106">
        <v>14.1</v>
      </c>
      <c r="C18" s="106">
        <v>8.6</v>
      </c>
      <c r="D18" s="106">
        <v>1</v>
      </c>
      <c r="E18" s="106">
        <v>6.8</v>
      </c>
      <c r="F18" s="106">
        <v>11.5</v>
      </c>
      <c r="G18" s="106">
        <v>15.4</v>
      </c>
      <c r="H18" s="106">
        <v>19.7</v>
      </c>
      <c r="I18" s="106">
        <v>13.6</v>
      </c>
      <c r="J18" s="106">
        <v>34.4</v>
      </c>
      <c r="K18" s="106">
        <v>46.3</v>
      </c>
      <c r="L18" s="10"/>
      <c r="N18" s="4" t="s">
        <v>357</v>
      </c>
      <c r="O18" s="22">
        <v>516.6</v>
      </c>
      <c r="P18" s="21">
        <v>543.1</v>
      </c>
      <c r="Q18" s="22">
        <v>507.7</v>
      </c>
      <c r="R18" s="21">
        <v>464.1</v>
      </c>
      <c r="S18" s="22">
        <v>419.7</v>
      </c>
      <c r="T18" s="21">
        <v>383.6</v>
      </c>
      <c r="U18" s="22">
        <v>341.4</v>
      </c>
      <c r="V18" s="21">
        <v>322</v>
      </c>
      <c r="W18" s="22">
        <v>249.4</v>
      </c>
      <c r="X18" s="21">
        <v>183.6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5.61</v>
      </c>
      <c r="P19" s="21">
        <v>5.12</v>
      </c>
      <c r="Q19" s="22">
        <v>5.31</v>
      </c>
      <c r="R19" s="21">
        <v>5.49</v>
      </c>
      <c r="S19" s="22">
        <v>5.37</v>
      </c>
      <c r="T19" s="21">
        <v>6.31</v>
      </c>
      <c r="U19" s="22">
        <v>6.19</v>
      </c>
      <c r="V19" s="21">
        <v>6.58</v>
      </c>
      <c r="W19" s="22">
        <v>8.3699999999999992</v>
      </c>
      <c r="X19" s="21">
        <v>8.09</v>
      </c>
    </row>
    <row r="20" spans="1:24" ht="19.899999999999999" customHeight="1" x14ac:dyDescent="0.25">
      <c r="A20" s="6" t="s">
        <v>19</v>
      </c>
      <c r="B20" s="104" t="s">
        <v>1190</v>
      </c>
      <c r="C20" s="104" t="s">
        <v>1191</v>
      </c>
      <c r="D20" s="104" t="s">
        <v>1192</v>
      </c>
      <c r="E20" s="104" t="s">
        <v>1193</v>
      </c>
      <c r="F20" s="104" t="s">
        <v>665</v>
      </c>
      <c r="G20" s="104" t="s">
        <v>1194</v>
      </c>
      <c r="H20" s="104" t="s">
        <v>1195</v>
      </c>
      <c r="I20" s="104" t="s">
        <v>1196</v>
      </c>
      <c r="J20" s="104" t="s">
        <v>1197</v>
      </c>
      <c r="K20" s="104" t="s">
        <v>1198</v>
      </c>
      <c r="L20" s="7"/>
      <c r="N20" s="4" t="s">
        <v>359</v>
      </c>
      <c r="O20" s="22">
        <v>436.23</v>
      </c>
      <c r="P20" s="21">
        <v>466.04</v>
      </c>
      <c r="Q20" s="22">
        <v>434.57</v>
      </c>
      <c r="R20" s="21">
        <v>454.03</v>
      </c>
      <c r="S20" s="22">
        <v>413.31</v>
      </c>
      <c r="T20" s="21">
        <v>410.35</v>
      </c>
      <c r="U20" s="22">
        <v>340.02</v>
      </c>
      <c r="V20" s="21">
        <v>308.57</v>
      </c>
      <c r="W20" s="22">
        <v>225.7</v>
      </c>
      <c r="X20" s="21">
        <v>147.91999999999999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22.3</v>
      </c>
      <c r="P21" s="21">
        <v>23.65</v>
      </c>
      <c r="Q21" s="22">
        <v>23.58</v>
      </c>
      <c r="R21" s="21">
        <v>27.22</v>
      </c>
      <c r="S21" s="22">
        <v>27.43</v>
      </c>
      <c r="T21" s="21">
        <v>30.82</v>
      </c>
      <c r="U21" s="22">
        <v>26.98</v>
      </c>
      <c r="V21" s="21">
        <v>27.36</v>
      </c>
      <c r="W21" s="22">
        <v>23.04</v>
      </c>
      <c r="X21" s="21">
        <v>19.75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25.06</v>
      </c>
      <c r="P22" s="21">
        <v>24.5</v>
      </c>
      <c r="Q22" s="22">
        <v>24.24</v>
      </c>
      <c r="R22" s="21">
        <v>31.71</v>
      </c>
      <c r="S22" s="22">
        <v>32.979999999999997</v>
      </c>
      <c r="T22" s="21">
        <v>30.19</v>
      </c>
      <c r="U22" s="22">
        <v>27.26</v>
      </c>
      <c r="V22" s="21">
        <v>24.35</v>
      </c>
      <c r="W22" s="22">
        <v>21.51</v>
      </c>
      <c r="X22" s="21">
        <v>14.48</v>
      </c>
    </row>
    <row r="23" spans="1:24" ht="19.899999999999999" customHeight="1" x14ac:dyDescent="0.25">
      <c r="A23" s="8" t="s">
        <v>21</v>
      </c>
      <c r="B23" s="107">
        <v>49.7</v>
      </c>
      <c r="C23" s="107">
        <v>24.3</v>
      </c>
      <c r="D23" s="107">
        <v>24.1</v>
      </c>
      <c r="E23" s="107">
        <v>24.6</v>
      </c>
      <c r="F23" s="107">
        <v>30.8</v>
      </c>
      <c r="G23" s="107">
        <v>41.8</v>
      </c>
      <c r="H23" s="107">
        <v>45.4</v>
      </c>
      <c r="I23" s="107">
        <v>47.2</v>
      </c>
      <c r="J23" s="107">
        <v>66.099999999999994</v>
      </c>
      <c r="K23" s="107">
        <v>60</v>
      </c>
      <c r="L23" s="14"/>
      <c r="N23" s="4" t="s">
        <v>362</v>
      </c>
      <c r="O23" s="22">
        <v>11.93</v>
      </c>
      <c r="P23" s="21">
        <v>18.25</v>
      </c>
      <c r="Q23" s="22">
        <v>14.34</v>
      </c>
      <c r="R23" s="21">
        <v>15.75</v>
      </c>
      <c r="S23" s="22">
        <v>29.22</v>
      </c>
      <c r="T23" s="21">
        <v>33.04</v>
      </c>
      <c r="U23" s="22">
        <v>24.11</v>
      </c>
      <c r="V23" s="21">
        <v>44.4</v>
      </c>
      <c r="W23" s="22">
        <v>17.399999999999999</v>
      </c>
      <c r="X23" s="21">
        <v>8.27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1.33</v>
      </c>
      <c r="P24" s="21">
        <v>1.18</v>
      </c>
      <c r="Q24" s="22">
        <v>1.17</v>
      </c>
      <c r="R24" s="21">
        <v>1.22</v>
      </c>
      <c r="S24" s="22">
        <v>1.22</v>
      </c>
      <c r="T24" s="21">
        <v>1</v>
      </c>
      <c r="U24" s="22">
        <v>1.05</v>
      </c>
      <c r="V24" s="21">
        <v>0.94</v>
      </c>
      <c r="W24" s="22">
        <v>1</v>
      </c>
      <c r="X24" s="21">
        <v>0.8</v>
      </c>
    </row>
    <row r="25" spans="1:24" ht="19.899999999999999" customHeight="1" x14ac:dyDescent="0.25">
      <c r="A25" s="8" t="s">
        <v>22</v>
      </c>
      <c r="B25" s="107" t="s">
        <v>1199</v>
      </c>
      <c r="C25" s="107" t="s">
        <v>1200</v>
      </c>
      <c r="D25" s="107" t="s">
        <v>1201</v>
      </c>
      <c r="E25" s="107" t="s">
        <v>1202</v>
      </c>
      <c r="F25" s="107" t="s">
        <v>1203</v>
      </c>
      <c r="G25" s="107" t="s">
        <v>1204</v>
      </c>
      <c r="H25" s="107" t="s">
        <v>1205</v>
      </c>
      <c r="I25" s="107" t="s">
        <v>1206</v>
      </c>
      <c r="J25" s="107" t="s">
        <v>1207</v>
      </c>
      <c r="K25" s="107" t="s">
        <v>1208</v>
      </c>
      <c r="L25" s="14"/>
      <c r="N25" s="4" t="s">
        <v>364</v>
      </c>
      <c r="O25" s="22">
        <v>5.69</v>
      </c>
      <c r="P25" s="21" t="e">
        <v>#N/A</v>
      </c>
      <c r="Q25" s="22" t="e">
        <v>#N/A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>
        <v>0.27</v>
      </c>
      <c r="W25" s="22">
        <v>2.0499999999999998</v>
      </c>
      <c r="X25" s="21">
        <v>2.27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1380.85</v>
      </c>
      <c r="P26" s="23">
        <v>1571.75</v>
      </c>
      <c r="Q26" s="24">
        <v>1491.14</v>
      </c>
      <c r="R26" s="23">
        <v>1391.26</v>
      </c>
      <c r="S26" s="24">
        <v>1230.94</v>
      </c>
      <c r="T26" s="23">
        <v>1329.52</v>
      </c>
      <c r="U26" s="24">
        <v>1184.73</v>
      </c>
      <c r="V26" s="23">
        <v>1186.8399999999999</v>
      </c>
      <c r="W26" s="22">
        <v>982.34</v>
      </c>
      <c r="X26" s="21">
        <v>974.08</v>
      </c>
    </row>
    <row r="27" spans="1:24" ht="19.899999999999999" customHeight="1" x14ac:dyDescent="0.25">
      <c r="A27" s="8" t="s">
        <v>23</v>
      </c>
      <c r="B27" s="107" t="s">
        <v>1209</v>
      </c>
      <c r="C27" s="107" t="s">
        <v>1210</v>
      </c>
      <c r="D27" s="107" t="s">
        <v>1211</v>
      </c>
      <c r="E27" s="107" t="s">
        <v>1212</v>
      </c>
      <c r="F27" s="107" t="s">
        <v>1213</v>
      </c>
      <c r="G27" s="107" t="s">
        <v>1214</v>
      </c>
      <c r="H27" s="107" t="s">
        <v>1215</v>
      </c>
      <c r="I27" s="107" t="s">
        <v>1216</v>
      </c>
      <c r="J27" s="107" t="s">
        <v>1217</v>
      </c>
      <c r="K27" s="107" t="s">
        <v>1218</v>
      </c>
      <c r="L27" s="14"/>
      <c r="N27" s="4" t="s">
        <v>366</v>
      </c>
      <c r="O27" s="22">
        <v>12.2</v>
      </c>
      <c r="P27" s="21">
        <v>12.47</v>
      </c>
      <c r="Q27" s="22">
        <v>11.78</v>
      </c>
      <c r="R27" s="21">
        <v>12.15</v>
      </c>
      <c r="S27" s="22">
        <v>11.85</v>
      </c>
      <c r="T27" s="21">
        <v>12.81</v>
      </c>
      <c r="U27" s="22">
        <v>11.73</v>
      </c>
      <c r="V27" s="21">
        <v>11.51</v>
      </c>
      <c r="W27" s="22">
        <v>8.34</v>
      </c>
      <c r="X27" s="21">
        <v>5.65</v>
      </c>
    </row>
    <row r="28" spans="1:24" ht="19.899999999999999" customHeight="1" x14ac:dyDescent="0.25">
      <c r="A28" s="6" t="s">
        <v>24</v>
      </c>
      <c r="B28" s="106" t="s">
        <v>1219</v>
      </c>
      <c r="C28" s="106" t="s">
        <v>1220</v>
      </c>
      <c r="D28" s="106" t="s">
        <v>1221</v>
      </c>
      <c r="E28" s="106" t="s">
        <v>1222</v>
      </c>
      <c r="F28" s="106" t="s">
        <v>1223</v>
      </c>
      <c r="G28" s="106" t="s">
        <v>1224</v>
      </c>
      <c r="H28" s="106" t="s">
        <v>1225</v>
      </c>
      <c r="I28" s="106">
        <v>992.1</v>
      </c>
      <c r="J28" s="106">
        <v>904.8</v>
      </c>
      <c r="K28" s="106">
        <v>864.9</v>
      </c>
      <c r="L28" s="10"/>
      <c r="N28" s="4" t="s">
        <v>367</v>
      </c>
      <c r="O28" s="24">
        <v>224875.58</v>
      </c>
      <c r="P28" s="23">
        <v>224672.18</v>
      </c>
      <c r="Q28" s="24">
        <v>206304.82</v>
      </c>
      <c r="R28" s="23">
        <v>184715.63</v>
      </c>
      <c r="S28" s="24">
        <v>171909.91</v>
      </c>
      <c r="T28" s="23">
        <v>170804.87</v>
      </c>
      <c r="U28" s="24">
        <v>144914.29</v>
      </c>
      <c r="V28" s="23">
        <v>140666.74</v>
      </c>
      <c r="W28" s="24">
        <v>113076.05</v>
      </c>
      <c r="X28" s="23">
        <v>86096.26</v>
      </c>
    </row>
    <row r="29" spans="1:24" ht="19.899999999999999" customHeight="1" x14ac:dyDescent="0.25">
      <c r="A29" s="8" t="s">
        <v>25</v>
      </c>
      <c r="B29" s="105" t="s">
        <v>1226</v>
      </c>
      <c r="C29" s="105" t="s">
        <v>1227</v>
      </c>
      <c r="D29" s="105" t="s">
        <v>1228</v>
      </c>
      <c r="E29" s="105" t="s">
        <v>1229</v>
      </c>
      <c r="F29" s="105" t="s">
        <v>1230</v>
      </c>
      <c r="G29" s="105" t="s">
        <v>1231</v>
      </c>
      <c r="H29" s="105" t="s">
        <v>1232</v>
      </c>
      <c r="I29" s="105" t="s">
        <v>1233</v>
      </c>
      <c r="J29" s="105" t="s">
        <v>1234</v>
      </c>
      <c r="K29" s="105" t="s">
        <v>1235</v>
      </c>
      <c r="L29" s="9"/>
      <c r="N29" s="4" t="s">
        <v>368</v>
      </c>
      <c r="O29" s="22">
        <v>18.21</v>
      </c>
      <c r="P29" s="21">
        <v>17.98</v>
      </c>
      <c r="Q29" s="22">
        <v>17.12</v>
      </c>
      <c r="R29" s="21">
        <v>17.559999999999999</v>
      </c>
      <c r="S29" s="22">
        <v>16.97</v>
      </c>
      <c r="T29" s="21">
        <v>18.02</v>
      </c>
      <c r="U29" s="22">
        <v>16.45</v>
      </c>
      <c r="V29" s="21">
        <v>16.11</v>
      </c>
      <c r="W29" s="22">
        <v>13.16</v>
      </c>
      <c r="X29" s="21">
        <v>11.26</v>
      </c>
    </row>
    <row r="30" spans="1:24" ht="19.899999999999999" customHeight="1" x14ac:dyDescent="0.25">
      <c r="A30" s="6" t="s">
        <v>26</v>
      </c>
      <c r="B30" s="106">
        <v>233.1</v>
      </c>
      <c r="C30" s="106">
        <v>342.8</v>
      </c>
      <c r="D30" s="106">
        <v>246.7</v>
      </c>
      <c r="E30" s="106">
        <v>309.10000000000002</v>
      </c>
      <c r="F30" s="106">
        <v>462.5</v>
      </c>
      <c r="G30" s="106">
        <v>298.5</v>
      </c>
      <c r="H30" s="106">
        <v>212.4</v>
      </c>
      <c r="I30" s="106">
        <v>242.1</v>
      </c>
      <c r="J30" s="106">
        <v>380.1</v>
      </c>
      <c r="K30" s="106">
        <v>589.29999999999995</v>
      </c>
      <c r="L30" s="10"/>
      <c r="N30" s="4" t="s">
        <v>369</v>
      </c>
      <c r="O30" s="22">
        <v>21.13</v>
      </c>
      <c r="P30" s="21">
        <v>22.76</v>
      </c>
      <c r="Q30" s="22">
        <v>22.01</v>
      </c>
      <c r="R30" s="21">
        <v>18.63</v>
      </c>
      <c r="S30" s="22">
        <v>18.93</v>
      </c>
      <c r="T30" s="21">
        <v>14.81</v>
      </c>
      <c r="U30" s="22">
        <v>16.23</v>
      </c>
      <c r="V30" s="21">
        <v>15.85</v>
      </c>
      <c r="W30" s="22">
        <v>13.21</v>
      </c>
      <c r="X30" s="21">
        <v>15.35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6.67</v>
      </c>
      <c r="P31" s="21">
        <v>6.75</v>
      </c>
      <c r="Q31" s="22">
        <v>6.41</v>
      </c>
      <c r="R31" s="21">
        <v>6.08</v>
      </c>
      <c r="S31" s="22">
        <v>6.35</v>
      </c>
      <c r="T31" s="21">
        <v>4.57</v>
      </c>
      <c r="U31" s="22">
        <v>4.66</v>
      </c>
      <c r="V31" s="21">
        <v>4.0999999999999996</v>
      </c>
      <c r="W31" s="22">
        <v>3.01</v>
      </c>
      <c r="X31" s="21">
        <v>2.31</v>
      </c>
    </row>
    <row r="32" spans="1:24" ht="19.899999999999999" customHeight="1" x14ac:dyDescent="0.25">
      <c r="A32" s="6" t="s">
        <v>28</v>
      </c>
      <c r="B32" s="106">
        <v>7.1</v>
      </c>
      <c r="C32" s="106">
        <v>5.6</v>
      </c>
      <c r="D32" s="106">
        <v>18.2</v>
      </c>
      <c r="E32" s="106">
        <v>19.8</v>
      </c>
      <c r="F32" s="106">
        <v>32.6</v>
      </c>
      <c r="G32" s="106">
        <v>22.4</v>
      </c>
      <c r="H32" s="106">
        <v>35.200000000000003</v>
      </c>
      <c r="I32" s="106">
        <v>31.6</v>
      </c>
      <c r="J32" s="106">
        <v>13.6</v>
      </c>
      <c r="K32" s="106">
        <v>49.3</v>
      </c>
      <c r="L32" s="11"/>
      <c r="N32" s="4" t="s">
        <v>371</v>
      </c>
      <c r="O32" s="22">
        <v>13.78</v>
      </c>
      <c r="P32" s="21">
        <v>16.12</v>
      </c>
      <c r="Q32" s="22">
        <v>14.4</v>
      </c>
      <c r="R32" s="21">
        <v>13.07</v>
      </c>
      <c r="S32" s="22">
        <v>13.77</v>
      </c>
      <c r="T32" s="21">
        <v>11.3</v>
      </c>
      <c r="U32" s="22">
        <v>12.61</v>
      </c>
      <c r="V32" s="21">
        <v>11.61</v>
      </c>
      <c r="W32" s="22">
        <v>9.2899999999999991</v>
      </c>
      <c r="X32" s="21">
        <v>9.68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17.84</v>
      </c>
      <c r="P33" s="21">
        <v>19.53</v>
      </c>
      <c r="Q33" s="22">
        <v>18.84</v>
      </c>
      <c r="R33" s="21">
        <v>18.22</v>
      </c>
      <c r="S33" s="22">
        <v>18.64</v>
      </c>
      <c r="T33" s="21">
        <v>15.84</v>
      </c>
      <c r="U33" s="22">
        <v>16.16</v>
      </c>
      <c r="V33" s="21">
        <v>15.19</v>
      </c>
      <c r="W33" s="22">
        <v>11.95</v>
      </c>
      <c r="X33" s="21">
        <v>12.36</v>
      </c>
    </row>
    <row r="34" spans="1:24" ht="19.899999999999999" customHeight="1" x14ac:dyDescent="0.25">
      <c r="A34" s="6" t="s">
        <v>29</v>
      </c>
      <c r="B34" s="104" t="s">
        <v>1236</v>
      </c>
      <c r="C34" s="104" t="s">
        <v>1237</v>
      </c>
      <c r="D34" s="104" t="s">
        <v>1238</v>
      </c>
      <c r="E34" s="104" t="s">
        <v>1239</v>
      </c>
      <c r="F34" s="104" t="s">
        <v>1240</v>
      </c>
      <c r="G34" s="104" t="s">
        <v>1241</v>
      </c>
      <c r="H34" s="104" t="s">
        <v>1242</v>
      </c>
      <c r="I34" s="104" t="s">
        <v>1243</v>
      </c>
      <c r="J34" s="104" t="s">
        <v>1244</v>
      </c>
      <c r="K34" s="104" t="s">
        <v>1245</v>
      </c>
      <c r="L34" s="7"/>
      <c r="N34" s="4" t="s">
        <v>373</v>
      </c>
      <c r="O34" s="22">
        <v>6.63</v>
      </c>
      <c r="P34" s="21">
        <v>6.88</v>
      </c>
      <c r="Q34" s="22">
        <v>6.73</v>
      </c>
      <c r="R34" s="21">
        <v>6.73</v>
      </c>
      <c r="S34" s="22">
        <v>7.19</v>
      </c>
      <c r="T34" s="21">
        <v>5.2</v>
      </c>
      <c r="U34" s="22">
        <v>5.46</v>
      </c>
      <c r="V34" s="21">
        <v>4.49</v>
      </c>
      <c r="W34" s="22">
        <v>3.5</v>
      </c>
      <c r="X34" s="21">
        <v>2.81</v>
      </c>
    </row>
    <row r="35" spans="1:24" ht="19.899999999999999" customHeight="1" x14ac:dyDescent="0.25">
      <c r="A35" s="8" t="s">
        <v>30</v>
      </c>
      <c r="B35" s="107" t="s">
        <v>1246</v>
      </c>
      <c r="C35" s="107" t="s">
        <v>1247</v>
      </c>
      <c r="D35" s="107" t="s">
        <v>1248</v>
      </c>
      <c r="E35" s="107" t="s">
        <v>1249</v>
      </c>
      <c r="F35" s="107" t="s">
        <v>1250</v>
      </c>
      <c r="G35" s="107" t="s">
        <v>1251</v>
      </c>
      <c r="H35" s="107" t="s">
        <v>1252</v>
      </c>
      <c r="I35" s="107" t="s">
        <v>1253</v>
      </c>
      <c r="J35" s="107" t="s">
        <v>1254</v>
      </c>
      <c r="K35" s="107" t="s">
        <v>1255</v>
      </c>
      <c r="L35" s="14"/>
      <c r="N35" s="4" t="s">
        <v>374</v>
      </c>
      <c r="O35" s="24">
        <v>9216</v>
      </c>
      <c r="P35" s="23">
        <v>10605</v>
      </c>
      <c r="Q35" s="24">
        <v>9563</v>
      </c>
      <c r="R35" s="23">
        <v>8458</v>
      </c>
      <c r="S35" s="24">
        <v>7822</v>
      </c>
      <c r="T35" s="23">
        <v>6078</v>
      </c>
      <c r="U35" s="24">
        <v>5517</v>
      </c>
      <c r="V35" s="23">
        <v>4891</v>
      </c>
      <c r="W35" s="24">
        <v>2981</v>
      </c>
      <c r="X35" s="23">
        <v>2270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0.61</v>
      </c>
      <c r="P36" s="21">
        <v>0.8</v>
      </c>
      <c r="Q36" s="22">
        <v>0.67</v>
      </c>
      <c r="R36" s="21">
        <v>0.6</v>
      </c>
      <c r="S36" s="22">
        <v>0.64</v>
      </c>
      <c r="T36" s="21">
        <v>0.83</v>
      </c>
      <c r="U36" s="22">
        <v>0.75</v>
      </c>
      <c r="V36" s="21">
        <v>1.1200000000000001</v>
      </c>
      <c r="W36" s="22">
        <v>0.91</v>
      </c>
      <c r="X36" s="21">
        <v>0.96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1.6</v>
      </c>
      <c r="P37" s="21">
        <v>1.58</v>
      </c>
      <c r="Q37" s="22">
        <v>1.35</v>
      </c>
      <c r="R37" s="21">
        <v>1.57</v>
      </c>
      <c r="S37" s="22">
        <v>1.99</v>
      </c>
      <c r="T37" s="21">
        <v>1.87</v>
      </c>
      <c r="U37" s="22">
        <v>2.77</v>
      </c>
      <c r="V37" s="21">
        <v>4.87</v>
      </c>
      <c r="W37" s="22">
        <v>5.55</v>
      </c>
      <c r="X37" s="21">
        <v>5.33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5">
        <v>-38.5</v>
      </c>
      <c r="P38" s="21">
        <v>15.19</v>
      </c>
      <c r="Q38" s="22">
        <v>19.88</v>
      </c>
      <c r="R38" s="21">
        <v>23.92</v>
      </c>
      <c r="S38" s="25">
        <v>-22.7</v>
      </c>
      <c r="T38" s="21">
        <v>30.82</v>
      </c>
      <c r="U38" s="25">
        <v>-10.1</v>
      </c>
      <c r="V38" s="21">
        <v>51</v>
      </c>
      <c r="W38" s="22">
        <v>51.91</v>
      </c>
      <c r="X38" s="21">
        <v>41.82</v>
      </c>
    </row>
    <row r="39" spans="1:24" ht="19.899999999999999" customHeight="1" x14ac:dyDescent="0.25">
      <c r="A39" s="8" t="s">
        <v>32</v>
      </c>
      <c r="B39" s="107" t="s">
        <v>1256</v>
      </c>
      <c r="C39" s="107" t="s">
        <v>1257</v>
      </c>
      <c r="D39" s="107" t="s">
        <v>1258</v>
      </c>
      <c r="E39" s="107" t="s">
        <v>1259</v>
      </c>
      <c r="F39" s="107" t="s">
        <v>1260</v>
      </c>
      <c r="G39" s="107" t="s">
        <v>1261</v>
      </c>
      <c r="H39" s="107" t="s">
        <v>1262</v>
      </c>
      <c r="I39" s="107" t="s">
        <v>1263</v>
      </c>
      <c r="J39" s="107" t="s">
        <v>1264</v>
      </c>
      <c r="K39" s="107" t="s">
        <v>1265</v>
      </c>
      <c r="L39" s="14"/>
      <c r="N39" s="4" t="s">
        <v>378</v>
      </c>
      <c r="O39" s="22">
        <v>26.67</v>
      </c>
      <c r="P39" s="21">
        <v>27.65</v>
      </c>
      <c r="Q39" s="22">
        <v>27.29</v>
      </c>
      <c r="R39" s="21">
        <v>27.14</v>
      </c>
      <c r="S39" s="22">
        <v>27.71</v>
      </c>
      <c r="T39" s="21">
        <v>31.07</v>
      </c>
      <c r="U39" s="22">
        <v>28.06</v>
      </c>
      <c r="V39" s="21">
        <v>28.42</v>
      </c>
      <c r="W39" s="22">
        <v>23.83</v>
      </c>
      <c r="X39" s="21">
        <v>19.89</v>
      </c>
    </row>
    <row r="40" spans="1:24" ht="19.899999999999999" customHeight="1" x14ac:dyDescent="0.25">
      <c r="A40" s="6" t="s">
        <v>33</v>
      </c>
      <c r="B40" s="106">
        <v>17.2</v>
      </c>
      <c r="C40" s="106">
        <v>17.2</v>
      </c>
      <c r="D40" s="106">
        <v>17.2</v>
      </c>
      <c r="E40" s="106">
        <v>17.100000000000001</v>
      </c>
      <c r="F40" s="106">
        <v>17.100000000000001</v>
      </c>
      <c r="G40" s="106">
        <v>17</v>
      </c>
      <c r="H40" s="106">
        <v>17</v>
      </c>
      <c r="I40" s="106">
        <v>17</v>
      </c>
      <c r="J40" s="106">
        <v>17</v>
      </c>
      <c r="K40" s="106">
        <v>17.100000000000001</v>
      </c>
      <c r="L40" s="10"/>
      <c r="N40" s="4" t="s">
        <v>379</v>
      </c>
      <c r="O40" s="22">
        <v>35.35</v>
      </c>
      <c r="P40" s="21">
        <v>32.56</v>
      </c>
      <c r="Q40" s="22">
        <v>32.01</v>
      </c>
      <c r="R40" s="21">
        <v>32.99</v>
      </c>
      <c r="S40" s="22">
        <v>33.81</v>
      </c>
      <c r="T40" s="21">
        <v>31.21</v>
      </c>
      <c r="U40" s="22">
        <v>29.52</v>
      </c>
      <c r="V40" s="21">
        <v>26.85</v>
      </c>
      <c r="W40" s="22">
        <v>23.91</v>
      </c>
      <c r="X40" s="21">
        <v>15.85</v>
      </c>
    </row>
    <row r="41" spans="1:24" ht="19.899999999999999" customHeight="1" x14ac:dyDescent="0.25">
      <c r="A41" s="8" t="s">
        <v>34</v>
      </c>
      <c r="B41" s="105">
        <v>263.10000000000002</v>
      </c>
      <c r="C41" s="105">
        <v>263.10000000000002</v>
      </c>
      <c r="D41" s="105">
        <v>263.10000000000002</v>
      </c>
      <c r="E41" s="105">
        <v>97.2</v>
      </c>
      <c r="F41" s="105">
        <v>62.1</v>
      </c>
      <c r="G41" s="105">
        <v>12.5</v>
      </c>
      <c r="H41" s="105">
        <v>12.5</v>
      </c>
      <c r="I41" s="105">
        <v>12.5</v>
      </c>
      <c r="J41" s="105">
        <v>12.5</v>
      </c>
      <c r="K41" s="105">
        <v>166.8</v>
      </c>
      <c r="L41" s="9"/>
      <c r="N41" s="4" t="s">
        <v>380</v>
      </c>
      <c r="O41" s="22">
        <v>1.46</v>
      </c>
      <c r="P41" s="21">
        <v>1.54</v>
      </c>
      <c r="Q41" s="22">
        <v>1.59</v>
      </c>
      <c r="R41" s="21">
        <v>1.55</v>
      </c>
      <c r="S41" s="22">
        <v>1.63</v>
      </c>
      <c r="T41" s="21">
        <v>1.72</v>
      </c>
      <c r="U41" s="22">
        <v>1.71</v>
      </c>
      <c r="V41" s="21">
        <v>1.76</v>
      </c>
      <c r="W41" s="22">
        <v>1.81</v>
      </c>
      <c r="X41" s="21">
        <v>1.77</v>
      </c>
    </row>
    <row r="42" spans="1:24" ht="19.899999999999999" customHeight="1" x14ac:dyDescent="0.25">
      <c r="A42" s="6" t="s">
        <v>35</v>
      </c>
      <c r="B42" s="106">
        <v>8.9</v>
      </c>
      <c r="C42" s="106">
        <v>-59</v>
      </c>
      <c r="D42" s="106">
        <v>-94.7</v>
      </c>
      <c r="E42" s="106">
        <v>20.8</v>
      </c>
      <c r="F42" s="106">
        <v>-123.2</v>
      </c>
      <c r="G42" s="106">
        <v>-100.6</v>
      </c>
      <c r="H42" s="106">
        <v>-229.2</v>
      </c>
      <c r="I42" s="106">
        <v>-398</v>
      </c>
      <c r="J42" s="106">
        <v>-576.6</v>
      </c>
      <c r="K42" s="106">
        <v>-611.5</v>
      </c>
      <c r="L42" s="10"/>
      <c r="N42" s="4" t="s">
        <v>381</v>
      </c>
      <c r="O42" s="22">
        <v>2.0099999999999998</v>
      </c>
      <c r="P42" s="21" t="e">
        <v>#N/A</v>
      </c>
      <c r="Q42" s="22" t="e">
        <v>#N/A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>
        <v>1.1599999999999999</v>
      </c>
      <c r="W42" s="22">
        <v>2.23</v>
      </c>
      <c r="X42" s="21">
        <v>3.2</v>
      </c>
    </row>
    <row r="43" spans="1:24" ht="19.899999999999999" customHeight="1" x14ac:dyDescent="0.25">
      <c r="A43" s="8" t="s">
        <v>36</v>
      </c>
      <c r="B43" s="105" t="s">
        <v>1266</v>
      </c>
      <c r="C43" s="105" t="s">
        <v>1267</v>
      </c>
      <c r="D43" s="105" t="s">
        <v>1268</v>
      </c>
      <c r="E43" s="105" t="s">
        <v>1269</v>
      </c>
      <c r="F43" s="105" t="s">
        <v>1270</v>
      </c>
      <c r="G43" s="105" t="s">
        <v>1271</v>
      </c>
      <c r="H43" s="105" t="s">
        <v>1272</v>
      </c>
      <c r="I43" s="105" t="s">
        <v>1273</v>
      </c>
      <c r="J43" s="105" t="s">
        <v>1274</v>
      </c>
      <c r="K43" s="105" t="s">
        <v>1275</v>
      </c>
      <c r="L43" s="9"/>
      <c r="N43" s="4" t="s">
        <v>382</v>
      </c>
      <c r="O43" s="24">
        <v>1234942.25</v>
      </c>
      <c r="P43" s="23">
        <v>1249651.26</v>
      </c>
      <c r="Q43" s="24">
        <v>1204733.19</v>
      </c>
      <c r="R43" s="23">
        <v>1051946.1499999999</v>
      </c>
      <c r="S43" s="24">
        <v>1012945.95</v>
      </c>
      <c r="T43" s="23">
        <v>947701.68</v>
      </c>
      <c r="U43" s="24">
        <v>881133.33</v>
      </c>
      <c r="V43" s="23">
        <v>873102.81</v>
      </c>
      <c r="W43" s="24">
        <v>859068.05</v>
      </c>
      <c r="X43" s="23">
        <v>764309.42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28.46</v>
      </c>
      <c r="P44" s="21">
        <v>28.07</v>
      </c>
      <c r="Q44" s="22">
        <v>27.64</v>
      </c>
      <c r="R44" s="21">
        <v>28.5</v>
      </c>
      <c r="S44" s="22">
        <v>28.8</v>
      </c>
      <c r="T44" s="21">
        <v>27.12</v>
      </c>
      <c r="U44" s="22">
        <v>25.36</v>
      </c>
      <c r="V44" s="21">
        <v>23.94</v>
      </c>
      <c r="W44" s="22">
        <v>21.03</v>
      </c>
      <c r="X44" s="21">
        <v>13.75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9.81</v>
      </c>
      <c r="P45" s="21">
        <v>11.66</v>
      </c>
      <c r="Q45" s="22">
        <v>11.09</v>
      </c>
      <c r="R45" s="21">
        <v>10.96</v>
      </c>
      <c r="S45" s="22">
        <v>11.28</v>
      </c>
      <c r="T45" s="21">
        <v>9.02</v>
      </c>
      <c r="U45" s="22">
        <v>9.6199999999999992</v>
      </c>
      <c r="V45" s="21">
        <v>9.35</v>
      </c>
      <c r="W45" s="22">
        <v>6.72</v>
      </c>
      <c r="X45" s="21">
        <v>6.08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12.65</v>
      </c>
      <c r="P46" s="21">
        <v>14.37</v>
      </c>
      <c r="Q46" s="22">
        <v>13.78</v>
      </c>
      <c r="R46" s="21">
        <v>12.75</v>
      </c>
      <c r="S46" s="22">
        <v>13.12</v>
      </c>
      <c r="T46" s="21">
        <v>10.42</v>
      </c>
      <c r="U46" s="22">
        <v>11.26</v>
      </c>
      <c r="V46" s="21">
        <v>10.91</v>
      </c>
      <c r="W46" s="22">
        <v>7.99</v>
      </c>
      <c r="X46" s="21">
        <v>7.32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129.97</v>
      </c>
      <c r="P47" s="21">
        <v>101.3</v>
      </c>
      <c r="Q47" s="22">
        <v>126.12</v>
      </c>
      <c r="R47" s="21">
        <v>88.3</v>
      </c>
      <c r="S47" s="22">
        <v>54.14</v>
      </c>
      <c r="T47" s="21">
        <v>64.569999999999993</v>
      </c>
      <c r="U47" s="22">
        <v>80.63</v>
      </c>
      <c r="V47" s="21">
        <v>61.23</v>
      </c>
      <c r="W47" s="22">
        <v>23.15</v>
      </c>
      <c r="X47" s="21">
        <v>11.6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1.63</v>
      </c>
      <c r="P48" s="21">
        <v>1.55</v>
      </c>
      <c r="Q48" s="22">
        <v>1.29</v>
      </c>
      <c r="R48" s="21">
        <v>1.68</v>
      </c>
      <c r="S48" s="22">
        <v>1.86</v>
      </c>
      <c r="T48" s="21">
        <v>1.94</v>
      </c>
      <c r="U48" s="22">
        <v>2.96</v>
      </c>
      <c r="V48" s="21">
        <v>5.01</v>
      </c>
      <c r="W48" s="22">
        <v>5.6</v>
      </c>
      <c r="X48" s="21">
        <v>5.58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27.03</v>
      </c>
      <c r="P49" s="21">
        <v>28.4</v>
      </c>
      <c r="Q49" s="22">
        <v>27.95</v>
      </c>
      <c r="R49" s="21">
        <v>28.98</v>
      </c>
      <c r="S49" s="22">
        <v>29.71</v>
      </c>
      <c r="T49" s="21">
        <v>32.520000000000003</v>
      </c>
      <c r="U49" s="22">
        <v>29.82</v>
      </c>
      <c r="V49" s="21">
        <v>28.89</v>
      </c>
      <c r="W49" s="22">
        <v>23.64</v>
      </c>
      <c r="X49" s="21">
        <v>20.11</v>
      </c>
    </row>
    <row r="50" spans="1:24" ht="19.899999999999999" customHeight="1" x14ac:dyDescent="0.25">
      <c r="A50" s="6" t="s">
        <v>41</v>
      </c>
      <c r="B50" s="104">
        <v>0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-17.8</v>
      </c>
      <c r="J50" s="104">
        <v>-19.8</v>
      </c>
      <c r="K50" s="104">
        <v>-19.8</v>
      </c>
      <c r="L50" s="7"/>
      <c r="N50" s="4" t="s">
        <v>389</v>
      </c>
      <c r="O50" s="22">
        <v>33.130000000000003</v>
      </c>
      <c r="P50" s="21">
        <v>33.520000000000003</v>
      </c>
      <c r="Q50" s="22">
        <v>33.25</v>
      </c>
      <c r="R50" s="21">
        <v>35.14</v>
      </c>
      <c r="S50" s="22">
        <v>32.67</v>
      </c>
      <c r="T50" s="21">
        <v>33.340000000000003</v>
      </c>
      <c r="U50" s="22">
        <v>29.78</v>
      </c>
      <c r="V50" s="21">
        <v>29.71</v>
      </c>
      <c r="W50" s="22">
        <v>23.76</v>
      </c>
      <c r="X50" s="21">
        <v>16.63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22.26</v>
      </c>
      <c r="P51" s="21">
        <v>23.76</v>
      </c>
      <c r="Q51" s="22">
        <v>24.53</v>
      </c>
      <c r="R51" s="21">
        <v>28.37</v>
      </c>
      <c r="S51" s="22">
        <v>29.2</v>
      </c>
      <c r="T51" s="21">
        <v>31.48</v>
      </c>
      <c r="U51" s="22">
        <v>28.07</v>
      </c>
      <c r="V51" s="21">
        <v>26.98</v>
      </c>
      <c r="W51" s="22">
        <v>22.25</v>
      </c>
      <c r="X51" s="21">
        <v>15.94</v>
      </c>
    </row>
    <row r="52" spans="1:24" ht="19.899999999999999" customHeight="1" thickBot="1" x14ac:dyDescent="0.3">
      <c r="A52" s="6" t="s">
        <v>42</v>
      </c>
      <c r="B52" s="104" t="s">
        <v>1256</v>
      </c>
      <c r="C52" s="104" t="s">
        <v>1257</v>
      </c>
      <c r="D52" s="104" t="s">
        <v>1258</v>
      </c>
      <c r="E52" s="104" t="s">
        <v>1259</v>
      </c>
      <c r="F52" s="104" t="s">
        <v>1260</v>
      </c>
      <c r="G52" s="104" t="s">
        <v>1261</v>
      </c>
      <c r="H52" s="104" t="s">
        <v>1262</v>
      </c>
      <c r="I52" s="104" t="s">
        <v>1276</v>
      </c>
      <c r="J52" s="104" t="s">
        <v>1277</v>
      </c>
      <c r="K52" s="104" t="s">
        <v>1278</v>
      </c>
      <c r="L52" s="7"/>
      <c r="N52" s="4" t="s">
        <v>391</v>
      </c>
      <c r="O52" s="22">
        <v>24</v>
      </c>
      <c r="P52" s="21">
        <v>25.3</v>
      </c>
      <c r="Q52" s="22">
        <v>27.05</v>
      </c>
      <c r="R52" s="21">
        <v>33.950000000000003</v>
      </c>
      <c r="S52" s="22">
        <v>31.8</v>
      </c>
      <c r="T52" s="21">
        <v>31.81</v>
      </c>
      <c r="U52" s="22">
        <v>27.37</v>
      </c>
      <c r="V52" s="21">
        <v>26.96</v>
      </c>
      <c r="W52" s="22">
        <v>21.58</v>
      </c>
      <c r="X52" s="21">
        <v>11.46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328.315</v>
      </c>
      <c r="P53" s="58">
        <f t="shared" ref="P53:X53" si="0">C86</f>
        <v>326.62400000000002</v>
      </c>
      <c r="Q53" s="58">
        <f t="shared" si="0"/>
        <v>324.23</v>
      </c>
      <c r="R53" s="58">
        <f t="shared" si="0"/>
        <v>321.536</v>
      </c>
      <c r="S53" s="58">
        <f t="shared" si="0"/>
        <v>318.94</v>
      </c>
      <c r="T53" s="58">
        <f t="shared" si="0"/>
        <v>313.80399999999997</v>
      </c>
      <c r="U53" s="58">
        <f t="shared" si="0"/>
        <v>306.99400000000003</v>
      </c>
      <c r="V53" s="58">
        <f t="shared" si="0"/>
        <v>299.22899999999998</v>
      </c>
      <c r="W53" s="58">
        <f t="shared" si="0"/>
        <v>302.548</v>
      </c>
      <c r="X53" s="58">
        <f t="shared" si="0"/>
        <v>299.49299999999999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1279</v>
      </c>
      <c r="C56" s="104">
        <v>824.7</v>
      </c>
      <c r="D56" s="104">
        <v>768.1</v>
      </c>
      <c r="E56" s="104">
        <v>708.4</v>
      </c>
      <c r="F56" s="104">
        <v>686.3</v>
      </c>
      <c r="G56" s="104">
        <v>634.5</v>
      </c>
      <c r="H56" s="104">
        <v>604.29999999999995</v>
      </c>
      <c r="I56" s="104">
        <v>456.3</v>
      </c>
      <c r="J56" s="104">
        <v>418.7</v>
      </c>
      <c r="K56" s="104">
        <v>471.5</v>
      </c>
      <c r="L56" s="7"/>
      <c r="N56" s="44" t="s">
        <v>397</v>
      </c>
      <c r="O56" s="45" t="e">
        <f>B135/100</f>
        <v>#VALUE!</v>
      </c>
      <c r="P56" s="45" t="e">
        <f t="shared" ref="P56:X56" si="1">C135/100</f>
        <v>#VALUE!</v>
      </c>
      <c r="Q56" s="45" t="e">
        <f t="shared" si="1"/>
        <v>#VALUE!</v>
      </c>
      <c r="R56" s="45" t="e">
        <f t="shared" si="1"/>
        <v>#VALUE!</v>
      </c>
      <c r="S56" s="45" t="e">
        <f t="shared" si="1"/>
        <v>#VALUE!</v>
      </c>
      <c r="T56" s="45" t="e">
        <f t="shared" si="1"/>
        <v>#VALUE!</v>
      </c>
      <c r="U56" s="45" t="e">
        <f t="shared" si="1"/>
        <v>#VALUE!</v>
      </c>
      <c r="V56" s="45" t="e">
        <f t="shared" si="1"/>
        <v>#VALUE!</v>
      </c>
      <c r="W56" s="45" t="e">
        <f t="shared" si="1"/>
        <v>#VALUE!</v>
      </c>
      <c r="X56" s="45" t="e">
        <f t="shared" si="1"/>
        <v>#VALUE!</v>
      </c>
    </row>
    <row r="57" spans="1:24" ht="19.899999999999999" customHeight="1" x14ac:dyDescent="0.25">
      <c r="A57" s="8" t="s">
        <v>45</v>
      </c>
      <c r="B57" s="105">
        <v>428.9</v>
      </c>
      <c r="C57" s="105">
        <v>389.2</v>
      </c>
      <c r="D57" s="105">
        <v>375.6</v>
      </c>
      <c r="E57" s="105">
        <v>354.9</v>
      </c>
      <c r="F57" s="105">
        <v>290.7</v>
      </c>
      <c r="G57" s="105">
        <v>269.8</v>
      </c>
      <c r="H57" s="105">
        <v>240.3</v>
      </c>
      <c r="I57" s="105">
        <v>90.9</v>
      </c>
      <c r="J57" s="105">
        <v>76.2</v>
      </c>
      <c r="K57" s="105">
        <v>113.6</v>
      </c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 t="e">
        <f t="shared" si="2"/>
        <v>#VALUE!</v>
      </c>
      <c r="R57" s="46" t="e">
        <f t="shared" si="2"/>
        <v>#VALUE!</v>
      </c>
      <c r="S57" s="46" t="e">
        <f t="shared" si="2"/>
        <v>#VALUE!</v>
      </c>
      <c r="T57" s="46" t="e">
        <f t="shared" si="2"/>
        <v>#VALUE!</v>
      </c>
      <c r="U57" s="46" t="e">
        <f t="shared" si="2"/>
        <v>#VALUE!</v>
      </c>
      <c r="V57" s="46" t="e">
        <f t="shared" si="2"/>
        <v>#VALUE!</v>
      </c>
      <c r="W57" s="46" t="e">
        <f t="shared" si="2"/>
        <v>#VALUE!</v>
      </c>
      <c r="X57" s="46" t="e">
        <f t="shared" si="2"/>
        <v>#VALUE!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3,747,600</v>
      </c>
      <c r="P58" s="46" t="str">
        <f t="shared" ref="P58:X58" si="3">C20</f>
        <v>3,403,600</v>
      </c>
      <c r="Q58" s="46" t="str">
        <f t="shared" si="3"/>
        <v>3,480,800</v>
      </c>
      <c r="R58" s="46" t="str">
        <f t="shared" si="3"/>
        <v>3,352,400</v>
      </c>
      <c r="S58" s="46" t="str">
        <f t="shared" si="3"/>
        <v>2,839,000</v>
      </c>
      <c r="T58" s="46" t="str">
        <f t="shared" si="3"/>
        <v>2,317,100</v>
      </c>
      <c r="U58" s="46" t="str">
        <f t="shared" si="3"/>
        <v>2,088,200</v>
      </c>
      <c r="V58" s="46" t="str">
        <f t="shared" si="3"/>
        <v>1,756,900</v>
      </c>
      <c r="W58" s="46" t="str">
        <f t="shared" si="3"/>
        <v>1,459,500</v>
      </c>
      <c r="X58" s="46" t="str">
        <f t="shared" si="3"/>
        <v>1,340,400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 t="e">
        <f t="shared" si="4"/>
        <v>#VALUE!</v>
      </c>
      <c r="T59" s="48" t="e">
        <f t="shared" si="4"/>
        <v>#VALUE!</v>
      </c>
      <c r="U59" s="47" t="e">
        <f t="shared" si="4"/>
        <v>#VALUE!</v>
      </c>
      <c r="V59" s="48" t="e">
        <f t="shared" si="4"/>
        <v>#VALUE!</v>
      </c>
      <c r="W59" s="47" t="e">
        <f t="shared" si="4"/>
        <v>#VALUE!</v>
      </c>
      <c r="X59" s="48" t="e">
        <f t="shared" si="4"/>
        <v>#VALUE!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B146</f>
        <v>0</v>
      </c>
      <c r="P60" s="46">
        <f t="shared" ref="P60:X60" si="5">C146</f>
        <v>0</v>
      </c>
      <c r="Q60" s="46">
        <f t="shared" si="5"/>
        <v>0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>
        <v>251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4</v>
      </c>
      <c r="J61" s="105">
        <v>43.3</v>
      </c>
      <c r="K61" s="105">
        <v>51.3</v>
      </c>
      <c r="L61" s="9"/>
      <c r="N61" s="41" t="s">
        <v>402</v>
      </c>
      <c r="O61" s="49">
        <f>B165/B163</f>
        <v>1.4181943964026287E-2</v>
      </c>
      <c r="P61" s="49">
        <f t="shared" ref="P61:X61" si="6">C165/C163</f>
        <v>3.0605772280367902E-2</v>
      </c>
      <c r="Q61" s="49">
        <f>D165/D163</f>
        <v>4.1218637992831535E-3</v>
      </c>
      <c r="R61" s="49">
        <f t="shared" si="6"/>
        <v>3.8395085429065081E-3</v>
      </c>
      <c r="S61" s="49">
        <f t="shared" si="6"/>
        <v>1.3038079470198676E-2</v>
      </c>
      <c r="T61" s="49">
        <f t="shared" si="6"/>
        <v>8.1959600650104478E-2</v>
      </c>
      <c r="U61" s="49">
        <f t="shared" si="6"/>
        <v>4.0881337934696046E-2</v>
      </c>
      <c r="V61" s="49">
        <f t="shared" si="6"/>
        <v>8.0731364275668072E-2</v>
      </c>
      <c r="W61" s="49">
        <f t="shared" si="6"/>
        <v>9.4622392007052608E-2</v>
      </c>
      <c r="X61" s="49">
        <f t="shared" si="6"/>
        <v>9.5740670938560105E-2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6</v>
      </c>
      <c r="P62" s="46">
        <f t="shared" ref="P62:X62" si="7">C154</f>
        <v>5.7</v>
      </c>
      <c r="Q62" s="46">
        <f t="shared" si="7"/>
        <v>5.0999999999999996</v>
      </c>
      <c r="R62" s="46">
        <f t="shared" si="7"/>
        <v>6.5</v>
      </c>
      <c r="S62" s="46">
        <f t="shared" si="7"/>
        <v>7.1</v>
      </c>
      <c r="T62" s="46">
        <f t="shared" si="7"/>
        <v>7.6</v>
      </c>
      <c r="U62" s="46">
        <f t="shared" si="7"/>
        <v>10.4</v>
      </c>
      <c r="V62" s="46">
        <f t="shared" si="7"/>
        <v>16</v>
      </c>
      <c r="W62" s="46">
        <f t="shared" si="7"/>
        <v>17.2</v>
      </c>
      <c r="X62" s="46">
        <f t="shared" si="7"/>
        <v>16.2</v>
      </c>
    </row>
    <row r="63" spans="1:24" ht="19.899999999999999" customHeight="1" x14ac:dyDescent="0.25">
      <c r="A63" s="8" t="s">
        <v>50</v>
      </c>
      <c r="B63" s="107">
        <v>417.7</v>
      </c>
      <c r="C63" s="107">
        <v>435.5</v>
      </c>
      <c r="D63" s="107">
        <v>392.5</v>
      </c>
      <c r="E63" s="107">
        <v>353.5</v>
      </c>
      <c r="F63" s="107">
        <v>395.6</v>
      </c>
      <c r="G63" s="107">
        <v>364.7</v>
      </c>
      <c r="H63" s="107">
        <v>364</v>
      </c>
      <c r="I63" s="107">
        <v>361.4</v>
      </c>
      <c r="J63" s="107">
        <v>299.2</v>
      </c>
      <c r="K63" s="107">
        <v>306.60000000000002</v>
      </c>
      <c r="L63" s="14"/>
      <c r="N63" s="44" t="s">
        <v>404</v>
      </c>
      <c r="O63" s="50">
        <f>O62*(1-O61)</f>
        <v>5.9149083362158423</v>
      </c>
      <c r="P63" s="48">
        <f t="shared" ref="P63:X63" si="8">P62*(1-P61)</f>
        <v>5.525547098001903</v>
      </c>
      <c r="Q63" s="50">
        <f t="shared" si="8"/>
        <v>5.078978494623656</v>
      </c>
      <c r="R63" s="48">
        <f t="shared" si="8"/>
        <v>6.475043194471108</v>
      </c>
      <c r="S63" s="50">
        <f t="shared" si="8"/>
        <v>7.0074296357615893</v>
      </c>
      <c r="T63" s="48">
        <f t="shared" si="8"/>
        <v>6.9771070350592064</v>
      </c>
      <c r="U63" s="50">
        <f t="shared" si="8"/>
        <v>9.9748340854791611</v>
      </c>
      <c r="V63" s="48">
        <f t="shared" si="8"/>
        <v>14.708298171589311</v>
      </c>
      <c r="W63" s="50">
        <f t="shared" si="8"/>
        <v>15.572494857478695</v>
      </c>
      <c r="X63" s="48">
        <f t="shared" si="8"/>
        <v>14.649001130795327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#VALUE!</v>
      </c>
      <c r="R64" s="53" t="e">
        <f t="shared" si="9"/>
        <v>#VALUE!</v>
      </c>
      <c r="S64" s="52" t="e">
        <f t="shared" si="9"/>
        <v>#VALUE!</v>
      </c>
      <c r="T64" s="53" t="e">
        <f t="shared" si="9"/>
        <v>#VALUE!</v>
      </c>
      <c r="U64" s="52" t="e">
        <f t="shared" si="9"/>
        <v>#VALUE!</v>
      </c>
      <c r="V64" s="53" t="e">
        <f t="shared" si="9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51</v>
      </c>
      <c r="B65" s="107" t="s">
        <v>1280</v>
      </c>
      <c r="C65" s="107" t="s">
        <v>1281</v>
      </c>
      <c r="D65" s="107" t="s">
        <v>1282</v>
      </c>
      <c r="E65" s="107" t="s">
        <v>1283</v>
      </c>
      <c r="F65" s="107" t="s">
        <v>1284</v>
      </c>
      <c r="G65" s="107" t="s">
        <v>1285</v>
      </c>
      <c r="H65" s="107" t="s">
        <v>1286</v>
      </c>
      <c r="I65" s="107" t="s">
        <v>1287</v>
      </c>
      <c r="J65" s="107" t="s">
        <v>1288</v>
      </c>
      <c r="K65" s="107" t="s">
        <v>1289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#VALUE!</v>
      </c>
      <c r="R65" s="56" t="e">
        <f t="shared" si="10"/>
        <v>#VALUE!</v>
      </c>
      <c r="S65" s="57" t="e">
        <f t="shared" si="10"/>
        <v>#VALUE!</v>
      </c>
      <c r="T65" s="56" t="e">
        <f t="shared" si="10"/>
        <v>#VALUE!</v>
      </c>
      <c r="U65" s="57" t="e">
        <f t="shared" si="10"/>
        <v>#VALUE!</v>
      </c>
      <c r="V65" s="56" t="e">
        <f t="shared" si="10"/>
        <v>#VALUE!</v>
      </c>
      <c r="W65" s="57" t="e">
        <f t="shared" si="10"/>
        <v>#VALUE!</v>
      </c>
      <c r="X65" s="56" t="e">
        <f t="shared" si="10"/>
        <v>#VALUE!</v>
      </c>
    </row>
    <row r="66" spans="1:24" ht="19.899999999999999" customHeight="1" x14ac:dyDescent="0.25">
      <c r="A66" s="6" t="s">
        <v>52</v>
      </c>
      <c r="B66" s="106" t="s">
        <v>1290</v>
      </c>
      <c r="C66" s="106" t="s">
        <v>1291</v>
      </c>
      <c r="D66" s="106" t="s">
        <v>1292</v>
      </c>
      <c r="E66" s="106" t="s">
        <v>1293</v>
      </c>
      <c r="F66" s="106" t="s">
        <v>1294</v>
      </c>
      <c r="G66" s="106" t="s">
        <v>1295</v>
      </c>
      <c r="H66" s="106" t="s">
        <v>792</v>
      </c>
      <c r="I66" s="106" t="s">
        <v>1296</v>
      </c>
      <c r="J66" s="106" t="s">
        <v>1297</v>
      </c>
      <c r="K66" s="106" t="s">
        <v>1298</v>
      </c>
      <c r="L66" s="10"/>
      <c r="N66" s="61" t="s">
        <v>407</v>
      </c>
      <c r="O66" s="63">
        <f>B11</f>
        <v>477</v>
      </c>
      <c r="P66" s="63">
        <f t="shared" ref="P66:X66" si="11">C11</f>
        <v>477</v>
      </c>
      <c r="Q66" s="63">
        <f t="shared" si="11"/>
        <v>477</v>
      </c>
      <c r="R66" s="63">
        <f t="shared" si="11"/>
        <v>477</v>
      </c>
      <c r="S66" s="63">
        <f t="shared" si="11"/>
        <v>477</v>
      </c>
      <c r="T66" s="63">
        <f t="shared" si="11"/>
        <v>477</v>
      </c>
      <c r="U66" s="63">
        <f t="shared" si="11"/>
        <v>477</v>
      </c>
      <c r="V66" s="63">
        <f t="shared" si="11"/>
        <v>477</v>
      </c>
      <c r="W66" s="63">
        <f t="shared" si="11"/>
        <v>477</v>
      </c>
      <c r="X66" s="63">
        <f t="shared" si="11"/>
        <v>596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8,978,300</v>
      </c>
      <c r="P67" s="63" t="str">
        <f t="shared" ref="P67:X67" si="12">C34</f>
        <v>8,738,400</v>
      </c>
      <c r="Q67" s="63" t="str">
        <f t="shared" si="12"/>
        <v>8,272,200</v>
      </c>
      <c r="R67" s="63" t="str">
        <f t="shared" si="12"/>
        <v>7,885,700</v>
      </c>
      <c r="S67" s="63" t="str">
        <f t="shared" si="12"/>
        <v>6,887,400</v>
      </c>
      <c r="T67" s="63" t="str">
        <f t="shared" si="12"/>
        <v>5,956,000</v>
      </c>
      <c r="U67" s="63" t="str">
        <f t="shared" si="12"/>
        <v>5,423,200</v>
      </c>
      <c r="V67" s="63" t="str">
        <f t="shared" si="12"/>
        <v>4,781,300</v>
      </c>
      <c r="W67" s="63" t="str">
        <f t="shared" si="12"/>
        <v>4,623,800</v>
      </c>
      <c r="X67" s="63" t="str">
        <f t="shared" si="12"/>
        <v>4,694,900</v>
      </c>
    </row>
    <row r="68" spans="1:24" ht="19.899999999999999" customHeight="1" x14ac:dyDescent="0.25">
      <c r="A68" s="6" t="s">
        <v>54</v>
      </c>
      <c r="B68" s="106">
        <v>34.799999999999997</v>
      </c>
      <c r="C68" s="106">
        <v>49.1</v>
      </c>
      <c r="D68" s="106">
        <v>29.8</v>
      </c>
      <c r="E68" s="106">
        <v>13.8</v>
      </c>
      <c r="F68" s="106">
        <v>10.8</v>
      </c>
      <c r="G68" s="106">
        <v>4.5999999999999996</v>
      </c>
      <c r="H68" s="106">
        <v>17.5</v>
      </c>
      <c r="I68" s="106">
        <v>15.3</v>
      </c>
      <c r="J68" s="106">
        <v>16.600000000000001</v>
      </c>
      <c r="K68" s="106">
        <v>17.3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#VALUE!</v>
      </c>
      <c r="V68" s="76" t="e">
        <f t="shared" si="13"/>
        <v>#VALUE!</v>
      </c>
      <c r="W68" s="76" t="e">
        <f t="shared" si="13"/>
        <v>#VALUE!</v>
      </c>
      <c r="X68" s="76" t="e">
        <f t="shared" si="13"/>
        <v>#VALUE!</v>
      </c>
    </row>
    <row r="69" spans="1:24" ht="19.899999999999999" customHeight="1" x14ac:dyDescent="0.25">
      <c r="A69" s="8" t="s">
        <v>55</v>
      </c>
      <c r="B69" s="105" t="s">
        <v>1299</v>
      </c>
      <c r="C69" s="105" t="s">
        <v>1300</v>
      </c>
      <c r="D69" s="105" t="s">
        <v>1301</v>
      </c>
      <c r="E69" s="105" t="s">
        <v>1302</v>
      </c>
      <c r="F69" s="105" t="s">
        <v>1303</v>
      </c>
      <c r="G69" s="105">
        <v>676.6</v>
      </c>
      <c r="H69" s="105">
        <v>932.4</v>
      </c>
      <c r="I69" s="105">
        <v>79.2</v>
      </c>
      <c r="J69" s="105">
        <v>598</v>
      </c>
      <c r="K69" s="105">
        <v>878.1</v>
      </c>
      <c r="L69" s="9"/>
      <c r="N69" s="77" t="s">
        <v>415</v>
      </c>
      <c r="O69" s="79">
        <f>B215</f>
        <v>0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>G215</f>
        <v>0</v>
      </c>
      <c r="U69" s="79">
        <f t="shared" si="14"/>
        <v>0</v>
      </c>
      <c r="V69" s="79">
        <f t="shared" si="14"/>
        <v>0</v>
      </c>
      <c r="W69" s="79">
        <f t="shared" si="14"/>
        <v>-3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>
        <f>O69/O66</f>
        <v>0</v>
      </c>
      <c r="P70" s="80">
        <f t="shared" ref="P70:X70" si="15">P69/P66</f>
        <v>0</v>
      </c>
      <c r="Q70" s="80">
        <f t="shared" si="15"/>
        <v>0</v>
      </c>
      <c r="R70" s="80">
        <f t="shared" si="15"/>
        <v>0</v>
      </c>
      <c r="S70" s="80">
        <f t="shared" si="15"/>
        <v>0</v>
      </c>
      <c r="T70" s="80">
        <f>T69/T66</f>
        <v>0</v>
      </c>
      <c r="U70" s="80">
        <f t="shared" si="15"/>
        <v>0</v>
      </c>
      <c r="V70" s="80">
        <f t="shared" si="15"/>
        <v>0</v>
      </c>
      <c r="W70" s="80">
        <f t="shared" si="15"/>
        <v>-6.2893081761006293E-3</v>
      </c>
      <c r="X70" s="80">
        <f t="shared" si="15"/>
        <v>0</v>
      </c>
    </row>
    <row r="71" spans="1:24" ht="19.899999999999999" customHeight="1" x14ac:dyDescent="0.25">
      <c r="A71" s="8" t="s">
        <v>56</v>
      </c>
      <c r="B71" s="107" t="s">
        <v>1304</v>
      </c>
      <c r="C71" s="107" t="s">
        <v>1305</v>
      </c>
      <c r="D71" s="107" t="s">
        <v>1306</v>
      </c>
      <c r="E71" s="107" t="s">
        <v>1307</v>
      </c>
      <c r="F71" s="107" t="s">
        <v>1308</v>
      </c>
      <c r="G71" s="107" t="s">
        <v>1309</v>
      </c>
      <c r="H71" s="107" t="s">
        <v>1310</v>
      </c>
      <c r="I71" s="107" t="s">
        <v>1311</v>
      </c>
      <c r="J71" s="107" t="s">
        <v>1312</v>
      </c>
      <c r="K71" s="107" t="s">
        <v>1313</v>
      </c>
      <c r="L71" s="14"/>
    </row>
    <row r="72" spans="1:24" ht="19.899999999999999" customHeight="1" x14ac:dyDescent="0.25">
      <c r="A72" s="6" t="s">
        <v>57</v>
      </c>
      <c r="B72" s="104" t="s">
        <v>1246</v>
      </c>
      <c r="C72" s="104" t="s">
        <v>1247</v>
      </c>
      <c r="D72" s="104" t="s">
        <v>1248</v>
      </c>
      <c r="E72" s="104" t="s">
        <v>1249</v>
      </c>
      <c r="F72" s="104" t="s">
        <v>1250</v>
      </c>
      <c r="G72" s="104" t="s">
        <v>1251</v>
      </c>
      <c r="H72" s="104" t="s">
        <v>1252</v>
      </c>
      <c r="I72" s="104" t="s">
        <v>1253</v>
      </c>
      <c r="J72" s="104" t="s">
        <v>1254</v>
      </c>
      <c r="K72" s="104" t="s">
        <v>1255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>
        <v>648.6</v>
      </c>
      <c r="C75" s="107" t="s">
        <v>862</v>
      </c>
      <c r="D75" s="107">
        <v>744</v>
      </c>
      <c r="E75" s="107">
        <v>261</v>
      </c>
      <c r="F75" s="107">
        <v>253</v>
      </c>
      <c r="G75" s="107">
        <v>938.4</v>
      </c>
      <c r="H75" s="107">
        <v>627.6</v>
      </c>
      <c r="I75" s="107" t="s">
        <v>1314</v>
      </c>
      <c r="J75" s="107">
        <v>722.8</v>
      </c>
      <c r="K75" s="107">
        <v>777.9</v>
      </c>
      <c r="L75" s="14"/>
    </row>
    <row r="76" spans="1:24" ht="19.899999999999999" customHeight="1" x14ac:dyDescent="0.25">
      <c r="A76" s="6" t="s">
        <v>60</v>
      </c>
      <c r="B76" s="104" t="s">
        <v>1315</v>
      </c>
      <c r="C76" s="104" t="s">
        <v>1316</v>
      </c>
      <c r="D76" s="104" t="s">
        <v>1317</v>
      </c>
      <c r="E76" s="104" t="s">
        <v>1318</v>
      </c>
      <c r="F76" s="104" t="s">
        <v>1319</v>
      </c>
      <c r="G76" s="104" t="s">
        <v>1320</v>
      </c>
      <c r="H76" s="104" t="s">
        <v>1321</v>
      </c>
      <c r="I76" s="104" t="s">
        <v>1322</v>
      </c>
      <c r="J76" s="104" t="s">
        <v>1323</v>
      </c>
      <c r="K76" s="104" t="s">
        <v>1324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328.73200000000003</v>
      </c>
      <c r="C80" s="105">
        <v>327.43099999999998</v>
      </c>
      <c r="D80" s="105">
        <v>325.36799999999999</v>
      </c>
      <c r="E80" s="105">
        <v>322.69200000000001</v>
      </c>
      <c r="F80" s="105">
        <v>320.12099999999998</v>
      </c>
      <c r="G80" s="105">
        <v>317.12099999999998</v>
      </c>
      <c r="H80" s="105">
        <v>310.41800000000001</v>
      </c>
      <c r="I80" s="105">
        <v>303.09800000000001</v>
      </c>
      <c r="J80" s="105">
        <v>295.12099999999998</v>
      </c>
      <c r="K80" s="105">
        <v>301.23700000000002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960</v>
      </c>
      <c r="C82" s="105">
        <v>960</v>
      </c>
      <c r="D82" s="105">
        <v>960</v>
      </c>
      <c r="E82" s="105">
        <v>960</v>
      </c>
      <c r="F82" s="105">
        <v>960</v>
      </c>
      <c r="G82" s="105">
        <v>960</v>
      </c>
      <c r="H82" s="105">
        <v>960</v>
      </c>
      <c r="I82" s="105">
        <v>960</v>
      </c>
      <c r="J82" s="105">
        <v>960</v>
      </c>
      <c r="K82" s="105">
        <v>960</v>
      </c>
      <c r="L82" s="9"/>
    </row>
    <row r="83" spans="1:12" ht="19.899999999999999" customHeight="1" x14ac:dyDescent="0.25">
      <c r="A83" s="6" t="s">
        <v>65</v>
      </c>
      <c r="B83" s="106">
        <v>5</v>
      </c>
      <c r="C83" s="106">
        <v>5</v>
      </c>
      <c r="D83" s="106">
        <v>5</v>
      </c>
      <c r="E83" s="106">
        <v>5</v>
      </c>
      <c r="F83" s="106">
        <v>5</v>
      </c>
      <c r="G83" s="106">
        <v>5</v>
      </c>
      <c r="H83" s="106">
        <v>5</v>
      </c>
      <c r="I83" s="106">
        <v>5</v>
      </c>
      <c r="J83" s="106">
        <v>5</v>
      </c>
      <c r="K83" s="106">
        <v>5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328.315</v>
      </c>
      <c r="C86" s="105">
        <v>326.62400000000002</v>
      </c>
      <c r="D86" s="105">
        <v>324.23</v>
      </c>
      <c r="E86" s="105">
        <v>321.536</v>
      </c>
      <c r="F86" s="105">
        <v>318.94</v>
      </c>
      <c r="G86" s="105">
        <v>313.80399999999997</v>
      </c>
      <c r="H86" s="105">
        <v>306.99400000000003</v>
      </c>
      <c r="I86" s="105">
        <v>299.22899999999998</v>
      </c>
      <c r="J86" s="105">
        <v>302.548</v>
      </c>
      <c r="K86" s="105">
        <v>299.49299999999999</v>
      </c>
      <c r="L86" s="9"/>
    </row>
    <row r="87" spans="1:12" ht="19.899999999999999" customHeight="1" x14ac:dyDescent="0.25">
      <c r="A87" s="6" t="s">
        <v>69</v>
      </c>
      <c r="B87" s="106">
        <v>329.64100000000002</v>
      </c>
      <c r="C87" s="106">
        <v>328.52</v>
      </c>
      <c r="D87" s="106">
        <v>326.82799999999997</v>
      </c>
      <c r="E87" s="106">
        <v>325.221</v>
      </c>
      <c r="F87" s="106">
        <v>324.2</v>
      </c>
      <c r="G87" s="106">
        <v>321.42200000000003</v>
      </c>
      <c r="H87" s="106">
        <v>320.85899999999998</v>
      </c>
      <c r="I87" s="106">
        <v>313.74700000000001</v>
      </c>
      <c r="J87" s="106">
        <v>313.19200000000001</v>
      </c>
      <c r="K87" s="106">
        <v>310.45299999999997</v>
      </c>
      <c r="L87" s="10"/>
    </row>
    <row r="88" spans="1:12" ht="19.899999999999999" customHeight="1" x14ac:dyDescent="0.25">
      <c r="A88" s="8" t="s">
        <v>70</v>
      </c>
      <c r="B88" s="105">
        <v>23.933</v>
      </c>
      <c r="C88" s="105">
        <v>24.242000000000001</v>
      </c>
      <c r="D88" s="105">
        <v>25.431000000000001</v>
      </c>
      <c r="E88" s="105">
        <v>24.866</v>
      </c>
      <c r="F88" s="105">
        <v>26.58</v>
      </c>
      <c r="G88" s="105">
        <v>27.817</v>
      </c>
      <c r="H88" s="105">
        <v>33.534999999999997</v>
      </c>
      <c r="I88" s="105">
        <v>39.046999999999997</v>
      </c>
      <c r="J88" s="105">
        <v>45.000999999999998</v>
      </c>
      <c r="K88" s="105">
        <v>42.244999999999997</v>
      </c>
      <c r="L88" s="9"/>
    </row>
    <row r="89" spans="1:12" ht="19.899999999999999" customHeight="1" x14ac:dyDescent="0.25">
      <c r="A89" s="6" t="s">
        <v>71</v>
      </c>
      <c r="B89" s="106">
        <v>458.2</v>
      </c>
      <c r="C89" s="106">
        <v>486.5</v>
      </c>
      <c r="D89" s="106">
        <v>541.9</v>
      </c>
      <c r="E89" s="106">
        <v>435.9</v>
      </c>
      <c r="F89" s="106">
        <v>453.7</v>
      </c>
      <c r="G89" s="106">
        <v>448.1</v>
      </c>
      <c r="H89" s="106">
        <v>538.20000000000005</v>
      </c>
      <c r="I89" s="106">
        <v>621.20000000000005</v>
      </c>
      <c r="J89" s="106">
        <v>707.8</v>
      </c>
      <c r="K89" s="106">
        <v>682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200</v>
      </c>
      <c r="C94" s="105">
        <v>-11</v>
      </c>
      <c r="D94" s="105">
        <v>-40.200000000000003</v>
      </c>
      <c r="E94" s="105">
        <v>-18.5</v>
      </c>
      <c r="F94" s="105">
        <v>-57.7</v>
      </c>
      <c r="G94" s="105">
        <v>-47.2</v>
      </c>
      <c r="H94" s="105">
        <v>-23.4</v>
      </c>
      <c r="I94" s="105">
        <v>-28.4</v>
      </c>
      <c r="J94" s="105">
        <v>-8.1</v>
      </c>
      <c r="K94" s="105">
        <v>-17.3</v>
      </c>
      <c r="L94" s="9"/>
    </row>
    <row r="95" spans="1:12" ht="19.899999999999999" customHeight="1" x14ac:dyDescent="0.25">
      <c r="A95" s="6" t="s">
        <v>77</v>
      </c>
      <c r="B95" s="106">
        <v>150.9</v>
      </c>
      <c r="C95" s="106">
        <v>178.6</v>
      </c>
      <c r="D95" s="106">
        <v>174.7</v>
      </c>
      <c r="E95" s="106">
        <v>211.9</v>
      </c>
      <c r="F95" s="106">
        <v>145.5</v>
      </c>
      <c r="G95" s="106">
        <v>172.3</v>
      </c>
      <c r="H95" s="106">
        <v>131</v>
      </c>
      <c r="I95" s="106">
        <v>82.5</v>
      </c>
      <c r="J95" s="106">
        <v>22.8</v>
      </c>
      <c r="K95" s="106">
        <v>6.9</v>
      </c>
      <c r="L95" s="10"/>
    </row>
    <row r="96" spans="1:12" ht="19.899999999999999" customHeight="1" x14ac:dyDescent="0.25">
      <c r="A96" s="8" t="s">
        <v>78</v>
      </c>
      <c r="B96" s="105">
        <v>0</v>
      </c>
      <c r="C96" s="105">
        <v>544.4</v>
      </c>
      <c r="D96" s="105">
        <v>480.2</v>
      </c>
      <c r="E96" s="105">
        <v>459.3</v>
      </c>
      <c r="F96" s="105">
        <v>431.7</v>
      </c>
      <c r="G96" s="105">
        <v>367.3</v>
      </c>
      <c r="H96" s="105">
        <v>379.6</v>
      </c>
      <c r="I96" s="105">
        <v>294.39999999999998</v>
      </c>
      <c r="J96" s="105">
        <v>256.89999999999998</v>
      </c>
      <c r="K96" s="105">
        <v>288.60000000000002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359.2</v>
      </c>
      <c r="C100" s="105">
        <v>373.4</v>
      </c>
      <c r="D100" s="105">
        <v>377.9</v>
      </c>
      <c r="E100" s="105">
        <v>349.4</v>
      </c>
      <c r="F100" s="105">
        <v>384.6</v>
      </c>
      <c r="G100" s="105">
        <v>364.3</v>
      </c>
      <c r="H100" s="105">
        <v>360.8</v>
      </c>
      <c r="I100" s="105">
        <v>349.7</v>
      </c>
      <c r="J100" s="105">
        <v>318.8</v>
      </c>
      <c r="K100" s="105">
        <v>306.10000000000002</v>
      </c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1"/>
    </row>
    <row r="102" spans="1:12" ht="19.899999999999999" customHeight="1" x14ac:dyDescent="0.25">
      <c r="A102" s="8" t="s">
        <v>84</v>
      </c>
      <c r="B102" s="105">
        <v>251</v>
      </c>
      <c r="C102" s="105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4</v>
      </c>
      <c r="J102" s="105">
        <v>43.3</v>
      </c>
      <c r="K102" s="105">
        <v>51.3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"/>
    </row>
    <row r="104" spans="1:12" ht="19.899999999999999" customHeight="1" x14ac:dyDescent="0.25">
      <c r="A104" s="8" t="s">
        <v>86</v>
      </c>
      <c r="B104" s="105" t="s">
        <v>1299</v>
      </c>
      <c r="C104" s="105" t="s">
        <v>1300</v>
      </c>
      <c r="D104" s="105" t="s">
        <v>1301</v>
      </c>
      <c r="E104" s="105" t="s">
        <v>1302</v>
      </c>
      <c r="F104" s="105" t="s">
        <v>1303</v>
      </c>
      <c r="G104" s="105">
        <v>676.6</v>
      </c>
      <c r="H104" s="105">
        <v>932.4</v>
      </c>
      <c r="I104" s="105">
        <v>79.2</v>
      </c>
      <c r="J104" s="105">
        <v>598</v>
      </c>
      <c r="K104" s="105">
        <v>878.1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300</v>
      </c>
      <c r="K105" s="106">
        <v>3.4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>
        <v>374.9</v>
      </c>
      <c r="C107" s="106">
        <v>354.9</v>
      </c>
      <c r="D107" s="106">
        <v>382.2</v>
      </c>
      <c r="E107" s="106">
        <v>419</v>
      </c>
      <c r="F107" s="106">
        <v>355.8</v>
      </c>
      <c r="G107" s="106">
        <v>406.7</v>
      </c>
      <c r="H107" s="106">
        <v>371.5</v>
      </c>
      <c r="I107" s="106">
        <v>322.89999999999998</v>
      </c>
      <c r="J107" s="106">
        <v>260</v>
      </c>
      <c r="K107" s="106">
        <v>213.4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378</v>
      </c>
      <c r="C110" s="105">
        <v>382.3</v>
      </c>
      <c r="D110" s="105">
        <v>379.7</v>
      </c>
      <c r="E110" s="105">
        <v>342.9</v>
      </c>
      <c r="F110" s="105">
        <v>383.6</v>
      </c>
      <c r="G110" s="105">
        <v>348.5</v>
      </c>
      <c r="H110" s="105">
        <v>347.9</v>
      </c>
      <c r="I110" s="105">
        <v>349.7</v>
      </c>
      <c r="J110" s="105">
        <v>286.7</v>
      </c>
      <c r="K110" s="105">
        <v>292.8</v>
      </c>
      <c r="L110" s="9"/>
    </row>
    <row r="111" spans="1:12" ht="19.899999999999999" customHeight="1" x14ac:dyDescent="0.25">
      <c r="A111" s="6" t="s">
        <v>93</v>
      </c>
      <c r="B111" s="106">
        <v>38.200000000000003</v>
      </c>
      <c r="C111" s="106">
        <v>62.9</v>
      </c>
      <c r="D111" s="106">
        <v>45.9</v>
      </c>
      <c r="E111" s="106">
        <v>83.5</v>
      </c>
      <c r="F111" s="106">
        <v>66.599999999999994</v>
      </c>
      <c r="G111" s="106">
        <v>48.3</v>
      </c>
      <c r="H111" s="106">
        <v>30.6</v>
      </c>
      <c r="I111" s="106">
        <v>29.8</v>
      </c>
      <c r="J111" s="106">
        <v>44</v>
      </c>
      <c r="K111" s="106">
        <v>49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4"/>
    </row>
    <row r="116" spans="1:13" ht="19.899999999999999" customHeight="1" x14ac:dyDescent="0.25">
      <c r="A116" s="8" t="s">
        <v>98</v>
      </c>
      <c r="B116" s="105">
        <v>724.6</v>
      </c>
      <c r="C116" s="105">
        <v>720.4</v>
      </c>
      <c r="D116" s="105">
        <v>705.3</v>
      </c>
      <c r="E116" s="105">
        <v>648.1</v>
      </c>
      <c r="F116" s="105">
        <v>563.79999999999995</v>
      </c>
      <c r="G116" s="105">
        <v>554.4</v>
      </c>
      <c r="H116" s="105">
        <v>524.70000000000005</v>
      </c>
      <c r="I116" s="105">
        <v>439.5</v>
      </c>
      <c r="J116" s="105">
        <v>455.6</v>
      </c>
      <c r="K116" s="105">
        <v>424.9</v>
      </c>
      <c r="L116" s="9"/>
    </row>
    <row r="117" spans="1:13" ht="19.899999999999999" customHeight="1" x14ac:dyDescent="0.25">
      <c r="A117" s="6" t="s">
        <v>99</v>
      </c>
      <c r="B117" s="106" t="s">
        <v>1325</v>
      </c>
      <c r="C117" s="106" t="s">
        <v>1326</v>
      </c>
      <c r="D117" s="106" t="s">
        <v>1327</v>
      </c>
      <c r="E117" s="106" t="s">
        <v>1328</v>
      </c>
      <c r="F117" s="106" t="s">
        <v>1329</v>
      </c>
      <c r="G117" s="106" t="s">
        <v>1330</v>
      </c>
      <c r="H117" s="106">
        <v>965.9</v>
      </c>
      <c r="I117" s="106">
        <v>742.6</v>
      </c>
      <c r="J117" s="106">
        <v>572.6</v>
      </c>
      <c r="K117" s="106">
        <v>485.4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470.8</v>
      </c>
      <c r="C119" s="106">
        <v>497.3</v>
      </c>
      <c r="D119" s="106">
        <v>604.79999999999995</v>
      </c>
      <c r="E119" s="106">
        <v>579.5</v>
      </c>
      <c r="F119" s="106">
        <v>530.9</v>
      </c>
      <c r="G119" s="106">
        <v>420.5</v>
      </c>
      <c r="H119" s="106">
        <v>426.5</v>
      </c>
      <c r="I119" s="106">
        <v>416.8</v>
      </c>
      <c r="J119" s="106">
        <v>321</v>
      </c>
      <c r="K119" s="106">
        <v>272.3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921.1</v>
      </c>
      <c r="C121" s="106">
        <v>628.1</v>
      </c>
      <c r="D121" s="106">
        <v>634.5</v>
      </c>
      <c r="E121" s="106">
        <v>654.70000000000005</v>
      </c>
      <c r="F121" s="106">
        <v>452.9</v>
      </c>
      <c r="G121" s="106">
        <v>305.3</v>
      </c>
      <c r="H121" s="106">
        <v>176.7</v>
      </c>
      <c r="I121" s="106">
        <v>178.2</v>
      </c>
      <c r="J121" s="106">
        <v>190.9</v>
      </c>
      <c r="K121" s="106">
        <v>204.7</v>
      </c>
      <c r="L121" s="10"/>
    </row>
    <row r="122" spans="1:13" ht="19.899999999999999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5"/>
    </row>
    <row r="123" spans="1:13" ht="19.899999999999999" customHeight="1" x14ac:dyDescent="0.2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4"/>
    </row>
    <row r="124" spans="1:13" ht="19.899999999999999" customHeight="1" thickBot="1" x14ac:dyDescent="0.3">
      <c r="A124" s="167" t="s">
        <v>107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5"/>
    </row>
    <row r="125" spans="1:13" ht="19.899999999999999" customHeight="1" x14ac:dyDescent="0.25">
      <c r="A125" s="95" t="s">
        <v>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6"/>
    </row>
    <row r="126" spans="1:13" ht="19.899999999999999" customHeight="1" x14ac:dyDescent="0.25">
      <c r="A126" s="96" t="s">
        <v>3</v>
      </c>
      <c r="B126" s="97">
        <v>2019</v>
      </c>
      <c r="C126" s="97">
        <v>2018</v>
      </c>
      <c r="D126" s="97">
        <v>2017</v>
      </c>
      <c r="E126" s="97">
        <v>2016</v>
      </c>
      <c r="F126" s="97">
        <v>2015</v>
      </c>
      <c r="G126" s="97">
        <v>2014</v>
      </c>
      <c r="H126" s="97">
        <v>2013</v>
      </c>
      <c r="I126" s="97">
        <v>2012</v>
      </c>
      <c r="J126" s="97">
        <v>2011</v>
      </c>
      <c r="K126" s="97">
        <v>2010</v>
      </c>
    </row>
    <row r="127" spans="1:13" ht="19.899999999999999" customHeight="1" x14ac:dyDescent="0.25">
      <c r="A127" s="96" t="s">
        <v>4</v>
      </c>
      <c r="B127" s="97">
        <v>12</v>
      </c>
      <c r="C127" s="97">
        <v>12</v>
      </c>
      <c r="D127" s="97">
        <v>12</v>
      </c>
      <c r="E127" s="97">
        <v>12</v>
      </c>
      <c r="F127" s="97">
        <v>12</v>
      </c>
      <c r="G127" s="97">
        <v>12</v>
      </c>
      <c r="H127" s="97">
        <v>12</v>
      </c>
      <c r="I127" s="97">
        <v>12</v>
      </c>
      <c r="J127" s="97">
        <v>12</v>
      </c>
      <c r="K127" s="97">
        <v>12</v>
      </c>
      <c r="L127" s="60"/>
    </row>
    <row r="128" spans="1:13" ht="19.899999999999999" customHeight="1" x14ac:dyDescent="0.25">
      <c r="A128" s="96" t="s">
        <v>5</v>
      </c>
      <c r="B128" s="97" t="s">
        <v>337</v>
      </c>
      <c r="C128" s="97" t="s">
        <v>337</v>
      </c>
      <c r="D128" s="97" t="s">
        <v>337</v>
      </c>
      <c r="E128" s="97" t="s">
        <v>337</v>
      </c>
      <c r="F128" s="97" t="s">
        <v>337</v>
      </c>
      <c r="G128" s="97" t="s">
        <v>337</v>
      </c>
      <c r="H128" s="97" t="s">
        <v>337</v>
      </c>
      <c r="I128" s="97" t="s">
        <v>337</v>
      </c>
      <c r="J128" s="97" t="s">
        <v>337</v>
      </c>
      <c r="K128" s="97" t="s">
        <v>337</v>
      </c>
      <c r="M128" t="s">
        <v>2</v>
      </c>
    </row>
    <row r="129" spans="1:12" ht="19.899999999999999" customHeigh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2"/>
    </row>
    <row r="130" spans="1:12" ht="19.899999999999999" customHeight="1" x14ac:dyDescent="0.25">
      <c r="A130" s="98" t="s">
        <v>108</v>
      </c>
      <c r="B130" s="99" t="s">
        <v>8</v>
      </c>
      <c r="C130" s="99" t="s">
        <v>8</v>
      </c>
      <c r="D130" s="99" t="s">
        <v>8</v>
      </c>
      <c r="E130" s="99" t="s">
        <v>8</v>
      </c>
      <c r="F130" s="99" t="s">
        <v>8</v>
      </c>
      <c r="G130" s="99" t="s">
        <v>8</v>
      </c>
      <c r="H130" s="99" t="s">
        <v>8</v>
      </c>
      <c r="I130" s="99" t="s">
        <v>8</v>
      </c>
      <c r="J130" s="99" t="s">
        <v>8</v>
      </c>
      <c r="K130" s="99" t="s">
        <v>8</v>
      </c>
      <c r="L130" s="2"/>
    </row>
    <row r="131" spans="1:12" ht="19.899999999999999" customHeight="1" x14ac:dyDescent="0.25">
      <c r="A131" s="6" t="s">
        <v>109</v>
      </c>
      <c r="B131" s="104" t="s">
        <v>1331</v>
      </c>
      <c r="C131" s="104" t="s">
        <v>1332</v>
      </c>
      <c r="D131" s="104" t="s">
        <v>1333</v>
      </c>
      <c r="E131" s="104" t="s">
        <v>1334</v>
      </c>
      <c r="F131" s="104" t="s">
        <v>1335</v>
      </c>
      <c r="G131" s="104" t="s">
        <v>1336</v>
      </c>
      <c r="H131" s="104" t="s">
        <v>1337</v>
      </c>
      <c r="I131" s="104" t="s">
        <v>1338</v>
      </c>
      <c r="J131" s="104" t="s">
        <v>1339</v>
      </c>
      <c r="K131" s="104" t="s">
        <v>1340</v>
      </c>
      <c r="L131" s="2"/>
    </row>
    <row r="132" spans="1:12" ht="19.899999999999999" customHeight="1" x14ac:dyDescent="0.25">
      <c r="A132" s="8" t="s">
        <v>110</v>
      </c>
      <c r="B132" s="107">
        <v>-2</v>
      </c>
      <c r="C132" s="107">
        <v>2</v>
      </c>
      <c r="D132" s="107">
        <v>8</v>
      </c>
      <c r="E132" s="107">
        <v>8</v>
      </c>
      <c r="F132" s="107">
        <v>10</v>
      </c>
      <c r="G132" s="107">
        <v>11</v>
      </c>
      <c r="H132" s="107">
        <v>10</v>
      </c>
      <c r="I132" s="107">
        <v>1</v>
      </c>
      <c r="J132" s="107">
        <v>1</v>
      </c>
      <c r="K132" s="107">
        <v>5</v>
      </c>
      <c r="L132" s="1"/>
    </row>
    <row r="133" spans="1:12" ht="19.899999999999999" customHeight="1" x14ac:dyDescent="0.25">
      <c r="A133" s="6" t="s">
        <v>111</v>
      </c>
      <c r="B133" s="104" t="s">
        <v>1341</v>
      </c>
      <c r="C133" s="104" t="s">
        <v>1342</v>
      </c>
      <c r="D133" s="104" t="s">
        <v>1343</v>
      </c>
      <c r="E133" s="104" t="s">
        <v>1344</v>
      </c>
      <c r="F133" s="104" t="s">
        <v>1345</v>
      </c>
      <c r="G133" s="104" t="s">
        <v>1346</v>
      </c>
      <c r="H133" s="104" t="s">
        <v>1347</v>
      </c>
      <c r="I133" s="104" t="s">
        <v>1348</v>
      </c>
      <c r="J133" s="104" t="s">
        <v>1349</v>
      </c>
      <c r="K133" s="104" t="s">
        <v>1350</v>
      </c>
      <c r="L133" s="3"/>
    </row>
    <row r="134" spans="1:12" ht="19.899999999999999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7"/>
    </row>
    <row r="135" spans="1:12" ht="19.899999999999999" customHeight="1" x14ac:dyDescent="0.25">
      <c r="A135" s="6" t="s">
        <v>112</v>
      </c>
      <c r="B135" s="106" t="s">
        <v>1351</v>
      </c>
      <c r="C135" s="106" t="s">
        <v>1352</v>
      </c>
      <c r="D135" s="106" t="s">
        <v>1353</v>
      </c>
      <c r="E135" s="106" t="s">
        <v>1354</v>
      </c>
      <c r="F135" s="106" t="s">
        <v>1355</v>
      </c>
      <c r="G135" s="106" t="s">
        <v>1356</v>
      </c>
      <c r="H135" s="106" t="s">
        <v>1357</v>
      </c>
      <c r="I135" s="106" t="s">
        <v>1358</v>
      </c>
      <c r="J135" s="106" t="s">
        <v>1359</v>
      </c>
      <c r="K135" s="106" t="s">
        <v>1360</v>
      </c>
      <c r="L135" s="13"/>
    </row>
    <row r="136" spans="1:12" ht="19.899999999999999" customHeight="1" x14ac:dyDescent="0.25">
      <c r="A136" s="8" t="s">
        <v>113</v>
      </c>
      <c r="B136" s="107" t="s">
        <v>1351</v>
      </c>
      <c r="C136" s="107" t="s">
        <v>1352</v>
      </c>
      <c r="D136" s="107" t="s">
        <v>1353</v>
      </c>
      <c r="E136" s="107" t="s">
        <v>1354</v>
      </c>
      <c r="F136" s="107" t="s">
        <v>1355</v>
      </c>
      <c r="G136" s="107" t="s">
        <v>1356</v>
      </c>
      <c r="H136" s="107" t="s">
        <v>1357</v>
      </c>
      <c r="I136" s="107" t="s">
        <v>1358</v>
      </c>
      <c r="J136" s="107" t="s">
        <v>1359</v>
      </c>
      <c r="K136" s="107" t="s">
        <v>1360</v>
      </c>
      <c r="L136" s="7"/>
    </row>
    <row r="137" spans="1:12" ht="19.899999999999999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5"/>
    </row>
    <row r="138" spans="1:12" ht="19.899999999999999" customHeight="1" x14ac:dyDescent="0.25">
      <c r="A138" s="8" t="s">
        <v>114</v>
      </c>
      <c r="B138" s="105">
        <v>125.7</v>
      </c>
      <c r="C138" s="105">
        <v>175</v>
      </c>
      <c r="D138" s="105">
        <v>153.69999999999999</v>
      </c>
      <c r="E138" s="105">
        <v>3.6</v>
      </c>
      <c r="F138" s="105">
        <v>3.3</v>
      </c>
      <c r="G138" s="105">
        <v>3</v>
      </c>
      <c r="H138" s="105">
        <v>2.7</v>
      </c>
      <c r="I138" s="105">
        <v>10.8</v>
      </c>
      <c r="J138" s="105">
        <v>4.0999999999999996</v>
      </c>
      <c r="K138" s="105">
        <v>4.3</v>
      </c>
      <c r="L138" s="10"/>
    </row>
    <row r="139" spans="1:12" ht="19.899999999999999" customHeight="1" x14ac:dyDescent="0.25">
      <c r="A139" s="6" t="s">
        <v>115</v>
      </c>
      <c r="B139" s="106">
        <v>0</v>
      </c>
      <c r="C139" s="106">
        <v>0</v>
      </c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4"/>
    </row>
    <row r="140" spans="1:12" ht="19.899999999999999" customHeight="1" x14ac:dyDescent="0.25">
      <c r="A140" s="8" t="s">
        <v>116</v>
      </c>
      <c r="B140" s="105">
        <v>16</v>
      </c>
      <c r="C140" s="105">
        <v>226.5</v>
      </c>
      <c r="D140" s="105">
        <v>214.5</v>
      </c>
      <c r="E140" s="105">
        <v>197.8</v>
      </c>
      <c r="F140" s="105">
        <v>190.1</v>
      </c>
      <c r="G140" s="105">
        <v>178.1</v>
      </c>
      <c r="H140" s="105">
        <v>156.6</v>
      </c>
      <c r="I140" s="105">
        <v>116.9</v>
      </c>
      <c r="J140" s="105">
        <v>103.2</v>
      </c>
      <c r="K140" s="105">
        <v>108.9</v>
      </c>
      <c r="L140" s="4"/>
    </row>
    <row r="141" spans="1:12" ht="19.899999999999999" customHeight="1" x14ac:dyDescent="0.25">
      <c r="A141" s="6" t="s">
        <v>117</v>
      </c>
      <c r="B141" s="106">
        <v>0</v>
      </c>
      <c r="C141" s="106">
        <v>7.2</v>
      </c>
      <c r="D141" s="106">
        <v>6.6</v>
      </c>
      <c r="E141" s="106">
        <v>11.2</v>
      </c>
      <c r="F141" s="106">
        <v>8</v>
      </c>
      <c r="G141" s="106">
        <v>5.8</v>
      </c>
      <c r="H141" s="106">
        <v>4.8</v>
      </c>
      <c r="I141" s="106">
        <v>5.3</v>
      </c>
      <c r="J141" s="106">
        <v>6.5</v>
      </c>
      <c r="K141" s="106">
        <v>11.7</v>
      </c>
      <c r="L141" s="12"/>
    </row>
    <row r="142" spans="1:12" ht="19.899999999999999" customHeight="1" x14ac:dyDescent="0.25">
      <c r="A142" s="8" t="s">
        <v>118</v>
      </c>
      <c r="B142" s="105">
        <v>89.6</v>
      </c>
      <c r="C142" s="105">
        <v>84</v>
      </c>
      <c r="D142" s="105">
        <v>79.099999999999994</v>
      </c>
      <c r="E142" s="105">
        <v>77.2</v>
      </c>
      <c r="F142" s="105">
        <v>65</v>
      </c>
      <c r="G142" s="105">
        <v>53.4</v>
      </c>
      <c r="H142" s="105">
        <v>56</v>
      </c>
      <c r="I142" s="105">
        <v>50.7</v>
      </c>
      <c r="J142" s="105">
        <v>49.3</v>
      </c>
      <c r="K142" s="105">
        <v>47.6</v>
      </c>
      <c r="L142" s="11"/>
    </row>
    <row r="143" spans="1:12" ht="19.899999999999999" customHeight="1" x14ac:dyDescent="0.25">
      <c r="A143" s="6" t="s">
        <v>119</v>
      </c>
      <c r="B143" s="106">
        <v>568.1</v>
      </c>
      <c r="C143" s="106">
        <v>387.9</v>
      </c>
      <c r="D143" s="106">
        <v>393.7</v>
      </c>
      <c r="E143" s="106">
        <v>346.6</v>
      </c>
      <c r="F143" s="106">
        <v>307.7</v>
      </c>
      <c r="G143" s="106">
        <v>283.10000000000002</v>
      </c>
      <c r="H143" s="106">
        <v>256.3</v>
      </c>
      <c r="I143" s="106">
        <v>216.6</v>
      </c>
      <c r="J143" s="106">
        <v>202.6</v>
      </c>
      <c r="K143" s="106">
        <v>186.4</v>
      </c>
      <c r="L143" s="9"/>
    </row>
    <row r="144" spans="1:12" ht="19.899999999999999" customHeight="1" x14ac:dyDescent="0.25">
      <c r="A144" s="8" t="s">
        <v>120</v>
      </c>
      <c r="B144" s="105">
        <v>10.3</v>
      </c>
      <c r="C144" s="105">
        <v>12.5</v>
      </c>
      <c r="D144" s="105">
        <v>11.7</v>
      </c>
      <c r="E144" s="105">
        <v>11.9</v>
      </c>
      <c r="F144" s="105">
        <v>11.1</v>
      </c>
      <c r="G144" s="105">
        <v>11</v>
      </c>
      <c r="H144" s="105">
        <v>11.3</v>
      </c>
      <c r="I144" s="105">
        <v>10.6</v>
      </c>
      <c r="J144" s="105">
        <v>11</v>
      </c>
      <c r="K144" s="105">
        <v>12.5</v>
      </c>
      <c r="L144" s="11"/>
    </row>
    <row r="145" spans="1:12" ht="19.899999999999999" customHeight="1" x14ac:dyDescent="0.25">
      <c r="A145" s="6" t="s">
        <v>121</v>
      </c>
      <c r="B145" s="106">
        <v>82.430999999999997</v>
      </c>
      <c r="C145" s="106">
        <v>83.73</v>
      </c>
      <c r="D145" s="106">
        <v>73.188999999999993</v>
      </c>
      <c r="E145" s="106">
        <v>55.948999999999998</v>
      </c>
      <c r="F145" s="106">
        <v>64.016000000000005</v>
      </c>
      <c r="G145" s="106">
        <v>63.838000000000001</v>
      </c>
      <c r="H145" s="106">
        <v>90.078000000000003</v>
      </c>
      <c r="I145" s="106">
        <v>54.298999999999999</v>
      </c>
      <c r="J145" s="106">
        <v>27.914000000000001</v>
      </c>
      <c r="K145" s="106">
        <v>23.19</v>
      </c>
      <c r="L145" s="9"/>
    </row>
    <row r="146" spans="1:12" ht="19.899999999999999" customHeight="1" x14ac:dyDescent="0.25">
      <c r="A146" s="8" t="s">
        <v>122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"/>
    </row>
    <row r="147" spans="1:12" ht="19.899999999999999" customHeight="1" x14ac:dyDescent="0.25">
      <c r="A147" s="6" t="s">
        <v>123</v>
      </c>
      <c r="B147" s="106">
        <v>0</v>
      </c>
      <c r="C147" s="106">
        <v>0</v>
      </c>
      <c r="D147" s="106">
        <v>0</v>
      </c>
      <c r="E147" s="106">
        <v>0</v>
      </c>
      <c r="F147" s="106">
        <v>0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9"/>
    </row>
    <row r="148" spans="1:12" ht="19.899999999999999" customHeight="1" x14ac:dyDescent="0.25">
      <c r="A148" s="8" t="s">
        <v>124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"/>
    </row>
    <row r="149" spans="1:12" ht="19.899999999999999" customHeight="1" x14ac:dyDescent="0.25">
      <c r="A149" s="6" t="s">
        <v>125</v>
      </c>
      <c r="B149" s="104">
        <v>892.13099999999997</v>
      </c>
      <c r="C149" s="104">
        <v>976.83</v>
      </c>
      <c r="D149" s="104">
        <v>932.48900000000003</v>
      </c>
      <c r="E149" s="104">
        <v>704.24900000000002</v>
      </c>
      <c r="F149" s="104">
        <v>649.21600000000001</v>
      </c>
      <c r="G149" s="104">
        <v>598.23800000000006</v>
      </c>
      <c r="H149" s="104">
        <v>577.77800000000002</v>
      </c>
      <c r="I149" s="104">
        <v>465.19900000000001</v>
      </c>
      <c r="J149" s="104">
        <v>404.61399999999998</v>
      </c>
      <c r="K149" s="104">
        <v>394.59</v>
      </c>
      <c r="L149" s="12"/>
    </row>
    <row r="150" spans="1:12" ht="19.899999999999999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1"/>
    </row>
    <row r="151" spans="1:12" ht="19.899999999999999" customHeight="1" x14ac:dyDescent="0.25">
      <c r="A151" s="6" t="s">
        <v>126</v>
      </c>
      <c r="B151" s="104" t="s">
        <v>1361</v>
      </c>
      <c r="C151" s="104" t="s">
        <v>1362</v>
      </c>
      <c r="D151" s="104" t="s">
        <v>1363</v>
      </c>
      <c r="E151" s="104" t="s">
        <v>1364</v>
      </c>
      <c r="F151" s="104" t="s">
        <v>1365</v>
      </c>
      <c r="G151" s="104" t="s">
        <v>1366</v>
      </c>
      <c r="H151" s="104" t="s">
        <v>1367</v>
      </c>
      <c r="I151" s="104" t="s">
        <v>1368</v>
      </c>
      <c r="J151" s="104" t="s">
        <v>1369</v>
      </c>
      <c r="K151" s="104">
        <v>933.8</v>
      </c>
      <c r="L151" s="12"/>
    </row>
    <row r="152" spans="1:12" ht="19.899999999999999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7"/>
    </row>
    <row r="153" spans="1:12" ht="19.899999999999999" customHeight="1" x14ac:dyDescent="0.25">
      <c r="A153" s="6" t="s">
        <v>127</v>
      </c>
      <c r="B153" s="106">
        <v>0</v>
      </c>
      <c r="C153" s="106"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5"/>
    </row>
    <row r="154" spans="1:12" ht="19.899999999999999" customHeight="1" x14ac:dyDescent="0.25">
      <c r="A154" s="8" t="s">
        <v>128</v>
      </c>
      <c r="B154" s="105">
        <v>6</v>
      </c>
      <c r="C154" s="105">
        <v>5.7</v>
      </c>
      <c r="D154" s="105">
        <v>5.0999999999999996</v>
      </c>
      <c r="E154" s="105">
        <v>6.5</v>
      </c>
      <c r="F154" s="105">
        <v>7.1</v>
      </c>
      <c r="G154" s="105">
        <v>7.6</v>
      </c>
      <c r="H154" s="105">
        <v>10.4</v>
      </c>
      <c r="I154" s="105">
        <v>16</v>
      </c>
      <c r="J154" s="105">
        <v>17.2</v>
      </c>
      <c r="K154" s="105">
        <v>16.2</v>
      </c>
      <c r="L154" s="7"/>
    </row>
    <row r="155" spans="1:12" ht="19.899999999999999" customHeight="1" x14ac:dyDescent="0.25">
      <c r="A155" s="6" t="s">
        <v>129</v>
      </c>
      <c r="B155" s="106">
        <v>200.8</v>
      </c>
      <c r="C155" s="106">
        <v>132.4</v>
      </c>
      <c r="D155" s="106">
        <v>157.5</v>
      </c>
      <c r="E155" s="106">
        <v>135.9</v>
      </c>
      <c r="F155" s="106">
        <v>65.3</v>
      </c>
      <c r="G155" s="106">
        <v>56</v>
      </c>
      <c r="H155" s="106">
        <v>63.1</v>
      </c>
      <c r="I155" s="106">
        <v>30.6</v>
      </c>
      <c r="J155" s="106">
        <v>63.3</v>
      </c>
      <c r="K155" s="106">
        <v>112.9</v>
      </c>
      <c r="L155" s="5"/>
    </row>
    <row r="156" spans="1:12" ht="19.899999999999999" customHeight="1" x14ac:dyDescent="0.25">
      <c r="A156" s="8" t="s">
        <v>130</v>
      </c>
      <c r="B156" s="107">
        <v>-194.8</v>
      </c>
      <c r="C156" s="107">
        <v>-126.7</v>
      </c>
      <c r="D156" s="107">
        <v>-152.4</v>
      </c>
      <c r="E156" s="107">
        <v>-129.4</v>
      </c>
      <c r="F156" s="107">
        <v>-58.2</v>
      </c>
      <c r="G156" s="107">
        <v>-48.4</v>
      </c>
      <c r="H156" s="107">
        <v>-52.7</v>
      </c>
      <c r="I156" s="107">
        <v>-14.6</v>
      </c>
      <c r="J156" s="107">
        <v>-46.1</v>
      </c>
      <c r="K156" s="107">
        <v>-96.7</v>
      </c>
      <c r="L156" s="11"/>
    </row>
    <row r="157" spans="1:12" ht="19.899999999999999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9"/>
    </row>
    <row r="158" spans="1:12" ht="19.899999999999999" customHeight="1" x14ac:dyDescent="0.25">
      <c r="A158" s="8" t="s">
        <v>131</v>
      </c>
      <c r="B158" s="107">
        <v>42.2</v>
      </c>
      <c r="C158" s="107">
        <v>56.3</v>
      </c>
      <c r="D158" s="107">
        <v>63.2</v>
      </c>
      <c r="E158" s="107">
        <v>58.1</v>
      </c>
      <c r="F158" s="107">
        <v>9.5</v>
      </c>
      <c r="G158" s="107">
        <v>28.5</v>
      </c>
      <c r="H158" s="107">
        <v>23.9</v>
      </c>
      <c r="I158" s="107">
        <v>46.8</v>
      </c>
      <c r="J158" s="107">
        <v>36.1</v>
      </c>
      <c r="K158" s="107">
        <v>40</v>
      </c>
      <c r="L158" s="10"/>
    </row>
    <row r="159" spans="1:12" ht="19.899999999999999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4"/>
    </row>
    <row r="160" spans="1:12" ht="19.899999999999999" customHeight="1" x14ac:dyDescent="0.25">
      <c r="A160" s="8" t="s">
        <v>132</v>
      </c>
      <c r="B160" s="107" t="s">
        <v>1370</v>
      </c>
      <c r="C160" s="107" t="s">
        <v>1371</v>
      </c>
      <c r="D160" s="107" t="s">
        <v>1372</v>
      </c>
      <c r="E160" s="107" t="s">
        <v>1373</v>
      </c>
      <c r="F160" s="107" t="s">
        <v>1374</v>
      </c>
      <c r="G160" s="107" t="s">
        <v>1375</v>
      </c>
      <c r="H160" s="107" t="s">
        <v>1376</v>
      </c>
      <c r="I160" s="107" t="s">
        <v>1377</v>
      </c>
      <c r="J160" s="107" t="s">
        <v>1378</v>
      </c>
      <c r="K160" s="107">
        <v>877.1</v>
      </c>
      <c r="L160" s="4"/>
    </row>
    <row r="161" spans="1:12" ht="19.899999999999999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4"/>
    </row>
    <row r="162" spans="1:12" ht="19.899999999999999" customHeight="1" x14ac:dyDescent="0.25">
      <c r="A162" s="8" t="s">
        <v>133</v>
      </c>
      <c r="B162" s="107">
        <v>637.6</v>
      </c>
      <c r="C162" s="107">
        <v>669.7</v>
      </c>
      <c r="D162" s="107">
        <v>615.4</v>
      </c>
      <c r="E162" s="107">
        <v>587.79999999999995</v>
      </c>
      <c r="F162" s="107">
        <v>527.20000000000005</v>
      </c>
      <c r="G162" s="107">
        <v>514.9</v>
      </c>
      <c r="H162" s="107">
        <v>448.6</v>
      </c>
      <c r="I162" s="107">
        <v>453.9</v>
      </c>
      <c r="J162" s="107">
        <v>352.4</v>
      </c>
      <c r="K162" s="107">
        <v>277.2</v>
      </c>
      <c r="L162" s="4"/>
    </row>
    <row r="163" spans="1:12" ht="19.899999999999999" customHeight="1" x14ac:dyDescent="0.25">
      <c r="A163" s="6" t="s">
        <v>134</v>
      </c>
      <c r="B163" s="106">
        <v>578.20000000000005</v>
      </c>
      <c r="C163" s="106">
        <v>630.6</v>
      </c>
      <c r="D163" s="106">
        <v>558</v>
      </c>
      <c r="E163" s="106">
        <v>520.9</v>
      </c>
      <c r="F163" s="106">
        <v>483.2</v>
      </c>
      <c r="G163" s="106">
        <v>430.7</v>
      </c>
      <c r="H163" s="106">
        <v>376.7</v>
      </c>
      <c r="I163" s="106">
        <v>355.5</v>
      </c>
      <c r="J163" s="106">
        <v>340.3</v>
      </c>
      <c r="K163" s="106">
        <v>265.3</v>
      </c>
      <c r="L163" s="14"/>
    </row>
    <row r="164" spans="1:12" ht="19.899999999999999" customHeight="1" x14ac:dyDescent="0.25">
      <c r="A164" s="8" t="s">
        <v>135</v>
      </c>
      <c r="B164" s="105">
        <v>51.2</v>
      </c>
      <c r="C164" s="105">
        <v>19.8</v>
      </c>
      <c r="D164" s="105">
        <v>55.1</v>
      </c>
      <c r="E164" s="105">
        <v>64.900000000000006</v>
      </c>
      <c r="F164" s="105">
        <v>37.700000000000003</v>
      </c>
      <c r="G164" s="105">
        <v>48.9</v>
      </c>
      <c r="H164" s="105">
        <v>56.5</v>
      </c>
      <c r="I164" s="105">
        <v>69.7</v>
      </c>
      <c r="J164" s="105">
        <v>-20.100000000000001</v>
      </c>
      <c r="K164" s="105">
        <v>-13.5</v>
      </c>
      <c r="L164" s="4"/>
    </row>
    <row r="165" spans="1:12" ht="19.899999999999999" customHeight="1" x14ac:dyDescent="0.25">
      <c r="A165" s="6" t="s">
        <v>136</v>
      </c>
      <c r="B165" s="106">
        <v>8.1999999999999993</v>
      </c>
      <c r="C165" s="106">
        <v>19.3</v>
      </c>
      <c r="D165" s="106">
        <v>2.2999999999999998</v>
      </c>
      <c r="E165" s="106">
        <v>2</v>
      </c>
      <c r="F165" s="106">
        <v>6.3</v>
      </c>
      <c r="G165" s="106">
        <v>35.299999999999997</v>
      </c>
      <c r="H165" s="106">
        <v>15.4</v>
      </c>
      <c r="I165" s="106">
        <v>28.7</v>
      </c>
      <c r="J165" s="106">
        <v>32.200000000000003</v>
      </c>
      <c r="K165" s="106">
        <v>25.4</v>
      </c>
      <c r="L165" s="14"/>
    </row>
    <row r="166" spans="1:12" ht="19.899999999999999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"/>
    </row>
    <row r="167" spans="1:12" ht="19.899999999999999" customHeight="1" x14ac:dyDescent="0.25">
      <c r="A167" s="6" t="s">
        <v>137</v>
      </c>
      <c r="B167" s="104" t="s">
        <v>1379</v>
      </c>
      <c r="C167" s="104" t="s">
        <v>1380</v>
      </c>
      <c r="D167" s="104" t="s">
        <v>1381</v>
      </c>
      <c r="E167" s="104" t="s">
        <v>1382</v>
      </c>
      <c r="F167" s="104" t="s">
        <v>1383</v>
      </c>
      <c r="G167" s="104" t="s">
        <v>1384</v>
      </c>
      <c r="H167" s="104" t="s">
        <v>1385</v>
      </c>
      <c r="I167" s="104">
        <v>937</v>
      </c>
      <c r="J167" s="104">
        <v>739.3</v>
      </c>
      <c r="K167" s="104">
        <v>599.9</v>
      </c>
      <c r="L167" s="9"/>
    </row>
    <row r="168" spans="1:12" ht="19.899999999999999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"/>
    </row>
    <row r="169" spans="1:12" ht="19.899999999999999" customHeight="1" x14ac:dyDescent="0.25">
      <c r="A169" s="6" t="s">
        <v>138</v>
      </c>
      <c r="B169" s="106">
        <v>0</v>
      </c>
      <c r="C169" s="106">
        <v>0</v>
      </c>
      <c r="D169" s="106">
        <v>0</v>
      </c>
      <c r="E169" s="106">
        <v>0</v>
      </c>
      <c r="F169" s="106">
        <v>0</v>
      </c>
      <c r="G169" s="106">
        <v>0</v>
      </c>
      <c r="H169" s="106">
        <v>41.6</v>
      </c>
      <c r="I169" s="106">
        <v>35.5</v>
      </c>
      <c r="J169" s="106">
        <v>-41.5</v>
      </c>
      <c r="K169" s="106">
        <v>-128.19999999999999</v>
      </c>
      <c r="L169" s="5"/>
    </row>
    <row r="170" spans="1:12" ht="19.899999999999999" customHeight="1" x14ac:dyDescent="0.25">
      <c r="A170" s="8" t="s">
        <v>139</v>
      </c>
      <c r="B170" s="105">
        <v>0</v>
      </c>
      <c r="C170" s="105"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05">
        <v>0</v>
      </c>
      <c r="L170" s="7"/>
    </row>
    <row r="171" spans="1:12" ht="19.899999999999999" customHeight="1" x14ac:dyDescent="0.25">
      <c r="A171" s="6" t="s">
        <v>140</v>
      </c>
      <c r="B171" s="106">
        <v>0</v>
      </c>
      <c r="C171" s="106">
        <v>0</v>
      </c>
      <c r="D171" s="106">
        <v>0</v>
      </c>
      <c r="E171" s="106">
        <v>0</v>
      </c>
      <c r="F171" s="106">
        <v>0</v>
      </c>
      <c r="G171" s="106">
        <v>0</v>
      </c>
      <c r="H171" s="106">
        <v>100</v>
      </c>
      <c r="I171" s="106">
        <v>2</v>
      </c>
      <c r="J171" s="106">
        <v>0</v>
      </c>
      <c r="K171" s="106">
        <v>3.5</v>
      </c>
      <c r="L171" s="5"/>
    </row>
    <row r="172" spans="1:12" ht="19.899999999999999" customHeight="1" x14ac:dyDescent="0.25">
      <c r="A172" s="8" t="s">
        <v>141</v>
      </c>
      <c r="B172" s="107" t="s">
        <v>1379</v>
      </c>
      <c r="C172" s="107" t="s">
        <v>1380</v>
      </c>
      <c r="D172" s="107" t="s">
        <v>1381</v>
      </c>
      <c r="E172" s="107" t="s">
        <v>1382</v>
      </c>
      <c r="F172" s="107" t="s">
        <v>1383</v>
      </c>
      <c r="G172" s="107" t="s">
        <v>1384</v>
      </c>
      <c r="H172" s="107" t="s">
        <v>1386</v>
      </c>
      <c r="I172" s="107">
        <v>970.5</v>
      </c>
      <c r="J172" s="107">
        <v>697.8</v>
      </c>
      <c r="K172" s="107">
        <v>468.2</v>
      </c>
      <c r="L172" s="11"/>
    </row>
    <row r="173" spans="1:12" ht="19.899999999999999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9"/>
    </row>
    <row r="174" spans="1:12" ht="19.899999999999999" customHeight="1" x14ac:dyDescent="0.25">
      <c r="A174" s="8" t="s">
        <v>142</v>
      </c>
      <c r="B174" s="105" t="s">
        <v>1387</v>
      </c>
      <c r="C174" s="105" t="s">
        <v>1388</v>
      </c>
      <c r="D174" s="105" t="s">
        <v>1389</v>
      </c>
      <c r="E174" s="105" t="s">
        <v>1390</v>
      </c>
      <c r="F174" s="105" t="s">
        <v>1391</v>
      </c>
      <c r="G174" s="105" t="s">
        <v>1392</v>
      </c>
      <c r="H174" s="105" t="s">
        <v>1393</v>
      </c>
      <c r="I174" s="105">
        <v>963.4</v>
      </c>
      <c r="J174" s="105">
        <v>754.6</v>
      </c>
      <c r="K174" s="105">
        <v>549.79999999999995</v>
      </c>
      <c r="L174" s="10"/>
    </row>
    <row r="175" spans="1:12" ht="19.899999999999999" customHeight="1" x14ac:dyDescent="0.25">
      <c r="A175" s="6" t="s">
        <v>143</v>
      </c>
      <c r="B175" s="106" t="s">
        <v>1394</v>
      </c>
      <c r="C175" s="106" t="s">
        <v>1395</v>
      </c>
      <c r="D175" s="106" t="s">
        <v>1396</v>
      </c>
      <c r="E175" s="106" t="s">
        <v>1397</v>
      </c>
      <c r="F175" s="106" t="s">
        <v>1398</v>
      </c>
      <c r="G175" s="106" t="s">
        <v>1399</v>
      </c>
      <c r="H175" s="106" t="s">
        <v>1400</v>
      </c>
      <c r="I175" s="106" t="s">
        <v>1401</v>
      </c>
      <c r="J175" s="106" t="s">
        <v>1402</v>
      </c>
      <c r="K175" s="106" t="s">
        <v>1403</v>
      </c>
      <c r="L175" s="14"/>
    </row>
    <row r="176" spans="1:12" ht="19.899999999999999" customHeight="1" x14ac:dyDescent="0.25">
      <c r="A176" s="8" t="s">
        <v>144</v>
      </c>
      <c r="B176" s="105" t="s">
        <v>1404</v>
      </c>
      <c r="C176" s="105" t="s">
        <v>1405</v>
      </c>
      <c r="D176" s="105" t="s">
        <v>1406</v>
      </c>
      <c r="E176" s="105" t="s">
        <v>1407</v>
      </c>
      <c r="F176" s="105" t="s">
        <v>1408</v>
      </c>
      <c r="G176" s="105" t="s">
        <v>1409</v>
      </c>
      <c r="H176" s="105" t="s">
        <v>1410</v>
      </c>
      <c r="I176" s="105" t="s">
        <v>1411</v>
      </c>
      <c r="J176" s="105" t="s">
        <v>1412</v>
      </c>
      <c r="K176" s="105" t="s">
        <v>1413</v>
      </c>
      <c r="L176" s="4"/>
    </row>
    <row r="177" spans="1:12" ht="19.899999999999999" customHeight="1" x14ac:dyDescent="0.25">
      <c r="A177" s="6" t="s">
        <v>145</v>
      </c>
      <c r="B177" s="106" t="s">
        <v>1414</v>
      </c>
      <c r="C177" s="106" t="s">
        <v>1415</v>
      </c>
      <c r="D177" s="106" t="s">
        <v>1416</v>
      </c>
      <c r="E177" s="106" t="s">
        <v>1417</v>
      </c>
      <c r="F177" s="106" t="s">
        <v>1418</v>
      </c>
      <c r="G177" s="106" t="s">
        <v>1419</v>
      </c>
      <c r="H177" s="106" t="s">
        <v>688</v>
      </c>
      <c r="I177" s="106" t="s">
        <v>1420</v>
      </c>
      <c r="J177" s="106" t="s">
        <v>1412</v>
      </c>
      <c r="K177" s="106" t="s">
        <v>1413</v>
      </c>
      <c r="L177" s="9"/>
    </row>
    <row r="178" spans="1:12" ht="19.899999999999999" customHeight="1" x14ac:dyDescent="0.25">
      <c r="A178" s="8" t="s">
        <v>146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1"/>
    </row>
    <row r="179" spans="1:12" ht="19.899999999999999" customHeight="1" x14ac:dyDescent="0.25">
      <c r="A179" s="6" t="s">
        <v>147</v>
      </c>
      <c r="B179" s="106">
        <v>0</v>
      </c>
      <c r="C179" s="106">
        <v>0</v>
      </c>
      <c r="D179" s="106">
        <v>0</v>
      </c>
      <c r="E179" s="106">
        <v>0</v>
      </c>
      <c r="F179" s="106">
        <v>0</v>
      </c>
      <c r="G179" s="106">
        <v>0</v>
      </c>
      <c r="H179" s="106">
        <v>0</v>
      </c>
      <c r="I179" s="106">
        <v>0</v>
      </c>
      <c r="J179" s="106">
        <v>0</v>
      </c>
      <c r="K179" s="106">
        <v>0</v>
      </c>
      <c r="L179" s="12"/>
    </row>
    <row r="180" spans="1:12" ht="19.899999999999999" customHeight="1" x14ac:dyDescent="0.25">
      <c r="A180" s="8" t="s">
        <v>148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1"/>
    </row>
    <row r="181" spans="1:12" ht="19.899999999999999" customHeight="1" x14ac:dyDescent="0.25">
      <c r="A181" s="6" t="s">
        <v>149</v>
      </c>
      <c r="B181" s="106" t="s">
        <v>1421</v>
      </c>
      <c r="C181" s="106" t="s">
        <v>1422</v>
      </c>
      <c r="D181" s="106" t="s">
        <v>1423</v>
      </c>
      <c r="E181" s="106" t="s">
        <v>1424</v>
      </c>
      <c r="F181" s="106" t="s">
        <v>1425</v>
      </c>
      <c r="G181" s="106" t="s">
        <v>1426</v>
      </c>
      <c r="H181" s="106" t="s">
        <v>1427</v>
      </c>
      <c r="I181" s="106" t="s">
        <v>1428</v>
      </c>
      <c r="J181" s="106" t="s">
        <v>1429</v>
      </c>
      <c r="K181" s="106" t="s">
        <v>1430</v>
      </c>
      <c r="L181" s="12"/>
    </row>
    <row r="182" spans="1:12" ht="19.899999999999999" customHeight="1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1"/>
    </row>
    <row r="183" spans="1:12" ht="19.899999999999999" customHeight="1" x14ac:dyDescent="0.25">
      <c r="A183" s="98" t="s">
        <v>61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2"/>
    </row>
    <row r="184" spans="1:12" ht="19.899999999999999" customHeight="1" x14ac:dyDescent="0.25">
      <c r="A184" s="6" t="s">
        <v>116</v>
      </c>
      <c r="B184" s="106">
        <v>16</v>
      </c>
      <c r="C184" s="106">
        <v>226.5</v>
      </c>
      <c r="D184" s="106">
        <v>214.5</v>
      </c>
      <c r="E184" s="106">
        <v>197.8</v>
      </c>
      <c r="F184" s="106">
        <v>190.1</v>
      </c>
      <c r="G184" s="106">
        <v>178.1</v>
      </c>
      <c r="H184" s="106">
        <v>156.6</v>
      </c>
      <c r="I184" s="106">
        <v>116.9</v>
      </c>
      <c r="J184" s="106">
        <v>103.2</v>
      </c>
      <c r="K184" s="106">
        <v>108.9</v>
      </c>
      <c r="L184" s="10"/>
    </row>
    <row r="185" spans="1:12" ht="19.899999999999999" customHeight="1" x14ac:dyDescent="0.25">
      <c r="A185" s="8" t="s">
        <v>117</v>
      </c>
      <c r="B185" s="105">
        <v>0</v>
      </c>
      <c r="C185" s="105">
        <v>7.2</v>
      </c>
      <c r="D185" s="105">
        <v>6.6</v>
      </c>
      <c r="E185" s="105">
        <v>11.2</v>
      </c>
      <c r="F185" s="105">
        <v>8</v>
      </c>
      <c r="G185" s="105">
        <v>5.8</v>
      </c>
      <c r="H185" s="105">
        <v>4.8</v>
      </c>
      <c r="I185" s="105">
        <v>5.3</v>
      </c>
      <c r="J185" s="105">
        <v>6.5</v>
      </c>
      <c r="K185" s="105">
        <v>11.7</v>
      </c>
      <c r="L185" s="16"/>
    </row>
    <row r="186" spans="1:12" ht="19.899999999999999" customHeight="1" x14ac:dyDescent="0.25">
      <c r="A186" s="6" t="s">
        <v>118</v>
      </c>
      <c r="B186" s="106">
        <v>89.6</v>
      </c>
      <c r="C186" s="106">
        <v>84</v>
      </c>
      <c r="D186" s="106">
        <v>79.099999999999994</v>
      </c>
      <c r="E186" s="106">
        <v>77.2</v>
      </c>
      <c r="F186" s="106">
        <v>65</v>
      </c>
      <c r="G186" s="106">
        <v>53.4</v>
      </c>
      <c r="H186" s="106">
        <v>56</v>
      </c>
      <c r="I186" s="106">
        <v>50.7</v>
      </c>
      <c r="J186" s="106">
        <v>49.3</v>
      </c>
      <c r="K186" s="106">
        <v>47.6</v>
      </c>
      <c r="L186" s="17"/>
    </row>
    <row r="187" spans="1:12" ht="19.899999999999999" customHeight="1" x14ac:dyDescent="0.25">
      <c r="A187" s="8" t="s">
        <v>150</v>
      </c>
      <c r="B187" s="105" t="s">
        <v>1431</v>
      </c>
      <c r="C187" s="105" t="s">
        <v>1432</v>
      </c>
      <c r="D187" s="105" t="s">
        <v>1433</v>
      </c>
      <c r="E187" s="105" t="s">
        <v>1434</v>
      </c>
      <c r="F187" s="105" t="s">
        <v>1435</v>
      </c>
      <c r="G187" s="105" t="s">
        <v>1436</v>
      </c>
      <c r="H187" s="105" t="s">
        <v>1437</v>
      </c>
      <c r="I187" s="105" t="s">
        <v>1438</v>
      </c>
      <c r="J187" s="105" t="s">
        <v>1439</v>
      </c>
      <c r="K187" s="105" t="s">
        <v>1440</v>
      </c>
      <c r="L187" s="10"/>
    </row>
    <row r="188" spans="1:12" ht="19.899999999999999" customHeight="1" x14ac:dyDescent="0.25">
      <c r="A188" s="6" t="s">
        <v>151</v>
      </c>
      <c r="B188" s="106" t="s">
        <v>1394</v>
      </c>
      <c r="C188" s="106" t="s">
        <v>1395</v>
      </c>
      <c r="D188" s="106" t="s">
        <v>1396</v>
      </c>
      <c r="E188" s="106" t="s">
        <v>1397</v>
      </c>
      <c r="F188" s="106" t="s">
        <v>1398</v>
      </c>
      <c r="G188" s="106" t="s">
        <v>1399</v>
      </c>
      <c r="H188" s="106" t="s">
        <v>1400</v>
      </c>
      <c r="I188" s="106" t="s">
        <v>1401</v>
      </c>
      <c r="J188" s="106" t="s">
        <v>1402</v>
      </c>
      <c r="K188" s="106" t="s">
        <v>1403</v>
      </c>
      <c r="L188" s="12"/>
    </row>
    <row r="189" spans="1:12" ht="19.899999999999999" customHeight="1" x14ac:dyDescent="0.25">
      <c r="A189" s="8" t="s">
        <v>152</v>
      </c>
      <c r="B189" s="105" t="s">
        <v>1441</v>
      </c>
      <c r="C189" s="105" t="s">
        <v>1442</v>
      </c>
      <c r="D189" s="105" t="s">
        <v>1443</v>
      </c>
      <c r="E189" s="105" t="s">
        <v>1444</v>
      </c>
      <c r="F189" s="105" t="s">
        <v>1445</v>
      </c>
      <c r="G189" s="105" t="s">
        <v>1446</v>
      </c>
      <c r="H189" s="105" t="s">
        <v>1447</v>
      </c>
      <c r="I189" s="105" t="s">
        <v>1448</v>
      </c>
      <c r="J189" s="105" t="s">
        <v>1449</v>
      </c>
      <c r="K189" s="105" t="s">
        <v>1450</v>
      </c>
      <c r="L189" s="10"/>
    </row>
    <row r="190" spans="1:12" ht="19.899999999999999" customHeight="1" x14ac:dyDescent="0.25">
      <c r="A190" s="6" t="s">
        <v>153</v>
      </c>
      <c r="B190" s="106" t="s">
        <v>1451</v>
      </c>
      <c r="C190" s="106" t="s">
        <v>1452</v>
      </c>
      <c r="D190" s="106" t="s">
        <v>1453</v>
      </c>
      <c r="E190" s="106" t="s">
        <v>1454</v>
      </c>
      <c r="F190" s="106" t="s">
        <v>1455</v>
      </c>
      <c r="G190" s="106" t="s">
        <v>1456</v>
      </c>
      <c r="H190" s="106" t="s">
        <v>1457</v>
      </c>
      <c r="I190" s="106" t="s">
        <v>1458</v>
      </c>
      <c r="J190" s="106" t="s">
        <v>1459</v>
      </c>
      <c r="K190" s="106" t="s">
        <v>1460</v>
      </c>
      <c r="L190" s="12"/>
    </row>
    <row r="191" spans="1:12" ht="19.899999999999999" customHeight="1" x14ac:dyDescent="0.25">
      <c r="A191" s="8" t="s">
        <v>154</v>
      </c>
      <c r="B191" s="105" t="s">
        <v>718</v>
      </c>
      <c r="C191" s="105" t="s">
        <v>718</v>
      </c>
      <c r="D191" s="105" t="s">
        <v>718</v>
      </c>
      <c r="E191" s="105" t="s">
        <v>718</v>
      </c>
      <c r="F191" s="105" t="s">
        <v>718</v>
      </c>
      <c r="G191" s="105" t="s">
        <v>1436</v>
      </c>
      <c r="H191" s="105" t="s">
        <v>1461</v>
      </c>
      <c r="I191" s="105" t="s">
        <v>1462</v>
      </c>
      <c r="J191" s="105" t="s">
        <v>1463</v>
      </c>
      <c r="K191" s="105" t="s">
        <v>1464</v>
      </c>
      <c r="L191" s="11"/>
    </row>
    <row r="192" spans="1:12" ht="19.899999999999999" customHeight="1" x14ac:dyDescent="0.25">
      <c r="A192" s="6" t="s">
        <v>155</v>
      </c>
      <c r="B192" s="106" t="s">
        <v>718</v>
      </c>
      <c r="C192" s="106" t="s">
        <v>718</v>
      </c>
      <c r="D192" s="106" t="s">
        <v>718</v>
      </c>
      <c r="E192" s="106" t="s">
        <v>718</v>
      </c>
      <c r="F192" s="106" t="s">
        <v>718</v>
      </c>
      <c r="G192" s="106" t="s">
        <v>718</v>
      </c>
      <c r="H192" s="106" t="s">
        <v>718</v>
      </c>
      <c r="I192" s="106" t="s">
        <v>718</v>
      </c>
      <c r="J192" s="106" t="s">
        <v>718</v>
      </c>
      <c r="K192" s="106" t="s">
        <v>718</v>
      </c>
      <c r="L192" s="12"/>
    </row>
    <row r="193" spans="1:12" ht="19.899999999999999" customHeight="1" x14ac:dyDescent="0.25">
      <c r="A193" s="8" t="s">
        <v>156</v>
      </c>
      <c r="B193" s="105" t="s">
        <v>718</v>
      </c>
      <c r="C193" s="105" t="s">
        <v>718</v>
      </c>
      <c r="D193" s="105" t="s">
        <v>718</v>
      </c>
      <c r="E193" s="105" t="s">
        <v>718</v>
      </c>
      <c r="F193" s="105" t="s">
        <v>718</v>
      </c>
      <c r="G193" s="105" t="s">
        <v>718</v>
      </c>
      <c r="H193" s="105" t="s">
        <v>718</v>
      </c>
      <c r="I193" s="105" t="s">
        <v>718</v>
      </c>
      <c r="J193" s="105" t="s">
        <v>718</v>
      </c>
      <c r="K193" s="105" t="s">
        <v>718</v>
      </c>
      <c r="L193" s="11"/>
    </row>
    <row r="194" spans="1:12" ht="19.899999999999999" customHeight="1" x14ac:dyDescent="0.25">
      <c r="A194" s="6" t="s">
        <v>157</v>
      </c>
      <c r="B194" s="106" t="s">
        <v>718</v>
      </c>
      <c r="C194" s="106" t="s">
        <v>718</v>
      </c>
      <c r="D194" s="106" t="s">
        <v>718</v>
      </c>
      <c r="E194" s="106" t="s">
        <v>718</v>
      </c>
      <c r="F194" s="106" t="s">
        <v>718</v>
      </c>
      <c r="G194" s="106" t="s">
        <v>718</v>
      </c>
      <c r="H194" s="106" t="s">
        <v>718</v>
      </c>
      <c r="I194" s="106" t="s">
        <v>718</v>
      </c>
      <c r="J194" s="106" t="s">
        <v>718</v>
      </c>
      <c r="K194" s="106" t="s">
        <v>718</v>
      </c>
      <c r="L194" s="12"/>
    </row>
    <row r="195" spans="1:12" ht="19.899999999999999" customHeight="1" x14ac:dyDescent="0.25">
      <c r="A195" s="8" t="s">
        <v>158</v>
      </c>
      <c r="B195" s="105">
        <v>51.2</v>
      </c>
      <c r="C195" s="105">
        <v>19.8</v>
      </c>
      <c r="D195" s="105">
        <v>55.1</v>
      </c>
      <c r="E195" s="105">
        <v>64.900000000000006</v>
      </c>
      <c r="F195" s="105">
        <v>37.700000000000003</v>
      </c>
      <c r="G195" s="105">
        <v>48.9</v>
      </c>
      <c r="H195" s="105">
        <v>56.5</v>
      </c>
      <c r="I195" s="105">
        <v>69.7</v>
      </c>
      <c r="J195" s="105">
        <v>-20.100000000000001</v>
      </c>
      <c r="K195" s="105">
        <v>-13.5</v>
      </c>
      <c r="L195" s="11"/>
    </row>
    <row r="196" spans="1:12" ht="19.899999999999999" customHeight="1" x14ac:dyDescent="0.25">
      <c r="A196" s="6" t="s">
        <v>159</v>
      </c>
      <c r="B196" s="106">
        <v>-2.1</v>
      </c>
      <c r="C196" s="106">
        <v>-3.2</v>
      </c>
      <c r="D196" s="106">
        <v>-4.0999999999999996</v>
      </c>
      <c r="E196" s="106">
        <v>-1</v>
      </c>
      <c r="F196" s="106">
        <v>6.1</v>
      </c>
      <c r="G196" s="106">
        <v>1.2</v>
      </c>
      <c r="H196" s="106">
        <v>-300</v>
      </c>
      <c r="I196" s="106">
        <v>-2.8</v>
      </c>
      <c r="J196" s="106">
        <v>-3</v>
      </c>
      <c r="K196" s="106">
        <v>-3</v>
      </c>
      <c r="L196" s="12"/>
    </row>
    <row r="197" spans="1:12" ht="19.899999999999999" customHeight="1" x14ac:dyDescent="0.25">
      <c r="A197" s="8" t="s">
        <v>160</v>
      </c>
      <c r="B197" s="105">
        <v>28</v>
      </c>
      <c r="C197" s="105">
        <v>29</v>
      </c>
      <c r="D197" s="105">
        <v>28</v>
      </c>
      <c r="E197" s="105">
        <v>28</v>
      </c>
      <c r="F197" s="105">
        <v>28</v>
      </c>
      <c r="G197" s="105">
        <v>28</v>
      </c>
      <c r="H197" s="105">
        <v>30</v>
      </c>
      <c r="I197" s="105">
        <v>31</v>
      </c>
      <c r="J197" s="105">
        <v>33</v>
      </c>
      <c r="K197" s="105">
        <v>37</v>
      </c>
      <c r="L197" s="11"/>
    </row>
    <row r="198" spans="1:12" ht="19.899999999999999" customHeight="1" x14ac:dyDescent="0.25">
      <c r="A198" s="6" t="s">
        <v>161</v>
      </c>
      <c r="B198" s="106">
        <v>107.9</v>
      </c>
      <c r="C198" s="106">
        <v>70.099999999999994</v>
      </c>
      <c r="D198" s="106">
        <v>78.3</v>
      </c>
      <c r="E198" s="106">
        <v>69.7</v>
      </c>
      <c r="F198" s="106">
        <v>65.400000000000006</v>
      </c>
      <c r="G198" s="106">
        <v>67.3</v>
      </c>
      <c r="H198" s="106">
        <v>59.5</v>
      </c>
      <c r="I198" s="106">
        <v>159</v>
      </c>
      <c r="J198" s="106">
        <v>156.4</v>
      </c>
      <c r="K198" s="106">
        <v>135.19999999999999</v>
      </c>
      <c r="L198" s="9"/>
    </row>
    <row r="199" spans="1:12" ht="19.899999999999999" customHeight="1" x14ac:dyDescent="0.25">
      <c r="A199" s="8" t="s">
        <v>162</v>
      </c>
      <c r="B199" s="105">
        <v>1.8</v>
      </c>
      <c r="C199" s="105">
        <v>9.6</v>
      </c>
      <c r="D199" s="105">
        <v>-400</v>
      </c>
      <c r="E199" s="105">
        <v>-4.2</v>
      </c>
      <c r="F199" s="105">
        <v>-8.5</v>
      </c>
      <c r="G199" s="105">
        <v>-3.2</v>
      </c>
      <c r="H199" s="105">
        <v>3.9</v>
      </c>
      <c r="I199" s="105">
        <v>-2.6</v>
      </c>
      <c r="J199" s="105">
        <v>-4.8</v>
      </c>
      <c r="K199" s="105">
        <v>100</v>
      </c>
      <c r="L199" s="10"/>
    </row>
    <row r="200" spans="1:12" ht="19.899999999999999" customHeight="1" x14ac:dyDescent="0.25">
      <c r="A200" s="6" t="s">
        <v>163</v>
      </c>
      <c r="B200" s="106">
        <v>32.700000000000003</v>
      </c>
      <c r="C200" s="106">
        <v>34.799999999999997</v>
      </c>
      <c r="D200" s="106">
        <v>46.4</v>
      </c>
      <c r="E200" s="106">
        <v>38.6</v>
      </c>
      <c r="F200" s="106">
        <v>20.9</v>
      </c>
      <c r="G200" s="106">
        <v>16.600000000000001</v>
      </c>
      <c r="H200" s="106">
        <v>25.9</v>
      </c>
      <c r="I200" s="106">
        <v>30.1</v>
      </c>
      <c r="J200" s="106">
        <v>16.3</v>
      </c>
      <c r="K200" s="106">
        <v>24.2</v>
      </c>
      <c r="L200" s="12"/>
    </row>
    <row r="201" spans="1:12" ht="19.899999999999999" customHeight="1" x14ac:dyDescent="0.25">
      <c r="A201" s="8" t="s">
        <v>164</v>
      </c>
      <c r="B201" s="105">
        <v>32.700000000000003</v>
      </c>
      <c r="C201" s="105">
        <v>34.799999999999997</v>
      </c>
      <c r="D201" s="105">
        <v>46.4</v>
      </c>
      <c r="E201" s="105">
        <v>38.6</v>
      </c>
      <c r="F201" s="105">
        <v>20.9</v>
      </c>
      <c r="G201" s="105">
        <v>16.600000000000001</v>
      </c>
      <c r="H201" s="105">
        <v>25.9</v>
      </c>
      <c r="I201" s="105">
        <v>30.1</v>
      </c>
      <c r="J201" s="105">
        <v>16.3</v>
      </c>
      <c r="K201" s="105">
        <v>24.2</v>
      </c>
      <c r="L201" s="10"/>
    </row>
    <row r="202" spans="1:12" ht="19.899999999999999" customHeight="1" x14ac:dyDescent="0.25">
      <c r="A202" s="6" t="s">
        <v>165</v>
      </c>
      <c r="B202" s="106">
        <v>0</v>
      </c>
      <c r="C202" s="106">
        <v>0</v>
      </c>
      <c r="D202" s="106">
        <v>0</v>
      </c>
      <c r="E202" s="106">
        <v>0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6">
        <v>0</v>
      </c>
      <c r="L202" s="12"/>
    </row>
    <row r="203" spans="1:12" ht="19.899999999999999" customHeight="1" x14ac:dyDescent="0.25">
      <c r="A203" s="8" t="s">
        <v>166</v>
      </c>
      <c r="B203" s="105">
        <v>0</v>
      </c>
      <c r="C203" s="105"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"/>
    </row>
    <row r="204" spans="1:12" ht="19.899999999999999" customHeight="1" x14ac:dyDescent="0.25">
      <c r="A204" s="6" t="s">
        <v>167</v>
      </c>
      <c r="B204" s="106">
        <v>0</v>
      </c>
      <c r="C204" s="106">
        <v>0</v>
      </c>
      <c r="D204" s="106">
        <v>0</v>
      </c>
      <c r="E204" s="106">
        <v>0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06">
        <v>0</v>
      </c>
      <c r="L204" s="9"/>
    </row>
    <row r="205" spans="1:12" ht="19.899999999999999" customHeight="1" x14ac:dyDescent="0.25">
      <c r="A205" s="8" t="s">
        <v>168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1"/>
    </row>
    <row r="206" spans="1:12" ht="19.899999999999999" customHeight="1" x14ac:dyDescent="0.25">
      <c r="A206" s="6" t="s">
        <v>169</v>
      </c>
      <c r="B206" s="106">
        <v>0</v>
      </c>
      <c r="C206" s="106">
        <v>0</v>
      </c>
      <c r="D206" s="106">
        <v>0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2"/>
    </row>
    <row r="207" spans="1:12" ht="19.899999999999999" customHeight="1" x14ac:dyDescent="0.25">
      <c r="A207" s="8" t="s">
        <v>170</v>
      </c>
      <c r="B207" s="105">
        <v>0</v>
      </c>
      <c r="C207" s="105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"/>
    </row>
    <row r="208" spans="1:12" ht="19.899999999999999" customHeight="1" x14ac:dyDescent="0.25">
      <c r="A208" s="6" t="s">
        <v>171</v>
      </c>
      <c r="B208" s="106">
        <v>0</v>
      </c>
      <c r="C208" s="106">
        <v>0</v>
      </c>
      <c r="D208" s="106">
        <v>0</v>
      </c>
      <c r="E208" s="106">
        <v>0</v>
      </c>
      <c r="F208" s="106">
        <v>0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2"/>
    </row>
    <row r="209" spans="1:12" ht="19.899999999999999" customHeight="1" x14ac:dyDescent="0.25">
      <c r="A209" s="8" t="s">
        <v>114</v>
      </c>
      <c r="B209" s="105">
        <v>125.7</v>
      </c>
      <c r="C209" s="105">
        <v>175</v>
      </c>
      <c r="D209" s="105">
        <v>153.69999999999999</v>
      </c>
      <c r="E209" s="105">
        <v>3.6</v>
      </c>
      <c r="F209" s="105">
        <v>3.3</v>
      </c>
      <c r="G209" s="105">
        <v>3</v>
      </c>
      <c r="H209" s="105">
        <v>2.7</v>
      </c>
      <c r="I209" s="105">
        <v>10.8</v>
      </c>
      <c r="J209" s="105">
        <v>4.0999999999999996</v>
      </c>
      <c r="K209" s="105">
        <v>4.3</v>
      </c>
      <c r="L209" s="11"/>
    </row>
    <row r="210" spans="1:12" ht="19.899999999999999" customHeight="1" x14ac:dyDescent="0.25">
      <c r="A210" s="6" t="s">
        <v>172</v>
      </c>
      <c r="B210" s="106">
        <v>101.4</v>
      </c>
      <c r="C210" s="106">
        <v>150</v>
      </c>
      <c r="D210" s="106">
        <v>150</v>
      </c>
      <c r="E210" s="106">
        <v>0</v>
      </c>
      <c r="F210" s="106">
        <v>0</v>
      </c>
      <c r="G210" s="106">
        <v>0</v>
      </c>
      <c r="H210" s="106">
        <v>0</v>
      </c>
      <c r="I210" s="106">
        <v>6.7</v>
      </c>
      <c r="J210" s="106">
        <v>0</v>
      </c>
      <c r="K210" s="106">
        <v>0</v>
      </c>
      <c r="L210" s="12"/>
    </row>
    <row r="211" spans="1:12" ht="19.899999999999999" customHeight="1" x14ac:dyDescent="0.25">
      <c r="A211" s="8" t="s">
        <v>173</v>
      </c>
      <c r="B211" s="105">
        <v>0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1"/>
    </row>
    <row r="212" spans="1:12" ht="19.899999999999999" customHeight="1" x14ac:dyDescent="0.25">
      <c r="A212" s="6" t="s">
        <v>174</v>
      </c>
      <c r="B212" s="106">
        <v>0</v>
      </c>
      <c r="C212" s="106">
        <v>0</v>
      </c>
      <c r="D212" s="106">
        <v>0</v>
      </c>
      <c r="E212" s="106">
        <v>0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2"/>
    </row>
    <row r="213" spans="1:12" ht="19.899999999999999" customHeight="1" x14ac:dyDescent="0.25">
      <c r="A213" s="8" t="s">
        <v>115</v>
      </c>
      <c r="B213" s="105">
        <v>0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1"/>
    </row>
    <row r="214" spans="1:12" ht="19.899999999999999" customHeight="1" x14ac:dyDescent="0.25">
      <c r="A214" s="6" t="s">
        <v>175</v>
      </c>
      <c r="B214" s="106">
        <v>0</v>
      </c>
      <c r="C214" s="106"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9"/>
    </row>
    <row r="215" spans="1:12" ht="19.899999999999999" customHeight="1" x14ac:dyDescent="0.25">
      <c r="A215" s="8" t="s">
        <v>176</v>
      </c>
      <c r="B215" s="105">
        <v>0</v>
      </c>
      <c r="C215" s="105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-3</v>
      </c>
      <c r="K215" s="105">
        <v>0</v>
      </c>
      <c r="L215" s="10"/>
    </row>
    <row r="216" spans="1:12" ht="19.899999999999999" customHeight="1" x14ac:dyDescent="0.25">
      <c r="A216" s="6" t="s">
        <v>177</v>
      </c>
      <c r="B216" s="106">
        <v>0</v>
      </c>
      <c r="C216" s="106">
        <v>0</v>
      </c>
      <c r="D216" s="106">
        <v>0</v>
      </c>
      <c r="E216" s="106">
        <v>0</v>
      </c>
      <c r="F216" s="106">
        <v>0</v>
      </c>
      <c r="G216" s="106">
        <v>0</v>
      </c>
      <c r="H216" s="106">
        <v>0</v>
      </c>
      <c r="I216" s="106">
        <v>0</v>
      </c>
      <c r="J216" s="106">
        <v>0</v>
      </c>
      <c r="K216" s="106">
        <v>0</v>
      </c>
      <c r="L216" s="12"/>
    </row>
    <row r="217" spans="1:12" ht="19.899999999999999" customHeight="1" x14ac:dyDescent="0.25">
      <c r="A217" s="8" t="s">
        <v>178</v>
      </c>
      <c r="B217" s="105">
        <v>0</v>
      </c>
      <c r="C217" s="105">
        <v>0</v>
      </c>
      <c r="D217" s="105">
        <v>15.1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-1</v>
      </c>
      <c r="K217" s="105">
        <v>0</v>
      </c>
      <c r="L217" s="11"/>
    </row>
    <row r="218" spans="1:12" ht="19.899999999999999" customHeight="1" x14ac:dyDescent="0.25">
      <c r="A218" s="6" t="s">
        <v>179</v>
      </c>
      <c r="B218" s="106">
        <v>0</v>
      </c>
      <c r="C218" s="106">
        <v>0</v>
      </c>
      <c r="D218" s="106">
        <v>0</v>
      </c>
      <c r="E218" s="106">
        <v>0</v>
      </c>
      <c r="F218" s="106">
        <v>0</v>
      </c>
      <c r="G218" s="106">
        <v>0</v>
      </c>
      <c r="H218" s="106">
        <v>24.7</v>
      </c>
      <c r="I218" s="106">
        <v>0</v>
      </c>
      <c r="J218" s="106">
        <v>0</v>
      </c>
      <c r="K218" s="106">
        <v>0</v>
      </c>
      <c r="L218" s="12"/>
    </row>
    <row r="219" spans="1:12" ht="19.899999999999999" customHeight="1" x14ac:dyDescent="0.25">
      <c r="A219" s="8" t="s">
        <v>180</v>
      </c>
      <c r="B219" s="105">
        <v>-26.1</v>
      </c>
      <c r="C219" s="105">
        <v>0</v>
      </c>
      <c r="D219" s="105">
        <v>-2.2999999999999998</v>
      </c>
      <c r="E219" s="105">
        <v>-3</v>
      </c>
      <c r="F219" s="105">
        <v>-200</v>
      </c>
      <c r="G219" s="105">
        <v>-1.1000000000000001</v>
      </c>
      <c r="H219" s="105">
        <v>-3.6</v>
      </c>
      <c r="I219" s="105">
        <v>-20.100000000000001</v>
      </c>
      <c r="J219" s="105">
        <v>-4.7</v>
      </c>
      <c r="K219" s="105">
        <v>-6.6</v>
      </c>
      <c r="L219" s="11"/>
    </row>
    <row r="220" spans="1:12" ht="19.899999999999999" customHeight="1" x14ac:dyDescent="0.25">
      <c r="A220" s="6" t="s">
        <v>181</v>
      </c>
      <c r="B220" s="106">
        <v>-100</v>
      </c>
      <c r="C220" s="106">
        <v>13.4</v>
      </c>
      <c r="D220" s="106">
        <v>9.6999999999999993</v>
      </c>
      <c r="E220" s="106">
        <v>-11.3</v>
      </c>
      <c r="F220" s="106">
        <v>-8.5</v>
      </c>
      <c r="G220" s="106">
        <v>-10.9</v>
      </c>
      <c r="H220" s="106">
        <v>-1</v>
      </c>
      <c r="I220" s="106">
        <v>-200</v>
      </c>
      <c r="J220" s="106">
        <v>-200</v>
      </c>
      <c r="K220" s="106">
        <v>-600</v>
      </c>
      <c r="L220" s="9"/>
    </row>
    <row r="221" spans="1:12" ht="19.899999999999999" customHeight="1" x14ac:dyDescent="0.25">
      <c r="A221" s="8" t="s">
        <v>182</v>
      </c>
      <c r="B221" s="105">
        <v>0</v>
      </c>
      <c r="C221" s="105"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05">
        <v>0</v>
      </c>
      <c r="L221" s="10"/>
    </row>
    <row r="222" spans="1:12" ht="19.899999999999999" customHeight="1" x14ac:dyDescent="0.25">
      <c r="A222" s="6" t="s">
        <v>183</v>
      </c>
      <c r="B222" s="106">
        <v>18.5</v>
      </c>
      <c r="C222" s="106">
        <v>60.6</v>
      </c>
      <c r="D222" s="106">
        <v>108.4</v>
      </c>
      <c r="E222" s="106">
        <v>-88.4</v>
      </c>
      <c r="F222" s="106">
        <v>28.5</v>
      </c>
      <c r="G222" s="106">
        <v>-39.299999999999997</v>
      </c>
      <c r="H222" s="106">
        <v>-7.3</v>
      </c>
      <c r="I222" s="106">
        <v>20.3</v>
      </c>
      <c r="J222" s="106">
        <v>0</v>
      </c>
      <c r="K222" s="106">
        <v>-800</v>
      </c>
      <c r="L222" s="9"/>
    </row>
    <row r="223" spans="1:12" ht="19.899999999999999" customHeight="1" x14ac:dyDescent="0.25">
      <c r="A223" s="8" t="s">
        <v>184</v>
      </c>
      <c r="B223" s="105">
        <v>0</v>
      </c>
      <c r="C223" s="105">
        <v>0</v>
      </c>
      <c r="D223" s="105">
        <v>0</v>
      </c>
      <c r="E223" s="105">
        <v>0</v>
      </c>
      <c r="F223" s="105">
        <v>0</v>
      </c>
      <c r="G223" s="105">
        <v>0</v>
      </c>
      <c r="H223" s="105">
        <v>40.9</v>
      </c>
      <c r="I223" s="105">
        <v>27.3</v>
      </c>
      <c r="J223" s="105">
        <v>-66.3</v>
      </c>
      <c r="K223" s="105">
        <v>-77.599999999999994</v>
      </c>
      <c r="L223" s="10"/>
    </row>
    <row r="224" spans="1:12" ht="19.899999999999999" customHeight="1" x14ac:dyDescent="0.25">
      <c r="A224" s="6" t="s">
        <v>185</v>
      </c>
      <c r="B224" s="106">
        <v>0</v>
      </c>
      <c r="C224" s="106">
        <v>0</v>
      </c>
      <c r="D224" s="106">
        <v>0</v>
      </c>
      <c r="E224" s="106">
        <v>0</v>
      </c>
      <c r="F224" s="106">
        <v>0</v>
      </c>
      <c r="G224" s="106">
        <v>0</v>
      </c>
      <c r="H224" s="106">
        <v>0</v>
      </c>
      <c r="I224" s="106">
        <v>0</v>
      </c>
      <c r="J224" s="106">
        <v>0</v>
      </c>
      <c r="K224" s="106">
        <v>0</v>
      </c>
      <c r="L224" s="12"/>
    </row>
    <row r="225" spans="1:12" ht="19.899999999999999" customHeight="1" x14ac:dyDescent="0.25">
      <c r="A225" s="8" t="s">
        <v>186</v>
      </c>
      <c r="B225" s="105" t="s">
        <v>1465</v>
      </c>
      <c r="C225" s="105" t="s">
        <v>1466</v>
      </c>
      <c r="D225" s="105" t="s">
        <v>1467</v>
      </c>
      <c r="E225" s="105" t="s">
        <v>1468</v>
      </c>
      <c r="F225" s="105" t="s">
        <v>1469</v>
      </c>
      <c r="G225" s="105" t="s">
        <v>1470</v>
      </c>
      <c r="H225" s="105" t="s">
        <v>1471</v>
      </c>
      <c r="I225" s="105" t="s">
        <v>1472</v>
      </c>
      <c r="J225" s="105">
        <v>700.3</v>
      </c>
      <c r="K225" s="105">
        <v>686.3</v>
      </c>
      <c r="L225" s="10"/>
    </row>
    <row r="226" spans="1:12" ht="19.899999999999999" customHeight="1" x14ac:dyDescent="0.25">
      <c r="A226" s="6" t="s">
        <v>187</v>
      </c>
      <c r="B226" s="106">
        <v>0</v>
      </c>
      <c r="C226" s="106">
        <v>0</v>
      </c>
      <c r="D226" s="106">
        <v>0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9"/>
    </row>
    <row r="227" spans="1:12" ht="19.899999999999999" customHeight="1" x14ac:dyDescent="0.25">
      <c r="A227" s="8" t="s">
        <v>188</v>
      </c>
      <c r="B227" s="105" t="s">
        <v>1473</v>
      </c>
      <c r="C227" s="105" t="s">
        <v>1474</v>
      </c>
      <c r="D227" s="105" t="s">
        <v>1475</v>
      </c>
      <c r="E227" s="105" t="s">
        <v>1476</v>
      </c>
      <c r="F227" s="105" t="s">
        <v>1477</v>
      </c>
      <c r="G227" s="105">
        <v>950</v>
      </c>
      <c r="H227" s="105">
        <v>806.4</v>
      </c>
      <c r="I227" s="105" t="s">
        <v>1478</v>
      </c>
      <c r="J227" s="105">
        <v>372.8</v>
      </c>
      <c r="K227" s="105">
        <v>300.7</v>
      </c>
      <c r="L227" s="11"/>
    </row>
    <row r="228" spans="1:12" ht="19.899999999999999" customHeight="1" x14ac:dyDescent="0.25">
      <c r="A228" s="6" t="s">
        <v>189</v>
      </c>
      <c r="B228" s="106" t="s">
        <v>1479</v>
      </c>
      <c r="C228" s="106" t="s">
        <v>1480</v>
      </c>
      <c r="D228" s="106" t="s">
        <v>1481</v>
      </c>
      <c r="E228" s="106" t="s">
        <v>1482</v>
      </c>
      <c r="F228" s="106" t="s">
        <v>1483</v>
      </c>
      <c r="G228" s="106">
        <v>910.2</v>
      </c>
      <c r="H228" s="106" t="s">
        <v>1484</v>
      </c>
      <c r="I228" s="106">
        <v>475.5</v>
      </c>
      <c r="J228" s="106">
        <v>335.6</v>
      </c>
      <c r="K228" s="106">
        <v>272.39999999999998</v>
      </c>
      <c r="L228" s="9"/>
    </row>
    <row r="229" spans="1:12" ht="19.899999999999999" customHeight="1" x14ac:dyDescent="0.25">
      <c r="A229" s="8" t="s">
        <v>190</v>
      </c>
      <c r="B229" s="105">
        <v>0</v>
      </c>
      <c r="C229" s="105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1"/>
    </row>
    <row r="230" spans="1:12" ht="19.899999999999999" customHeight="1" x14ac:dyDescent="0.25">
      <c r="A230" s="6" t="s">
        <v>191</v>
      </c>
      <c r="B230" s="106">
        <v>8.9</v>
      </c>
      <c r="C230" s="106">
        <v>11.1</v>
      </c>
      <c r="D230" s="106">
        <v>10.8</v>
      </c>
      <c r="E230" s="106">
        <v>9.9</v>
      </c>
      <c r="F230" s="106">
        <v>9.5</v>
      </c>
      <c r="G230" s="106">
        <v>9.8000000000000007</v>
      </c>
      <c r="H230" s="106">
        <v>10</v>
      </c>
      <c r="I230" s="106">
        <v>9</v>
      </c>
      <c r="J230" s="106">
        <v>9.6</v>
      </c>
      <c r="K230" s="106">
        <v>10.8</v>
      </c>
      <c r="L230" s="9"/>
    </row>
    <row r="231" spans="1:12" ht="19.899999999999999" customHeight="1" x14ac:dyDescent="0.25">
      <c r="A231" s="8" t="s">
        <v>192</v>
      </c>
      <c r="B231" s="105">
        <v>0</v>
      </c>
      <c r="C231" s="105">
        <v>0</v>
      </c>
      <c r="D231" s="105">
        <v>0</v>
      </c>
      <c r="E231" s="105">
        <v>0</v>
      </c>
      <c r="F231" s="105">
        <v>0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"/>
    </row>
    <row r="232" spans="1:12" ht="19.899999999999999" customHeight="1" x14ac:dyDescent="0.25">
      <c r="A232" s="6" t="s">
        <v>193</v>
      </c>
      <c r="B232" s="106">
        <v>0</v>
      </c>
      <c r="C232" s="106">
        <v>0</v>
      </c>
      <c r="D232" s="106">
        <v>0</v>
      </c>
      <c r="E232" s="106">
        <v>0</v>
      </c>
      <c r="F232" s="106">
        <v>0</v>
      </c>
      <c r="G232" s="106">
        <v>0</v>
      </c>
      <c r="H232" s="106">
        <v>0</v>
      </c>
      <c r="I232" s="106">
        <v>0</v>
      </c>
      <c r="J232" s="106">
        <v>0</v>
      </c>
      <c r="K232" s="106">
        <v>0</v>
      </c>
      <c r="L232" s="12"/>
    </row>
    <row r="233" spans="1:12" ht="19.899999999999999" customHeight="1" x14ac:dyDescent="0.25">
      <c r="A233" s="8" t="s">
        <v>194</v>
      </c>
      <c r="B233" s="105">
        <v>1.4</v>
      </c>
      <c r="C233" s="105">
        <v>1.4</v>
      </c>
      <c r="D233" s="105">
        <v>900</v>
      </c>
      <c r="E233" s="105">
        <v>2</v>
      </c>
      <c r="F233" s="105">
        <v>1.6</v>
      </c>
      <c r="G233" s="105">
        <v>1.2</v>
      </c>
      <c r="H233" s="105">
        <v>1.3</v>
      </c>
      <c r="I233" s="105">
        <v>1.6</v>
      </c>
      <c r="J233" s="105">
        <v>1.4</v>
      </c>
      <c r="K233" s="105">
        <v>1.7</v>
      </c>
      <c r="L233" s="10"/>
    </row>
    <row r="234" spans="1:12" ht="19.899999999999999" customHeight="1" x14ac:dyDescent="0.25">
      <c r="A234" s="6" t="s">
        <v>195</v>
      </c>
      <c r="B234" s="106" t="s">
        <v>1485</v>
      </c>
      <c r="C234" s="106" t="s">
        <v>1486</v>
      </c>
      <c r="D234" s="106" t="s">
        <v>1487</v>
      </c>
      <c r="E234" s="106" t="s">
        <v>1488</v>
      </c>
      <c r="F234" s="106" t="s">
        <v>1489</v>
      </c>
      <c r="G234" s="106" t="s">
        <v>1490</v>
      </c>
      <c r="H234" s="106" t="s">
        <v>1491</v>
      </c>
      <c r="I234" s="106" t="s">
        <v>1492</v>
      </c>
      <c r="J234" s="106" t="s">
        <v>1493</v>
      </c>
      <c r="K234" s="106" t="s">
        <v>1494</v>
      </c>
      <c r="L234" s="12"/>
    </row>
    <row r="235" spans="1:12" ht="19.899999999999999" customHeight="1" x14ac:dyDescent="0.25">
      <c r="A235" s="8" t="s">
        <v>196</v>
      </c>
      <c r="B235" s="105">
        <v>41.5</v>
      </c>
      <c r="C235" s="105">
        <v>37</v>
      </c>
      <c r="D235" s="105">
        <v>28</v>
      </c>
      <c r="E235" s="105">
        <v>15</v>
      </c>
      <c r="F235" s="105">
        <v>12.3</v>
      </c>
      <c r="G235" s="105">
        <v>13</v>
      </c>
      <c r="H235" s="105">
        <v>13.5</v>
      </c>
      <c r="I235" s="105">
        <v>19.100000000000001</v>
      </c>
      <c r="J235" s="105">
        <v>30.4</v>
      </c>
      <c r="K235" s="105">
        <v>27.4</v>
      </c>
      <c r="L235" s="11"/>
    </row>
    <row r="236" spans="1:12" ht="19.899999999999999" customHeight="1" x14ac:dyDescent="0.25">
      <c r="A236" s="6" t="s">
        <v>197</v>
      </c>
      <c r="B236" s="106">
        <v>0</v>
      </c>
      <c r="C236" s="106">
        <v>0</v>
      </c>
      <c r="D236" s="106">
        <v>0</v>
      </c>
      <c r="E236" s="106">
        <v>0</v>
      </c>
      <c r="F236" s="106">
        <v>0</v>
      </c>
      <c r="G236" s="106">
        <v>0</v>
      </c>
      <c r="H236" s="106">
        <v>0</v>
      </c>
      <c r="I236" s="106">
        <v>3.2</v>
      </c>
      <c r="J236" s="106">
        <v>6.8</v>
      </c>
      <c r="K236" s="106">
        <v>7</v>
      </c>
      <c r="L236" s="9"/>
    </row>
    <row r="237" spans="1:12" ht="19.899999999999999" customHeight="1" x14ac:dyDescent="0.25">
      <c r="A237" s="8" t="s">
        <v>198</v>
      </c>
      <c r="B237" s="105">
        <v>0</v>
      </c>
      <c r="C237" s="105">
        <v>0</v>
      </c>
      <c r="D237" s="105">
        <v>0</v>
      </c>
      <c r="E237" s="105">
        <v>0</v>
      </c>
      <c r="F237" s="105">
        <v>0</v>
      </c>
      <c r="G237" s="105">
        <v>0</v>
      </c>
      <c r="H237" s="105">
        <v>0</v>
      </c>
      <c r="I237" s="105">
        <v>0</v>
      </c>
      <c r="J237" s="105">
        <v>0</v>
      </c>
      <c r="K237" s="105">
        <v>0</v>
      </c>
      <c r="L237" s="10"/>
    </row>
    <row r="238" spans="1:12" ht="19.899999999999999" customHeight="1" x14ac:dyDescent="0.25">
      <c r="A238" s="6" t="s">
        <v>199</v>
      </c>
      <c r="B238" s="106">
        <v>0</v>
      </c>
      <c r="C238" s="106">
        <v>0</v>
      </c>
      <c r="D238" s="106">
        <v>0</v>
      </c>
      <c r="E238" s="106">
        <v>0</v>
      </c>
      <c r="F238" s="106">
        <v>0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2"/>
    </row>
    <row r="239" spans="1:12" ht="19.899999999999999" customHeight="1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1"/>
    </row>
    <row r="240" spans="1:12" ht="19.899999999999999" customHeight="1" x14ac:dyDescent="0.2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2"/>
    </row>
    <row r="241" spans="1:13" ht="19.899999999999999" customHeight="1" thickBot="1" x14ac:dyDescent="0.3">
      <c r="A241" s="167" t="s">
        <v>202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1"/>
    </row>
    <row r="242" spans="1:13" ht="19.899999999999999" customHeight="1" x14ac:dyDescent="0.25">
      <c r="A242" s="95" t="s">
        <v>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"/>
    </row>
    <row r="243" spans="1:13" ht="19.899999999999999" customHeight="1" x14ac:dyDescent="0.25">
      <c r="A243" s="96" t="s">
        <v>3</v>
      </c>
      <c r="B243" s="97">
        <v>2019</v>
      </c>
      <c r="C243" s="97">
        <v>2018</v>
      </c>
      <c r="D243" s="97">
        <v>2017</v>
      </c>
      <c r="E243" s="97">
        <v>2016</v>
      </c>
      <c r="F243" s="97">
        <v>2015</v>
      </c>
      <c r="G243" s="97">
        <v>2014</v>
      </c>
      <c r="H243" s="97">
        <v>2013</v>
      </c>
      <c r="I243" s="97">
        <v>2012</v>
      </c>
      <c r="J243" s="97">
        <v>2011</v>
      </c>
      <c r="K243" s="97">
        <v>2010</v>
      </c>
      <c r="L243" s="4"/>
    </row>
    <row r="244" spans="1:13" ht="19.899999999999999" customHeight="1" x14ac:dyDescent="0.25">
      <c r="A244" s="96" t="s">
        <v>4</v>
      </c>
      <c r="B244" s="97">
        <v>12</v>
      </c>
      <c r="C244" s="97">
        <v>12</v>
      </c>
      <c r="D244" s="97">
        <v>12</v>
      </c>
      <c r="E244" s="97">
        <v>12</v>
      </c>
      <c r="F244" s="97">
        <v>12</v>
      </c>
      <c r="G244" s="97">
        <v>12</v>
      </c>
      <c r="H244" s="97">
        <v>12</v>
      </c>
      <c r="I244" s="97">
        <v>12</v>
      </c>
      <c r="J244" s="97">
        <v>12</v>
      </c>
      <c r="K244" s="97">
        <v>12</v>
      </c>
      <c r="L244" s="16"/>
    </row>
    <row r="245" spans="1:13" ht="19.899999999999999" customHeight="1" x14ac:dyDescent="0.25">
      <c r="A245" s="96" t="s">
        <v>5</v>
      </c>
      <c r="B245" s="97" t="s">
        <v>337</v>
      </c>
      <c r="C245" s="97" t="s">
        <v>337</v>
      </c>
      <c r="D245" s="97" t="s">
        <v>337</v>
      </c>
      <c r="E245" s="97" t="s">
        <v>337</v>
      </c>
      <c r="F245" s="97" t="s">
        <v>337</v>
      </c>
      <c r="G245" s="97" t="s">
        <v>337</v>
      </c>
      <c r="H245" s="97" t="s">
        <v>337</v>
      </c>
      <c r="I245" s="97" t="s">
        <v>337</v>
      </c>
      <c r="J245" s="97" t="s">
        <v>337</v>
      </c>
      <c r="K245" s="97" t="s">
        <v>337</v>
      </c>
    </row>
    <row r="246" spans="1:13" ht="19.899999999999999" customHeigh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60"/>
    </row>
    <row r="247" spans="1:13" ht="19.899999999999999" customHeight="1" x14ac:dyDescent="0.25">
      <c r="A247" s="98" t="s">
        <v>203</v>
      </c>
      <c r="B247" s="99" t="s">
        <v>8</v>
      </c>
      <c r="C247" s="99" t="s">
        <v>8</v>
      </c>
      <c r="D247" s="99" t="s">
        <v>8</v>
      </c>
      <c r="E247" s="99" t="s">
        <v>8</v>
      </c>
      <c r="F247" s="99" t="s">
        <v>8</v>
      </c>
      <c r="G247" s="99" t="s">
        <v>8</v>
      </c>
      <c r="H247" s="99" t="s">
        <v>8</v>
      </c>
      <c r="I247" s="99" t="s">
        <v>8</v>
      </c>
      <c r="J247" s="99" t="s">
        <v>8</v>
      </c>
      <c r="K247" s="99" t="s">
        <v>8</v>
      </c>
      <c r="M247" t="s">
        <v>2</v>
      </c>
    </row>
    <row r="248" spans="1:13" ht="19.899999999999999" customHeight="1" x14ac:dyDescent="0.25">
      <c r="A248" s="6" t="s">
        <v>204</v>
      </c>
      <c r="B248" s="104" t="s">
        <v>1257</v>
      </c>
      <c r="C248" s="104" t="s">
        <v>1258</v>
      </c>
      <c r="D248" s="104" t="s">
        <v>1259</v>
      </c>
      <c r="E248" s="104" t="s">
        <v>1260</v>
      </c>
      <c r="F248" s="104" t="s">
        <v>1261</v>
      </c>
      <c r="G248" s="104" t="s">
        <v>1495</v>
      </c>
      <c r="H248" s="104" t="s">
        <v>1263</v>
      </c>
      <c r="I248" s="104" t="s">
        <v>1496</v>
      </c>
      <c r="J248" s="104" t="s">
        <v>1265</v>
      </c>
      <c r="K248" s="104" t="s">
        <v>1497</v>
      </c>
      <c r="L248" s="2"/>
    </row>
    <row r="249" spans="1:13" ht="19.899999999999999" customHeight="1" x14ac:dyDescent="0.25">
      <c r="A249" s="8" t="s">
        <v>205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2"/>
    </row>
    <row r="250" spans="1:13" ht="19.899999999999999" customHeight="1" x14ac:dyDescent="0.25">
      <c r="A250" s="6" t="s">
        <v>206</v>
      </c>
      <c r="B250" s="104">
        <v>280.3</v>
      </c>
      <c r="C250" s="104">
        <v>280.3</v>
      </c>
      <c r="D250" s="104">
        <v>114.3</v>
      </c>
      <c r="E250" s="104">
        <v>79.2</v>
      </c>
      <c r="F250" s="104">
        <v>-418.6</v>
      </c>
      <c r="G250" s="104">
        <v>-508.7</v>
      </c>
      <c r="H250" s="104">
        <v>-591.70000000000005</v>
      </c>
      <c r="I250" s="104">
        <v>-678.3</v>
      </c>
      <c r="J250" s="104">
        <v>-498.1</v>
      </c>
      <c r="K250" s="104">
        <v>-539.5</v>
      </c>
      <c r="L250" s="2"/>
    </row>
    <row r="251" spans="1:13" ht="19.899999999999999" customHeight="1" x14ac:dyDescent="0.25">
      <c r="A251" s="8" t="s">
        <v>207</v>
      </c>
      <c r="B251" s="105">
        <v>0</v>
      </c>
      <c r="C251" s="105">
        <v>0</v>
      </c>
      <c r="D251" s="105">
        <v>0</v>
      </c>
      <c r="E251" s="105">
        <v>0</v>
      </c>
      <c r="F251" s="105">
        <v>0</v>
      </c>
      <c r="G251" s="105">
        <v>0</v>
      </c>
      <c r="H251" s="105">
        <v>0</v>
      </c>
      <c r="I251" s="105">
        <v>0</v>
      </c>
      <c r="J251" s="105">
        <v>0</v>
      </c>
      <c r="K251" s="105">
        <v>0</v>
      </c>
      <c r="L251" s="1"/>
    </row>
    <row r="252" spans="1:13" ht="19.899999999999999" customHeight="1" x14ac:dyDescent="0.25">
      <c r="A252" s="6" t="s">
        <v>208</v>
      </c>
      <c r="B252" s="106">
        <v>0</v>
      </c>
      <c r="C252" s="106">
        <v>0</v>
      </c>
      <c r="D252" s="106">
        <v>0</v>
      </c>
      <c r="E252" s="106">
        <v>0</v>
      </c>
      <c r="F252" s="106">
        <v>0</v>
      </c>
      <c r="G252" s="106">
        <v>0</v>
      </c>
      <c r="H252" s="106">
        <v>0</v>
      </c>
      <c r="I252" s="106">
        <v>0</v>
      </c>
      <c r="J252" s="106">
        <v>0</v>
      </c>
      <c r="K252" s="106">
        <v>0</v>
      </c>
      <c r="L252" s="3"/>
    </row>
    <row r="253" spans="1:13" ht="19.899999999999999" customHeight="1" x14ac:dyDescent="0.25">
      <c r="A253" s="8" t="s">
        <v>209</v>
      </c>
      <c r="B253" s="105">
        <v>0</v>
      </c>
      <c r="C253" s="105">
        <v>0</v>
      </c>
      <c r="D253" s="105">
        <v>0</v>
      </c>
      <c r="E253" s="105">
        <v>0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7"/>
    </row>
    <row r="254" spans="1:13" ht="19.899999999999999" customHeight="1" x14ac:dyDescent="0.25">
      <c r="A254" s="6" t="s">
        <v>210</v>
      </c>
      <c r="B254" s="106">
        <v>0</v>
      </c>
      <c r="C254" s="106">
        <v>0</v>
      </c>
      <c r="D254" s="106">
        <v>0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3"/>
    </row>
    <row r="255" spans="1:13" ht="19.899999999999999" customHeight="1" x14ac:dyDescent="0.25">
      <c r="A255" s="8" t="s">
        <v>211</v>
      </c>
      <c r="B255" s="105">
        <v>0</v>
      </c>
      <c r="C255" s="105">
        <v>0</v>
      </c>
      <c r="D255" s="105">
        <v>0</v>
      </c>
      <c r="E255" s="105">
        <v>0</v>
      </c>
      <c r="F255" s="105">
        <v>0</v>
      </c>
      <c r="G255" s="105">
        <v>0</v>
      </c>
      <c r="H255" s="105">
        <v>0</v>
      </c>
      <c r="I255" s="105">
        <v>0</v>
      </c>
      <c r="J255" s="105">
        <v>-226.6</v>
      </c>
      <c r="K255" s="105">
        <v>0</v>
      </c>
      <c r="L255" s="7"/>
    </row>
    <row r="256" spans="1:13" ht="19.899999999999999" customHeight="1" x14ac:dyDescent="0.25">
      <c r="A256" s="6" t="s">
        <v>212</v>
      </c>
      <c r="B256" s="106">
        <v>0</v>
      </c>
      <c r="C256" s="106">
        <v>0</v>
      </c>
      <c r="D256" s="106">
        <v>166</v>
      </c>
      <c r="E256" s="106">
        <v>0</v>
      </c>
      <c r="F256" s="106">
        <v>0</v>
      </c>
      <c r="G256" s="106">
        <v>0</v>
      </c>
      <c r="H256" s="106">
        <v>0</v>
      </c>
      <c r="I256" s="106">
        <v>0</v>
      </c>
      <c r="J256" s="106">
        <v>0</v>
      </c>
      <c r="K256" s="106">
        <v>-12.9</v>
      </c>
      <c r="L256" s="12"/>
    </row>
    <row r="257" spans="1:12" ht="19.899999999999999" customHeight="1" x14ac:dyDescent="0.25">
      <c r="A257" s="8" t="s">
        <v>213</v>
      </c>
      <c r="B257" s="105">
        <v>0</v>
      </c>
      <c r="C257" s="105">
        <v>0</v>
      </c>
      <c r="D257" s="105">
        <v>0</v>
      </c>
      <c r="E257" s="105">
        <v>0</v>
      </c>
      <c r="F257" s="105">
        <v>0</v>
      </c>
      <c r="G257" s="105">
        <v>0</v>
      </c>
      <c r="H257" s="105">
        <v>0</v>
      </c>
      <c r="I257" s="105">
        <v>0</v>
      </c>
      <c r="J257" s="105">
        <v>-400</v>
      </c>
      <c r="K257" s="105">
        <v>0</v>
      </c>
      <c r="L257" s="11"/>
    </row>
    <row r="258" spans="1:12" ht="19.899999999999999" customHeight="1" x14ac:dyDescent="0.25">
      <c r="A258" s="6" t="s">
        <v>214</v>
      </c>
      <c r="B258" s="106">
        <v>0</v>
      </c>
      <c r="C258" s="106">
        <v>0</v>
      </c>
      <c r="D258" s="106">
        <v>0</v>
      </c>
      <c r="E258" s="106">
        <v>35.1</v>
      </c>
      <c r="F258" s="106">
        <v>44.1</v>
      </c>
      <c r="G258" s="106">
        <v>90.1</v>
      </c>
      <c r="H258" s="106">
        <v>83</v>
      </c>
      <c r="I258" s="106">
        <v>86.6</v>
      </c>
      <c r="J258" s="106">
        <v>46.8</v>
      </c>
      <c r="K258" s="106">
        <v>54.3</v>
      </c>
      <c r="L258" s="12"/>
    </row>
    <row r="259" spans="1:12" ht="19.899999999999999" customHeight="1" x14ac:dyDescent="0.25">
      <c r="A259" s="8" t="s">
        <v>215</v>
      </c>
      <c r="B259" s="107">
        <v>280.3</v>
      </c>
      <c r="C259" s="107">
        <v>280.3</v>
      </c>
      <c r="D259" s="107">
        <v>280.3</v>
      </c>
      <c r="E259" s="107">
        <v>114.3</v>
      </c>
      <c r="F259" s="107">
        <v>-374.5</v>
      </c>
      <c r="G259" s="107">
        <v>-418.6</v>
      </c>
      <c r="H259" s="107">
        <v>-508.7</v>
      </c>
      <c r="I259" s="107">
        <v>-591.70000000000005</v>
      </c>
      <c r="J259" s="107">
        <v>-678.3</v>
      </c>
      <c r="K259" s="107">
        <v>-498.1</v>
      </c>
      <c r="L259" s="11"/>
    </row>
    <row r="260" spans="1:12" ht="19.899999999999999" customHeight="1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2"/>
    </row>
    <row r="261" spans="1:12" ht="19.899999999999999" customHeight="1" x14ac:dyDescent="0.25">
      <c r="A261" s="8" t="s">
        <v>216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1"/>
    </row>
    <row r="262" spans="1:12" ht="19.899999999999999" customHeight="1" x14ac:dyDescent="0.25">
      <c r="A262" s="6" t="s">
        <v>217</v>
      </c>
      <c r="B262" s="104">
        <v>-59</v>
      </c>
      <c r="C262" s="104">
        <v>-94.7</v>
      </c>
      <c r="D262" s="104">
        <v>20.8</v>
      </c>
      <c r="E262" s="104">
        <v>-123.2</v>
      </c>
      <c r="F262" s="104">
        <v>347.5</v>
      </c>
      <c r="G262" s="104">
        <v>311.7</v>
      </c>
      <c r="H262" s="104">
        <v>223.2</v>
      </c>
      <c r="I262" s="104">
        <v>69.7</v>
      </c>
      <c r="J262" s="104">
        <v>70.5</v>
      </c>
      <c r="K262" s="104">
        <v>35.1</v>
      </c>
      <c r="L262" s="12"/>
    </row>
    <row r="263" spans="1:12" ht="19.899999999999999" customHeight="1" x14ac:dyDescent="0.25">
      <c r="A263" s="8" t="s">
        <v>218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1"/>
    </row>
    <row r="264" spans="1:12" ht="19.899999999999999" customHeight="1" x14ac:dyDescent="0.25">
      <c r="A264" s="6" t="s">
        <v>219</v>
      </c>
      <c r="B264" s="106">
        <v>0</v>
      </c>
      <c r="C264" s="106">
        <v>0</v>
      </c>
      <c r="D264" s="106">
        <v>0</v>
      </c>
      <c r="E264" s="106">
        <v>0</v>
      </c>
      <c r="F264" s="106">
        <v>0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4"/>
    </row>
    <row r="265" spans="1:12" ht="19.899999999999999" customHeight="1" x14ac:dyDescent="0.25">
      <c r="A265" s="8" t="s">
        <v>220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4"/>
    </row>
    <row r="266" spans="1:12" ht="19.899999999999999" customHeight="1" x14ac:dyDescent="0.25">
      <c r="A266" s="6" t="s">
        <v>221</v>
      </c>
      <c r="B266" s="106">
        <v>28.3</v>
      </c>
      <c r="C266" s="106">
        <v>55.4</v>
      </c>
      <c r="D266" s="106">
        <v>-106</v>
      </c>
      <c r="E266" s="106">
        <v>17.8</v>
      </c>
      <c r="F266" s="106">
        <v>0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3"/>
    </row>
    <row r="267" spans="1:12" ht="19.899999999999999" customHeight="1" x14ac:dyDescent="0.25">
      <c r="A267" s="8" t="s">
        <v>222</v>
      </c>
      <c r="B267" s="105">
        <v>-27.6</v>
      </c>
      <c r="C267" s="105">
        <v>3.8</v>
      </c>
      <c r="D267" s="105">
        <v>-37.5</v>
      </c>
      <c r="E267" s="105">
        <v>75.099999999999994</v>
      </c>
      <c r="F267" s="105">
        <v>-26.8</v>
      </c>
      <c r="G267" s="105">
        <v>41.3</v>
      </c>
      <c r="H267" s="105">
        <v>48.5</v>
      </c>
      <c r="I267" s="105">
        <v>59.7</v>
      </c>
      <c r="J267" s="105">
        <v>15.9</v>
      </c>
      <c r="K267" s="105">
        <v>-31</v>
      </c>
      <c r="L267" s="7"/>
    </row>
    <row r="268" spans="1:12" ht="19.899999999999999" customHeight="1" x14ac:dyDescent="0.25">
      <c r="A268" s="6" t="s">
        <v>223</v>
      </c>
      <c r="B268" s="106">
        <v>0</v>
      </c>
      <c r="C268" s="106">
        <v>0</v>
      </c>
      <c r="D268" s="106">
        <v>0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2"/>
    </row>
    <row r="269" spans="1:12" ht="19.899999999999999" customHeight="1" x14ac:dyDescent="0.25">
      <c r="A269" s="8" t="s">
        <v>224</v>
      </c>
      <c r="B269" s="105">
        <v>0</v>
      </c>
      <c r="C269" s="105">
        <v>0</v>
      </c>
      <c r="D269" s="105">
        <v>300</v>
      </c>
      <c r="E269" s="105">
        <v>-12.2</v>
      </c>
      <c r="F269" s="105">
        <v>0</v>
      </c>
      <c r="G269" s="105">
        <v>0</v>
      </c>
      <c r="H269" s="105">
        <v>0</v>
      </c>
      <c r="I269" s="105">
        <v>0</v>
      </c>
      <c r="J269" s="105">
        <v>0</v>
      </c>
      <c r="K269" s="105">
        <v>0</v>
      </c>
      <c r="L269" s="11"/>
    </row>
    <row r="270" spans="1:12" ht="19.899999999999999" customHeight="1" x14ac:dyDescent="0.25">
      <c r="A270" s="6" t="s">
        <v>225</v>
      </c>
      <c r="B270" s="106">
        <v>56</v>
      </c>
      <c r="C270" s="106">
        <v>51.2</v>
      </c>
      <c r="D270" s="106">
        <v>28</v>
      </c>
      <c r="E270" s="106">
        <v>15</v>
      </c>
      <c r="F270" s="106">
        <v>20.3</v>
      </c>
      <c r="G270" s="106">
        <v>21</v>
      </c>
      <c r="H270" s="106">
        <v>32.299999999999997</v>
      </c>
      <c r="I270" s="106">
        <v>52.6</v>
      </c>
      <c r="J270" s="106">
        <v>25.7</v>
      </c>
      <c r="K270" s="106">
        <v>27</v>
      </c>
      <c r="L270" s="12"/>
    </row>
    <row r="271" spans="1:12" ht="19.899999999999999" customHeight="1" x14ac:dyDescent="0.25">
      <c r="A271" s="8" t="s">
        <v>226</v>
      </c>
      <c r="B271" s="105">
        <v>-3.2</v>
      </c>
      <c r="C271" s="105">
        <v>20.9</v>
      </c>
      <c r="D271" s="105">
        <v>-6.3</v>
      </c>
      <c r="E271" s="105">
        <v>11.4</v>
      </c>
      <c r="F271" s="105">
        <v>-300</v>
      </c>
      <c r="G271" s="105">
        <v>-22.5</v>
      </c>
      <c r="H271" s="105">
        <v>700</v>
      </c>
      <c r="I271" s="105">
        <v>17.600000000000001</v>
      </c>
      <c r="J271" s="105">
        <v>12.8</v>
      </c>
      <c r="K271" s="105">
        <v>39.4</v>
      </c>
      <c r="L271" s="11"/>
    </row>
    <row r="272" spans="1:12" ht="19.899999999999999" customHeight="1" x14ac:dyDescent="0.25">
      <c r="A272" s="6" t="s">
        <v>227</v>
      </c>
      <c r="B272" s="106">
        <v>14.4</v>
      </c>
      <c r="C272" s="106">
        <v>-95.6</v>
      </c>
      <c r="D272" s="106">
        <v>6</v>
      </c>
      <c r="E272" s="106">
        <v>36.9</v>
      </c>
      <c r="F272" s="106">
        <v>-10.199999999999999</v>
      </c>
      <c r="G272" s="106">
        <v>-1.3</v>
      </c>
      <c r="H272" s="106">
        <v>4.3</v>
      </c>
      <c r="I272" s="106">
        <v>23.6</v>
      </c>
      <c r="J272" s="106">
        <v>6.3</v>
      </c>
      <c r="K272" s="106">
        <v>0</v>
      </c>
      <c r="L272" s="9"/>
    </row>
    <row r="273" spans="1:12" ht="19.899999999999999" customHeight="1" x14ac:dyDescent="0.25">
      <c r="A273" s="8" t="s">
        <v>228</v>
      </c>
      <c r="B273" s="107">
        <v>8.9</v>
      </c>
      <c r="C273" s="107">
        <v>-59</v>
      </c>
      <c r="D273" s="107">
        <v>-94.7</v>
      </c>
      <c r="E273" s="107">
        <v>20.8</v>
      </c>
      <c r="F273" s="107">
        <v>330.5</v>
      </c>
      <c r="G273" s="107">
        <v>350.2</v>
      </c>
      <c r="H273" s="107">
        <v>309</v>
      </c>
      <c r="I273" s="107">
        <v>223.2</v>
      </c>
      <c r="J273" s="107">
        <v>131.19999999999999</v>
      </c>
      <c r="K273" s="107">
        <v>70.5</v>
      </c>
      <c r="L273" s="11"/>
    </row>
    <row r="274" spans="1:12" ht="19.899999999999999" customHeight="1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9"/>
    </row>
    <row r="275" spans="1:12" ht="19.899999999999999" customHeight="1" x14ac:dyDescent="0.25">
      <c r="A275" s="8" t="s">
        <v>229</v>
      </c>
      <c r="B275" s="107">
        <v>0</v>
      </c>
      <c r="C275" s="107">
        <v>0</v>
      </c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107">
        <v>0</v>
      </c>
      <c r="K275" s="107">
        <v>0</v>
      </c>
      <c r="L275" s="11"/>
    </row>
    <row r="276" spans="1:12" ht="19.899999999999999" customHeight="1" x14ac:dyDescent="0.25">
      <c r="A276" s="6" t="s">
        <v>230</v>
      </c>
      <c r="B276" s="104" t="s">
        <v>1267</v>
      </c>
      <c r="C276" s="104" t="s">
        <v>1268</v>
      </c>
      <c r="D276" s="104" t="s">
        <v>1269</v>
      </c>
      <c r="E276" s="104" t="s">
        <v>1270</v>
      </c>
      <c r="F276" s="104" t="s">
        <v>1271</v>
      </c>
      <c r="G276" s="104" t="s">
        <v>1272</v>
      </c>
      <c r="H276" s="104" t="s">
        <v>1273</v>
      </c>
      <c r="I276" s="104" t="s">
        <v>1498</v>
      </c>
      <c r="J276" s="104" t="s">
        <v>1275</v>
      </c>
      <c r="K276" s="104" t="s">
        <v>1499</v>
      </c>
      <c r="L276" s="9"/>
    </row>
    <row r="277" spans="1:12" ht="19.899999999999999" customHeight="1" x14ac:dyDescent="0.25">
      <c r="A277" s="8" t="s">
        <v>231</v>
      </c>
      <c r="B277" s="105">
        <v>-56.9</v>
      </c>
      <c r="C277" s="105">
        <v>0</v>
      </c>
      <c r="D277" s="105">
        <v>0</v>
      </c>
      <c r="E277" s="105">
        <v>0</v>
      </c>
      <c r="F277" s="105">
        <v>0</v>
      </c>
      <c r="G277" s="105">
        <v>0</v>
      </c>
      <c r="H277" s="105">
        <v>0</v>
      </c>
      <c r="I277" s="105">
        <v>0</v>
      </c>
      <c r="J277" s="105">
        <v>0</v>
      </c>
      <c r="K277" s="105">
        <v>0</v>
      </c>
      <c r="L277" s="10"/>
    </row>
    <row r="278" spans="1:12" ht="19.899999999999999" customHeight="1" x14ac:dyDescent="0.25">
      <c r="A278" s="6" t="s">
        <v>232</v>
      </c>
      <c r="B278" s="106" t="s">
        <v>1379</v>
      </c>
      <c r="C278" s="106" t="s">
        <v>1380</v>
      </c>
      <c r="D278" s="106" t="s">
        <v>1381</v>
      </c>
      <c r="E278" s="106" t="s">
        <v>1382</v>
      </c>
      <c r="F278" s="106" t="s">
        <v>1383</v>
      </c>
      <c r="G278" s="106" t="s">
        <v>1384</v>
      </c>
      <c r="H278" s="106" t="s">
        <v>1386</v>
      </c>
      <c r="I278" s="106">
        <v>970.5</v>
      </c>
      <c r="J278" s="106">
        <v>697.8</v>
      </c>
      <c r="K278" s="106">
        <v>468.2</v>
      </c>
      <c r="L278" s="14"/>
    </row>
    <row r="279" spans="1:12" ht="19.899999999999999" customHeight="1" x14ac:dyDescent="0.25">
      <c r="A279" s="8" t="s">
        <v>233</v>
      </c>
      <c r="B279" s="105" t="s">
        <v>1500</v>
      </c>
      <c r="C279" s="105" t="s">
        <v>1501</v>
      </c>
      <c r="D279" s="105" t="s">
        <v>1502</v>
      </c>
      <c r="E279" s="105" t="s">
        <v>1503</v>
      </c>
      <c r="F279" s="105" t="s">
        <v>1504</v>
      </c>
      <c r="G279" s="105">
        <v>-910.2</v>
      </c>
      <c r="H279" s="105" t="s">
        <v>1505</v>
      </c>
      <c r="I279" s="105">
        <v>-475.5</v>
      </c>
      <c r="J279" s="105">
        <v>-335.6</v>
      </c>
      <c r="K279" s="105">
        <v>-272.39999999999998</v>
      </c>
      <c r="L279" s="4"/>
    </row>
    <row r="280" spans="1:12" ht="19.899999999999999" customHeight="1" x14ac:dyDescent="0.25">
      <c r="A280" s="6" t="s">
        <v>234</v>
      </c>
      <c r="B280" s="106">
        <v>0</v>
      </c>
      <c r="C280" s="106">
        <v>0</v>
      </c>
      <c r="D280" s="106">
        <v>0</v>
      </c>
      <c r="E280" s="106">
        <v>0</v>
      </c>
      <c r="F280" s="106">
        <v>0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3"/>
    </row>
    <row r="281" spans="1:12" ht="19.899999999999999" customHeight="1" x14ac:dyDescent="0.25">
      <c r="A281" s="8" t="s">
        <v>235</v>
      </c>
      <c r="B281" s="105">
        <v>0</v>
      </c>
      <c r="C281" s="105">
        <v>0</v>
      </c>
      <c r="D281" s="105">
        <v>-300</v>
      </c>
      <c r="E281" s="105">
        <v>12.2</v>
      </c>
      <c r="F281" s="105">
        <v>0</v>
      </c>
      <c r="G281" s="105">
        <v>0</v>
      </c>
      <c r="H281" s="105">
        <v>0</v>
      </c>
      <c r="I281" s="105">
        <v>0</v>
      </c>
      <c r="J281" s="105">
        <v>0</v>
      </c>
      <c r="K281" s="105">
        <v>0</v>
      </c>
      <c r="L281" s="7"/>
    </row>
    <row r="282" spans="1:12" ht="19.899999999999999" customHeight="1" x14ac:dyDescent="0.25">
      <c r="A282" s="6" t="s">
        <v>236</v>
      </c>
      <c r="B282" s="106">
        <v>0</v>
      </c>
      <c r="C282" s="106">
        <v>0</v>
      </c>
      <c r="D282" s="106">
        <v>0</v>
      </c>
      <c r="E282" s="106">
        <v>0</v>
      </c>
      <c r="F282" s="106">
        <v>0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2"/>
    </row>
    <row r="283" spans="1:12" ht="19.899999999999999" customHeight="1" x14ac:dyDescent="0.25">
      <c r="A283" s="8" t="s">
        <v>237</v>
      </c>
      <c r="B283" s="105">
        <v>-300</v>
      </c>
      <c r="C283" s="105">
        <v>4.5</v>
      </c>
      <c r="D283" s="105">
        <v>3.3</v>
      </c>
      <c r="E283" s="105">
        <v>3.4</v>
      </c>
      <c r="F283" s="105">
        <v>-400</v>
      </c>
      <c r="G283" s="105">
        <v>4.5</v>
      </c>
      <c r="H283" s="105">
        <v>3.4</v>
      </c>
      <c r="I283" s="105">
        <v>13.3</v>
      </c>
      <c r="J283" s="105">
        <v>-277.89999999999998</v>
      </c>
      <c r="K283" s="105">
        <v>5.6</v>
      </c>
      <c r="L283" s="10"/>
    </row>
    <row r="284" spans="1:12" ht="19.899999999999999" customHeight="1" x14ac:dyDescent="0.25">
      <c r="A284" s="6" t="s">
        <v>238</v>
      </c>
      <c r="B284" s="104" t="s">
        <v>1266</v>
      </c>
      <c r="C284" s="104" t="s">
        <v>1267</v>
      </c>
      <c r="D284" s="104" t="s">
        <v>1268</v>
      </c>
      <c r="E284" s="104" t="s">
        <v>1269</v>
      </c>
      <c r="F284" s="104" t="s">
        <v>1270</v>
      </c>
      <c r="G284" s="104" t="s">
        <v>1271</v>
      </c>
      <c r="H284" s="104" t="s">
        <v>1272</v>
      </c>
      <c r="I284" s="104" t="s">
        <v>1273</v>
      </c>
      <c r="J284" s="104" t="s">
        <v>1274</v>
      </c>
      <c r="K284" s="104" t="s">
        <v>1275</v>
      </c>
      <c r="L284" s="9"/>
    </row>
    <row r="285" spans="1:12" ht="19.899999999999999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1"/>
    </row>
    <row r="286" spans="1:12" ht="19.899999999999999" customHeight="1" x14ac:dyDescent="0.25">
      <c r="A286" s="6" t="s">
        <v>239</v>
      </c>
      <c r="B286" s="104" t="s">
        <v>1256</v>
      </c>
      <c r="C286" s="104" t="s">
        <v>1257</v>
      </c>
      <c r="D286" s="104" t="s">
        <v>1258</v>
      </c>
      <c r="E286" s="104" t="s">
        <v>1259</v>
      </c>
      <c r="F286" s="104" t="s">
        <v>1260</v>
      </c>
      <c r="G286" s="104" t="s">
        <v>1506</v>
      </c>
      <c r="H286" s="104" t="s">
        <v>1262</v>
      </c>
      <c r="I286" s="104" t="s">
        <v>1263</v>
      </c>
      <c r="J286" s="104" t="s">
        <v>1264</v>
      </c>
      <c r="K286" s="104" t="s">
        <v>1265</v>
      </c>
      <c r="L286" s="9"/>
    </row>
    <row r="287" spans="1:12" ht="19.899999999999999" customHeight="1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1"/>
    </row>
    <row r="288" spans="1:12" ht="19.899999999999999" customHeight="1" x14ac:dyDescent="0.25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9"/>
    </row>
    <row r="289" spans="1:13" ht="19.899999999999999" customHeight="1" thickBot="1" x14ac:dyDescent="0.3">
      <c r="A289" s="167" t="s">
        <v>240</v>
      </c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7"/>
    </row>
    <row r="290" spans="1:13" ht="19.899999999999999" customHeight="1" x14ac:dyDescent="0.25">
      <c r="A290" s="95" t="s">
        <v>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5"/>
    </row>
    <row r="291" spans="1:13" ht="19.899999999999999" customHeight="1" x14ac:dyDescent="0.25">
      <c r="A291" s="96" t="s">
        <v>3</v>
      </c>
      <c r="B291" s="97">
        <v>2019</v>
      </c>
      <c r="C291" s="97">
        <v>2018</v>
      </c>
      <c r="D291" s="97">
        <v>2017</v>
      </c>
      <c r="E291" s="97">
        <v>2016</v>
      </c>
      <c r="F291" s="97">
        <v>2015</v>
      </c>
      <c r="G291" s="97">
        <v>2014</v>
      </c>
      <c r="H291" s="97">
        <v>2013</v>
      </c>
      <c r="I291" s="97">
        <v>2012</v>
      </c>
      <c r="J291" s="97">
        <v>2011</v>
      </c>
      <c r="K291" s="97">
        <v>2010</v>
      </c>
      <c r="L291" s="7"/>
    </row>
    <row r="292" spans="1:13" ht="19.899999999999999" customHeight="1" x14ac:dyDescent="0.25">
      <c r="A292" s="96" t="s">
        <v>4</v>
      </c>
      <c r="B292" s="97">
        <v>12</v>
      </c>
      <c r="C292" s="97">
        <v>12</v>
      </c>
      <c r="D292" s="97">
        <v>12</v>
      </c>
      <c r="E292" s="97">
        <v>12</v>
      </c>
      <c r="F292" s="97">
        <v>12</v>
      </c>
      <c r="G292" s="97">
        <v>12</v>
      </c>
      <c r="H292" s="97">
        <v>12</v>
      </c>
      <c r="I292" s="97">
        <v>12</v>
      </c>
      <c r="J292" s="97">
        <v>12</v>
      </c>
      <c r="K292" s="97">
        <v>12</v>
      </c>
      <c r="L292" s="16"/>
    </row>
    <row r="293" spans="1:13" ht="19.899999999999999" customHeight="1" x14ac:dyDescent="0.25">
      <c r="A293" s="96" t="s">
        <v>5</v>
      </c>
      <c r="B293" s="97" t="s">
        <v>337</v>
      </c>
      <c r="C293" s="97" t="s">
        <v>337</v>
      </c>
      <c r="D293" s="97" t="s">
        <v>337</v>
      </c>
      <c r="E293" s="97" t="s">
        <v>337</v>
      </c>
      <c r="F293" s="97" t="s">
        <v>337</v>
      </c>
      <c r="G293" s="97" t="s">
        <v>337</v>
      </c>
      <c r="H293" s="97" t="s">
        <v>337</v>
      </c>
      <c r="I293" s="97" t="s">
        <v>337</v>
      </c>
      <c r="J293" s="97" t="s">
        <v>337</v>
      </c>
      <c r="K293" s="97" t="s">
        <v>337</v>
      </c>
    </row>
    <row r="294" spans="1:13" ht="19.899999999999999" customHeigh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60"/>
    </row>
    <row r="295" spans="1:13" ht="19.899999999999999" customHeight="1" x14ac:dyDescent="0.25">
      <c r="A295" s="98" t="s">
        <v>241</v>
      </c>
      <c r="B295" s="99" t="s">
        <v>8</v>
      </c>
      <c r="C295" s="99" t="s">
        <v>8</v>
      </c>
      <c r="D295" s="99" t="s">
        <v>8</v>
      </c>
      <c r="E295" s="99" t="s">
        <v>8</v>
      </c>
      <c r="F295" s="99" t="s">
        <v>8</v>
      </c>
      <c r="G295" s="99" t="s">
        <v>8</v>
      </c>
      <c r="H295" s="99" t="s">
        <v>8</v>
      </c>
      <c r="I295" s="99" t="s">
        <v>8</v>
      </c>
      <c r="J295" s="99" t="s">
        <v>8</v>
      </c>
      <c r="K295" s="99" t="s">
        <v>8</v>
      </c>
      <c r="M295" t="s">
        <v>2</v>
      </c>
    </row>
    <row r="296" spans="1:13" ht="19.899999999999999" customHeight="1" x14ac:dyDescent="0.25">
      <c r="A296" s="6" t="s">
        <v>242</v>
      </c>
      <c r="B296" s="106" t="s">
        <v>1507</v>
      </c>
      <c r="C296" s="106" t="s">
        <v>1508</v>
      </c>
      <c r="D296" s="106" t="s">
        <v>1509</v>
      </c>
      <c r="E296" s="106" t="s">
        <v>1510</v>
      </c>
      <c r="F296" s="106" t="s">
        <v>1511</v>
      </c>
      <c r="G296" s="106" t="s">
        <v>1512</v>
      </c>
      <c r="H296" s="106" t="s">
        <v>1197</v>
      </c>
      <c r="I296" s="106" t="s">
        <v>1513</v>
      </c>
      <c r="J296" s="106" t="s">
        <v>1514</v>
      </c>
      <c r="K296" s="106">
        <v>947.4</v>
      </c>
      <c r="L296" s="2"/>
    </row>
    <row r="297" spans="1:13" ht="19.899999999999999" customHeight="1" x14ac:dyDescent="0.25">
      <c r="A297" s="8" t="s">
        <v>243</v>
      </c>
      <c r="B297" s="105">
        <v>594.20000000000005</v>
      </c>
      <c r="C297" s="105">
        <v>478.7</v>
      </c>
      <c r="D297" s="105">
        <v>608.29999999999995</v>
      </c>
      <c r="E297" s="105">
        <v>607.20000000000005</v>
      </c>
      <c r="F297" s="105">
        <v>486.2</v>
      </c>
      <c r="G297" s="105">
        <v>390.3</v>
      </c>
      <c r="H297" s="105">
        <v>272.39999999999998</v>
      </c>
      <c r="I297" s="105">
        <v>306.39999999999998</v>
      </c>
      <c r="J297" s="105">
        <v>249.2</v>
      </c>
      <c r="K297" s="105">
        <v>238.5</v>
      </c>
      <c r="L297" s="2"/>
    </row>
    <row r="298" spans="1:13" ht="19.899999999999999" customHeight="1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2"/>
    </row>
    <row r="299" spans="1:13" ht="19.899999999999999" customHeight="1" x14ac:dyDescent="0.25">
      <c r="A299" s="8" t="s">
        <v>244</v>
      </c>
      <c r="B299" s="107" t="s">
        <v>1515</v>
      </c>
      <c r="C299" s="107" t="s">
        <v>1516</v>
      </c>
      <c r="D299" s="107" t="s">
        <v>1517</v>
      </c>
      <c r="E299" s="107" t="s">
        <v>1518</v>
      </c>
      <c r="F299" s="107" t="s">
        <v>1519</v>
      </c>
      <c r="G299" s="107" t="s">
        <v>1520</v>
      </c>
      <c r="H299" s="107" t="s">
        <v>1521</v>
      </c>
      <c r="I299" s="107" t="s">
        <v>1522</v>
      </c>
      <c r="J299" s="107" t="s">
        <v>1523</v>
      </c>
      <c r="K299" s="107" t="s">
        <v>1524</v>
      </c>
      <c r="L299" s="1"/>
    </row>
    <row r="300" spans="1:13" ht="19.899999999999999" customHeight="1" x14ac:dyDescent="0.25">
      <c r="A300" s="6" t="s">
        <v>245</v>
      </c>
      <c r="B300" s="106">
        <v>0</v>
      </c>
      <c r="C300" s="106">
        <v>0</v>
      </c>
      <c r="D300" s="106">
        <v>0</v>
      </c>
      <c r="E300" s="106">
        <v>0</v>
      </c>
      <c r="F300" s="106">
        <v>0</v>
      </c>
      <c r="G300" s="106">
        <v>0</v>
      </c>
      <c r="H300" s="106">
        <v>0</v>
      </c>
      <c r="I300" s="106">
        <v>0</v>
      </c>
      <c r="J300" s="106">
        <v>0</v>
      </c>
      <c r="K300" s="106">
        <v>0</v>
      </c>
      <c r="L300" s="3"/>
    </row>
    <row r="301" spans="1:13" ht="19.899999999999999" customHeight="1" x14ac:dyDescent="0.25">
      <c r="A301" s="8" t="s">
        <v>246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0</v>
      </c>
      <c r="I301" s="105">
        <v>0</v>
      </c>
      <c r="J301" s="105">
        <v>0</v>
      </c>
      <c r="K301" s="105">
        <v>0</v>
      </c>
      <c r="L301" s="10"/>
    </row>
    <row r="302" spans="1:13" ht="19.899999999999999" customHeight="1" x14ac:dyDescent="0.25">
      <c r="A302" s="6" t="s">
        <v>247</v>
      </c>
      <c r="B302" s="104">
        <v>-266.8</v>
      </c>
      <c r="C302" s="104">
        <v>-339.3</v>
      </c>
      <c r="D302" s="104">
        <v>-675</v>
      </c>
      <c r="E302" s="104">
        <v>-469.3</v>
      </c>
      <c r="F302" s="104">
        <v>-301.7</v>
      </c>
      <c r="G302" s="104">
        <v>-101.1</v>
      </c>
      <c r="H302" s="104">
        <v>-194.1</v>
      </c>
      <c r="I302" s="104">
        <v>-226.3</v>
      </c>
      <c r="J302" s="104">
        <v>21.5</v>
      </c>
      <c r="K302" s="104">
        <v>-5.8</v>
      </c>
      <c r="L302" s="9"/>
    </row>
    <row r="303" spans="1:13" ht="19.899999999999999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4"/>
    </row>
    <row r="304" spans="1:13" ht="19.899999999999999" customHeight="1" x14ac:dyDescent="0.25">
      <c r="A304" s="6" t="s">
        <v>248</v>
      </c>
      <c r="B304" s="106">
        <v>-321.7</v>
      </c>
      <c r="C304" s="106">
        <v>-108.1</v>
      </c>
      <c r="D304" s="106">
        <v>-158.69999999999999</v>
      </c>
      <c r="E304" s="106">
        <v>-317.5</v>
      </c>
      <c r="F304" s="106">
        <v>-187.5</v>
      </c>
      <c r="G304" s="106">
        <v>-115.1</v>
      </c>
      <c r="H304" s="106">
        <v>-157</v>
      </c>
      <c r="I304" s="106">
        <v>-98.1</v>
      </c>
      <c r="J304" s="106">
        <v>-84.8</v>
      </c>
      <c r="K304" s="106">
        <v>38.200000000000003</v>
      </c>
      <c r="L304" s="14"/>
    </row>
    <row r="305" spans="1:12" ht="19.899999999999999" customHeight="1" x14ac:dyDescent="0.25">
      <c r="A305" s="8" t="s">
        <v>249</v>
      </c>
      <c r="B305" s="105">
        <v>-300</v>
      </c>
      <c r="C305" s="105">
        <v>-316.8</v>
      </c>
      <c r="D305" s="105">
        <v>-163.9</v>
      </c>
      <c r="E305" s="105">
        <v>-276</v>
      </c>
      <c r="F305" s="105">
        <v>-80.8</v>
      </c>
      <c r="G305" s="105">
        <v>-139.9</v>
      </c>
      <c r="H305" s="105">
        <v>-34.700000000000003</v>
      </c>
      <c r="I305" s="105">
        <v>-167.5</v>
      </c>
      <c r="J305" s="105">
        <v>-35.1</v>
      </c>
      <c r="K305" s="105">
        <v>-82.9</v>
      </c>
      <c r="L305" s="10"/>
    </row>
    <row r="306" spans="1:12" ht="19.899999999999999" customHeight="1" x14ac:dyDescent="0.25">
      <c r="A306" s="6" t="s">
        <v>250</v>
      </c>
      <c r="B306" s="106">
        <v>55.2</v>
      </c>
      <c r="C306" s="106">
        <v>85.6</v>
      </c>
      <c r="D306" s="106">
        <v>-352.4</v>
      </c>
      <c r="E306" s="106">
        <v>124.2</v>
      </c>
      <c r="F306" s="106">
        <v>-33.4</v>
      </c>
      <c r="G306" s="106">
        <v>153.9</v>
      </c>
      <c r="H306" s="106">
        <v>-2.4</v>
      </c>
      <c r="I306" s="106">
        <v>39.299999999999997</v>
      </c>
      <c r="J306" s="106">
        <v>141.4</v>
      </c>
      <c r="K306" s="106">
        <v>38.9</v>
      </c>
      <c r="L306" s="12"/>
    </row>
    <row r="307" spans="1:12" ht="19.899999999999999" customHeight="1" x14ac:dyDescent="0.25">
      <c r="A307" s="8" t="s">
        <v>251</v>
      </c>
      <c r="B307" s="105">
        <v>0</v>
      </c>
      <c r="C307" s="105">
        <v>0</v>
      </c>
      <c r="D307" s="105">
        <v>0</v>
      </c>
      <c r="E307" s="105">
        <v>0</v>
      </c>
      <c r="F307" s="105">
        <v>0</v>
      </c>
      <c r="G307" s="105">
        <v>0</v>
      </c>
      <c r="H307" s="105">
        <v>0</v>
      </c>
      <c r="I307" s="105">
        <v>0</v>
      </c>
      <c r="J307" s="105">
        <v>0</v>
      </c>
      <c r="K307" s="105">
        <v>0</v>
      </c>
      <c r="L307" s="7"/>
    </row>
    <row r="308" spans="1:12" ht="19.899999999999999" customHeight="1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5"/>
    </row>
    <row r="309" spans="1:12" ht="19.899999999999999" customHeight="1" x14ac:dyDescent="0.25">
      <c r="A309" s="8" t="s">
        <v>252</v>
      </c>
      <c r="B309" s="107" t="s">
        <v>1525</v>
      </c>
      <c r="C309" s="107" t="s">
        <v>1526</v>
      </c>
      <c r="D309" s="107" t="s">
        <v>1527</v>
      </c>
      <c r="E309" s="107" t="s">
        <v>1528</v>
      </c>
      <c r="F309" s="107" t="s">
        <v>1529</v>
      </c>
      <c r="G309" s="107" t="s">
        <v>1530</v>
      </c>
      <c r="H309" s="107" t="s">
        <v>1531</v>
      </c>
      <c r="I309" s="107" t="s">
        <v>1532</v>
      </c>
      <c r="J309" s="107" t="s">
        <v>1533</v>
      </c>
      <c r="K309" s="107" t="s">
        <v>1534</v>
      </c>
      <c r="L309" s="10"/>
    </row>
    <row r="310" spans="1:12" ht="19.899999999999999" customHeight="1" x14ac:dyDescent="0.25">
      <c r="A310" s="6" t="s">
        <v>253</v>
      </c>
      <c r="B310" s="106">
        <v>194.8</v>
      </c>
      <c r="C310" s="106">
        <v>126.7</v>
      </c>
      <c r="D310" s="106">
        <v>152.4</v>
      </c>
      <c r="E310" s="106">
        <v>129.4</v>
      </c>
      <c r="F310" s="106">
        <v>58.2</v>
      </c>
      <c r="G310" s="106">
        <v>48.4</v>
      </c>
      <c r="H310" s="106">
        <v>52.7</v>
      </c>
      <c r="I310" s="106">
        <v>13.1</v>
      </c>
      <c r="J310" s="106">
        <v>35.9</v>
      </c>
      <c r="K310" s="106">
        <v>90.5</v>
      </c>
      <c r="L310" s="9"/>
    </row>
    <row r="311" spans="1:12" ht="19.899999999999999" customHeight="1" x14ac:dyDescent="0.25">
      <c r="A311" s="8" t="s">
        <v>254</v>
      </c>
      <c r="B311" s="105">
        <v>604</v>
      </c>
      <c r="C311" s="105">
        <v>620.9</v>
      </c>
      <c r="D311" s="105">
        <v>546.70000000000005</v>
      </c>
      <c r="E311" s="105">
        <v>508.6</v>
      </c>
      <c r="F311" s="105">
        <v>487.5</v>
      </c>
      <c r="G311" s="105">
        <v>465.1</v>
      </c>
      <c r="H311" s="105">
        <v>406.6</v>
      </c>
      <c r="I311" s="105">
        <v>396.3</v>
      </c>
      <c r="J311" s="105">
        <v>330.1</v>
      </c>
      <c r="K311" s="105">
        <v>260.7</v>
      </c>
      <c r="L311" s="10"/>
    </row>
    <row r="312" spans="1:12" ht="19.899999999999999" customHeight="1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2"/>
    </row>
    <row r="313" spans="1:12" ht="19.899999999999999" customHeight="1" x14ac:dyDescent="0.25">
      <c r="A313" s="8" t="s">
        <v>255</v>
      </c>
      <c r="B313" s="107" t="s">
        <v>1535</v>
      </c>
      <c r="C313" s="107" t="s">
        <v>1536</v>
      </c>
      <c r="D313" s="107" t="s">
        <v>1537</v>
      </c>
      <c r="E313" s="107" t="s">
        <v>1538</v>
      </c>
      <c r="F313" s="107" t="s">
        <v>1539</v>
      </c>
      <c r="G313" s="107" t="s">
        <v>1540</v>
      </c>
      <c r="H313" s="107" t="s">
        <v>1541</v>
      </c>
      <c r="I313" s="107" t="s">
        <v>1542</v>
      </c>
      <c r="J313" s="107" t="s">
        <v>1543</v>
      </c>
      <c r="K313" s="107">
        <v>828.9</v>
      </c>
      <c r="L313" s="4"/>
    </row>
    <row r="314" spans="1:12" ht="19.899999999999999" customHeight="1" x14ac:dyDescent="0.25">
      <c r="A314" s="6" t="s">
        <v>256</v>
      </c>
      <c r="B314" s="106" t="s">
        <v>1479</v>
      </c>
      <c r="C314" s="106" t="s">
        <v>1480</v>
      </c>
      <c r="D314" s="106" t="s">
        <v>1481</v>
      </c>
      <c r="E314" s="106" t="s">
        <v>1482</v>
      </c>
      <c r="F314" s="106" t="s">
        <v>1483</v>
      </c>
      <c r="G314" s="106">
        <v>910.2</v>
      </c>
      <c r="H314" s="106" t="s">
        <v>1484</v>
      </c>
      <c r="I314" s="106">
        <v>475.5</v>
      </c>
      <c r="J314" s="106">
        <v>335.6</v>
      </c>
      <c r="K314" s="106">
        <v>272.39999999999998</v>
      </c>
      <c r="L314" s="14"/>
    </row>
    <row r="315" spans="1:12" ht="19.899999999999999" customHeight="1" x14ac:dyDescent="0.25">
      <c r="A315" s="8" t="s">
        <v>257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"/>
    </row>
    <row r="316" spans="1:12" ht="19.899999999999999" customHeight="1" x14ac:dyDescent="0.25">
      <c r="A316" s="6" t="s">
        <v>258</v>
      </c>
      <c r="B316" s="104">
        <v>-171.2</v>
      </c>
      <c r="C316" s="104">
        <v>523</v>
      </c>
      <c r="D316" s="104">
        <v>375</v>
      </c>
      <c r="E316" s="104">
        <v>527.6</v>
      </c>
      <c r="F316" s="104">
        <v>-86.8</v>
      </c>
      <c r="G316" s="104">
        <v>578</v>
      </c>
      <c r="H316" s="104">
        <v>-116.9</v>
      </c>
      <c r="I316" s="104">
        <v>564.29999999999995</v>
      </c>
      <c r="J316" s="104">
        <v>713.6</v>
      </c>
      <c r="K316" s="104">
        <v>556.5</v>
      </c>
      <c r="L316" s="9"/>
    </row>
    <row r="317" spans="1:12" ht="19.899999999999999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4"/>
    </row>
    <row r="318" spans="1:12" ht="19.899999999999999" customHeight="1" x14ac:dyDescent="0.25">
      <c r="A318" s="6" t="s">
        <v>259</v>
      </c>
      <c r="B318" s="106">
        <v>489.3</v>
      </c>
      <c r="C318" s="106">
        <v>434.5</v>
      </c>
      <c r="D318" s="106">
        <v>547.9</v>
      </c>
      <c r="E318" s="106">
        <v>884.2</v>
      </c>
      <c r="F318" s="106">
        <v>852.2</v>
      </c>
      <c r="G318" s="106">
        <v>535.9</v>
      </c>
      <c r="H318" s="106">
        <v>566.9</v>
      </c>
      <c r="I318" s="106">
        <v>541.1</v>
      </c>
      <c r="J318" s="106">
        <v>412.7</v>
      </c>
      <c r="K318" s="106">
        <v>337.3</v>
      </c>
      <c r="L318" s="14"/>
    </row>
    <row r="319" spans="1:12" ht="19.899999999999999" customHeight="1" x14ac:dyDescent="0.25">
      <c r="A319" s="8" t="s">
        <v>260</v>
      </c>
      <c r="B319" s="105">
        <v>5.4</v>
      </c>
      <c r="C319" s="105">
        <v>8.6</v>
      </c>
      <c r="D319" s="105">
        <v>0</v>
      </c>
      <c r="E319" s="105">
        <v>0</v>
      </c>
      <c r="F319" s="105">
        <v>0</v>
      </c>
      <c r="G319" s="105">
        <v>0</v>
      </c>
      <c r="H319" s="105">
        <v>0</v>
      </c>
      <c r="I319" s="105">
        <v>0</v>
      </c>
      <c r="J319" s="105">
        <v>0</v>
      </c>
      <c r="K319" s="105">
        <v>0</v>
      </c>
      <c r="L319" s="10"/>
    </row>
    <row r="320" spans="1:12" ht="19.899999999999999" customHeight="1" x14ac:dyDescent="0.25">
      <c r="A320" s="6" t="s">
        <v>261</v>
      </c>
      <c r="B320" s="106">
        <v>0</v>
      </c>
      <c r="C320" s="106">
        <v>0</v>
      </c>
      <c r="D320" s="106">
        <v>0</v>
      </c>
      <c r="E320" s="106">
        <v>0</v>
      </c>
      <c r="F320" s="106">
        <v>0</v>
      </c>
      <c r="G320" s="106">
        <v>0</v>
      </c>
      <c r="H320" s="106">
        <v>317.2</v>
      </c>
      <c r="I320" s="106">
        <v>-258.8</v>
      </c>
      <c r="J320" s="106">
        <v>-84</v>
      </c>
      <c r="K320" s="106">
        <v>0</v>
      </c>
      <c r="L320" s="9"/>
    </row>
    <row r="321" spans="1:12" ht="19.899999999999999" customHeight="1" x14ac:dyDescent="0.25">
      <c r="A321" s="8" t="s">
        <v>262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0</v>
      </c>
      <c r="L321" s="7"/>
    </row>
    <row r="322" spans="1:12" ht="19.899999999999999" customHeight="1" x14ac:dyDescent="0.25">
      <c r="A322" s="6" t="s">
        <v>263</v>
      </c>
      <c r="B322" s="106">
        <v>22</v>
      </c>
      <c r="C322" s="106">
        <v>14.8</v>
      </c>
      <c r="D322" s="106">
        <v>18</v>
      </c>
      <c r="E322" s="106">
        <v>10.199999999999999</v>
      </c>
      <c r="F322" s="106">
        <v>10.3</v>
      </c>
      <c r="G322" s="106">
        <v>13.8</v>
      </c>
      <c r="H322" s="106">
        <v>20.9</v>
      </c>
      <c r="I322" s="106">
        <v>9.3000000000000007</v>
      </c>
      <c r="J322" s="106">
        <v>4.9000000000000004</v>
      </c>
      <c r="K322" s="106">
        <v>11.5</v>
      </c>
      <c r="L322" s="5"/>
    </row>
    <row r="323" spans="1:12" ht="19.899999999999999" customHeight="1" x14ac:dyDescent="0.25">
      <c r="A323" s="8" t="s">
        <v>264</v>
      </c>
      <c r="B323" s="105">
        <v>23.8</v>
      </c>
      <c r="C323" s="105">
        <v>83.9</v>
      </c>
      <c r="D323" s="105">
        <v>79.099999999999994</v>
      </c>
      <c r="E323" s="105">
        <v>53.3</v>
      </c>
      <c r="F323" s="105">
        <v>28.2</v>
      </c>
      <c r="G323" s="105">
        <v>27.1</v>
      </c>
      <c r="H323" s="105">
        <v>23.1</v>
      </c>
      <c r="I323" s="105">
        <v>69.8</v>
      </c>
      <c r="J323" s="105">
        <v>0</v>
      </c>
      <c r="K323" s="105">
        <v>5.7</v>
      </c>
      <c r="L323" s="10"/>
    </row>
    <row r="324" spans="1:12" ht="19.899999999999999" customHeight="1" x14ac:dyDescent="0.25">
      <c r="A324" s="6" t="s">
        <v>265</v>
      </c>
      <c r="B324" s="106">
        <v>0</v>
      </c>
      <c r="C324" s="106">
        <v>0</v>
      </c>
      <c r="D324" s="106">
        <v>0</v>
      </c>
      <c r="E324" s="106">
        <v>0</v>
      </c>
      <c r="F324" s="106">
        <v>0</v>
      </c>
      <c r="G324" s="106">
        <v>150</v>
      </c>
      <c r="H324" s="106">
        <v>0</v>
      </c>
      <c r="I324" s="106">
        <v>0</v>
      </c>
      <c r="J324" s="106">
        <v>8.6999999999999993</v>
      </c>
      <c r="K324" s="106">
        <v>0</v>
      </c>
      <c r="L324" s="9"/>
    </row>
    <row r="325" spans="1:12" ht="19.899999999999999" customHeight="1" x14ac:dyDescent="0.25">
      <c r="A325" s="8" t="s">
        <v>266</v>
      </c>
      <c r="B325" s="107">
        <v>-448.9</v>
      </c>
      <c r="C325" s="107">
        <v>-344.4</v>
      </c>
      <c r="D325" s="107">
        <v>-450.8</v>
      </c>
      <c r="E325" s="107">
        <v>-820.7</v>
      </c>
      <c r="F325" s="107">
        <v>-813.7</v>
      </c>
      <c r="G325" s="107">
        <v>-345</v>
      </c>
      <c r="H325" s="107">
        <v>-840.1</v>
      </c>
      <c r="I325" s="107">
        <v>-203.2</v>
      </c>
      <c r="J325" s="107">
        <v>-315.10000000000002</v>
      </c>
      <c r="K325" s="107">
        <v>-320.10000000000002</v>
      </c>
      <c r="L325" s="10"/>
    </row>
    <row r="326" spans="1:12" ht="19.899999999999999" customHeight="1" x14ac:dyDescent="0.2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2"/>
    </row>
    <row r="327" spans="1:12" ht="19.899999999999999" customHeight="1" x14ac:dyDescent="0.25">
      <c r="A327" s="8" t="s">
        <v>267</v>
      </c>
      <c r="B327" s="105">
        <v>-166.7</v>
      </c>
      <c r="C327" s="105">
        <v>0</v>
      </c>
      <c r="D327" s="105">
        <v>0</v>
      </c>
      <c r="E327" s="105">
        <v>0</v>
      </c>
      <c r="F327" s="105">
        <v>0</v>
      </c>
      <c r="G327" s="105">
        <v>0</v>
      </c>
      <c r="H327" s="105">
        <v>-4.5999999999999996</v>
      </c>
      <c r="I327" s="105">
        <v>-6</v>
      </c>
      <c r="J327" s="105">
        <v>-20</v>
      </c>
      <c r="K327" s="105">
        <v>-20.6</v>
      </c>
      <c r="L327" s="10"/>
    </row>
    <row r="328" spans="1:12" ht="19.899999999999999" customHeight="1" x14ac:dyDescent="0.25">
      <c r="A328" s="6" t="s">
        <v>268</v>
      </c>
      <c r="B328" s="106">
        <v>27</v>
      </c>
      <c r="C328" s="106">
        <v>-5.0999999999999996</v>
      </c>
      <c r="D328" s="106">
        <v>63.3</v>
      </c>
      <c r="E328" s="106">
        <v>56.3</v>
      </c>
      <c r="F328" s="106">
        <v>44.8</v>
      </c>
      <c r="G328" s="106">
        <v>93.9</v>
      </c>
      <c r="H328" s="106">
        <v>85.9</v>
      </c>
      <c r="I328" s="106">
        <v>-800</v>
      </c>
      <c r="J328" s="106">
        <v>-357.4</v>
      </c>
      <c r="K328" s="106">
        <v>47</v>
      </c>
      <c r="L328" s="9"/>
    </row>
    <row r="329" spans="1:12" ht="19.899999999999999" customHeight="1" x14ac:dyDescent="0.25">
      <c r="A329" s="8" t="s">
        <v>269</v>
      </c>
      <c r="B329" s="105">
        <v>655.1</v>
      </c>
      <c r="C329" s="105">
        <v>-78.2</v>
      </c>
      <c r="D329" s="105">
        <v>-46.9</v>
      </c>
      <c r="E329" s="105">
        <v>72.599999999999994</v>
      </c>
      <c r="F329" s="105" t="s">
        <v>1544</v>
      </c>
      <c r="G329" s="105">
        <v>-246.1</v>
      </c>
      <c r="H329" s="105">
        <v>830.9</v>
      </c>
      <c r="I329" s="105">
        <v>-524.20000000000005</v>
      </c>
      <c r="J329" s="105">
        <v>-218.3</v>
      </c>
      <c r="K329" s="105">
        <v>0</v>
      </c>
      <c r="L329" s="11"/>
    </row>
    <row r="330" spans="1:12" ht="19.899999999999999" customHeight="1" x14ac:dyDescent="0.25">
      <c r="A330" s="6" t="s">
        <v>270</v>
      </c>
      <c r="B330" s="106">
        <v>0</v>
      </c>
      <c r="C330" s="106">
        <v>0</v>
      </c>
      <c r="D330" s="106">
        <v>0</v>
      </c>
      <c r="E330" s="106">
        <v>0</v>
      </c>
      <c r="F330" s="106">
        <v>0</v>
      </c>
      <c r="G330" s="106">
        <v>0</v>
      </c>
      <c r="H330" s="106">
        <v>0</v>
      </c>
      <c r="I330" s="106">
        <v>0</v>
      </c>
      <c r="J330" s="106">
        <v>0</v>
      </c>
      <c r="K330" s="106">
        <v>0</v>
      </c>
      <c r="L330" s="14"/>
    </row>
    <row r="331" spans="1:12" ht="19.899999999999999" customHeight="1" x14ac:dyDescent="0.25">
      <c r="A331" s="8" t="s">
        <v>271</v>
      </c>
      <c r="B331" s="107">
        <v>515.4</v>
      </c>
      <c r="C331" s="107">
        <v>-83.3</v>
      </c>
      <c r="D331" s="107">
        <v>16.399999999999999</v>
      </c>
      <c r="E331" s="107">
        <v>128.9</v>
      </c>
      <c r="F331" s="107" t="s">
        <v>1545</v>
      </c>
      <c r="G331" s="107">
        <v>-152.19999999999999</v>
      </c>
      <c r="H331" s="107">
        <v>912.2</v>
      </c>
      <c r="I331" s="107">
        <v>-531</v>
      </c>
      <c r="J331" s="107">
        <v>-595.70000000000005</v>
      </c>
      <c r="K331" s="107">
        <v>26.4</v>
      </c>
      <c r="L331" s="4"/>
    </row>
    <row r="332" spans="1:12" ht="19.899999999999999" customHeight="1" x14ac:dyDescent="0.2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9"/>
    </row>
    <row r="333" spans="1:12" ht="19.899999999999999" customHeight="1" x14ac:dyDescent="0.25">
      <c r="A333" s="8" t="s">
        <v>272</v>
      </c>
      <c r="B333" s="107">
        <v>-104.7</v>
      </c>
      <c r="C333" s="107">
        <v>95.3</v>
      </c>
      <c r="D333" s="107">
        <v>-59.4</v>
      </c>
      <c r="E333" s="107">
        <v>-164.2</v>
      </c>
      <c r="F333" s="107">
        <v>162</v>
      </c>
      <c r="G333" s="107">
        <v>80.8</v>
      </c>
      <c r="H333" s="107">
        <v>-44.8</v>
      </c>
      <c r="I333" s="107">
        <v>-169.9</v>
      </c>
      <c r="J333" s="107">
        <v>-197.2</v>
      </c>
      <c r="K333" s="107">
        <v>262.8</v>
      </c>
      <c r="L333" s="11"/>
    </row>
    <row r="334" spans="1:12" ht="19.899999999999999" customHeight="1" x14ac:dyDescent="0.2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9"/>
    </row>
    <row r="335" spans="1:12" ht="19.899999999999999" customHeight="1" x14ac:dyDescent="0.25">
      <c r="A335" s="98" t="s">
        <v>61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1"/>
    </row>
    <row r="336" spans="1:12" ht="19.899999999999999" customHeight="1" x14ac:dyDescent="0.25">
      <c r="A336" s="6" t="s">
        <v>273</v>
      </c>
      <c r="B336" s="106">
        <v>0</v>
      </c>
      <c r="C336" s="106">
        <v>0</v>
      </c>
      <c r="D336" s="106">
        <v>0</v>
      </c>
      <c r="E336" s="106">
        <v>0</v>
      </c>
      <c r="F336" s="106">
        <v>0</v>
      </c>
      <c r="G336" s="106">
        <v>0</v>
      </c>
      <c r="H336" s="106">
        <v>0</v>
      </c>
      <c r="I336" s="106">
        <v>0</v>
      </c>
      <c r="J336" s="106">
        <v>0</v>
      </c>
      <c r="K336" s="106">
        <v>0</v>
      </c>
      <c r="L336" s="14"/>
    </row>
    <row r="337" spans="1:13" ht="19.899999999999999" customHeight="1" x14ac:dyDescent="0.25">
      <c r="A337" s="8" t="s">
        <v>274</v>
      </c>
      <c r="B337" s="105">
        <v>16.7</v>
      </c>
      <c r="C337" s="105">
        <v>14.6</v>
      </c>
      <c r="D337" s="105">
        <v>2.2999999999999998</v>
      </c>
      <c r="E337" s="105">
        <v>2.4</v>
      </c>
      <c r="F337" s="105">
        <v>3.3</v>
      </c>
      <c r="G337" s="105">
        <v>4</v>
      </c>
      <c r="H337" s="105">
        <v>0</v>
      </c>
      <c r="I337" s="105">
        <v>0</v>
      </c>
      <c r="J337" s="105">
        <v>0</v>
      </c>
      <c r="K337" s="105">
        <v>0</v>
      </c>
      <c r="L337" s="4"/>
    </row>
    <row r="338" spans="1:13" ht="19.899999999999999" customHeight="1" x14ac:dyDescent="0.25">
      <c r="A338" s="6" t="s">
        <v>275</v>
      </c>
      <c r="B338" s="106">
        <v>0</v>
      </c>
      <c r="C338" s="106">
        <v>0</v>
      </c>
      <c r="D338" s="106">
        <v>0</v>
      </c>
      <c r="E338" s="106">
        <v>0</v>
      </c>
      <c r="F338" s="106">
        <v>0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4"/>
    </row>
    <row r="339" spans="1:13" ht="19.899999999999999" customHeight="1" x14ac:dyDescent="0.25">
      <c r="A339" s="8" t="s">
        <v>276</v>
      </c>
      <c r="B339" s="105">
        <v>0</v>
      </c>
      <c r="C339" s="105">
        <v>0</v>
      </c>
      <c r="D339" s="105">
        <v>0</v>
      </c>
      <c r="E339" s="105">
        <v>0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0</v>
      </c>
      <c r="L339" s="16"/>
    </row>
    <row r="340" spans="1:13" ht="19.899999999999999" customHeight="1" x14ac:dyDescent="0.25">
      <c r="A340" s="6" t="s">
        <v>277</v>
      </c>
      <c r="B340" s="106">
        <v>0</v>
      </c>
      <c r="C340" s="106">
        <v>0</v>
      </c>
      <c r="D340" s="106">
        <v>0</v>
      </c>
      <c r="E340" s="106">
        <v>0</v>
      </c>
      <c r="F340" s="106">
        <v>0</v>
      </c>
      <c r="G340" s="106">
        <v>0</v>
      </c>
      <c r="H340" s="106">
        <v>0</v>
      </c>
      <c r="I340" s="106">
        <v>0</v>
      </c>
      <c r="J340" s="106">
        <v>0</v>
      </c>
      <c r="K340" s="106">
        <v>0</v>
      </c>
      <c r="L340" s="17"/>
    </row>
    <row r="341" spans="1:13" ht="19.899999999999999" customHeight="1" x14ac:dyDescent="0.2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"/>
    </row>
    <row r="342" spans="1:13" ht="19.899999999999999" customHeight="1" x14ac:dyDescent="0.25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2"/>
    </row>
    <row r="343" spans="1:13" ht="19.899999999999999" customHeight="1" thickBot="1" x14ac:dyDescent="0.3">
      <c r="A343" s="167" t="s">
        <v>278</v>
      </c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1"/>
    </row>
    <row r="344" spans="1:13" ht="19.899999999999999" customHeight="1" x14ac:dyDescent="0.25">
      <c r="A344" s="95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2"/>
    </row>
    <row r="345" spans="1:13" ht="19.899999999999999" customHeight="1" x14ac:dyDescent="0.25">
      <c r="A345" s="96" t="s">
        <v>3</v>
      </c>
      <c r="B345" s="97">
        <v>2019</v>
      </c>
      <c r="C345" s="97">
        <v>2018</v>
      </c>
      <c r="D345" s="97">
        <v>2017</v>
      </c>
      <c r="E345" s="97">
        <v>2016</v>
      </c>
      <c r="F345" s="97">
        <v>2015</v>
      </c>
      <c r="G345" s="97">
        <v>2014</v>
      </c>
      <c r="H345" s="97">
        <v>2013</v>
      </c>
      <c r="I345" s="97">
        <v>2012</v>
      </c>
      <c r="J345" s="97">
        <v>2011</v>
      </c>
      <c r="K345" s="97">
        <v>2010</v>
      </c>
      <c r="L345" s="11"/>
    </row>
    <row r="346" spans="1:13" ht="19.899999999999999" customHeight="1" x14ac:dyDescent="0.25">
      <c r="A346" s="96" t="s">
        <v>4</v>
      </c>
      <c r="B346" s="97">
        <v>12</v>
      </c>
      <c r="C346" s="97">
        <v>12</v>
      </c>
      <c r="D346" s="97">
        <v>12</v>
      </c>
      <c r="E346" s="97">
        <v>12</v>
      </c>
      <c r="F346" s="97">
        <v>12</v>
      </c>
      <c r="G346" s="97">
        <v>12</v>
      </c>
      <c r="H346" s="97">
        <v>12</v>
      </c>
      <c r="I346" s="97">
        <v>12</v>
      </c>
      <c r="J346" s="97">
        <v>12</v>
      </c>
      <c r="K346" s="97">
        <v>12</v>
      </c>
      <c r="L346" s="16"/>
    </row>
    <row r="347" spans="1:13" ht="19.899999999999999" customHeight="1" x14ac:dyDescent="0.25">
      <c r="A347" s="96" t="s">
        <v>5</v>
      </c>
      <c r="B347" s="97" t="s">
        <v>337</v>
      </c>
      <c r="C347" s="97" t="s">
        <v>337</v>
      </c>
      <c r="D347" s="97" t="s">
        <v>337</v>
      </c>
      <c r="E347" s="97" t="s">
        <v>337</v>
      </c>
      <c r="F347" s="97" t="s">
        <v>337</v>
      </c>
      <c r="G347" s="97" t="s">
        <v>337</v>
      </c>
      <c r="H347" s="97" t="s">
        <v>337</v>
      </c>
      <c r="I347" s="97" t="s">
        <v>337</v>
      </c>
      <c r="J347" s="97" t="s">
        <v>337</v>
      </c>
      <c r="K347" s="97" t="s">
        <v>337</v>
      </c>
    </row>
    <row r="348" spans="1:13" ht="19.899999999999999" customHeigh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60"/>
    </row>
    <row r="349" spans="1:13" ht="19.899999999999999" customHeight="1" x14ac:dyDescent="0.25">
      <c r="A349" s="98" t="s">
        <v>279</v>
      </c>
      <c r="B349" s="99" t="s">
        <v>8</v>
      </c>
      <c r="C349" s="99" t="s">
        <v>8</v>
      </c>
      <c r="D349" s="99" t="s">
        <v>8</v>
      </c>
      <c r="E349" s="99" t="s">
        <v>8</v>
      </c>
      <c r="F349" s="99" t="s">
        <v>8</v>
      </c>
      <c r="G349" s="99" t="s">
        <v>8</v>
      </c>
      <c r="H349" s="99" t="s">
        <v>8</v>
      </c>
      <c r="I349" s="99" t="s">
        <v>8</v>
      </c>
      <c r="J349" s="99" t="s">
        <v>8</v>
      </c>
      <c r="K349" s="99" t="s">
        <v>8</v>
      </c>
      <c r="M349" t="s">
        <v>2</v>
      </c>
    </row>
    <row r="350" spans="1:13" ht="19.899999999999999" customHeight="1" x14ac:dyDescent="0.25">
      <c r="A350" s="6" t="s">
        <v>280</v>
      </c>
      <c r="B350" s="106" t="s">
        <v>1331</v>
      </c>
      <c r="C350" s="106" t="s">
        <v>1332</v>
      </c>
      <c r="D350" s="106" t="s">
        <v>1333</v>
      </c>
      <c r="E350" s="106" t="s">
        <v>1334</v>
      </c>
      <c r="F350" s="106" t="s">
        <v>1335</v>
      </c>
      <c r="G350" s="106" t="s">
        <v>1336</v>
      </c>
      <c r="H350" s="106" t="s">
        <v>1337</v>
      </c>
      <c r="I350" s="106" t="s">
        <v>1338</v>
      </c>
      <c r="J350" s="106" t="s">
        <v>1339</v>
      </c>
      <c r="K350" s="106" t="s">
        <v>1546</v>
      </c>
      <c r="L350" s="2"/>
    </row>
    <row r="351" spans="1:13" ht="19.899999999999999" customHeight="1" x14ac:dyDescent="0.25">
      <c r="A351" s="8" t="s">
        <v>281</v>
      </c>
      <c r="B351" s="105">
        <v>-127.8</v>
      </c>
      <c r="C351" s="105">
        <v>-136.6</v>
      </c>
      <c r="D351" s="105">
        <v>-127.5</v>
      </c>
      <c r="E351" s="105">
        <v>-14.3</v>
      </c>
      <c r="F351" s="105">
        <v>-8.6999999999999993</v>
      </c>
      <c r="G351" s="105">
        <v>138</v>
      </c>
      <c r="H351" s="105">
        <v>36.5</v>
      </c>
      <c r="I351" s="105">
        <v>13.6</v>
      </c>
      <c r="J351" s="105">
        <v>-75.2</v>
      </c>
      <c r="K351" s="105">
        <v>-84.8</v>
      </c>
      <c r="L351" s="2"/>
    </row>
    <row r="352" spans="1:13" ht="19.899999999999999" customHeight="1" x14ac:dyDescent="0.25">
      <c r="A352" s="6" t="s">
        <v>282</v>
      </c>
      <c r="B352" s="106">
        <v>48.2</v>
      </c>
      <c r="C352" s="106">
        <v>62</v>
      </c>
      <c r="D352" s="106">
        <v>68.3</v>
      </c>
      <c r="E352" s="106">
        <v>64.599999999999994</v>
      </c>
      <c r="F352" s="106">
        <v>16.600000000000001</v>
      </c>
      <c r="G352" s="106">
        <v>36.1</v>
      </c>
      <c r="H352" s="106">
        <v>34.799999999999997</v>
      </c>
      <c r="I352" s="106">
        <v>62.8</v>
      </c>
      <c r="J352" s="106">
        <v>53.3</v>
      </c>
      <c r="K352" s="106">
        <v>56.2</v>
      </c>
      <c r="L352" s="2"/>
    </row>
    <row r="353" spans="1:12" ht="19.899999999999999" customHeight="1" x14ac:dyDescent="0.25">
      <c r="A353" s="8" t="s">
        <v>283</v>
      </c>
      <c r="B353" s="105" t="s">
        <v>1547</v>
      </c>
      <c r="C353" s="105" t="s">
        <v>1548</v>
      </c>
      <c r="D353" s="105" t="s">
        <v>1549</v>
      </c>
      <c r="E353" s="105" t="s">
        <v>1550</v>
      </c>
      <c r="F353" s="105" t="s">
        <v>1551</v>
      </c>
      <c r="G353" s="105" t="s">
        <v>1552</v>
      </c>
      <c r="H353" s="105" t="s">
        <v>1553</v>
      </c>
      <c r="I353" s="105" t="s">
        <v>1554</v>
      </c>
      <c r="J353" s="105" t="s">
        <v>1555</v>
      </c>
      <c r="K353" s="105" t="s">
        <v>1556</v>
      </c>
      <c r="L353" s="1"/>
    </row>
    <row r="354" spans="1:12" ht="19.899999999999999" customHeight="1" x14ac:dyDescent="0.2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3"/>
    </row>
    <row r="355" spans="1:12" ht="19.899999999999999" customHeight="1" x14ac:dyDescent="0.25">
      <c r="A355" s="8" t="s">
        <v>284</v>
      </c>
      <c r="B355" s="107" t="s">
        <v>1557</v>
      </c>
      <c r="C355" s="107" t="s">
        <v>1558</v>
      </c>
      <c r="D355" s="107" t="s">
        <v>1559</v>
      </c>
      <c r="E355" s="107" t="s">
        <v>1560</v>
      </c>
      <c r="F355" s="107" t="s">
        <v>1561</v>
      </c>
      <c r="G355" s="107" t="s">
        <v>1562</v>
      </c>
      <c r="H355" s="107" t="s">
        <v>1563</v>
      </c>
      <c r="I355" s="107" t="s">
        <v>1564</v>
      </c>
      <c r="J355" s="107" t="s">
        <v>1565</v>
      </c>
      <c r="K355" s="107" t="s">
        <v>1566</v>
      </c>
      <c r="L355" s="10"/>
    </row>
    <row r="356" spans="1:12" ht="19.899999999999999" customHeight="1" x14ac:dyDescent="0.2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2"/>
    </row>
    <row r="357" spans="1:12" ht="19.899999999999999" customHeight="1" x14ac:dyDescent="0.25">
      <c r="A357" s="8" t="s">
        <v>285</v>
      </c>
      <c r="B357" s="105" t="s">
        <v>1485</v>
      </c>
      <c r="C357" s="105" t="s">
        <v>1486</v>
      </c>
      <c r="D357" s="105" t="s">
        <v>1487</v>
      </c>
      <c r="E357" s="105" t="s">
        <v>1488</v>
      </c>
      <c r="F357" s="105" t="s">
        <v>1489</v>
      </c>
      <c r="G357" s="105" t="s">
        <v>1490</v>
      </c>
      <c r="H357" s="105" t="s">
        <v>1491</v>
      </c>
      <c r="I357" s="105" t="s">
        <v>1492</v>
      </c>
      <c r="J357" s="105" t="s">
        <v>1493</v>
      </c>
      <c r="K357" s="105" t="s">
        <v>1494</v>
      </c>
      <c r="L357" s="10"/>
    </row>
    <row r="358" spans="1:12" ht="19.899999999999999" customHeight="1" x14ac:dyDescent="0.25">
      <c r="A358" s="6" t="s">
        <v>286</v>
      </c>
      <c r="B358" s="106">
        <v>200.8</v>
      </c>
      <c r="C358" s="106">
        <v>132.4</v>
      </c>
      <c r="D358" s="106">
        <v>157.5</v>
      </c>
      <c r="E358" s="106">
        <v>135.9</v>
      </c>
      <c r="F358" s="106">
        <v>65.3</v>
      </c>
      <c r="G358" s="106">
        <v>56</v>
      </c>
      <c r="H358" s="106">
        <v>63.7</v>
      </c>
      <c r="I358" s="106">
        <v>30.6</v>
      </c>
      <c r="J358" s="106">
        <v>63.3</v>
      </c>
      <c r="K358" s="106">
        <v>112.9</v>
      </c>
      <c r="L358" s="9"/>
    </row>
    <row r="359" spans="1:12" ht="19.899999999999999" customHeight="1" x14ac:dyDescent="0.25">
      <c r="A359" s="8" t="s">
        <v>287</v>
      </c>
      <c r="B359" s="105" t="s">
        <v>1479</v>
      </c>
      <c r="C359" s="105" t="s">
        <v>1567</v>
      </c>
      <c r="D359" s="105" t="s">
        <v>1568</v>
      </c>
      <c r="E359" s="105" t="s">
        <v>1482</v>
      </c>
      <c r="F359" s="105" t="s">
        <v>1483</v>
      </c>
      <c r="G359" s="105">
        <v>910.2</v>
      </c>
      <c r="H359" s="105" t="s">
        <v>1484</v>
      </c>
      <c r="I359" s="105">
        <v>475.5</v>
      </c>
      <c r="J359" s="105">
        <v>335.6</v>
      </c>
      <c r="K359" s="105">
        <v>272.39999999999998</v>
      </c>
      <c r="L359" s="4"/>
    </row>
    <row r="360" spans="1:12" ht="19.899999999999999" customHeight="1" x14ac:dyDescent="0.25">
      <c r="A360" s="6" t="s">
        <v>288</v>
      </c>
      <c r="B360" s="106">
        <v>0</v>
      </c>
      <c r="C360" s="106">
        <v>0</v>
      </c>
      <c r="D360" s="106">
        <v>0</v>
      </c>
      <c r="E360" s="106">
        <v>0</v>
      </c>
      <c r="F360" s="106">
        <v>0</v>
      </c>
      <c r="G360" s="106">
        <v>0</v>
      </c>
      <c r="H360" s="106">
        <v>0</v>
      </c>
      <c r="I360" s="106">
        <v>0</v>
      </c>
      <c r="J360" s="106">
        <v>0</v>
      </c>
      <c r="K360" s="106">
        <v>0</v>
      </c>
      <c r="L360" s="14"/>
    </row>
    <row r="361" spans="1:12" ht="19.899999999999999" customHeight="1" x14ac:dyDescent="0.25">
      <c r="A361" s="8" t="s">
        <v>289</v>
      </c>
      <c r="B361" s="105">
        <v>0</v>
      </c>
      <c r="C361" s="105">
        <v>0</v>
      </c>
      <c r="D361" s="105">
        <v>0</v>
      </c>
      <c r="E361" s="105">
        <v>0</v>
      </c>
      <c r="F361" s="105">
        <v>0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4"/>
    </row>
    <row r="362" spans="1:12" ht="19.899999999999999" customHeight="1" x14ac:dyDescent="0.25">
      <c r="A362" s="6" t="s">
        <v>290</v>
      </c>
      <c r="B362" s="106">
        <v>882.9</v>
      </c>
      <c r="C362" s="106">
        <v>862.7</v>
      </c>
      <c r="D362" s="106">
        <v>833.2</v>
      </c>
      <c r="E362" s="106">
        <v>799.4</v>
      </c>
      <c r="F362" s="106">
        <v>698</v>
      </c>
      <c r="G362" s="106">
        <v>654.79999999999995</v>
      </c>
      <c r="H362" s="106">
        <v>610</v>
      </c>
      <c r="I362" s="106">
        <v>587.6</v>
      </c>
      <c r="J362" s="106">
        <v>458.2</v>
      </c>
      <c r="K362" s="106">
        <v>403</v>
      </c>
      <c r="L362" s="9"/>
    </row>
    <row r="363" spans="1:12" ht="19.899999999999999" customHeight="1" x14ac:dyDescent="0.25">
      <c r="A363" s="8" t="s">
        <v>291</v>
      </c>
      <c r="B363" s="105">
        <v>568.1</v>
      </c>
      <c r="C363" s="105">
        <v>387.9</v>
      </c>
      <c r="D363" s="105">
        <v>393.7</v>
      </c>
      <c r="E363" s="105">
        <v>346.6</v>
      </c>
      <c r="F363" s="105">
        <v>307.7</v>
      </c>
      <c r="G363" s="105">
        <v>283.10000000000002</v>
      </c>
      <c r="H363" s="105">
        <v>256.3</v>
      </c>
      <c r="I363" s="105">
        <v>218</v>
      </c>
      <c r="J363" s="105">
        <v>202.6</v>
      </c>
      <c r="K363" s="105">
        <v>202.9</v>
      </c>
      <c r="L363" s="10"/>
    </row>
    <row r="364" spans="1:12" ht="19.899999999999999" customHeight="1" x14ac:dyDescent="0.25">
      <c r="A364" s="6" t="s">
        <v>292</v>
      </c>
      <c r="B364" s="106">
        <v>-617.79999999999995</v>
      </c>
      <c r="C364" s="106">
        <v>254.5</v>
      </c>
      <c r="D364" s="106">
        <v>308.7</v>
      </c>
      <c r="E364" s="106">
        <v>354.3</v>
      </c>
      <c r="F364" s="106">
        <v>-302.39999999999998</v>
      </c>
      <c r="G364" s="106">
        <v>405.5</v>
      </c>
      <c r="H364" s="106">
        <v>-109.6</v>
      </c>
      <c r="I364" s="106">
        <v>497.1</v>
      </c>
      <c r="J364" s="106">
        <v>362.1</v>
      </c>
      <c r="K364" s="106">
        <v>182.6</v>
      </c>
      <c r="L364" s="9"/>
    </row>
    <row r="365" spans="1:12" ht="19.899999999999999" customHeight="1" x14ac:dyDescent="0.25">
      <c r="A365" s="8" t="s">
        <v>293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1"/>
    </row>
    <row r="366" spans="1:12" ht="19.899999999999999" customHeight="1" x14ac:dyDescent="0.25">
      <c r="A366" s="6" t="s">
        <v>294</v>
      </c>
      <c r="B366" s="106">
        <v>16</v>
      </c>
      <c r="C366" s="106">
        <v>233.7</v>
      </c>
      <c r="D366" s="106">
        <v>221.1</v>
      </c>
      <c r="E366" s="106">
        <v>209</v>
      </c>
      <c r="F366" s="106">
        <v>198.1</v>
      </c>
      <c r="G366" s="106">
        <v>183.9</v>
      </c>
      <c r="H366" s="106">
        <v>161.4</v>
      </c>
      <c r="I366" s="106">
        <v>122.2</v>
      </c>
      <c r="J366" s="106">
        <v>111.5</v>
      </c>
      <c r="K366" s="106">
        <v>120.6</v>
      </c>
      <c r="L366" s="12"/>
    </row>
    <row r="367" spans="1:12" ht="19.899999999999999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"/>
    </row>
    <row r="368" spans="1:12" ht="19.899999999999999" customHeight="1" x14ac:dyDescent="0.25">
      <c r="A368" s="6" t="s">
        <v>295</v>
      </c>
      <c r="B368" s="104" t="s">
        <v>1557</v>
      </c>
      <c r="C368" s="104" t="s">
        <v>1558</v>
      </c>
      <c r="D368" s="104" t="s">
        <v>1559</v>
      </c>
      <c r="E368" s="104" t="s">
        <v>1560</v>
      </c>
      <c r="F368" s="104" t="s">
        <v>1561</v>
      </c>
      <c r="G368" s="104" t="s">
        <v>1562</v>
      </c>
      <c r="H368" s="104" t="s">
        <v>1563</v>
      </c>
      <c r="I368" s="104" t="s">
        <v>1564</v>
      </c>
      <c r="J368" s="104" t="s">
        <v>1565</v>
      </c>
      <c r="K368" s="104" t="s">
        <v>1566</v>
      </c>
      <c r="L368" s="9"/>
    </row>
    <row r="369" spans="1:13" ht="19.899999999999999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"/>
    </row>
    <row r="370" spans="1:13" ht="19.899999999999999" customHeight="1" x14ac:dyDescent="0.25">
      <c r="A370" s="6" t="s">
        <v>296</v>
      </c>
      <c r="B370" s="106">
        <v>16</v>
      </c>
      <c r="C370" s="106">
        <v>226.5</v>
      </c>
      <c r="D370" s="106">
        <v>214.5</v>
      </c>
      <c r="E370" s="106">
        <v>197.8</v>
      </c>
      <c r="F370" s="106">
        <v>190.1</v>
      </c>
      <c r="G370" s="106">
        <v>178.1</v>
      </c>
      <c r="H370" s="106">
        <v>156.6</v>
      </c>
      <c r="I370" s="106">
        <v>116.9</v>
      </c>
      <c r="J370" s="106">
        <v>103.2</v>
      </c>
      <c r="K370" s="106">
        <v>108.9</v>
      </c>
      <c r="L370" s="12"/>
    </row>
    <row r="371" spans="1:13" ht="19.899999999999999" customHeight="1" x14ac:dyDescent="0.25">
      <c r="A371" s="8" t="s">
        <v>297</v>
      </c>
      <c r="B371" s="105">
        <v>0</v>
      </c>
      <c r="C371" s="105">
        <v>7.2</v>
      </c>
      <c r="D371" s="105">
        <v>6.6</v>
      </c>
      <c r="E371" s="105">
        <v>11.2</v>
      </c>
      <c r="F371" s="105">
        <v>8</v>
      </c>
      <c r="G371" s="105">
        <v>5.8</v>
      </c>
      <c r="H371" s="105">
        <v>4.8</v>
      </c>
      <c r="I371" s="105">
        <v>5.3</v>
      </c>
      <c r="J371" s="105">
        <v>6.5</v>
      </c>
      <c r="K371" s="105">
        <v>11.7</v>
      </c>
      <c r="L371" s="11"/>
    </row>
    <row r="372" spans="1:13" ht="19.899999999999999" customHeight="1" x14ac:dyDescent="0.25">
      <c r="A372" s="6" t="s">
        <v>298</v>
      </c>
      <c r="B372" s="106">
        <v>0</v>
      </c>
      <c r="C372" s="106">
        <v>0</v>
      </c>
      <c r="D372" s="106">
        <v>0</v>
      </c>
      <c r="E372" s="106">
        <v>0</v>
      </c>
      <c r="F372" s="106">
        <v>0</v>
      </c>
      <c r="G372" s="106">
        <v>0</v>
      </c>
      <c r="H372" s="106">
        <v>0</v>
      </c>
      <c r="I372" s="106">
        <v>0</v>
      </c>
      <c r="J372" s="106">
        <v>0</v>
      </c>
      <c r="K372" s="106">
        <v>0</v>
      </c>
      <c r="L372" s="5"/>
    </row>
    <row r="373" spans="1:13" ht="19.899999999999999" customHeight="1" x14ac:dyDescent="0.25">
      <c r="A373" s="8" t="s">
        <v>299</v>
      </c>
      <c r="B373" s="105">
        <v>6</v>
      </c>
      <c r="C373" s="105">
        <v>5.7</v>
      </c>
      <c r="D373" s="105">
        <v>5.0999999999999996</v>
      </c>
      <c r="E373" s="105">
        <v>6.5</v>
      </c>
      <c r="F373" s="105">
        <v>7.1</v>
      </c>
      <c r="G373" s="105">
        <v>7.6</v>
      </c>
      <c r="H373" s="105">
        <v>10.4</v>
      </c>
      <c r="I373" s="105">
        <v>16</v>
      </c>
      <c r="J373" s="105">
        <v>17.2</v>
      </c>
      <c r="K373" s="105">
        <v>16.2</v>
      </c>
      <c r="L373" s="7"/>
    </row>
    <row r="374" spans="1:13" ht="19.899999999999999" customHeight="1" x14ac:dyDescent="0.25">
      <c r="A374" s="6" t="s">
        <v>300</v>
      </c>
      <c r="B374" s="106">
        <v>49.1</v>
      </c>
      <c r="C374" s="106">
        <v>16.600000000000001</v>
      </c>
      <c r="D374" s="106">
        <v>51</v>
      </c>
      <c r="E374" s="106">
        <v>63.9</v>
      </c>
      <c r="F374" s="106">
        <v>43.8</v>
      </c>
      <c r="G374" s="106">
        <v>50.1</v>
      </c>
      <c r="H374" s="106">
        <v>56.2</v>
      </c>
      <c r="I374" s="106">
        <v>66.900000000000006</v>
      </c>
      <c r="J374" s="106">
        <v>-23.1</v>
      </c>
      <c r="K374" s="106">
        <v>-16.5</v>
      </c>
      <c r="L374" s="5"/>
    </row>
    <row r="375" spans="1:13" ht="19.899999999999999" customHeight="1" x14ac:dyDescent="0.25">
      <c r="A375" s="8" t="s">
        <v>301</v>
      </c>
      <c r="B375" s="105">
        <v>10.648999999999999</v>
      </c>
      <c r="C375" s="105">
        <v>10.753</v>
      </c>
      <c r="D375" s="105">
        <v>10.944000000000001</v>
      </c>
      <c r="E375" s="105">
        <v>11.587</v>
      </c>
      <c r="F375" s="105">
        <v>11.1</v>
      </c>
      <c r="G375" s="105">
        <v>10.834</v>
      </c>
      <c r="H375" s="105">
        <v>10.5</v>
      </c>
      <c r="I375" s="105">
        <v>9.6590000000000007</v>
      </c>
      <c r="J375" s="105">
        <v>9.7430000000000003</v>
      </c>
      <c r="K375" s="105">
        <v>10.846</v>
      </c>
      <c r="L375" s="10"/>
    </row>
    <row r="376" spans="1:13" ht="19.899999999999999" customHeight="1" x14ac:dyDescent="0.2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2"/>
    </row>
    <row r="377" spans="1:13" ht="19.899999999999999" customHeight="1" x14ac:dyDescent="0.25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0"/>
    </row>
    <row r="378" spans="1:13" ht="19.899999999999999" customHeight="1" thickBot="1" x14ac:dyDescent="0.3">
      <c r="A378" s="167" t="s">
        <v>302</v>
      </c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9"/>
    </row>
    <row r="379" spans="1:13" ht="19.899999999999999" customHeight="1" x14ac:dyDescent="0.25">
      <c r="A379" s="95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0"/>
    </row>
    <row r="380" spans="1:13" ht="19.899999999999999" customHeight="1" x14ac:dyDescent="0.25">
      <c r="A380" s="96" t="s">
        <v>3</v>
      </c>
      <c r="B380" s="97">
        <v>2019</v>
      </c>
      <c r="C380" s="97">
        <v>2018</v>
      </c>
      <c r="D380" s="97">
        <v>2017</v>
      </c>
      <c r="E380" s="97">
        <v>2016</v>
      </c>
      <c r="F380" s="97">
        <v>2015</v>
      </c>
      <c r="G380" s="97">
        <v>2014</v>
      </c>
      <c r="H380" s="97">
        <v>2013</v>
      </c>
      <c r="I380" s="97">
        <v>2012</v>
      </c>
      <c r="J380" s="97">
        <v>2011</v>
      </c>
      <c r="K380" s="97">
        <v>2010</v>
      </c>
      <c r="L380" s="9"/>
    </row>
    <row r="381" spans="1:13" ht="19.899999999999999" customHeight="1" x14ac:dyDescent="0.25">
      <c r="A381" s="96" t="s">
        <v>4</v>
      </c>
      <c r="B381" s="97">
        <v>12</v>
      </c>
      <c r="C381" s="97">
        <v>12</v>
      </c>
      <c r="D381" s="97">
        <v>12</v>
      </c>
      <c r="E381" s="97">
        <v>12</v>
      </c>
      <c r="F381" s="97">
        <v>12</v>
      </c>
      <c r="G381" s="97">
        <v>12</v>
      </c>
      <c r="H381" s="97">
        <v>12</v>
      </c>
      <c r="I381" s="97">
        <v>12</v>
      </c>
      <c r="J381" s="97">
        <v>12</v>
      </c>
      <c r="K381" s="97">
        <v>12</v>
      </c>
      <c r="L381" s="16"/>
    </row>
    <row r="382" spans="1:13" ht="19.899999999999999" customHeight="1" x14ac:dyDescent="0.25">
      <c r="A382" s="96" t="s">
        <v>5</v>
      </c>
      <c r="B382" s="97" t="s">
        <v>337</v>
      </c>
      <c r="C382" s="97" t="s">
        <v>337</v>
      </c>
      <c r="D382" s="97" t="s">
        <v>337</v>
      </c>
      <c r="E382" s="97" t="s">
        <v>337</v>
      </c>
      <c r="F382" s="97" t="s">
        <v>337</v>
      </c>
      <c r="G382" s="97" t="s">
        <v>337</v>
      </c>
      <c r="H382" s="97" t="s">
        <v>337</v>
      </c>
      <c r="I382" s="97" t="s">
        <v>337</v>
      </c>
      <c r="J382" s="97" t="s">
        <v>337</v>
      </c>
      <c r="K382" s="97" t="s">
        <v>337</v>
      </c>
    </row>
    <row r="383" spans="1:13" ht="19.899999999999999" customHeigh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60"/>
    </row>
    <row r="384" spans="1:13" ht="19.899999999999999" customHeight="1" x14ac:dyDescent="0.25">
      <c r="A384" s="98" t="s">
        <v>303</v>
      </c>
      <c r="B384" s="99" t="s">
        <v>8</v>
      </c>
      <c r="C384" s="99" t="s">
        <v>8</v>
      </c>
      <c r="D384" s="99" t="s">
        <v>8</v>
      </c>
      <c r="E384" s="99" t="s">
        <v>8</v>
      </c>
      <c r="F384" s="99" t="s">
        <v>8</v>
      </c>
      <c r="G384" s="99" t="s">
        <v>8</v>
      </c>
      <c r="H384" s="99" t="s">
        <v>8</v>
      </c>
      <c r="I384" s="99" t="s">
        <v>8</v>
      </c>
      <c r="J384" s="99" t="s">
        <v>8</v>
      </c>
      <c r="K384" s="99" t="s">
        <v>8</v>
      </c>
      <c r="M384" t="s">
        <v>2</v>
      </c>
    </row>
    <row r="385" spans="1:12" ht="19.899999999999999" customHeight="1" x14ac:dyDescent="0.25">
      <c r="A385" s="6" t="s">
        <v>304</v>
      </c>
      <c r="B385" s="106">
        <v>328.73200000000003</v>
      </c>
      <c r="C385" s="106">
        <v>327.43099999999998</v>
      </c>
      <c r="D385" s="106">
        <v>325.36799999999999</v>
      </c>
      <c r="E385" s="106">
        <v>322.69200000000001</v>
      </c>
      <c r="F385" s="106">
        <v>320.12099999999998</v>
      </c>
      <c r="G385" s="106">
        <v>317.12099999999998</v>
      </c>
      <c r="H385" s="106">
        <v>310.41800000000001</v>
      </c>
      <c r="I385" s="106">
        <v>303.09800000000001</v>
      </c>
      <c r="J385" s="106">
        <v>295.12099999999998</v>
      </c>
      <c r="K385" s="106">
        <v>301.23700000000002</v>
      </c>
      <c r="L385" s="2"/>
    </row>
    <row r="386" spans="1:12" ht="19.899999999999999" customHeight="1" x14ac:dyDescent="0.25">
      <c r="A386" s="8" t="s">
        <v>305</v>
      </c>
      <c r="B386" s="105">
        <v>328.73200000000003</v>
      </c>
      <c r="C386" s="105">
        <v>327.43099999999998</v>
      </c>
      <c r="D386" s="105">
        <v>325.36799999999999</v>
      </c>
      <c r="E386" s="105">
        <v>322.69200000000001</v>
      </c>
      <c r="F386" s="105">
        <v>320.12099999999998</v>
      </c>
      <c r="G386" s="105">
        <v>317.12099999999998</v>
      </c>
      <c r="H386" s="105">
        <v>310.41800000000001</v>
      </c>
      <c r="I386" s="105">
        <v>303.09800000000001</v>
      </c>
      <c r="J386" s="105">
        <v>295.12099999999998</v>
      </c>
      <c r="K386" s="105">
        <v>301.23700000000002</v>
      </c>
      <c r="L386" s="2"/>
    </row>
    <row r="387" spans="1:12" ht="19.899999999999999" customHeight="1" x14ac:dyDescent="0.25">
      <c r="A387" s="6" t="s">
        <v>306</v>
      </c>
      <c r="B387" s="106">
        <v>12</v>
      </c>
      <c r="C387" s="106">
        <v>12</v>
      </c>
      <c r="D387" s="106">
        <v>12</v>
      </c>
      <c r="E387" s="106">
        <v>12</v>
      </c>
      <c r="F387" s="106">
        <v>12</v>
      </c>
      <c r="G387" s="106">
        <v>12</v>
      </c>
      <c r="H387" s="106">
        <v>12</v>
      </c>
      <c r="I387" s="106">
        <v>12</v>
      </c>
      <c r="J387" s="106">
        <v>12</v>
      </c>
      <c r="K387" s="106">
        <v>12</v>
      </c>
      <c r="L387" s="2"/>
    </row>
    <row r="388" spans="1:12" ht="19.899999999999999" customHeight="1" x14ac:dyDescent="0.25">
      <c r="A388" s="8" t="s">
        <v>307</v>
      </c>
      <c r="B388" s="105">
        <v>6</v>
      </c>
      <c r="C388" s="105">
        <v>6</v>
      </c>
      <c r="D388" s="105">
        <v>6</v>
      </c>
      <c r="E388" s="105">
        <v>6</v>
      </c>
      <c r="F388" s="105">
        <v>6</v>
      </c>
      <c r="G388" s="105">
        <v>6</v>
      </c>
      <c r="H388" s="105">
        <v>6</v>
      </c>
      <c r="I388" s="105">
        <v>6</v>
      </c>
      <c r="J388" s="105">
        <v>6</v>
      </c>
      <c r="K388" s="105">
        <v>6</v>
      </c>
      <c r="L388" s="1"/>
    </row>
    <row r="389" spans="1:12" ht="19.899999999999999" customHeight="1" x14ac:dyDescent="0.25">
      <c r="A389" s="6" t="s">
        <v>308</v>
      </c>
      <c r="B389" s="106" t="s">
        <v>1569</v>
      </c>
      <c r="C389" s="106" t="s">
        <v>1570</v>
      </c>
      <c r="D389" s="106">
        <v>981.75900000000001</v>
      </c>
      <c r="E389" s="106">
        <v>130.85300000000001</v>
      </c>
      <c r="F389" s="106">
        <v>71.254999999999995</v>
      </c>
      <c r="G389" s="106">
        <v>93.816999999999993</v>
      </c>
      <c r="H389" s="106">
        <v>193.934</v>
      </c>
      <c r="I389" s="106">
        <v>226.31100000000001</v>
      </c>
      <c r="J389" s="106">
        <v>177.876</v>
      </c>
      <c r="K389" s="106">
        <v>122.184</v>
      </c>
      <c r="L389" s="3"/>
    </row>
    <row r="390" spans="1:12" ht="19.899999999999999" customHeight="1" x14ac:dyDescent="0.25">
      <c r="A390" s="8" t="s">
        <v>309</v>
      </c>
      <c r="B390" s="105">
        <v>170.48099999999999</v>
      </c>
      <c r="C390" s="105">
        <v>149.833</v>
      </c>
      <c r="D390" s="105">
        <v>139.261</v>
      </c>
      <c r="E390" s="105">
        <v>16.084</v>
      </c>
      <c r="F390" s="105">
        <v>9.2230000000000008</v>
      </c>
      <c r="G390" s="105">
        <v>14.391999999999999</v>
      </c>
      <c r="H390" s="105">
        <v>30.231000000000002</v>
      </c>
      <c r="I390" s="105">
        <v>35.225999999999999</v>
      </c>
      <c r="J390" s="105">
        <v>31.721</v>
      </c>
      <c r="K390" s="105">
        <v>22.611000000000001</v>
      </c>
      <c r="L390" s="10"/>
    </row>
    <row r="391" spans="1:12" ht="19.899999999999999" customHeight="1" x14ac:dyDescent="0.25">
      <c r="A391" s="6" t="s">
        <v>310</v>
      </c>
      <c r="B391" s="106">
        <v>0</v>
      </c>
      <c r="C391" s="106">
        <v>0</v>
      </c>
      <c r="D391" s="106">
        <v>0</v>
      </c>
      <c r="E391" s="106">
        <v>0</v>
      </c>
      <c r="F391" s="106">
        <v>0</v>
      </c>
      <c r="G391" s="106">
        <v>0</v>
      </c>
      <c r="H391" s="106">
        <v>0</v>
      </c>
      <c r="I391" s="106">
        <v>0</v>
      </c>
      <c r="J391" s="106">
        <v>0</v>
      </c>
      <c r="K391" s="106">
        <v>0</v>
      </c>
      <c r="L391" s="9"/>
    </row>
    <row r="392" spans="1:12" ht="19.899999999999999" customHeight="1" x14ac:dyDescent="0.25">
      <c r="A392" s="8" t="s">
        <v>311</v>
      </c>
      <c r="B392" s="105">
        <v>949</v>
      </c>
      <c r="C392" s="105">
        <v>888</v>
      </c>
      <c r="D392" s="105">
        <v>888</v>
      </c>
      <c r="E392" s="105">
        <v>888</v>
      </c>
      <c r="F392" s="105">
        <v>933</v>
      </c>
      <c r="G392" s="105">
        <v>914</v>
      </c>
      <c r="H392" s="105">
        <v>742</v>
      </c>
      <c r="I392" s="105">
        <v>1.0169999999999999</v>
      </c>
      <c r="J392" s="105">
        <v>722</v>
      </c>
      <c r="K392" s="105">
        <v>873</v>
      </c>
      <c r="L392" s="11"/>
    </row>
    <row r="393" spans="1:12" ht="19.899999999999999" customHeight="1" x14ac:dyDescent="0.25">
      <c r="A393" s="6" t="s">
        <v>312</v>
      </c>
      <c r="B393" s="106">
        <v>0</v>
      </c>
      <c r="C393" s="106">
        <v>0</v>
      </c>
      <c r="D393" s="106">
        <v>0</v>
      </c>
      <c r="E393" s="106">
        <v>0</v>
      </c>
      <c r="F393" s="106">
        <v>0</v>
      </c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2"/>
    </row>
    <row r="394" spans="1:12" ht="19.899999999999999" customHeight="1" x14ac:dyDescent="0.25">
      <c r="A394" s="8" t="s">
        <v>313</v>
      </c>
      <c r="B394" s="105">
        <v>49.1</v>
      </c>
      <c r="C394" s="105">
        <v>16.600000000000001</v>
      </c>
      <c r="D394" s="105">
        <v>51</v>
      </c>
      <c r="E394" s="105">
        <v>63.9</v>
      </c>
      <c r="F394" s="105">
        <v>43.8</v>
      </c>
      <c r="G394" s="105">
        <v>50.1</v>
      </c>
      <c r="H394" s="105">
        <v>56.2</v>
      </c>
      <c r="I394" s="105">
        <v>66.900000000000006</v>
      </c>
      <c r="J394" s="105">
        <v>-23.1</v>
      </c>
      <c r="K394" s="105">
        <v>-16.5</v>
      </c>
      <c r="L394" s="10"/>
    </row>
    <row r="395" spans="1:12" ht="19.899999999999999" customHeight="1" x14ac:dyDescent="0.25">
      <c r="A395" s="6" t="s">
        <v>314</v>
      </c>
      <c r="B395" s="106">
        <v>594.20000000000005</v>
      </c>
      <c r="C395" s="106">
        <v>478.7</v>
      </c>
      <c r="D395" s="106">
        <v>608.29999999999995</v>
      </c>
      <c r="E395" s="106">
        <v>607.20000000000005</v>
      </c>
      <c r="F395" s="106">
        <v>486.2</v>
      </c>
      <c r="G395" s="106">
        <v>390.3</v>
      </c>
      <c r="H395" s="106">
        <v>272.39999999999998</v>
      </c>
      <c r="I395" s="106">
        <v>306.39999999999998</v>
      </c>
      <c r="J395" s="106">
        <v>249.2</v>
      </c>
      <c r="K395" s="106">
        <v>238.5</v>
      </c>
      <c r="L395" s="9"/>
    </row>
    <row r="396" spans="1:12" ht="19.899999999999999" customHeight="1" x14ac:dyDescent="0.25">
      <c r="A396" s="8" t="s">
        <v>315</v>
      </c>
      <c r="B396" s="105">
        <v>10.648999999999999</v>
      </c>
      <c r="C396" s="105">
        <v>10.753</v>
      </c>
      <c r="D396" s="105">
        <v>10.944000000000001</v>
      </c>
      <c r="E396" s="105">
        <v>11.587</v>
      </c>
      <c r="F396" s="105">
        <v>11.1</v>
      </c>
      <c r="G396" s="105">
        <v>10.834</v>
      </c>
      <c r="H396" s="105">
        <v>10.5</v>
      </c>
      <c r="I396" s="105">
        <v>9.6590000000000007</v>
      </c>
      <c r="J396" s="105">
        <v>9.7430000000000003</v>
      </c>
      <c r="K396" s="105">
        <v>10.846</v>
      </c>
      <c r="L396" s="11"/>
    </row>
    <row r="397" spans="1:12" ht="19.899999999999999" customHeight="1" x14ac:dyDescent="0.25">
      <c r="A397" s="6" t="s">
        <v>316</v>
      </c>
      <c r="B397" s="106">
        <v>0</v>
      </c>
      <c r="C397" s="106">
        <v>0</v>
      </c>
      <c r="D397" s="106">
        <v>0</v>
      </c>
      <c r="E397" s="106">
        <v>0</v>
      </c>
      <c r="F397" s="106">
        <v>0</v>
      </c>
      <c r="G397" s="106">
        <v>0</v>
      </c>
      <c r="H397" s="106">
        <v>0</v>
      </c>
      <c r="I397" s="106">
        <v>0</v>
      </c>
      <c r="J397" s="106">
        <v>0</v>
      </c>
      <c r="K397" s="106">
        <v>0</v>
      </c>
      <c r="L397" s="12"/>
    </row>
    <row r="398" spans="1:12" ht="19.899999999999999" customHeight="1" x14ac:dyDescent="0.25">
      <c r="A398" s="8" t="s">
        <v>317</v>
      </c>
      <c r="B398" s="105">
        <v>485.7</v>
      </c>
      <c r="C398" s="105">
        <v>433.7</v>
      </c>
      <c r="D398" s="105">
        <v>382.8</v>
      </c>
      <c r="E398" s="105">
        <v>393.2</v>
      </c>
      <c r="F398" s="105">
        <v>312.39999999999998</v>
      </c>
      <c r="G398" s="105">
        <v>287.3</v>
      </c>
      <c r="H398" s="105">
        <v>226.5</v>
      </c>
      <c r="I398" s="105">
        <v>258.8</v>
      </c>
      <c r="J398" s="105">
        <v>236</v>
      </c>
      <c r="K398" s="105">
        <v>243.8</v>
      </c>
      <c r="L398" s="11"/>
    </row>
    <row r="399" spans="1:12" ht="19.899999999999999" customHeight="1" x14ac:dyDescent="0.25">
      <c r="A399" s="6" t="s">
        <v>318</v>
      </c>
      <c r="B399" s="106">
        <v>588.29999999999995</v>
      </c>
      <c r="C399" s="106">
        <v>569.4</v>
      </c>
      <c r="D399" s="106">
        <v>567.9</v>
      </c>
      <c r="E399" s="106">
        <v>578.29999999999995</v>
      </c>
      <c r="F399" s="106">
        <v>450.2</v>
      </c>
      <c r="G399" s="106">
        <v>418.6</v>
      </c>
      <c r="H399" s="106">
        <v>498.3</v>
      </c>
      <c r="I399" s="106">
        <v>348.6</v>
      </c>
      <c r="J399" s="106">
        <v>353.6</v>
      </c>
      <c r="K399" s="106">
        <v>362.3</v>
      </c>
      <c r="L399" s="9"/>
    </row>
    <row r="400" spans="1:12" ht="19.899999999999999" customHeight="1" x14ac:dyDescent="0.25">
      <c r="A400" s="8" t="s">
        <v>319</v>
      </c>
      <c r="B400" s="105">
        <v>932.3</v>
      </c>
      <c r="C400" s="105">
        <v>751.4</v>
      </c>
      <c r="D400" s="105">
        <v>758.7</v>
      </c>
      <c r="E400" s="105">
        <v>602</v>
      </c>
      <c r="F400" s="105">
        <v>564</v>
      </c>
      <c r="G400" s="105">
        <v>460.7</v>
      </c>
      <c r="H400" s="105">
        <v>374.5</v>
      </c>
      <c r="I400" s="105">
        <v>304.5</v>
      </c>
      <c r="J400" s="105">
        <v>294.5</v>
      </c>
      <c r="K400" s="105">
        <v>219</v>
      </c>
      <c r="L400" s="10"/>
    </row>
    <row r="401" spans="1:12" ht="19.899999999999999" customHeight="1" x14ac:dyDescent="0.25">
      <c r="A401" s="6" t="s">
        <v>320</v>
      </c>
      <c r="B401" s="106">
        <v>215.6</v>
      </c>
      <c r="C401" s="106">
        <v>203.1</v>
      </c>
      <c r="D401" s="106">
        <v>190.3</v>
      </c>
      <c r="E401" s="106">
        <v>174.3</v>
      </c>
      <c r="F401" s="106">
        <v>147.9</v>
      </c>
      <c r="G401" s="106">
        <v>125.6</v>
      </c>
      <c r="H401" s="106">
        <v>91.7</v>
      </c>
      <c r="I401" s="106">
        <v>65.599999999999994</v>
      </c>
      <c r="J401" s="106">
        <v>56.2</v>
      </c>
      <c r="K401" s="106">
        <v>53.4</v>
      </c>
      <c r="L401" s="9"/>
    </row>
    <row r="402" spans="1:12" ht="19.899999999999999" customHeight="1" x14ac:dyDescent="0.25">
      <c r="A402" s="8" t="s">
        <v>321</v>
      </c>
      <c r="B402" s="105">
        <v>45.3</v>
      </c>
      <c r="C402" s="105">
        <v>43.3</v>
      </c>
      <c r="D402" s="105">
        <v>39.200000000000003</v>
      </c>
      <c r="E402" s="105">
        <v>44.2</v>
      </c>
      <c r="F402" s="105">
        <v>21.1</v>
      </c>
      <c r="G402" s="105">
        <v>22.2</v>
      </c>
      <c r="H402" s="105">
        <v>14.9</v>
      </c>
      <c r="I402" s="105">
        <v>14.6</v>
      </c>
      <c r="J402" s="105">
        <v>8.6</v>
      </c>
      <c r="K402" s="105">
        <v>21.6</v>
      </c>
      <c r="L402" s="11"/>
    </row>
    <row r="403" spans="1:12" ht="19.899999999999999" customHeight="1" x14ac:dyDescent="0.25">
      <c r="A403" s="6" t="s">
        <v>322</v>
      </c>
      <c r="B403" s="106">
        <v>0</v>
      </c>
      <c r="C403" s="106">
        <v>0</v>
      </c>
      <c r="D403" s="106">
        <v>0</v>
      </c>
      <c r="E403" s="106">
        <v>0</v>
      </c>
      <c r="F403" s="106">
        <v>0</v>
      </c>
      <c r="G403" s="106">
        <v>0</v>
      </c>
      <c r="H403" s="106">
        <v>0</v>
      </c>
      <c r="I403" s="106">
        <v>0</v>
      </c>
      <c r="J403" s="106">
        <v>0</v>
      </c>
      <c r="K403" s="106">
        <v>0</v>
      </c>
      <c r="L403" s="9"/>
    </row>
    <row r="404" spans="1:12" ht="19.899999999999999" customHeight="1" x14ac:dyDescent="0.25">
      <c r="A404" s="8" t="s">
        <v>323</v>
      </c>
      <c r="B404" s="105" t="s">
        <v>1394</v>
      </c>
      <c r="C404" s="105" t="s">
        <v>1395</v>
      </c>
      <c r="D404" s="105" t="s">
        <v>1396</v>
      </c>
      <c r="E404" s="105" t="s">
        <v>1397</v>
      </c>
      <c r="F404" s="105" t="s">
        <v>1398</v>
      </c>
      <c r="G404" s="105" t="s">
        <v>1399</v>
      </c>
      <c r="H404" s="105" t="s">
        <v>1400</v>
      </c>
      <c r="I404" s="105" t="s">
        <v>1401</v>
      </c>
      <c r="J404" s="105" t="s">
        <v>1402</v>
      </c>
      <c r="K404" s="105" t="s">
        <v>1403</v>
      </c>
      <c r="L404" s="10"/>
    </row>
    <row r="405" spans="1:12" ht="19.899999999999999" customHeight="1" x14ac:dyDescent="0.25">
      <c r="A405" s="6" t="s">
        <v>324</v>
      </c>
      <c r="B405" s="106">
        <v>9</v>
      </c>
      <c r="C405" s="106">
        <v>9</v>
      </c>
      <c r="D405" s="106">
        <v>9</v>
      </c>
      <c r="E405" s="106">
        <v>9</v>
      </c>
      <c r="F405" s="106">
        <v>9</v>
      </c>
      <c r="G405" s="106">
        <v>9</v>
      </c>
      <c r="H405" s="106">
        <v>2</v>
      </c>
      <c r="I405" s="106">
        <v>2</v>
      </c>
      <c r="J405" s="106">
        <v>9</v>
      </c>
      <c r="K405" s="106">
        <v>2</v>
      </c>
      <c r="L405" s="12"/>
    </row>
    <row r="406" spans="1:12" ht="19.899999999999999" customHeight="1" x14ac:dyDescent="0.25">
      <c r="A406" s="8" t="s">
        <v>325</v>
      </c>
      <c r="B406" s="105">
        <v>9.9009999999999998</v>
      </c>
      <c r="C406" s="105">
        <v>10.457000000000001</v>
      </c>
      <c r="D406" s="105">
        <v>9.3070000000000004</v>
      </c>
      <c r="E406" s="105">
        <v>8.2889999999999997</v>
      </c>
      <c r="F406" s="105">
        <v>7.54</v>
      </c>
      <c r="G406" s="105">
        <v>5.6310000000000002</v>
      </c>
      <c r="H406" s="105">
        <v>5.665</v>
      </c>
      <c r="I406" s="105">
        <v>4.0369999999999999</v>
      </c>
      <c r="J406" s="105">
        <v>2.8420000000000001</v>
      </c>
      <c r="K406" s="105">
        <v>2.09</v>
      </c>
      <c r="L406" s="10"/>
    </row>
    <row r="407" spans="1:12" ht="19.899999999999999" customHeight="1" x14ac:dyDescent="0.25">
      <c r="A407" s="6" t="s">
        <v>326</v>
      </c>
      <c r="B407" s="106">
        <v>9.2159999999999993</v>
      </c>
      <c r="C407" s="106">
        <v>10.605</v>
      </c>
      <c r="D407" s="106">
        <v>9.5630000000000006</v>
      </c>
      <c r="E407" s="106">
        <v>8.4580000000000002</v>
      </c>
      <c r="F407" s="106">
        <v>7.8220000000000001</v>
      </c>
      <c r="G407" s="106">
        <v>6.0780000000000003</v>
      </c>
      <c r="H407" s="106">
        <v>5.5170000000000003</v>
      </c>
      <c r="I407" s="106">
        <v>4.891</v>
      </c>
      <c r="J407" s="106">
        <v>2.9809999999999999</v>
      </c>
      <c r="K407" s="106">
        <v>2.27</v>
      </c>
      <c r="L407" s="9"/>
    </row>
    <row r="408" spans="1:12" ht="19.899999999999999" customHeight="1" x14ac:dyDescent="0.25">
      <c r="A408" s="8" t="s">
        <v>327</v>
      </c>
      <c r="B408" s="105" t="s">
        <v>1163</v>
      </c>
      <c r="C408" s="105" t="s">
        <v>1163</v>
      </c>
      <c r="D408" s="105" t="s">
        <v>1163</v>
      </c>
      <c r="E408" s="105" t="s">
        <v>1163</v>
      </c>
      <c r="F408" s="105" t="s">
        <v>1163</v>
      </c>
      <c r="G408" s="105" t="s">
        <v>1163</v>
      </c>
      <c r="H408" s="105" t="s">
        <v>1163</v>
      </c>
      <c r="I408" s="105" t="s">
        <v>1163</v>
      </c>
      <c r="J408" s="105" t="s">
        <v>1163</v>
      </c>
      <c r="K408" s="105" t="s">
        <v>1163</v>
      </c>
      <c r="L408" s="11"/>
    </row>
    <row r="409" spans="1:12" ht="19.899999999999999" customHeight="1" x14ac:dyDescent="0.25">
      <c r="A409" s="6" t="s">
        <v>328</v>
      </c>
      <c r="B409" s="106" t="s">
        <v>1571</v>
      </c>
      <c r="C409" s="106" t="s">
        <v>1572</v>
      </c>
      <c r="D409" s="106">
        <v>992.7</v>
      </c>
      <c r="E409" s="106" t="s">
        <v>1573</v>
      </c>
      <c r="F409" s="106">
        <v>929.6</v>
      </c>
      <c r="G409" s="106">
        <v>878.7</v>
      </c>
      <c r="H409" s="106">
        <v>742.6</v>
      </c>
      <c r="I409" s="106">
        <v>710.9</v>
      </c>
      <c r="J409" s="106">
        <v>671.8</v>
      </c>
      <c r="K409" s="106">
        <v>683.6</v>
      </c>
      <c r="L409" s="12"/>
    </row>
    <row r="410" spans="1:12" ht="19.899999999999999" customHeight="1" x14ac:dyDescent="0.25">
      <c r="A410" s="8" t="s">
        <v>329</v>
      </c>
      <c r="B410" s="105">
        <v>167.3</v>
      </c>
      <c r="C410" s="105">
        <v>371.4</v>
      </c>
      <c r="D410" s="105">
        <v>351.8</v>
      </c>
      <c r="E410" s="105">
        <v>327.39999999999998</v>
      </c>
      <c r="F410" s="105">
        <v>640</v>
      </c>
      <c r="G410" s="105">
        <v>562.1</v>
      </c>
      <c r="H410" s="105">
        <v>214.8</v>
      </c>
      <c r="I410" s="105">
        <v>307</v>
      </c>
      <c r="J410" s="105">
        <v>372.8</v>
      </c>
      <c r="K410" s="105">
        <v>16.899999999999999</v>
      </c>
      <c r="L410" s="11"/>
    </row>
    <row r="411" spans="1:12" ht="19.899999999999999" customHeight="1" x14ac:dyDescent="0.25">
      <c r="A411" s="6" t="s">
        <v>330</v>
      </c>
      <c r="B411" s="106">
        <v>0</v>
      </c>
      <c r="C411" s="106">
        <v>544.4</v>
      </c>
      <c r="D411" s="106">
        <v>480.2</v>
      </c>
      <c r="E411" s="106">
        <v>459.3</v>
      </c>
      <c r="F411" s="106">
        <v>431.7</v>
      </c>
      <c r="G411" s="106">
        <v>367.3</v>
      </c>
      <c r="H411" s="106">
        <v>379.6</v>
      </c>
      <c r="I411" s="106">
        <v>294.39999999999998</v>
      </c>
      <c r="J411" s="106">
        <v>256.89999999999998</v>
      </c>
      <c r="K411" s="106">
        <v>288.60000000000002</v>
      </c>
      <c r="L411" s="9"/>
    </row>
    <row r="412" spans="1:12" ht="19.899999999999999" customHeight="1" x14ac:dyDescent="0.25">
      <c r="A412" s="8" t="s">
        <v>331</v>
      </c>
      <c r="B412" s="105">
        <v>0</v>
      </c>
      <c r="C412" s="105">
        <v>0</v>
      </c>
      <c r="D412" s="105">
        <v>0</v>
      </c>
      <c r="E412" s="105">
        <v>0</v>
      </c>
      <c r="F412" s="105">
        <v>0</v>
      </c>
      <c r="G412" s="105">
        <v>0</v>
      </c>
      <c r="H412" s="105">
        <v>0</v>
      </c>
      <c r="I412" s="105">
        <v>0</v>
      </c>
      <c r="J412" s="105">
        <v>0</v>
      </c>
      <c r="K412" s="105">
        <v>0</v>
      </c>
      <c r="L412" s="10"/>
    </row>
    <row r="413" spans="1:12" ht="19.899999999999999" customHeight="1" x14ac:dyDescent="0.25">
      <c r="A413" s="6" t="s">
        <v>332</v>
      </c>
      <c r="B413" s="106">
        <v>263.06400000000002</v>
      </c>
      <c r="C413" s="106">
        <v>211.68600000000001</v>
      </c>
      <c r="D413" s="106">
        <v>244.203</v>
      </c>
      <c r="E413" s="106">
        <v>296.279</v>
      </c>
      <c r="F413" s="106">
        <v>200.16200000000001</v>
      </c>
      <c r="G413" s="106">
        <v>202.298</v>
      </c>
      <c r="H413" s="106">
        <v>267.00299999999999</v>
      </c>
      <c r="I413" s="106">
        <v>299.11900000000003</v>
      </c>
      <c r="J413" s="106">
        <v>169.73500000000001</v>
      </c>
      <c r="K413" s="106">
        <v>198.51900000000001</v>
      </c>
      <c r="L413" s="12"/>
    </row>
    <row r="414" spans="1:12" ht="19.899999999999999" customHeight="1" x14ac:dyDescent="0.25">
      <c r="A414" s="8" t="s">
        <v>333</v>
      </c>
      <c r="B414" s="105">
        <v>520.83000000000004</v>
      </c>
      <c r="C414" s="105">
        <v>422.745</v>
      </c>
      <c r="D414" s="105">
        <v>408.59899999999999</v>
      </c>
      <c r="E414" s="105">
        <v>476.16199999999998</v>
      </c>
      <c r="F414" s="105">
        <v>339.58600000000001</v>
      </c>
      <c r="G414" s="105">
        <v>199.53399999999999</v>
      </c>
      <c r="H414" s="105">
        <v>250.18</v>
      </c>
      <c r="I414" s="105">
        <v>153.815</v>
      </c>
      <c r="J414" s="105">
        <v>70.745000000000005</v>
      </c>
      <c r="K414" s="105">
        <v>43.7</v>
      </c>
      <c r="L414" s="10"/>
    </row>
    <row r="415" spans="1:12" ht="19.899999999999999" customHeight="1" x14ac:dyDescent="0.25">
      <c r="A415" s="6" t="s">
        <v>334</v>
      </c>
      <c r="B415" s="106" t="s">
        <v>1574</v>
      </c>
      <c r="C415" s="106" t="s">
        <v>1575</v>
      </c>
      <c r="D415" s="106" t="s">
        <v>1576</v>
      </c>
      <c r="E415" s="106" t="s">
        <v>1577</v>
      </c>
      <c r="F415" s="106" t="s">
        <v>1578</v>
      </c>
      <c r="G415" s="106" t="s">
        <v>1579</v>
      </c>
      <c r="H415" s="106" t="s">
        <v>1580</v>
      </c>
      <c r="I415" s="106" t="s">
        <v>1581</v>
      </c>
      <c r="J415" s="106" t="s">
        <v>1582</v>
      </c>
      <c r="K415" s="106" t="s">
        <v>1583</v>
      </c>
      <c r="L415" s="9"/>
    </row>
    <row r="416" spans="1:12" ht="19.899999999999999" customHeight="1" x14ac:dyDescent="0.25">
      <c r="A416" s="8" t="s">
        <v>335</v>
      </c>
      <c r="B416" s="105">
        <v>1</v>
      </c>
      <c r="C416" s="105">
        <v>1</v>
      </c>
      <c r="D416" s="105">
        <v>1</v>
      </c>
      <c r="E416" s="105">
        <v>1</v>
      </c>
      <c r="F416" s="105">
        <v>1</v>
      </c>
      <c r="G416" s="105">
        <v>1</v>
      </c>
      <c r="H416" s="105">
        <v>1</v>
      </c>
      <c r="I416" s="105">
        <v>1</v>
      </c>
      <c r="J416" s="105">
        <v>1</v>
      </c>
      <c r="K416" s="105">
        <v>1</v>
      </c>
      <c r="L416" s="10"/>
    </row>
    <row r="417" spans="1:12" ht="19.899999999999999" customHeight="1" x14ac:dyDescent="0.25">
      <c r="A417" s="6" t="s">
        <v>336</v>
      </c>
      <c r="B417" s="106">
        <v>0</v>
      </c>
      <c r="C417" s="106">
        <v>0</v>
      </c>
      <c r="D417" s="106">
        <v>0</v>
      </c>
      <c r="E417" s="106">
        <v>0</v>
      </c>
      <c r="F417" s="106">
        <v>0</v>
      </c>
      <c r="G417" s="106">
        <v>0</v>
      </c>
      <c r="H417" s="106">
        <v>0</v>
      </c>
      <c r="I417" s="106">
        <v>0</v>
      </c>
      <c r="J417" s="106">
        <v>0</v>
      </c>
      <c r="K417" s="106">
        <v>0</v>
      </c>
      <c r="L417" s="9"/>
    </row>
    <row r="418" spans="1:12" ht="19.899999999999999" customHeight="1" x14ac:dyDescent="0.2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"/>
    </row>
    <row r="419" spans="1:12" ht="19.899999999999999" customHeight="1" x14ac:dyDescent="0.25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9"/>
    </row>
    <row r="420" spans="1:12" ht="19.899999999999999" customHeight="1" x14ac:dyDescent="0.25">
      <c r="A420" s="172"/>
      <c r="B420" s="172"/>
      <c r="C420" s="172"/>
      <c r="D420" s="172"/>
      <c r="E420" s="172"/>
      <c r="F420" s="172"/>
      <c r="G420" s="172"/>
      <c r="H420" s="172"/>
      <c r="I420" s="172"/>
      <c r="J420" s="172"/>
      <c r="K420" s="172"/>
      <c r="L420" s="10"/>
    </row>
    <row r="421" spans="1:12" ht="19.899999999999999" customHeight="1" x14ac:dyDescent="0.25">
      <c r="A421" s="8" t="s">
        <v>335</v>
      </c>
      <c r="B421" s="12">
        <v>1</v>
      </c>
      <c r="C421" s="12">
        <v>1</v>
      </c>
      <c r="D421" s="12">
        <v>1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>
        <v>1</v>
      </c>
      <c r="K421" s="12">
        <v>1</v>
      </c>
      <c r="L421" s="12"/>
    </row>
    <row r="422" spans="1:12" ht="19.899999999999999" customHeight="1" x14ac:dyDescent="0.25">
      <c r="A422" s="6" t="s">
        <v>336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>
        <v>0</v>
      </c>
      <c r="J422">
        <v>0</v>
      </c>
      <c r="K422">
        <v>0</v>
      </c>
    </row>
  </sheetData>
  <mergeCells count="13">
    <mergeCell ref="A419:K419"/>
    <mergeCell ref="A420:K420"/>
    <mergeCell ref="A1:K1"/>
    <mergeCell ref="A124:K124"/>
    <mergeCell ref="A241:K241"/>
    <mergeCell ref="A289:K289"/>
    <mergeCell ref="A343:K343"/>
    <mergeCell ref="A378:K378"/>
    <mergeCell ref="A123:K123"/>
    <mergeCell ref="A240:K240"/>
    <mergeCell ref="A288:K288"/>
    <mergeCell ref="A342:K342"/>
    <mergeCell ref="A377:K377"/>
  </mergeCells>
  <hyperlinks>
    <hyperlink ref="A421" r:id="rId1" display="javascript:Fin_g('01050173')"/>
    <hyperlink ref="A422" r:id="rId2" display="javascript:Fin_g('01050174')"/>
    <hyperlink ref="A10" r:id="rId3" display="javascript:Fin_g('02010025')"/>
    <hyperlink ref="A11" r:id="rId4" display="javascript:Fin_g('02010026')"/>
    <hyperlink ref="A12" r:id="rId5" display="javascript:Fin_g('02010027')"/>
    <hyperlink ref="A13" r:id="rId6" display="javascript:Fin_g('02010028')"/>
    <hyperlink ref="A14" r:id="rId7" display="javascript:Fin_g('02010029')"/>
    <hyperlink ref="A16" r:id="rId8" display="javascript:Fin_g('02010031')"/>
    <hyperlink ref="A17" r:id="rId9" display="javascript:Fin_g('02010032')"/>
    <hyperlink ref="A18" r:id="rId10" display="javascript:Fin_g('02010033')"/>
    <hyperlink ref="A20" r:id="rId11" display="javascript:Fin_g('02010023')"/>
    <hyperlink ref="A21" r:id="rId12" display="javascript:Fin_g('02010024')"/>
    <hyperlink ref="A23" r:id="rId13" display="javascript:Fin_g('02010030')"/>
    <hyperlink ref="A25" r:id="rId14" display="javascript:Fin_g('02010054')"/>
    <hyperlink ref="A27" r:id="rId15" display="javascript:Fin_g('02010034')"/>
    <hyperlink ref="A28" r:id="rId16" display="javascript:Fin_g('02010035')"/>
    <hyperlink ref="A29" r:id="rId17" display="javascript:Fin_g('02010036')"/>
    <hyperlink ref="A30" r:id="rId18" display="javascript:Fin_g('02010037')"/>
    <hyperlink ref="A31" r:id="rId19" display="javascript:Fin_g('02010038')"/>
    <hyperlink ref="A32" r:id="rId20" display="javascript:Fin_g('02010039')"/>
    <hyperlink ref="A34" r:id="rId21" display="javascript:Fin_g('02010050')"/>
    <hyperlink ref="A35" r:id="rId22" display="javascript:Fin_g('02010051')"/>
    <hyperlink ref="A39" r:id="rId23" display="javascript:Fin_g('02010001')"/>
    <hyperlink ref="A40" r:id="rId24" display="javascript:Fin_g('02010002')"/>
    <hyperlink ref="A41" r:id="rId25" display="javascript:Fin_g('02010003')"/>
    <hyperlink ref="A42" r:id="rId26" display="javascript:Fin_g('02010004')"/>
    <hyperlink ref="A43" r:id="rId27" display="javascript:Fin_g('02010005')"/>
    <hyperlink ref="A45" r:id="rId28" display="javascript:Fin_g('02010008')"/>
    <hyperlink ref="A46" r:id="rId29" display="javascript:Fin_g('02010009')"/>
    <hyperlink ref="A47" r:id="rId30" display="javascript:Fin_g('02010010')"/>
    <hyperlink ref="A48" r:id="rId31" display="javascript:Fin_g('02010011')"/>
    <hyperlink ref="A50" r:id="rId32" display="javascript:Fin_g('02010012')"/>
    <hyperlink ref="A52" r:id="rId33" display="javascript:Fin_g('02010013')"/>
    <hyperlink ref="A56" r:id="rId34" display="javascript:Fin_g('02010057')"/>
    <hyperlink ref="A57" r:id="rId35" display="javascript:Fin_g('02010014')"/>
    <hyperlink ref="A58" r:id="rId36" display="javascript:Fin_g('02010017')"/>
    <hyperlink ref="A59" r:id="rId37" display="javascript:Fin_g('02010018')"/>
    <hyperlink ref="A60" r:id="rId38" display="javascript:Fin_g('02010019')"/>
    <hyperlink ref="A61" r:id="rId39" display="javascript:Fin_g('02010020')"/>
    <hyperlink ref="A63" r:id="rId40" display="javascript:Fin_g('02010015')"/>
    <hyperlink ref="A65" r:id="rId41" display="javascript:Fin_g('02010041')"/>
    <hyperlink ref="A66" r:id="rId42" display="javascript:Fin_g('02010042')"/>
    <hyperlink ref="A67" r:id="rId43" display="javascript:Fin_g('02010043')"/>
    <hyperlink ref="A68" r:id="rId44" display="javascript:Fin_g('02010044')"/>
    <hyperlink ref="A69" r:id="rId45" display="javascript:Fin_g('02010045')"/>
    <hyperlink ref="A71" r:id="rId46" display="javascript:Fin_g('02010022')"/>
    <hyperlink ref="A72" r:id="rId47" display="javascript:Fin_g('02010058')"/>
    <hyperlink ref="A74" r:id="rId48" display="javascript:Fin_g('02010048')"/>
    <hyperlink ref="A75" r:id="rId49" display="javascript:Fin_g('02010047')"/>
    <hyperlink ref="A76" r:id="rId50" display="javascript:Fin_g('02010049')"/>
    <hyperlink ref="A80" r:id="rId51" display="javascript:Fin_g('01060201')"/>
    <hyperlink ref="A81" r:id="rId52" display="javascript:Fin_g('01060202')"/>
    <hyperlink ref="A82" r:id="rId53" display="javascript:Fin_g('01060259')"/>
    <hyperlink ref="A83" r:id="rId54" display="javascript:Fin_g('01060260')"/>
    <hyperlink ref="A84" r:id="rId55" display="javascript:Fin_g('01060261')"/>
    <hyperlink ref="A85" r:id="rId56" display="javascript:Fin_g('01060262')"/>
    <hyperlink ref="A86" r:id="rId57" display="javascript:Fin_g('01060206')"/>
    <hyperlink ref="A87" r:id="rId58" display="javascript:Fin_g('01060207')"/>
    <hyperlink ref="A88" r:id="rId59" display="javascript:Fin_g('01060232')"/>
    <hyperlink ref="A89" r:id="rId60" display="javascript:Fin_g('01060233')"/>
    <hyperlink ref="A90" r:id="rId61" display="javascript:Fin_g('01060249')"/>
    <hyperlink ref="A91" r:id="rId62" display="javascript:Fin_g('01060250')"/>
    <hyperlink ref="A92" r:id="rId63" display="javascript:Fin_g('01060274')"/>
    <hyperlink ref="A93" r:id="rId64" display="javascript:Fin_g('01060275')"/>
    <hyperlink ref="A94" r:id="rId65" display="javascript:Fin_g('01060208')"/>
    <hyperlink ref="A95" r:id="rId66" display="javascript:Fin_g('01060228')"/>
    <hyperlink ref="A96" r:id="rId67" display="javascript:Fin_g('01060211')"/>
    <hyperlink ref="A97" r:id="rId68" display="javascript:Fin_g('01060212')"/>
    <hyperlink ref="A98" r:id="rId69" display="javascript:Fin_g('01060213')"/>
    <hyperlink ref="A99" r:id="rId70" display="javascript:Fin_g('01060215')"/>
    <hyperlink ref="A100" r:id="rId71" display="javascript:Fin_g('01060219')"/>
    <hyperlink ref="A101" r:id="rId72" display="javascript:Fin_g('01060220')"/>
    <hyperlink ref="A102" r:id="rId73" display="javascript:Fin_g('01060221')"/>
    <hyperlink ref="A103" r:id="rId74" display="javascript:Fin_g('01060222')"/>
    <hyperlink ref="A104" r:id="rId75" display="javascript:Fin_g('01060223')"/>
    <hyperlink ref="A105" r:id="rId76" display="javascript:Fin_g('01060224')"/>
    <hyperlink ref="A106" r:id="rId77" display="javascript:Fin_g('01060225')"/>
    <hyperlink ref="A107" r:id="rId78" display="javascript:Fin_g('01060229')"/>
    <hyperlink ref="A108" r:id="rId79" display="javascript:Fin_g('01060230')"/>
    <hyperlink ref="A109" r:id="rId80" display="javascript:Fin_g('01060276')"/>
    <hyperlink ref="A110" r:id="rId81" display="javascript:Fin_g('01060236')"/>
    <hyperlink ref="A111" r:id="rId82" display="javascript:Fin_g('01060237')"/>
    <hyperlink ref="A112" r:id="rId83" display="javascript:Fin_g('01060247')"/>
    <hyperlink ref="A113" r:id="rId84" display="javascript:Fin_g('01060277')"/>
    <hyperlink ref="A114" r:id="rId85" display="javascript:Fin_g('01060278')"/>
    <hyperlink ref="A115" r:id="rId86" display="javascript:Fin_g('01060279')"/>
    <hyperlink ref="A116" r:id="rId87" display="javascript:Fin_g('01060258')"/>
    <hyperlink ref="A117" r:id="rId88" display="javascript:Fin_g('01060253')"/>
    <hyperlink ref="A118" r:id="rId89" display="javascript:Fin_g('01060254')"/>
    <hyperlink ref="A119" r:id="rId90" display="javascript:Fin_g('01060255')"/>
    <hyperlink ref="A120" r:id="rId91" display="javascript:Fin_g('01060256')"/>
    <hyperlink ref="A121" r:id="rId92" display="javascript:Fin_g('01060257')"/>
    <hyperlink ref="A131" r:id="rId93" display="javascript:Fin_g('02020060')"/>
    <hyperlink ref="A132" r:id="rId94" display="javascript:Fin_g('02020061')"/>
    <hyperlink ref="A133" r:id="rId95" display="javascript:Fin_g('01020053')"/>
    <hyperlink ref="A135" r:id="rId96" display="javascript:Fin_g('02020094')"/>
    <hyperlink ref="A136" r:id="rId97" display="javascript:Fin_g('02020095')"/>
    <hyperlink ref="A138" r:id="rId98" display="javascript:Fin_g('01090322')"/>
    <hyperlink ref="A139" r:id="rId99" display="javascript:Fin_g('01090323')"/>
    <hyperlink ref="A140" r:id="rId100" display="javascript:Fin_g('01090301')"/>
    <hyperlink ref="A141" r:id="rId101" display="javascript:Fin_g('01090302')"/>
    <hyperlink ref="A142" r:id="rId102" display="javascript:Fin_g('01090303')"/>
    <hyperlink ref="A143" r:id="rId103" display="javascript:Fin_g('02020088')"/>
    <hyperlink ref="A144" r:id="rId104" display="javascript:Fin_g('02020089')"/>
    <hyperlink ref="A145" r:id="rId105" display="javascript:Fin_g('02020090')"/>
    <hyperlink ref="A146" r:id="rId106" display="javascript:Fin_g('02020079')"/>
    <hyperlink ref="A147" r:id="rId107" display="javascript:Fin_g('02020096')"/>
    <hyperlink ref="A148" r:id="rId108" display="javascript:Fin_g('02020077')"/>
    <hyperlink ref="A149" r:id="rId109" display="javascript:Fin_g('02020097')"/>
    <hyperlink ref="A151" r:id="rId110" display="javascript:Fin_g('02020098')"/>
    <hyperlink ref="A153" r:id="rId111" display="javascript:Fin_g('02020062')"/>
    <hyperlink ref="A154" r:id="rId112" display="javascript:Fin_g('02020064')"/>
    <hyperlink ref="A155" r:id="rId113" display="javascript:Fin_g('02020066')"/>
    <hyperlink ref="A156" r:id="rId114" display="javascript:Fin_g('02020104')"/>
    <hyperlink ref="A158" r:id="rId115" display="javascript:Fin_g('02020074')"/>
    <hyperlink ref="A160" r:id="rId116" display="javascript:Fin_g('02020099')"/>
    <hyperlink ref="A162" r:id="rId117" display="javascript:Fin_g('02020067')"/>
    <hyperlink ref="A163" r:id="rId118" display="javascript:Fin_g('02020068')"/>
    <hyperlink ref="A164" r:id="rId119" display="javascript:Fin_g('02020069')"/>
    <hyperlink ref="A165" r:id="rId120" display="javascript:Fin_g('02020070')"/>
    <hyperlink ref="A167" r:id="rId121" display="javascript:Fin_g('02020100')"/>
    <hyperlink ref="A169" r:id="rId122" display="javascript:Fin_g('02020075')"/>
    <hyperlink ref="A170" r:id="rId123" display="javascript:Fin_g('02020072')"/>
    <hyperlink ref="A171" r:id="rId124" display="javascript:Fin_g('02020073')"/>
    <hyperlink ref="A172" r:id="rId125" display="javascript:Fin_g('02020101')"/>
    <hyperlink ref="A174" r:id="rId126" display="javascript:Fin_g('02020093')"/>
    <hyperlink ref="A175" r:id="rId127" display="javascript:Fin_g('02020086')"/>
    <hyperlink ref="A176" r:id="rId128" display="javascript:Fin_g('02020103')"/>
    <hyperlink ref="A177" r:id="rId129" display="javascript:Fin_g('02020087')"/>
    <hyperlink ref="A178" r:id="rId130" display="javascript:Fin_g('02020091')"/>
    <hyperlink ref="A179" r:id="rId131" display="javascript:Fin_g('02020105')"/>
    <hyperlink ref="A180" r:id="rId132" display="javascript:Fin_g('02020092')"/>
    <hyperlink ref="A181" r:id="rId133" display="javascript:Fin_g('02020102')"/>
    <hyperlink ref="A184" r:id="rId134" display="javascript:Fin_g('01090301')"/>
    <hyperlink ref="A185" r:id="rId135" display="javascript:Fin_g('01090302')"/>
    <hyperlink ref="A186" r:id="rId136" display="javascript:Fin_g('01090303')"/>
    <hyperlink ref="A187" r:id="rId137" display="javascript:Fin_g('01090305')"/>
    <hyperlink ref="A188" r:id="rId138" display="javascript:Fin_g('01090306')"/>
    <hyperlink ref="A189" r:id="rId139" display="javascript:Fin_g('01090307')"/>
    <hyperlink ref="A190" r:id="rId140" display="javascript:Fin_g('01090308')"/>
    <hyperlink ref="A191" r:id="rId141" display="javascript:Fin_g('01090374')"/>
    <hyperlink ref="A192" r:id="rId142" display="javascript:Fin_g('01090359')"/>
    <hyperlink ref="A193" r:id="rId143" display="javascript:Fin_g('01090375')"/>
    <hyperlink ref="A194" r:id="rId144" display="javascript:Fin_g('01090376')"/>
    <hyperlink ref="A195" r:id="rId145" display="javascript:Fin_g('01090311')"/>
    <hyperlink ref="A196" r:id="rId146" display="javascript:Fin_g('01090312')"/>
    <hyperlink ref="A197" r:id="rId147" display="javascript:Fin_g('01090309')"/>
    <hyperlink ref="A198" r:id="rId148" display="javascript:Fin_g('01090319')"/>
    <hyperlink ref="A199" r:id="rId149" display="javascript:Fin_g('01090320')"/>
    <hyperlink ref="A200" r:id="rId150" display="javascript:Fin_g('01090338')"/>
    <hyperlink ref="A201" r:id="rId151" display="javascript:Fin_g('01090364')"/>
    <hyperlink ref="A202" r:id="rId152" display="javascript:Fin_g('01090365')"/>
    <hyperlink ref="A203" r:id="rId153" display="javascript:Fin_g('01090366')"/>
    <hyperlink ref="A204" r:id="rId154" display="javascript:Fin_g('01090313')"/>
    <hyperlink ref="A205" r:id="rId155" display="javascript:Fin_g('01090373')"/>
    <hyperlink ref="A206" r:id="rId156" display="javascript:Fin_g('01090315')"/>
    <hyperlink ref="A207" r:id="rId157" display="javascript:Fin_g('01090316')"/>
    <hyperlink ref="A208" r:id="rId158" display="javascript:Fin_g('01090317')"/>
    <hyperlink ref="A209" r:id="rId159" display="javascript:Fin_g('01090322')"/>
    <hyperlink ref="A210" r:id="rId160" display="javascript:Fin_g('01090350')"/>
    <hyperlink ref="A211" r:id="rId161" display="javascript:Fin_g('01090383')"/>
    <hyperlink ref="A212" r:id="rId162" display="javascript:Fin_g('01090351')"/>
    <hyperlink ref="A213" r:id="rId163" display="javascript:Fin_g('01090323')"/>
    <hyperlink ref="A214" r:id="rId164" display="javascript:Fin_g('01090384')"/>
    <hyperlink ref="A215" r:id="rId165" display="javascript:Fin_g('01090324')"/>
    <hyperlink ref="A216" r:id="rId166" display="javascript:Fin_g('01090325')"/>
    <hyperlink ref="A217" r:id="rId167" display="javascript:Fin_g('01090326')"/>
    <hyperlink ref="A218" r:id="rId168" display="javascript:Fin_g('01090360')"/>
    <hyperlink ref="A219" r:id="rId169" display="javascript:Fin_g('01090327')"/>
    <hyperlink ref="A220" r:id="rId170" display="javascript:Fin_g('01090328')"/>
    <hyperlink ref="A221" r:id="rId171" display="javascript:Fin_g('01090329')"/>
    <hyperlink ref="A222" r:id="rId172" display="javascript:Fin_g('01090330')"/>
    <hyperlink ref="A223" r:id="rId173" display="javascript:Fin_g('01090331')"/>
    <hyperlink ref="A224" r:id="rId174" display="javascript:Fin_g('01090377')"/>
    <hyperlink ref="A225" r:id="rId175" display="javascript:Fin_g('01090336')"/>
    <hyperlink ref="A226" r:id="rId176" display="javascript:Fin_g('01090337')"/>
    <hyperlink ref="A227" r:id="rId177" display="javascript:Fin_g('01090357')"/>
    <hyperlink ref="A228" r:id="rId178" display="javascript:Fin_g('01090358')"/>
    <hyperlink ref="A229" r:id="rId179" display="javascript:Fin_g('01090353')"/>
    <hyperlink ref="A230" r:id="rId180" display="javascript:Fin_g('01090343')"/>
    <hyperlink ref="A231" r:id="rId181" display="javascript:Fin_g('01090378')"/>
    <hyperlink ref="A232" r:id="rId182" display="javascript:Fin_g('01090379')"/>
    <hyperlink ref="A233" r:id="rId183" display="javascript:Fin_g('01090344')"/>
    <hyperlink ref="A234" r:id="rId184" display="javascript:Fin_g('01090345')"/>
    <hyperlink ref="A235" r:id="rId185" display="javascript:Fin_g('01090372')"/>
    <hyperlink ref="A236" r:id="rId186" display="javascript:Fin_g('01090361')"/>
    <hyperlink ref="A237" r:id="rId187" display="javascript:Fin_g('01090387')"/>
    <hyperlink ref="A238" r:id="rId188" display="javascript:Fin_g('01090363')"/>
    <hyperlink ref="A248" r:id="rId189" display="javascript:Fin_g('01240901')"/>
    <hyperlink ref="A249" r:id="rId190" display="javascript:Fin_g('01240902')"/>
    <hyperlink ref="A250" r:id="rId191" display="javascript:Fin_g('01240903')"/>
    <hyperlink ref="A251" r:id="rId192" display="javascript:Fin_g('01240904')"/>
    <hyperlink ref="A252" r:id="rId193" display="javascript:Fin_g('01240905')"/>
    <hyperlink ref="A253" r:id="rId194" display="javascript:Fin_g('01240906')"/>
    <hyperlink ref="A254" r:id="rId195" display="javascript:Fin_g('01240908')"/>
    <hyperlink ref="A255" r:id="rId196" display="javascript:Fin_g('01240910')"/>
    <hyperlink ref="A256" r:id="rId197" display="javascript:Fin_g('01240911')"/>
    <hyperlink ref="A257" r:id="rId198" display="javascript:Fin_g('01240913')"/>
    <hyperlink ref="A258" r:id="rId199" display="javascript:Fin_g('01240939')"/>
    <hyperlink ref="A259" r:id="rId200" display="javascript:Fin_g('01240940')"/>
    <hyperlink ref="A261" r:id="rId201" display="javascript:Fin_g('01240941')"/>
    <hyperlink ref="A262" r:id="rId202" display="javascript:Fin_g('01240942')"/>
    <hyperlink ref="A263" r:id="rId203" display="javascript:Fin_g('01240943')"/>
    <hyperlink ref="A264" r:id="rId204" display="javascript:Fin_g('01240945')"/>
    <hyperlink ref="A265" r:id="rId205" display="javascript:Fin_g('01240949')"/>
    <hyperlink ref="A266" r:id="rId206" display="javascript:Fin_g('01240952')"/>
    <hyperlink ref="A267" r:id="rId207" display="javascript:Fin_g('01240954')"/>
    <hyperlink ref="A268" r:id="rId208" display="javascript:Fin_g('01240955')"/>
    <hyperlink ref="A269" r:id="rId209" display="javascript:Fin_g('01240957')"/>
    <hyperlink ref="A270" r:id="rId210" display="javascript:Fin_g('01240969')"/>
    <hyperlink ref="A271" r:id="rId211" display="javascript:Fin_g('01240970')"/>
    <hyperlink ref="A272" r:id="rId212" display="javascript:Fin_g('01240999')"/>
    <hyperlink ref="A273" r:id="rId213" display="javascript:Fin_g('01241000')"/>
    <hyperlink ref="A275" r:id="rId214" display="javascript:Fin_g('01241001')"/>
    <hyperlink ref="A276" r:id="rId215" display="javascript:Fin_g('01241002')"/>
    <hyperlink ref="A277" r:id="rId216" display="javascript:Fin_g('01241003')"/>
    <hyperlink ref="A278" r:id="rId217" display="javascript:Fin_g('01241004')"/>
    <hyperlink ref="A279" r:id="rId218" display="javascript:Fin_g('01241005')"/>
    <hyperlink ref="A280" r:id="rId219" display="javascript:Fin_g('01241006')"/>
    <hyperlink ref="A281" r:id="rId220" display="javascript:Fin_g('01241008')"/>
    <hyperlink ref="A282" r:id="rId221" display="javascript:Fin_g('01241025')"/>
    <hyperlink ref="A283" r:id="rId222" display="javascript:Fin_g('01241059')"/>
    <hyperlink ref="A284" r:id="rId223" display="javascript:Fin_g('01241060')"/>
    <hyperlink ref="A286" r:id="rId224" display="javascript:Fin_g('01241091')"/>
    <hyperlink ref="A296" r:id="rId225" display="javascript:Fin_g('01030701')"/>
    <hyperlink ref="A297" r:id="rId226" display="javascript:Fin_g('01030702')"/>
    <hyperlink ref="A299" r:id="rId227" display="javascript:Fin_g('01030703')"/>
    <hyperlink ref="A300" r:id="rId228" display="javascript:Fin_g('01030704')"/>
    <hyperlink ref="A301" r:id="rId229" display="javascript:Fin_g('01030705')"/>
    <hyperlink ref="A302" r:id="rId230" display="javascript:Fin_g('01030706')"/>
    <hyperlink ref="A304" r:id="rId231" display="javascript:Fin_g('01030707')"/>
    <hyperlink ref="A305" r:id="rId232" display="javascript:Fin_g('01030708')"/>
    <hyperlink ref="A306" r:id="rId233" display="javascript:Fin_g('01030709')"/>
    <hyperlink ref="A307" r:id="rId234" display="javascript:Fin_g('01030710')"/>
    <hyperlink ref="A309" r:id="rId235" display="javascript:Fin_g('01030711')"/>
    <hyperlink ref="A310" r:id="rId236" display="javascript:Fin_g('01030712')"/>
    <hyperlink ref="A311" r:id="rId237" display="javascript:Fin_g('01030713')"/>
    <hyperlink ref="A313" r:id="rId238" display="javascript:Fin_g('01030714')"/>
    <hyperlink ref="A314" r:id="rId239" display="javascript:Fin_g('01030715')"/>
    <hyperlink ref="A315" r:id="rId240" display="javascript:Fin_g('01030716')"/>
    <hyperlink ref="A316" r:id="rId241" display="javascript:Fin_g('01030733')"/>
    <hyperlink ref="A318" r:id="rId242" display="javascript:Fin_g('01030719')"/>
    <hyperlink ref="A319" r:id="rId243" display="javascript:Fin_g('01030720')"/>
    <hyperlink ref="A320" r:id="rId244" display="javascript:Fin_g('01030721')"/>
    <hyperlink ref="A321" r:id="rId245" display="javascript:Fin_g('01030722')"/>
    <hyperlink ref="A322" r:id="rId246" display="javascript:Fin_g('01030724')"/>
    <hyperlink ref="A323" r:id="rId247" display="javascript:Fin_g('01030725')"/>
    <hyperlink ref="A324" r:id="rId248" display="javascript:Fin_g('01030726')"/>
    <hyperlink ref="A325" r:id="rId249" display="javascript:Fin_g('01030734')"/>
    <hyperlink ref="A327" r:id="rId250" display="javascript:Fin_g('01030728')"/>
    <hyperlink ref="A328" r:id="rId251" display="javascript:Fin_g('01030730')"/>
    <hyperlink ref="A329" r:id="rId252" display="javascript:Fin_g('01030735')"/>
    <hyperlink ref="A330" r:id="rId253" display="javascript:Fin_g('01030731')"/>
    <hyperlink ref="A331" r:id="rId254" display="javascript:Fin_g('01030736')"/>
    <hyperlink ref="A333" r:id="rId255" display="javascript:Fin_g('01030737')"/>
    <hyperlink ref="A336" r:id="rId256" display="javascript:Fin_g('01120801')"/>
    <hyperlink ref="A337" r:id="rId257" display="javascript:Fin_g('01120802')"/>
    <hyperlink ref="A338" r:id="rId258" display="javascript:Fin_g('01120803')"/>
    <hyperlink ref="A339" r:id="rId259" display="javascript:Fin_g('01120804')"/>
    <hyperlink ref="A340" r:id="rId260" display="javascript:Fin_g('01120805')"/>
    <hyperlink ref="A350" r:id="rId261" display="javascript:Fin_g('01040760')"/>
    <hyperlink ref="A351" r:id="rId262" display="javascript:Fin_g('01040761')"/>
    <hyperlink ref="A352" r:id="rId263" display="javascript:Fin_g('01040762')"/>
    <hyperlink ref="A353" r:id="rId264" display="javascript:Fin_g('01040763')"/>
    <hyperlink ref="A355" r:id="rId265" display="javascript:Fin_g('01040764')"/>
    <hyperlink ref="A357" r:id="rId266" display="javascript:Fin_g('01040765')"/>
    <hyperlink ref="A358" r:id="rId267" display="javascript:Fin_g('01040766')"/>
    <hyperlink ref="A359" r:id="rId268" display="javascript:Fin_g('01040767')"/>
    <hyperlink ref="A360" r:id="rId269" display="javascript:Fin_g('01040768')"/>
    <hyperlink ref="A361" r:id="rId270" display="javascript:Fin_g('01040769')"/>
    <hyperlink ref="A362" r:id="rId271" display="javascript:Fin_g('01040770')"/>
    <hyperlink ref="A363" r:id="rId272" display="javascript:Fin_g('01040771')"/>
    <hyperlink ref="A364" r:id="rId273" display="javascript:Fin_g('01040772')"/>
    <hyperlink ref="A365" r:id="rId274" display="javascript:Fin_g('01040773')"/>
    <hyperlink ref="A366" r:id="rId275" display="javascript:Fin_g('01040774')"/>
    <hyperlink ref="A368" r:id="rId276" display="javascript:Fin_g('01040775')"/>
    <hyperlink ref="A370" r:id="rId277" display="javascript:Fin_g('01040776')"/>
    <hyperlink ref="A371" r:id="rId278" display="javascript:Fin_g('01040777')"/>
    <hyperlink ref="A372" r:id="rId279" display="javascript:Fin_g('01040778')"/>
    <hyperlink ref="A373" r:id="rId280" display="javascript:Fin_g('01040779')"/>
    <hyperlink ref="A374" r:id="rId281" display="javascript:Fin_g('01040780')"/>
    <hyperlink ref="A375" r:id="rId282" display="javascript:Fin_g('01040781')"/>
    <hyperlink ref="A385" r:id="rId283" display="javascript:Fin_g('01050101')"/>
    <hyperlink ref="A386" r:id="rId284" display="javascript:Fin_g('01050102')"/>
    <hyperlink ref="A387" r:id="rId285" display="javascript:Fin_g('01050115')"/>
    <hyperlink ref="A388" r:id="rId286" display="javascript:Fin_g('01050116')"/>
    <hyperlink ref="A389" r:id="rId287" display="javascript:Fin_g('01050118')"/>
    <hyperlink ref="A390" r:id="rId288" display="javascript:Fin_g('01050119')"/>
    <hyperlink ref="A391" r:id="rId289" display="javascript:Fin_g('01050122')"/>
    <hyperlink ref="A392" r:id="rId290" display="javascript:Fin_g('01050126')"/>
    <hyperlink ref="A393" r:id="rId291" display="javascript:Fin_g('01050127')"/>
    <hyperlink ref="A394" r:id="rId292" display="javascript:Fin_g('01050129')"/>
    <hyperlink ref="A395" r:id="rId293" display="javascript:Fin_g('01050130')"/>
    <hyperlink ref="A396" r:id="rId294" display="javascript:Fin_g('01050131')"/>
    <hyperlink ref="A397" r:id="rId295" display="javascript:Fin_g('01050175')"/>
    <hyperlink ref="A398" r:id="rId296" display="javascript:Fin_g('01050132')"/>
    <hyperlink ref="A399" r:id="rId297" display="javascript:Fin_g('01050133')"/>
    <hyperlink ref="A400" r:id="rId298" display="javascript:Fin_g('01050134')"/>
    <hyperlink ref="A401" r:id="rId299" display="javascript:Fin_g('01050135')"/>
    <hyperlink ref="A402" r:id="rId300" display="javascript:Fin_g('01050136')"/>
    <hyperlink ref="A403" r:id="rId301" display="javascript:Fin_g('01050137')"/>
    <hyperlink ref="A404" r:id="rId302" display="javascript:Fin_g('01050144')"/>
    <hyperlink ref="A405" r:id="rId303" display="javascript:Fin_g('01050148')"/>
    <hyperlink ref="A406" r:id="rId304" display="javascript:Fin_g('01050149')"/>
    <hyperlink ref="A407" r:id="rId305" display="javascript:Fin_g('01050150')"/>
    <hyperlink ref="A408" r:id="rId306" display="javascript:Fin_g('01050158')"/>
    <hyperlink ref="A409" r:id="rId307" display="javascript:Fin_g('01050162')"/>
    <hyperlink ref="A410" r:id="rId308" display="javascript:Fin_g('01050140')"/>
    <hyperlink ref="A411" r:id="rId309" display="javascript:Fin_g('01050166')"/>
    <hyperlink ref="A412" r:id="rId310" display="javascript:Fin_g('01050167')"/>
    <hyperlink ref="A413" r:id="rId311" display="javascript:Fin_g('01050170')"/>
    <hyperlink ref="A414" r:id="rId312" display="javascript:Fin_g('01050171')"/>
    <hyperlink ref="A415" r:id="rId313" display="javascript:Fin_g('01050172')"/>
    <hyperlink ref="A416" r:id="rId314" display="javascript:Fin_g('01050173')"/>
    <hyperlink ref="A417" r:id="rId315" display="javascript:Fin_g('01050174')"/>
  </hyperlinks>
  <pageMargins left="0.7" right="0.7" top="0.75" bottom="0.75" header="0.3" footer="0.3"/>
  <drawing r:id="rId3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3" sqref="N3"/>
    </sheetView>
  </sheetViews>
  <sheetFormatPr defaultColWidth="10.7109375" defaultRowHeight="15" x14ac:dyDescent="0.25"/>
  <cols>
    <col min="1" max="1" width="67.42578125" bestFit="1" customWidth="1"/>
    <col min="14" max="14" width="18.5703125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5560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6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L5" s="2"/>
      <c r="N5" s="4" t="s">
        <v>344</v>
      </c>
      <c r="O5" s="22">
        <v>5.68</v>
      </c>
      <c r="P5" s="21">
        <v>5.98</v>
      </c>
      <c r="Q5" s="22">
        <v>4.8</v>
      </c>
      <c r="R5" s="21">
        <v>4.08</v>
      </c>
      <c r="S5" s="22">
        <v>3.2</v>
      </c>
      <c r="T5" s="21">
        <v>4.43</v>
      </c>
      <c r="U5" s="22">
        <v>4.05</v>
      </c>
      <c r="V5" s="21">
        <v>4.8</v>
      </c>
      <c r="W5" s="22">
        <v>5.25</v>
      </c>
      <c r="X5" s="21">
        <v>6.27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0.18</v>
      </c>
      <c r="P6" s="21">
        <v>0.17</v>
      </c>
      <c r="Q6" s="22">
        <v>0.19</v>
      </c>
      <c r="R6" s="21">
        <v>0.99</v>
      </c>
      <c r="S6" s="22">
        <v>0.94</v>
      </c>
      <c r="T6" s="21">
        <v>0.88</v>
      </c>
      <c r="U6" s="22">
        <v>0.85</v>
      </c>
      <c r="V6" s="21">
        <v>0.81</v>
      </c>
      <c r="W6" s="22">
        <v>0.78</v>
      </c>
      <c r="X6" s="21">
        <v>0.76</v>
      </c>
    </row>
    <row r="7" spans="1:24" ht="19.899999999999999" customHeight="1" x14ac:dyDescent="0.25">
      <c r="A7" s="98" t="s">
        <v>7</v>
      </c>
      <c r="B7" s="99" t="s">
        <v>341</v>
      </c>
      <c r="C7" s="99" t="s">
        <v>341</v>
      </c>
      <c r="D7" s="99" t="s">
        <v>341</v>
      </c>
      <c r="E7" s="99" t="s">
        <v>341</v>
      </c>
      <c r="F7" s="99" t="s">
        <v>341</v>
      </c>
      <c r="G7" s="99" t="s">
        <v>341</v>
      </c>
      <c r="H7" s="99" t="s">
        <v>341</v>
      </c>
      <c r="I7" s="99" t="s">
        <v>341</v>
      </c>
      <c r="J7" s="99" t="s">
        <v>341</v>
      </c>
      <c r="K7" s="99" t="s">
        <v>341</v>
      </c>
      <c r="L7" s="3"/>
      <c r="N7" s="4" t="s">
        <v>346</v>
      </c>
      <c r="O7" s="24">
        <v>48297.06</v>
      </c>
      <c r="P7" s="23">
        <v>48778.96</v>
      </c>
      <c r="Q7" s="24">
        <v>41321.74</v>
      </c>
      <c r="R7" s="23">
        <v>6825.06</v>
      </c>
      <c r="S7" s="24">
        <v>5502.24</v>
      </c>
      <c r="T7" s="23">
        <v>4907.08</v>
      </c>
      <c r="U7" s="24">
        <v>5691.24</v>
      </c>
      <c r="V7" s="23">
        <v>5319.99</v>
      </c>
      <c r="W7" s="24">
        <v>5262.81</v>
      </c>
      <c r="X7" s="23">
        <v>4669.99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4">
        <v>5692.32</v>
      </c>
      <c r="P8" s="23">
        <v>5101.32</v>
      </c>
      <c r="Q8" s="24">
        <v>26900.45</v>
      </c>
      <c r="R8" s="23">
        <v>5178.18</v>
      </c>
      <c r="S8" s="24">
        <v>5470.36</v>
      </c>
      <c r="T8" s="23">
        <v>3249.05</v>
      </c>
      <c r="U8" s="24">
        <v>3265.91</v>
      </c>
      <c r="V8" s="23">
        <v>2937.45</v>
      </c>
      <c r="W8" s="24">
        <v>2072.15</v>
      </c>
      <c r="X8" s="23">
        <v>2171.69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1.83</v>
      </c>
      <c r="P9" s="21">
        <v>1.78</v>
      </c>
      <c r="Q9" s="22">
        <v>10.039999999999999</v>
      </c>
      <c r="R9" s="21">
        <v>1.88</v>
      </c>
      <c r="S9" s="22">
        <v>1.82</v>
      </c>
      <c r="T9" s="21">
        <v>1.23</v>
      </c>
      <c r="U9" s="22">
        <v>1.52</v>
      </c>
      <c r="V9" s="21">
        <v>1.67</v>
      </c>
      <c r="W9" s="22">
        <v>1.4</v>
      </c>
      <c r="X9" s="21">
        <v>1.68</v>
      </c>
    </row>
    <row r="10" spans="1:24" ht="19.899999999999999" customHeight="1" x14ac:dyDescent="0.25">
      <c r="A10" s="6" t="s">
        <v>11</v>
      </c>
      <c r="B10" s="104" t="s">
        <v>1584</v>
      </c>
      <c r="C10" s="104" t="s">
        <v>1585</v>
      </c>
      <c r="D10" s="104" t="s">
        <v>1586</v>
      </c>
      <c r="E10" s="104" t="s">
        <v>1587</v>
      </c>
      <c r="F10" s="104" t="s">
        <v>1588</v>
      </c>
      <c r="G10" s="104" t="s">
        <v>1589</v>
      </c>
      <c r="H10" s="104" t="s">
        <v>1590</v>
      </c>
      <c r="I10" s="104" t="s">
        <v>1591</v>
      </c>
      <c r="J10" s="104" t="s">
        <v>1592</v>
      </c>
      <c r="K10" s="104" t="s">
        <v>1593</v>
      </c>
      <c r="L10" s="7"/>
      <c r="N10" s="4" t="s">
        <v>349</v>
      </c>
      <c r="O10" s="22">
        <v>4.18</v>
      </c>
      <c r="P10" s="21">
        <v>4.79</v>
      </c>
      <c r="Q10" s="22">
        <v>32.18</v>
      </c>
      <c r="R10" s="21">
        <v>7.72</v>
      </c>
      <c r="S10" s="22">
        <v>9.73</v>
      </c>
      <c r="T10" s="21">
        <v>7.62</v>
      </c>
      <c r="U10" s="22">
        <v>8.24</v>
      </c>
      <c r="V10" s="21">
        <v>8.6199999999999992</v>
      </c>
      <c r="W10" s="22">
        <v>6.2</v>
      </c>
      <c r="X10" s="21">
        <v>6.68</v>
      </c>
    </row>
    <row r="11" spans="1:24" ht="19.899999999999999" customHeight="1" x14ac:dyDescent="0.25">
      <c r="A11" s="8" t="s">
        <v>12</v>
      </c>
      <c r="B11" s="105" t="s">
        <v>1594</v>
      </c>
      <c r="C11" s="105" t="s">
        <v>1595</v>
      </c>
      <c r="D11" s="105" t="s">
        <v>1596</v>
      </c>
      <c r="E11" s="105" t="s">
        <v>1597</v>
      </c>
      <c r="F11" s="105" t="s">
        <v>1598</v>
      </c>
      <c r="G11" s="105" t="s">
        <v>1598</v>
      </c>
      <c r="H11" s="105" t="s">
        <v>1599</v>
      </c>
      <c r="I11" s="105" t="s">
        <v>1600</v>
      </c>
      <c r="J11" s="105" t="s">
        <v>1601</v>
      </c>
      <c r="K11" s="105" t="s">
        <v>1602</v>
      </c>
      <c r="L11" s="9"/>
      <c r="N11" s="4" t="s">
        <v>350</v>
      </c>
      <c r="O11" s="22">
        <v>0.71</v>
      </c>
      <c r="P11" s="21">
        <v>0.77</v>
      </c>
      <c r="Q11" s="22">
        <v>0.9</v>
      </c>
      <c r="R11" s="21">
        <v>1.04</v>
      </c>
      <c r="S11" s="22">
        <v>1.0900000000000001</v>
      </c>
      <c r="T11" s="21">
        <v>1.04</v>
      </c>
      <c r="U11" s="22">
        <v>1.1299999999999999</v>
      </c>
      <c r="V11" s="21">
        <v>1.1299999999999999</v>
      </c>
      <c r="W11" s="22">
        <v>1.08</v>
      </c>
      <c r="X11" s="21">
        <v>1.1299999999999999</v>
      </c>
    </row>
    <row r="12" spans="1:24" ht="19.899999999999999" customHeight="1" x14ac:dyDescent="0.25">
      <c r="A12" s="6" t="s">
        <v>13</v>
      </c>
      <c r="B12" s="106" t="s">
        <v>1603</v>
      </c>
      <c r="C12" s="106" t="s">
        <v>1604</v>
      </c>
      <c r="D12" s="106" t="s">
        <v>1605</v>
      </c>
      <c r="E12" s="106">
        <v>596</v>
      </c>
      <c r="F12" s="106">
        <v>583</v>
      </c>
      <c r="G12" s="106">
        <v>452</v>
      </c>
      <c r="H12" s="106">
        <v>538</v>
      </c>
      <c r="I12" s="106">
        <v>594</v>
      </c>
      <c r="J12" s="106">
        <v>625</v>
      </c>
      <c r="K12" s="106">
        <v>585</v>
      </c>
      <c r="L12" s="11"/>
      <c r="N12" s="4" t="s">
        <v>351</v>
      </c>
      <c r="O12" s="22">
        <v>2.5499999999999998</v>
      </c>
      <c r="P12" s="21">
        <v>2.67</v>
      </c>
      <c r="Q12" s="22">
        <v>2.56</v>
      </c>
      <c r="R12" s="21">
        <v>1.02</v>
      </c>
      <c r="S12" s="22">
        <v>1.1299999999999999</v>
      </c>
      <c r="T12" s="21">
        <v>1.21</v>
      </c>
      <c r="U12" s="22">
        <v>1.1599999999999999</v>
      </c>
      <c r="V12" s="21">
        <v>1.1000000000000001</v>
      </c>
      <c r="W12" s="22">
        <v>1.08</v>
      </c>
      <c r="X12" s="21">
        <v>1.08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0.89</v>
      </c>
      <c r="P13" s="21">
        <v>0.91</v>
      </c>
      <c r="Q13" s="22">
        <v>0.98</v>
      </c>
      <c r="R13" s="21">
        <v>3.46</v>
      </c>
      <c r="S13" s="22">
        <v>4.87</v>
      </c>
      <c r="T13" s="21">
        <v>3.37</v>
      </c>
      <c r="U13" s="22">
        <v>2.74</v>
      </c>
      <c r="V13" s="21">
        <v>2.31</v>
      </c>
      <c r="W13" s="22">
        <v>2</v>
      </c>
      <c r="X13" s="21">
        <v>1.8</v>
      </c>
    </row>
    <row r="14" spans="1:24" ht="19.899999999999999" customHeight="1" x14ac:dyDescent="0.25">
      <c r="A14" s="6" t="s">
        <v>15</v>
      </c>
      <c r="B14" s="106">
        <v>542</v>
      </c>
      <c r="C14" s="106">
        <v>528</v>
      </c>
      <c r="D14" s="106">
        <v>518</v>
      </c>
      <c r="E14" s="106">
        <v>498</v>
      </c>
      <c r="F14" s="106">
        <v>11</v>
      </c>
      <c r="G14" s="106">
        <v>510</v>
      </c>
      <c r="H14" s="106">
        <v>418</v>
      </c>
      <c r="I14" s="106">
        <v>323</v>
      </c>
      <c r="J14" s="106">
        <v>247</v>
      </c>
      <c r="K14" s="106">
        <v>217</v>
      </c>
      <c r="L14" s="11"/>
      <c r="N14" s="4" t="s">
        <v>353</v>
      </c>
      <c r="O14" s="22">
        <v>0.19</v>
      </c>
      <c r="P14" s="21">
        <v>0.19</v>
      </c>
      <c r="Q14" s="22">
        <v>7.0000000000000007E-2</v>
      </c>
      <c r="R14" s="21">
        <v>0.09</v>
      </c>
      <c r="S14" s="22">
        <v>0.17</v>
      </c>
      <c r="T14" s="21">
        <v>0.18</v>
      </c>
      <c r="U14" s="22">
        <v>0.27</v>
      </c>
      <c r="V14" s="21">
        <v>0.18</v>
      </c>
      <c r="W14" s="22">
        <v>0.22</v>
      </c>
      <c r="X14" s="21">
        <v>0.25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4">
        <v>3105.11</v>
      </c>
      <c r="P15" s="23">
        <v>2865.84</v>
      </c>
      <c r="Q15" s="24">
        <v>2678.61</v>
      </c>
      <c r="R15" s="23">
        <v>2758.09</v>
      </c>
      <c r="S15" s="24">
        <v>3005.64</v>
      </c>
      <c r="T15" s="23">
        <v>2645.01</v>
      </c>
      <c r="U15" s="24">
        <v>2151.19</v>
      </c>
      <c r="V15" s="23">
        <v>1756.56</v>
      </c>
      <c r="W15" s="24">
        <v>1484.67</v>
      </c>
      <c r="X15" s="23">
        <v>1290.53</v>
      </c>
    </row>
    <row r="16" spans="1:24" ht="19.899999999999999" customHeight="1" x14ac:dyDescent="0.25">
      <c r="A16" s="6" t="s">
        <v>16</v>
      </c>
      <c r="B16" s="104" t="s">
        <v>1606</v>
      </c>
      <c r="C16" s="104" t="s">
        <v>1607</v>
      </c>
      <c r="D16" s="104" t="s">
        <v>1608</v>
      </c>
      <c r="E16" s="104" t="s">
        <v>1609</v>
      </c>
      <c r="F16" s="104" t="s">
        <v>1610</v>
      </c>
      <c r="G16" s="104" t="s">
        <v>1611</v>
      </c>
      <c r="H16" s="104" t="s">
        <v>1612</v>
      </c>
      <c r="I16" s="104" t="s">
        <v>1613</v>
      </c>
      <c r="J16" s="104" t="s">
        <v>1614</v>
      </c>
      <c r="K16" s="104" t="s">
        <v>1615</v>
      </c>
      <c r="L16" s="7"/>
      <c r="N16" s="4" t="s">
        <v>355</v>
      </c>
      <c r="O16" s="22">
        <v>1.59</v>
      </c>
      <c r="P16" s="21">
        <v>1.66</v>
      </c>
      <c r="Q16" s="22">
        <v>4.5</v>
      </c>
      <c r="R16" s="21">
        <v>1.49</v>
      </c>
      <c r="S16" s="22">
        <v>1.37</v>
      </c>
      <c r="T16" s="21">
        <v>1.1499999999999999</v>
      </c>
      <c r="U16" s="22">
        <v>1.41</v>
      </c>
      <c r="V16" s="21">
        <v>1.46</v>
      </c>
      <c r="W16" s="22">
        <v>1.33</v>
      </c>
      <c r="X16" s="21">
        <v>1.41</v>
      </c>
    </row>
    <row r="17" spans="1:24" ht="19.899999999999999" customHeight="1" x14ac:dyDescent="0.25">
      <c r="A17" s="8" t="s">
        <v>17</v>
      </c>
      <c r="B17" s="105" t="s">
        <v>1606</v>
      </c>
      <c r="C17" s="105" t="s">
        <v>1607</v>
      </c>
      <c r="D17" s="105" t="s">
        <v>1608</v>
      </c>
      <c r="E17" s="105" t="s">
        <v>1609</v>
      </c>
      <c r="F17" s="105" t="s">
        <v>1610</v>
      </c>
      <c r="G17" s="105" t="s">
        <v>1611</v>
      </c>
      <c r="H17" s="105" t="s">
        <v>1612</v>
      </c>
      <c r="I17" s="105" t="s">
        <v>1613</v>
      </c>
      <c r="J17" s="105" t="s">
        <v>1614</v>
      </c>
      <c r="K17" s="105" t="s">
        <v>1616</v>
      </c>
      <c r="L17" s="9"/>
      <c r="N17" s="4" t="s">
        <v>356</v>
      </c>
      <c r="O17" s="22">
        <v>4.42</v>
      </c>
      <c r="P17" s="21">
        <v>6.71</v>
      </c>
      <c r="Q17" s="22">
        <v>3.59</v>
      </c>
      <c r="R17" s="21">
        <v>3.72</v>
      </c>
      <c r="S17" s="22">
        <v>3.17</v>
      </c>
      <c r="T17" s="21">
        <v>3.75</v>
      </c>
      <c r="U17" s="22">
        <v>3.6</v>
      </c>
      <c r="V17" s="21">
        <v>3.83</v>
      </c>
      <c r="W17" s="22">
        <v>3.53</v>
      </c>
      <c r="X17" s="21">
        <v>4.51</v>
      </c>
    </row>
    <row r="18" spans="1:24" ht="19.899999999999999" customHeight="1" x14ac:dyDescent="0.25">
      <c r="A18" s="6" t="s">
        <v>18</v>
      </c>
      <c r="B18" s="106">
        <v>0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285</v>
      </c>
      <c r="L18" s="10"/>
      <c r="N18" s="4" t="s">
        <v>357</v>
      </c>
      <c r="O18" s="24">
        <v>4945.8100000000004</v>
      </c>
      <c r="P18" s="23">
        <v>4762.8599999999997</v>
      </c>
      <c r="Q18" s="24">
        <v>12044.82</v>
      </c>
      <c r="R18" s="23">
        <v>4106.63</v>
      </c>
      <c r="S18" s="24">
        <v>4106.41</v>
      </c>
      <c r="T18" s="23">
        <v>3030.77</v>
      </c>
      <c r="U18" s="24">
        <v>3037.95</v>
      </c>
      <c r="V18" s="23">
        <v>2570.39</v>
      </c>
      <c r="W18" s="24">
        <v>1979.95</v>
      </c>
      <c r="X18" s="23">
        <v>1818.26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8.3699999999999992</v>
      </c>
      <c r="P19" s="21">
        <v>9.9600000000000009</v>
      </c>
      <c r="Q19" s="22">
        <v>13.89</v>
      </c>
      <c r="R19" s="21">
        <v>5.33</v>
      </c>
      <c r="S19" s="22">
        <v>4.88</v>
      </c>
      <c r="T19" s="21">
        <v>4.75</v>
      </c>
      <c r="U19" s="22">
        <v>5.62</v>
      </c>
      <c r="V19" s="21">
        <v>5.75</v>
      </c>
      <c r="W19" s="22">
        <v>5.12</v>
      </c>
      <c r="X19" s="21">
        <v>7.03</v>
      </c>
    </row>
    <row r="20" spans="1:24" ht="19.899999999999999" customHeight="1" x14ac:dyDescent="0.25">
      <c r="A20" s="6" t="s">
        <v>19</v>
      </c>
      <c r="B20" s="104" t="s">
        <v>1617</v>
      </c>
      <c r="C20" s="104" t="s">
        <v>1618</v>
      </c>
      <c r="D20" s="104" t="s">
        <v>1619</v>
      </c>
      <c r="E20" s="104" t="s">
        <v>1620</v>
      </c>
      <c r="F20" s="104" t="s">
        <v>1621</v>
      </c>
      <c r="G20" s="104" t="s">
        <v>1622</v>
      </c>
      <c r="H20" s="104" t="s">
        <v>1623</v>
      </c>
      <c r="I20" s="104" t="s">
        <v>1624</v>
      </c>
      <c r="J20" s="104" t="s">
        <v>804</v>
      </c>
      <c r="K20" s="104" t="s">
        <v>1625</v>
      </c>
      <c r="L20" s="7"/>
      <c r="N20" s="4" t="s">
        <v>359</v>
      </c>
      <c r="O20" s="24">
        <v>4137.37</v>
      </c>
      <c r="P20" s="23">
        <v>4221.47</v>
      </c>
      <c r="Q20" s="24">
        <v>26105.3</v>
      </c>
      <c r="R20" s="23">
        <v>4549.8900000000003</v>
      </c>
      <c r="S20" s="24">
        <v>4080.91</v>
      </c>
      <c r="T20" s="23">
        <v>2702.39</v>
      </c>
      <c r="U20" s="24">
        <v>2871.36</v>
      </c>
      <c r="V20" s="23">
        <v>2555.92</v>
      </c>
      <c r="W20" s="24">
        <v>1762.53</v>
      </c>
      <c r="X20" s="23">
        <v>1583.02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38.97</v>
      </c>
      <c r="P21" s="21">
        <v>39.24</v>
      </c>
      <c r="Q21" s="22">
        <v>128.81</v>
      </c>
      <c r="R21" s="21">
        <v>28.87</v>
      </c>
      <c r="S21" s="22">
        <v>25.36</v>
      </c>
      <c r="T21" s="21">
        <v>32.99</v>
      </c>
      <c r="U21" s="22">
        <v>33.869999999999997</v>
      </c>
      <c r="V21" s="21">
        <v>36.08</v>
      </c>
      <c r="W21" s="22">
        <v>31.2</v>
      </c>
      <c r="X21" s="21">
        <v>34.15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8.36</v>
      </c>
      <c r="P22" s="21">
        <v>8.49</v>
      </c>
      <c r="Q22" s="22">
        <v>62.03</v>
      </c>
      <c r="R22" s="21">
        <v>64.45</v>
      </c>
      <c r="S22" s="22">
        <v>70.47</v>
      </c>
      <c r="T22" s="21">
        <v>52.37</v>
      </c>
      <c r="U22" s="22">
        <v>48.53</v>
      </c>
      <c r="V22" s="21">
        <v>46.34</v>
      </c>
      <c r="W22" s="22">
        <v>32.479999999999997</v>
      </c>
      <c r="X22" s="21">
        <v>32.9</v>
      </c>
    </row>
    <row r="23" spans="1:24" ht="19.899999999999999" customHeight="1" x14ac:dyDescent="0.25">
      <c r="A23" s="8" t="s">
        <v>21</v>
      </c>
      <c r="B23" s="107" t="s">
        <v>1626</v>
      </c>
      <c r="C23" s="107" t="s">
        <v>1627</v>
      </c>
      <c r="D23" s="107" t="s">
        <v>1628</v>
      </c>
      <c r="E23" s="107" t="s">
        <v>1629</v>
      </c>
      <c r="F23" s="107" t="s">
        <v>1630</v>
      </c>
      <c r="G23" s="107">
        <v>791</v>
      </c>
      <c r="H23" s="107">
        <v>667</v>
      </c>
      <c r="I23" s="107">
        <v>863</v>
      </c>
      <c r="J23" s="107">
        <v>969</v>
      </c>
      <c r="K23" s="107">
        <v>696</v>
      </c>
      <c r="L23" s="14"/>
      <c r="N23" s="4" t="s">
        <v>362</v>
      </c>
      <c r="O23" s="22">
        <v>4.9800000000000004</v>
      </c>
      <c r="P23" s="21">
        <v>6.3</v>
      </c>
      <c r="Q23" s="22">
        <v>5.43</v>
      </c>
      <c r="R23" s="21">
        <v>6.8</v>
      </c>
      <c r="S23" s="22">
        <v>8.7899999999999991</v>
      </c>
      <c r="T23" s="21">
        <v>9.39</v>
      </c>
      <c r="U23" s="22">
        <v>10.39</v>
      </c>
      <c r="V23" s="21">
        <v>10.72</v>
      </c>
      <c r="W23" s="22">
        <v>8.18</v>
      </c>
      <c r="X23" s="21">
        <v>7.48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0.22</v>
      </c>
      <c r="P24" s="21">
        <v>0.22</v>
      </c>
      <c r="Q24" s="22">
        <v>2.21</v>
      </c>
      <c r="R24" s="21">
        <v>3.39</v>
      </c>
      <c r="S24" s="22">
        <v>3.6</v>
      </c>
      <c r="T24" s="21">
        <v>1.91</v>
      </c>
      <c r="U24" s="22">
        <v>1.67</v>
      </c>
      <c r="V24" s="21">
        <v>1.48</v>
      </c>
      <c r="W24" s="22">
        <v>1.21</v>
      </c>
      <c r="X24" s="21">
        <v>1.1000000000000001</v>
      </c>
    </row>
    <row r="25" spans="1:24" ht="19.899999999999999" customHeight="1" x14ac:dyDescent="0.25">
      <c r="A25" s="8" t="s">
        <v>22</v>
      </c>
      <c r="B25" s="107" t="s">
        <v>1631</v>
      </c>
      <c r="C25" s="107" t="s">
        <v>1632</v>
      </c>
      <c r="D25" s="107" t="s">
        <v>1633</v>
      </c>
      <c r="E25" s="107" t="s">
        <v>1634</v>
      </c>
      <c r="F25" s="107" t="s">
        <v>1635</v>
      </c>
      <c r="G25" s="107" t="s">
        <v>1636</v>
      </c>
      <c r="H25" s="107" t="s">
        <v>1637</v>
      </c>
      <c r="I25" s="107" t="s">
        <v>1638</v>
      </c>
      <c r="J25" s="107" t="s">
        <v>1639</v>
      </c>
      <c r="K25" s="107" t="s">
        <v>1640</v>
      </c>
      <c r="L25" s="14"/>
      <c r="N25" s="4" t="s">
        <v>364</v>
      </c>
      <c r="O25" s="22">
        <v>66.760000000000005</v>
      </c>
      <c r="P25" s="21">
        <v>72.61</v>
      </c>
      <c r="Q25" s="22">
        <v>73.91</v>
      </c>
      <c r="R25" s="21">
        <v>58.17</v>
      </c>
      <c r="S25" s="22">
        <v>62.18</v>
      </c>
      <c r="T25" s="21">
        <v>52.72</v>
      </c>
      <c r="U25" s="22">
        <v>53.53</v>
      </c>
      <c r="V25" s="21">
        <v>52.73</v>
      </c>
      <c r="W25" s="22">
        <v>52.03</v>
      </c>
      <c r="X25" s="21">
        <v>53.84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48492.06</v>
      </c>
      <c r="P26" s="23">
        <v>48960.83</v>
      </c>
      <c r="Q26" s="24">
        <v>41472.61</v>
      </c>
      <c r="R26" s="23">
        <v>7011.91</v>
      </c>
      <c r="S26" s="24">
        <v>5657.39</v>
      </c>
      <c r="T26" s="23">
        <v>5177.8100000000004</v>
      </c>
      <c r="U26" s="24">
        <v>5949.46</v>
      </c>
      <c r="V26" s="23">
        <v>5538.57</v>
      </c>
      <c r="W26" s="24">
        <v>5460.64</v>
      </c>
      <c r="X26" s="23">
        <v>4843.4799999999996</v>
      </c>
    </row>
    <row r="27" spans="1:24" ht="19.899999999999999" customHeight="1" x14ac:dyDescent="0.25">
      <c r="A27" s="8" t="s">
        <v>23</v>
      </c>
      <c r="B27" s="107" t="s">
        <v>1641</v>
      </c>
      <c r="C27" s="107" t="s">
        <v>1642</v>
      </c>
      <c r="D27" s="107" t="s">
        <v>1643</v>
      </c>
      <c r="E27" s="107" t="s">
        <v>1644</v>
      </c>
      <c r="F27" s="107" t="s">
        <v>1645</v>
      </c>
      <c r="G27" s="107" t="s">
        <v>1646</v>
      </c>
      <c r="H27" s="107" t="s">
        <v>1647</v>
      </c>
      <c r="I27" s="107" t="s">
        <v>1648</v>
      </c>
      <c r="J27" s="107" t="s">
        <v>1649</v>
      </c>
      <c r="K27" s="107" t="s">
        <v>1650</v>
      </c>
      <c r="L27" s="14"/>
      <c r="N27" s="4" t="s">
        <v>366</v>
      </c>
      <c r="O27" s="22">
        <v>22.04</v>
      </c>
      <c r="P27" s="21">
        <v>24.63</v>
      </c>
      <c r="Q27" s="22">
        <v>184.96</v>
      </c>
      <c r="R27" s="21">
        <v>31.51</v>
      </c>
      <c r="S27" s="22">
        <v>32.74</v>
      </c>
      <c r="T27" s="21">
        <v>22.3</v>
      </c>
      <c r="U27" s="22">
        <v>25.58</v>
      </c>
      <c r="V27" s="21">
        <v>25.29</v>
      </c>
      <c r="W27" s="22">
        <v>20.100000000000001</v>
      </c>
      <c r="X27" s="21">
        <v>19.34</v>
      </c>
    </row>
    <row r="28" spans="1:24" ht="19.899999999999999" customHeight="1" x14ac:dyDescent="0.25">
      <c r="A28" s="6" t="s">
        <v>24</v>
      </c>
      <c r="B28" s="106" t="s">
        <v>1651</v>
      </c>
      <c r="C28" s="106" t="s">
        <v>1652</v>
      </c>
      <c r="D28" s="106" t="s">
        <v>1653</v>
      </c>
      <c r="E28" s="106" t="s">
        <v>1654</v>
      </c>
      <c r="F28" s="106" t="s">
        <v>1655</v>
      </c>
      <c r="G28" s="106" t="s">
        <v>1656</v>
      </c>
      <c r="H28" s="106" t="s">
        <v>1657</v>
      </c>
      <c r="I28" s="106" t="s">
        <v>1658</v>
      </c>
      <c r="J28" s="106" t="s">
        <v>1659</v>
      </c>
      <c r="K28" s="106" t="s">
        <v>1660</v>
      </c>
      <c r="L28" s="10"/>
      <c r="N28" s="4" t="s">
        <v>367</v>
      </c>
      <c r="O28" s="24">
        <v>2594798.16</v>
      </c>
      <c r="P28" s="23">
        <v>2514933.23</v>
      </c>
      <c r="Q28" s="24">
        <v>1838637.78</v>
      </c>
      <c r="R28" s="23">
        <v>1755000.42</v>
      </c>
      <c r="S28" s="24">
        <v>1832867.68</v>
      </c>
      <c r="T28" s="23">
        <v>1400740.15</v>
      </c>
      <c r="U28" s="24">
        <v>1446032.16</v>
      </c>
      <c r="V28" s="23">
        <v>1250304.32</v>
      </c>
      <c r="W28" s="24">
        <v>984767.96</v>
      </c>
      <c r="X28" s="23">
        <v>815505.7</v>
      </c>
    </row>
    <row r="29" spans="1:24" ht="19.899999999999999" customHeight="1" x14ac:dyDescent="0.25">
      <c r="A29" s="8" t="s">
        <v>25</v>
      </c>
      <c r="B29" s="105" t="s">
        <v>1661</v>
      </c>
      <c r="C29" s="105" t="s">
        <v>1662</v>
      </c>
      <c r="D29" s="105" t="s">
        <v>1663</v>
      </c>
      <c r="E29" s="105" t="s">
        <v>1664</v>
      </c>
      <c r="F29" s="105" t="s">
        <v>1665</v>
      </c>
      <c r="G29" s="105" t="s">
        <v>1666</v>
      </c>
      <c r="H29" s="105" t="s">
        <v>1667</v>
      </c>
      <c r="I29" s="105" t="s">
        <v>1668</v>
      </c>
      <c r="J29" s="105" t="s">
        <v>1669</v>
      </c>
      <c r="K29" s="105" t="s">
        <v>1670</v>
      </c>
      <c r="L29" s="9"/>
      <c r="N29" s="4" t="s">
        <v>368</v>
      </c>
      <c r="O29" s="22">
        <v>34.840000000000003</v>
      </c>
      <c r="P29" s="21">
        <v>38.17</v>
      </c>
      <c r="Q29" s="22">
        <v>32.01</v>
      </c>
      <c r="R29" s="21">
        <v>31.39</v>
      </c>
      <c r="S29" s="22">
        <v>39.18</v>
      </c>
      <c r="T29" s="21">
        <v>32.54</v>
      </c>
      <c r="U29" s="22">
        <v>36.21</v>
      </c>
      <c r="V29" s="21">
        <v>35.630000000000003</v>
      </c>
      <c r="W29" s="22">
        <v>30.66</v>
      </c>
      <c r="X29" s="21">
        <v>29.3</v>
      </c>
    </row>
    <row r="30" spans="1:24" ht="19.899999999999999" customHeight="1" x14ac:dyDescent="0.25">
      <c r="A30" s="6" t="s">
        <v>26</v>
      </c>
      <c r="B30" s="106" t="s">
        <v>1671</v>
      </c>
      <c r="C30" s="106" t="s">
        <v>1672</v>
      </c>
      <c r="D30" s="106" t="s">
        <v>1673</v>
      </c>
      <c r="E30" s="106" t="s">
        <v>1674</v>
      </c>
      <c r="F30" s="106" t="s">
        <v>1675</v>
      </c>
      <c r="G30" s="106" t="s">
        <v>1676</v>
      </c>
      <c r="H30" s="106" t="s">
        <v>1677</v>
      </c>
      <c r="I30" s="106" t="s">
        <v>1678</v>
      </c>
      <c r="J30" s="106" t="s">
        <v>1679</v>
      </c>
      <c r="K30" s="106" t="s">
        <v>1680</v>
      </c>
      <c r="L30" s="10"/>
      <c r="N30" s="4" t="s">
        <v>369</v>
      </c>
      <c r="O30" s="22">
        <v>14.29</v>
      </c>
      <c r="P30" s="21">
        <v>11.32</v>
      </c>
      <c r="Q30" s="22">
        <v>3.32</v>
      </c>
      <c r="R30" s="21">
        <v>16.93</v>
      </c>
      <c r="S30" s="22">
        <v>20.64</v>
      </c>
      <c r="T30" s="21">
        <v>23.59</v>
      </c>
      <c r="U30" s="22">
        <v>18.82</v>
      </c>
      <c r="V30" s="21">
        <v>17.48</v>
      </c>
      <c r="W30" s="22">
        <v>21.94</v>
      </c>
      <c r="X30" s="21">
        <v>16.34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1.22</v>
      </c>
      <c r="P31" s="21">
        <v>0.98</v>
      </c>
      <c r="Q31" s="22">
        <v>2.1</v>
      </c>
      <c r="R31" s="21">
        <v>11.29</v>
      </c>
      <c r="S31" s="22">
        <v>15.31</v>
      </c>
      <c r="T31" s="21">
        <v>12.99</v>
      </c>
      <c r="U31" s="22">
        <v>9.49</v>
      </c>
      <c r="V31" s="21">
        <v>8.4</v>
      </c>
      <c r="W31" s="22">
        <v>7.35</v>
      </c>
      <c r="X31" s="21">
        <v>5.54</v>
      </c>
    </row>
    <row r="32" spans="1:24" ht="19.899999999999999" customHeight="1" x14ac:dyDescent="0.25">
      <c r="A32" s="6" t="s">
        <v>28</v>
      </c>
      <c r="B32" s="106">
        <v>122</v>
      </c>
      <c r="C32" s="106">
        <v>74</v>
      </c>
      <c r="D32" s="106">
        <v>460</v>
      </c>
      <c r="E32" s="106">
        <v>69</v>
      </c>
      <c r="F32" s="106">
        <v>74</v>
      </c>
      <c r="G32" s="106">
        <v>57</v>
      </c>
      <c r="H32" s="106">
        <v>95</v>
      </c>
      <c r="I32" s="106">
        <v>83</v>
      </c>
      <c r="J32" s="106">
        <v>127</v>
      </c>
      <c r="K32" s="106">
        <v>73</v>
      </c>
      <c r="L32" s="11"/>
      <c r="N32" s="4" t="s">
        <v>371</v>
      </c>
      <c r="O32" s="22">
        <v>10.39</v>
      </c>
      <c r="P32" s="21">
        <v>9.3699999999999992</v>
      </c>
      <c r="Q32" s="22">
        <v>3.22</v>
      </c>
      <c r="R32" s="21">
        <v>14.88</v>
      </c>
      <c r="S32" s="22">
        <v>15.4</v>
      </c>
      <c r="T32" s="21">
        <v>19.62</v>
      </c>
      <c r="U32" s="22">
        <v>16.54</v>
      </c>
      <c r="V32" s="21">
        <v>15.21</v>
      </c>
      <c r="W32" s="22">
        <v>18.66</v>
      </c>
      <c r="X32" s="21">
        <v>11.91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11.95</v>
      </c>
      <c r="P33" s="21">
        <v>10.039999999999999</v>
      </c>
      <c r="Q33" s="22">
        <v>7.2</v>
      </c>
      <c r="R33" s="21">
        <v>18.760000000000002</v>
      </c>
      <c r="S33" s="22">
        <v>20.51</v>
      </c>
      <c r="T33" s="21">
        <v>21.04</v>
      </c>
      <c r="U33" s="22">
        <v>17.78</v>
      </c>
      <c r="V33" s="21">
        <v>17.38</v>
      </c>
      <c r="W33" s="22">
        <v>19.53</v>
      </c>
      <c r="X33" s="21">
        <v>14.22</v>
      </c>
    </row>
    <row r="34" spans="1:24" ht="19.899999999999999" customHeight="1" x14ac:dyDescent="0.25">
      <c r="A34" s="6" t="s">
        <v>29</v>
      </c>
      <c r="B34" s="104" t="s">
        <v>1681</v>
      </c>
      <c r="C34" s="104" t="s">
        <v>1682</v>
      </c>
      <c r="D34" s="104" t="s">
        <v>1683</v>
      </c>
      <c r="E34" s="104" t="s">
        <v>1684</v>
      </c>
      <c r="F34" s="104" t="s">
        <v>1685</v>
      </c>
      <c r="G34" s="104" t="s">
        <v>1686</v>
      </c>
      <c r="H34" s="104" t="s">
        <v>1687</v>
      </c>
      <c r="I34" s="104" t="s">
        <v>1688</v>
      </c>
      <c r="J34" s="104" t="s">
        <v>1689</v>
      </c>
      <c r="K34" s="104" t="s">
        <v>1690</v>
      </c>
      <c r="L34" s="7"/>
      <c r="N34" s="4" t="s">
        <v>373</v>
      </c>
      <c r="O34" s="25">
        <v>-2.27</v>
      </c>
      <c r="P34" s="26">
        <v>-1.72</v>
      </c>
      <c r="Q34" s="25">
        <v>-3.51</v>
      </c>
      <c r="R34" s="26">
        <v>-134.22999999999999</v>
      </c>
      <c r="S34" s="25">
        <v>-27.41</v>
      </c>
      <c r="T34" s="26">
        <v>-22.48</v>
      </c>
      <c r="U34" s="25">
        <v>-25.43</v>
      </c>
      <c r="V34" s="26">
        <v>-39.020000000000003</v>
      </c>
      <c r="W34" s="25">
        <v>-48.79</v>
      </c>
      <c r="X34" s="26">
        <v>-43.99</v>
      </c>
    </row>
    <row r="35" spans="1:24" ht="19.899999999999999" customHeight="1" x14ac:dyDescent="0.25">
      <c r="A35" s="8" t="s">
        <v>30</v>
      </c>
      <c r="B35" s="107" t="s">
        <v>1691</v>
      </c>
      <c r="C35" s="107" t="s">
        <v>1692</v>
      </c>
      <c r="D35" s="107" t="s">
        <v>1693</v>
      </c>
      <c r="E35" s="107" t="s">
        <v>1694</v>
      </c>
      <c r="F35" s="107" t="s">
        <v>1695</v>
      </c>
      <c r="G35" s="107" t="s">
        <v>1696</v>
      </c>
      <c r="H35" s="107" t="s">
        <v>1697</v>
      </c>
      <c r="I35" s="107" t="s">
        <v>1698</v>
      </c>
      <c r="J35" s="107" t="s">
        <v>1699</v>
      </c>
      <c r="K35" s="107" t="s">
        <v>1700</v>
      </c>
      <c r="L35" s="14"/>
      <c r="N35" s="4" t="s">
        <v>374</v>
      </c>
      <c r="O35" s="24">
        <v>59118</v>
      </c>
      <c r="P35" s="23">
        <v>47805</v>
      </c>
      <c r="Q35" s="24">
        <v>86734</v>
      </c>
      <c r="R35" s="23">
        <v>77036</v>
      </c>
      <c r="S35" s="24">
        <v>84234</v>
      </c>
      <c r="T35" s="23">
        <v>63760</v>
      </c>
      <c r="U35" s="24">
        <v>54026</v>
      </c>
      <c r="V35" s="23">
        <v>44672</v>
      </c>
      <c r="W35" s="24">
        <v>38673</v>
      </c>
      <c r="X35" s="23">
        <v>25862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0.38</v>
      </c>
      <c r="P36" s="21">
        <v>0.41</v>
      </c>
      <c r="Q36" s="22">
        <v>0.52</v>
      </c>
      <c r="R36" s="21">
        <v>0.55000000000000004</v>
      </c>
      <c r="S36" s="22">
        <v>0.62</v>
      </c>
      <c r="T36" s="21">
        <v>0.56999999999999995</v>
      </c>
      <c r="U36" s="22">
        <v>0.65</v>
      </c>
      <c r="V36" s="21">
        <v>0.63</v>
      </c>
      <c r="W36" s="22">
        <v>0.63</v>
      </c>
      <c r="X36" s="21">
        <v>0.66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11.22</v>
      </c>
      <c r="P37" s="21">
        <v>3.77</v>
      </c>
      <c r="Q37" s="22">
        <v>5.47</v>
      </c>
      <c r="R37" s="21">
        <v>0.84</v>
      </c>
      <c r="S37" s="22">
        <v>0.85</v>
      </c>
      <c r="T37" s="21">
        <v>2.72</v>
      </c>
      <c r="U37" s="22">
        <v>2.46</v>
      </c>
      <c r="V37" s="21">
        <v>1.96</v>
      </c>
      <c r="W37" s="22">
        <v>3.96</v>
      </c>
      <c r="X37" s="21">
        <v>2.2200000000000002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39.06</v>
      </c>
      <c r="P38" s="21">
        <v>26.01</v>
      </c>
      <c r="Q38" s="22">
        <v>88.1</v>
      </c>
      <c r="R38" s="21">
        <v>37.39</v>
      </c>
      <c r="S38" s="22">
        <v>35.43</v>
      </c>
      <c r="T38" s="21">
        <v>12.94</v>
      </c>
      <c r="U38" s="22">
        <v>33.119999999999997</v>
      </c>
      <c r="V38" s="21">
        <v>33.92</v>
      </c>
      <c r="W38" s="25">
        <v>-17.899999999999999</v>
      </c>
      <c r="X38" s="21">
        <v>35.5</v>
      </c>
    </row>
    <row r="39" spans="1:24" ht="19.899999999999999" customHeight="1" x14ac:dyDescent="0.25">
      <c r="A39" s="8" t="s">
        <v>32</v>
      </c>
      <c r="B39" s="107" t="s">
        <v>1701</v>
      </c>
      <c r="C39" s="107" t="s">
        <v>1702</v>
      </c>
      <c r="D39" s="107" t="s">
        <v>1703</v>
      </c>
      <c r="E39" s="107" t="s">
        <v>1704</v>
      </c>
      <c r="F39" s="107" t="s">
        <v>1705</v>
      </c>
      <c r="G39" s="107" t="s">
        <v>1706</v>
      </c>
      <c r="H39" s="107" t="s">
        <v>1707</v>
      </c>
      <c r="I39" s="107" t="s">
        <v>1708</v>
      </c>
      <c r="J39" s="107" t="s">
        <v>1709</v>
      </c>
      <c r="K39" s="107" t="s">
        <v>1710</v>
      </c>
      <c r="L39" s="14"/>
      <c r="N39" s="4" t="s">
        <v>378</v>
      </c>
      <c r="O39" s="22">
        <v>40.32</v>
      </c>
      <c r="P39" s="21">
        <v>40.35</v>
      </c>
      <c r="Q39" s="22">
        <v>28.7</v>
      </c>
      <c r="R39" s="21">
        <v>19.78</v>
      </c>
      <c r="S39" s="22">
        <v>20.86</v>
      </c>
      <c r="T39" s="21">
        <v>29.28</v>
      </c>
      <c r="U39" s="22">
        <v>30.63</v>
      </c>
      <c r="V39" s="21">
        <v>32.83</v>
      </c>
      <c r="W39" s="22">
        <v>28.06</v>
      </c>
      <c r="X39" s="21">
        <v>31.14</v>
      </c>
    </row>
    <row r="40" spans="1:24" ht="19.899999999999999" customHeight="1" x14ac:dyDescent="0.25">
      <c r="A40" s="6" t="s">
        <v>33</v>
      </c>
      <c r="B40" s="106">
        <v>614</v>
      </c>
      <c r="C40" s="106">
        <v>614</v>
      </c>
      <c r="D40" s="106">
        <v>614</v>
      </c>
      <c r="E40" s="106">
        <v>507</v>
      </c>
      <c r="F40" s="106">
        <v>507</v>
      </c>
      <c r="G40" s="106">
        <v>507</v>
      </c>
      <c r="H40" s="106">
        <v>507</v>
      </c>
      <c r="I40" s="106">
        <v>507</v>
      </c>
      <c r="J40" s="106">
        <v>506</v>
      </c>
      <c r="K40" s="106">
        <v>506</v>
      </c>
      <c r="L40" s="10"/>
      <c r="N40" s="4" t="s">
        <v>379</v>
      </c>
      <c r="O40" s="22">
        <v>8.8699999999999992</v>
      </c>
      <c r="P40" s="21">
        <v>8.8800000000000008</v>
      </c>
      <c r="Q40" s="22">
        <v>63.43</v>
      </c>
      <c r="R40" s="21">
        <v>67.11</v>
      </c>
      <c r="S40" s="22">
        <v>75.08</v>
      </c>
      <c r="T40" s="21">
        <v>55.94</v>
      </c>
      <c r="U40" s="22">
        <v>51.14</v>
      </c>
      <c r="V40" s="21">
        <v>48.7</v>
      </c>
      <c r="W40" s="22">
        <v>34.07</v>
      </c>
      <c r="X40" s="21">
        <v>34.39</v>
      </c>
    </row>
    <row r="41" spans="1:24" ht="19.899999999999999" customHeight="1" x14ac:dyDescent="0.25">
      <c r="A41" s="8" t="s">
        <v>34</v>
      </c>
      <c r="B41" s="105">
        <v>94</v>
      </c>
      <c r="C41" s="105">
        <v>91</v>
      </c>
      <c r="D41" s="105">
        <v>87</v>
      </c>
      <c r="E41" s="105">
        <v>82</v>
      </c>
      <c r="F41" s="105">
        <v>78</v>
      </c>
      <c r="G41" s="105">
        <v>74</v>
      </c>
      <c r="H41" s="105" t="s">
        <v>1711</v>
      </c>
      <c r="I41" s="105" t="s">
        <v>1712</v>
      </c>
      <c r="J41" s="105" t="s">
        <v>465</v>
      </c>
      <c r="K41" s="105" t="s">
        <v>1713</v>
      </c>
      <c r="L41" s="9"/>
      <c r="N41" s="4" t="s">
        <v>380</v>
      </c>
      <c r="O41" s="22">
        <v>1.1599999999999999</v>
      </c>
      <c r="P41" s="21">
        <v>1.06</v>
      </c>
      <c r="Q41" s="22">
        <v>0.9</v>
      </c>
      <c r="R41" s="21">
        <v>0.63</v>
      </c>
      <c r="S41" s="22">
        <v>0.53</v>
      </c>
      <c r="T41" s="21">
        <v>0.9</v>
      </c>
      <c r="U41" s="22">
        <v>0.85</v>
      </c>
      <c r="V41" s="21">
        <v>0.92</v>
      </c>
      <c r="W41" s="22">
        <v>0.92</v>
      </c>
      <c r="X41" s="21">
        <v>1.06</v>
      </c>
    </row>
    <row r="42" spans="1:24" ht="19.899999999999999" customHeight="1" x14ac:dyDescent="0.25">
      <c r="A42" s="6" t="s">
        <v>35</v>
      </c>
      <c r="B42" s="106" t="s">
        <v>1714</v>
      </c>
      <c r="C42" s="106" t="s">
        <v>1715</v>
      </c>
      <c r="D42" s="106" t="s">
        <v>1716</v>
      </c>
      <c r="E42" s="106" t="s">
        <v>1717</v>
      </c>
      <c r="F42" s="106" t="s">
        <v>1718</v>
      </c>
      <c r="G42" s="106" t="s">
        <v>1719</v>
      </c>
      <c r="H42" s="106">
        <v>-190</v>
      </c>
      <c r="I42" s="106">
        <v>796</v>
      </c>
      <c r="J42" s="106" t="s">
        <v>1720</v>
      </c>
      <c r="K42" s="106" t="s">
        <v>1721</v>
      </c>
      <c r="L42" s="10"/>
      <c r="N42" s="4" t="s">
        <v>381</v>
      </c>
      <c r="O42" s="22">
        <v>7.52</v>
      </c>
      <c r="P42" s="21">
        <v>8.7100000000000009</v>
      </c>
      <c r="Q42" s="22">
        <v>1.5</v>
      </c>
      <c r="R42" s="21">
        <v>4.57</v>
      </c>
      <c r="S42" s="22">
        <v>4.8899999999999997</v>
      </c>
      <c r="T42" s="21">
        <v>5.08</v>
      </c>
      <c r="U42" s="22">
        <v>4.7699999999999996</v>
      </c>
      <c r="V42" s="21">
        <v>4.18</v>
      </c>
      <c r="W42" s="22">
        <v>5.09</v>
      </c>
      <c r="X42" s="21">
        <v>3.87</v>
      </c>
    </row>
    <row r="43" spans="1:24" ht="19.899999999999999" customHeight="1" x14ac:dyDescent="0.25">
      <c r="A43" s="8" t="s">
        <v>36</v>
      </c>
      <c r="B43" s="105" t="s">
        <v>1722</v>
      </c>
      <c r="C43" s="105" t="s">
        <v>1723</v>
      </c>
      <c r="D43" s="105" t="s">
        <v>1724</v>
      </c>
      <c r="E43" s="105" t="s">
        <v>1725</v>
      </c>
      <c r="F43" s="105" t="s">
        <v>1726</v>
      </c>
      <c r="G43" s="105" t="s">
        <v>1727</v>
      </c>
      <c r="H43" s="105" t="s">
        <v>1728</v>
      </c>
      <c r="I43" s="105" t="s">
        <v>1729</v>
      </c>
      <c r="J43" s="105" t="s">
        <v>1730</v>
      </c>
      <c r="K43" s="105" t="s">
        <v>1731</v>
      </c>
      <c r="L43" s="9"/>
      <c r="N43" s="4" t="s">
        <v>382</v>
      </c>
      <c r="O43" s="24">
        <v>7447381.5499999998</v>
      </c>
      <c r="P43" s="23">
        <v>6589189.6299999999</v>
      </c>
      <c r="Q43" s="24">
        <v>5744363.0300000003</v>
      </c>
      <c r="R43" s="23">
        <v>5590155.7300000004</v>
      </c>
      <c r="S43" s="24">
        <v>4678203.74</v>
      </c>
      <c r="T43" s="23">
        <v>4304826.37</v>
      </c>
      <c r="U43" s="24">
        <v>3993204.97</v>
      </c>
      <c r="V43" s="23">
        <v>3509261.38</v>
      </c>
      <c r="W43" s="24">
        <v>3212124.94</v>
      </c>
      <c r="X43" s="23">
        <v>2783116.57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4.9400000000000004</v>
      </c>
      <c r="P44" s="21">
        <v>4.84</v>
      </c>
      <c r="Q44" s="22">
        <v>33.299999999999997</v>
      </c>
      <c r="R44" s="28">
        <v>-1173.22</v>
      </c>
      <c r="S44" s="22">
        <v>155.69</v>
      </c>
      <c r="T44" s="21">
        <v>211.26</v>
      </c>
      <c r="U44" s="22">
        <v>54.6</v>
      </c>
      <c r="V44" s="21">
        <v>47.37</v>
      </c>
      <c r="W44" s="22">
        <v>29.46</v>
      </c>
      <c r="X44" s="21">
        <v>27.11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7.61</v>
      </c>
      <c r="P45" s="21">
        <v>6.52</v>
      </c>
      <c r="Q45" s="22">
        <v>16.77</v>
      </c>
      <c r="R45" s="21">
        <v>15.02</v>
      </c>
      <c r="S45" s="22">
        <v>15.75</v>
      </c>
      <c r="T45" s="21">
        <v>14.53</v>
      </c>
      <c r="U45" s="22">
        <v>12.14</v>
      </c>
      <c r="V45" s="21">
        <v>11.27</v>
      </c>
      <c r="W45" s="22">
        <v>12.12</v>
      </c>
      <c r="X45" s="21">
        <v>8.98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8.73</v>
      </c>
      <c r="P46" s="21">
        <v>7.12</v>
      </c>
      <c r="Q46" s="22">
        <v>19.12</v>
      </c>
      <c r="R46" s="21">
        <v>16.88</v>
      </c>
      <c r="S46" s="22">
        <v>17.04</v>
      </c>
      <c r="T46" s="21">
        <v>15.92</v>
      </c>
      <c r="U46" s="22">
        <v>13.11</v>
      </c>
      <c r="V46" s="21">
        <v>12.24</v>
      </c>
      <c r="W46" s="22">
        <v>14.14</v>
      </c>
      <c r="X46" s="21">
        <v>10.63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30.97</v>
      </c>
      <c r="P47" s="21">
        <v>24.65</v>
      </c>
      <c r="Q47" s="22">
        <v>38.78</v>
      </c>
      <c r="R47" s="21">
        <v>41.9</v>
      </c>
      <c r="S47" s="22">
        <v>38.17</v>
      </c>
      <c r="T47" s="21">
        <v>39.380000000000003</v>
      </c>
      <c r="U47" s="22">
        <v>29.9</v>
      </c>
      <c r="V47" s="21">
        <v>30.15</v>
      </c>
      <c r="W47" s="22">
        <v>27.35</v>
      </c>
      <c r="X47" s="21">
        <v>21.89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21.36</v>
      </c>
      <c r="P48" s="21">
        <v>7.19</v>
      </c>
      <c r="Q48" s="22">
        <v>8.0299999999999994</v>
      </c>
      <c r="R48" s="21">
        <v>1.61</v>
      </c>
      <c r="S48" s="22">
        <v>1.67</v>
      </c>
      <c r="T48" s="21">
        <v>5.17</v>
      </c>
      <c r="U48" s="22">
        <v>4.6399999999999997</v>
      </c>
      <c r="V48" s="21">
        <v>3.63</v>
      </c>
      <c r="W48" s="22">
        <v>7.3</v>
      </c>
      <c r="X48" s="21">
        <v>4.08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76.5</v>
      </c>
      <c r="P49" s="21">
        <v>76.36</v>
      </c>
      <c r="Q49" s="22">
        <v>53.59</v>
      </c>
      <c r="R49" s="21">
        <v>37.86</v>
      </c>
      <c r="S49" s="22">
        <v>40.43</v>
      </c>
      <c r="T49" s="21">
        <v>55.43</v>
      </c>
      <c r="U49" s="22">
        <v>57.94</v>
      </c>
      <c r="V49" s="21">
        <v>61.34</v>
      </c>
      <c r="W49" s="22">
        <v>52.05</v>
      </c>
      <c r="X49" s="21">
        <v>57.09</v>
      </c>
    </row>
    <row r="50" spans="1:24" ht="19.899999999999999" customHeight="1" x14ac:dyDescent="0.25">
      <c r="A50" s="6" t="s">
        <v>41</v>
      </c>
      <c r="B50" s="104">
        <v>258</v>
      </c>
      <c r="C50" s="104">
        <v>244</v>
      </c>
      <c r="D50" s="104">
        <v>222</v>
      </c>
      <c r="E50" s="104">
        <v>224</v>
      </c>
      <c r="F50" s="104">
        <v>138</v>
      </c>
      <c r="G50" s="104">
        <v>304</v>
      </c>
      <c r="H50" s="104">
        <v>301</v>
      </c>
      <c r="I50" s="104">
        <v>307</v>
      </c>
      <c r="J50" s="104">
        <v>307</v>
      </c>
      <c r="K50" s="104">
        <v>342</v>
      </c>
      <c r="L50" s="7"/>
      <c r="N50" s="4" t="s">
        <v>389</v>
      </c>
      <c r="O50" s="22">
        <v>16.809999999999999</v>
      </c>
      <c r="P50" s="21">
        <v>16.91</v>
      </c>
      <c r="Q50" s="22">
        <v>125.85</v>
      </c>
      <c r="R50" s="21">
        <v>129.63</v>
      </c>
      <c r="S50" s="22">
        <v>143.09</v>
      </c>
      <c r="T50" s="21">
        <v>104.88</v>
      </c>
      <c r="U50" s="22">
        <v>96.05</v>
      </c>
      <c r="V50" s="21">
        <v>90.22</v>
      </c>
      <c r="W50" s="22">
        <v>62.72</v>
      </c>
      <c r="X50" s="21">
        <v>63.66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70.010000000000005</v>
      </c>
      <c r="P51" s="21">
        <v>71.05</v>
      </c>
      <c r="Q51" s="22">
        <v>50.06</v>
      </c>
      <c r="R51" s="21">
        <v>37.22</v>
      </c>
      <c r="S51" s="22">
        <v>39.53</v>
      </c>
      <c r="T51" s="21">
        <v>53.84</v>
      </c>
      <c r="U51" s="22">
        <v>56.44</v>
      </c>
      <c r="V51" s="21">
        <v>59.7</v>
      </c>
      <c r="W51" s="22">
        <v>50.63</v>
      </c>
      <c r="X51" s="21">
        <v>55.55</v>
      </c>
    </row>
    <row r="52" spans="1:24" ht="19.899999999999999" customHeight="1" thickBot="1" x14ac:dyDescent="0.3">
      <c r="A52" s="6" t="s">
        <v>42</v>
      </c>
      <c r="B52" s="104" t="s">
        <v>1732</v>
      </c>
      <c r="C52" s="104" t="s">
        <v>1733</v>
      </c>
      <c r="D52" s="104" t="s">
        <v>1734</v>
      </c>
      <c r="E52" s="104" t="s">
        <v>1735</v>
      </c>
      <c r="F52" s="104" t="s">
        <v>1736</v>
      </c>
      <c r="G52" s="104" t="s">
        <v>1737</v>
      </c>
      <c r="H52" s="104" t="s">
        <v>1738</v>
      </c>
      <c r="I52" s="104" t="s">
        <v>1739</v>
      </c>
      <c r="J52" s="104" t="s">
        <v>1740</v>
      </c>
      <c r="K52" s="104" t="s">
        <v>1741</v>
      </c>
      <c r="L52" s="7"/>
      <c r="N52" s="4" t="s">
        <v>391</v>
      </c>
      <c r="O52" s="22">
        <v>15.86</v>
      </c>
      <c r="P52" s="21">
        <v>16.16</v>
      </c>
      <c r="Q52" s="22">
        <v>123.06</v>
      </c>
      <c r="R52" s="21">
        <v>124.38</v>
      </c>
      <c r="S52" s="22">
        <v>134.30000000000001</v>
      </c>
      <c r="T52" s="21">
        <v>98.22</v>
      </c>
      <c r="U52" s="22">
        <v>91.16</v>
      </c>
      <c r="V52" s="21">
        <v>85.86</v>
      </c>
      <c r="W52" s="22">
        <v>59.81</v>
      </c>
      <c r="X52" s="21">
        <v>60.89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 t="str">
        <f>B86</f>
        <v>2,284,000</v>
      </c>
      <c r="P53" s="58" t="str">
        <f t="shared" ref="P53:X53" si="0">C86</f>
        <v>2,285,000</v>
      </c>
      <c r="Q53" s="58" t="str">
        <f t="shared" si="0"/>
        <v>2,044,000</v>
      </c>
      <c r="R53" s="58" t="str">
        <f t="shared" si="0"/>
        <v>1,858,000</v>
      </c>
      <c r="S53" s="58" t="str">
        <f t="shared" si="0"/>
        <v>1,858,000</v>
      </c>
      <c r="T53" s="58" t="str">
        <f t="shared" si="0"/>
        <v>1,864,000</v>
      </c>
      <c r="U53" s="58" t="str">
        <f t="shared" si="0"/>
        <v>1,901,000</v>
      </c>
      <c r="V53" s="58" t="str">
        <f t="shared" si="0"/>
        <v>1,939,000</v>
      </c>
      <c r="W53" s="58" t="str">
        <f t="shared" si="0"/>
        <v>1,970,000</v>
      </c>
      <c r="X53" s="58" t="str">
        <f t="shared" si="0"/>
        <v>1,983,000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#VALUE!</v>
      </c>
      <c r="P54" s="43" t="e">
        <f>P53*#REF!/100</f>
        <v>#VALUE!</v>
      </c>
      <c r="Q54" s="42" t="e">
        <f>Q53*#REF!/100</f>
        <v>#VALUE!</v>
      </c>
      <c r="R54" s="43" t="e">
        <f>R53*#REF!/100</f>
        <v>#VALUE!</v>
      </c>
      <c r="S54" s="42" t="e">
        <f>S53*#REF!/100</f>
        <v>#VALUE!</v>
      </c>
      <c r="T54" s="43" t="e">
        <f>T53*#REF!/100</f>
        <v>#VALUE!</v>
      </c>
      <c r="U54" s="42" t="e">
        <f>U53*#REF!/100</f>
        <v>#VALUE!</v>
      </c>
      <c r="V54" s="43" t="e">
        <f>V53*#REF!/100</f>
        <v>#VALUE!</v>
      </c>
      <c r="W54" s="42" t="e">
        <f>W53*#REF!/100</f>
        <v>#VALUE!</v>
      </c>
      <c r="X54" s="43" t="e">
        <f>X53*#REF!/100</f>
        <v>#VALUE!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#VALUE!</v>
      </c>
      <c r="P55" s="43" t="e">
        <f>P53*#REF!/100</f>
        <v>#VALUE!</v>
      </c>
      <c r="Q55" s="42" t="e">
        <f>Q53*#REF!/100</f>
        <v>#VALUE!</v>
      </c>
      <c r="R55" s="43" t="e">
        <f>R53*#REF!/100</f>
        <v>#VALUE!</v>
      </c>
      <c r="S55" s="42" t="e">
        <f>S53*#REF!/100</f>
        <v>#VALUE!</v>
      </c>
      <c r="T55" s="43" t="e">
        <f>T53*#REF!/100</f>
        <v>#VALUE!</v>
      </c>
      <c r="U55" s="42" t="e">
        <f>U53*#REF!/100</f>
        <v>#VALUE!</v>
      </c>
      <c r="V55" s="43" t="e">
        <f>V53*#REF!/100</f>
        <v>#VALUE!</v>
      </c>
      <c r="W55" s="42" t="e">
        <f>W53*#REF!/100</f>
        <v>#VALUE!</v>
      </c>
      <c r="X55" s="43" t="e">
        <f>X53*#REF!/100</f>
        <v>#VALUE!</v>
      </c>
    </row>
    <row r="56" spans="1:24" ht="19.899999999999999" customHeight="1" x14ac:dyDescent="0.25">
      <c r="A56" s="6" t="s">
        <v>44</v>
      </c>
      <c r="B56" s="104" t="s">
        <v>1742</v>
      </c>
      <c r="C56" s="104" t="s">
        <v>1743</v>
      </c>
      <c r="D56" s="104" t="s">
        <v>1744</v>
      </c>
      <c r="E56" s="104" t="s">
        <v>1745</v>
      </c>
      <c r="F56" s="104" t="s">
        <v>1746</v>
      </c>
      <c r="G56" s="104" t="s">
        <v>1747</v>
      </c>
      <c r="H56" s="104" t="s">
        <v>1748</v>
      </c>
      <c r="I56" s="104" t="s">
        <v>1749</v>
      </c>
      <c r="J56" s="104" t="s">
        <v>1750</v>
      </c>
      <c r="K56" s="104" t="s">
        <v>1751</v>
      </c>
      <c r="L56" s="7"/>
      <c r="N56" s="44" t="s">
        <v>397</v>
      </c>
      <c r="O56" s="45">
        <f>B135/100</f>
        <v>0.06</v>
      </c>
      <c r="P56" s="45">
        <f t="shared" ref="P56:X56" si="1">C135/100</f>
        <v>0.21</v>
      </c>
      <c r="Q56" s="45">
        <f t="shared" si="1"/>
        <v>0.38</v>
      </c>
      <c r="R56" s="45">
        <f t="shared" si="1"/>
        <v>0.13</v>
      </c>
      <c r="S56" s="45">
        <f t="shared" si="1"/>
        <v>-0.06</v>
      </c>
      <c r="T56" s="45">
        <f t="shared" si="1"/>
        <v>-0.08</v>
      </c>
      <c r="U56" s="45">
        <f t="shared" si="1"/>
        <v>0</v>
      </c>
      <c r="V56" s="45">
        <f t="shared" si="1"/>
        <v>-0.01</v>
      </c>
      <c r="W56" s="45">
        <f t="shared" si="1"/>
        <v>0.03</v>
      </c>
      <c r="X56" s="45">
        <f t="shared" si="1"/>
        <v>0.05</v>
      </c>
    </row>
    <row r="57" spans="1:24" ht="19.899999999999999" customHeight="1" x14ac:dyDescent="0.25">
      <c r="A57" s="8" t="s">
        <v>45</v>
      </c>
      <c r="B57" s="105" t="s">
        <v>1752</v>
      </c>
      <c r="C57" s="105" t="s">
        <v>1753</v>
      </c>
      <c r="D57" s="105" t="s">
        <v>1754</v>
      </c>
      <c r="E57" s="105">
        <v>652</v>
      </c>
      <c r="F57" s="105">
        <v>563</v>
      </c>
      <c r="G57" s="105">
        <v>495</v>
      </c>
      <c r="H57" s="105">
        <v>514</v>
      </c>
      <c r="I57" s="105">
        <v>500</v>
      </c>
      <c r="J57" s="105">
        <v>556</v>
      </c>
      <c r="K57" s="105">
        <v>509</v>
      </c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 t="e">
        <f t="shared" si="2"/>
        <v>#VALUE!</v>
      </c>
      <c r="R57" s="46" t="e">
        <f t="shared" si="2"/>
        <v>#VALUE!</v>
      </c>
      <c r="S57" s="46" t="e">
        <f t="shared" si="2"/>
        <v>#VALUE!</v>
      </c>
      <c r="T57" s="46" t="e">
        <f t="shared" si="2"/>
        <v>#VALUE!</v>
      </c>
      <c r="U57" s="46" t="e">
        <f t="shared" si="2"/>
        <v>#VALUE!</v>
      </c>
      <c r="V57" s="46" t="e">
        <f t="shared" si="2"/>
        <v>#VALUE!</v>
      </c>
      <c r="W57" s="46" t="e">
        <f t="shared" si="2"/>
        <v>#VALUE!</v>
      </c>
      <c r="X57" s="46" t="e">
        <f t="shared" si="2"/>
        <v>#VALUE!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5,518,000</v>
      </c>
      <c r="P58" s="46" t="str">
        <f t="shared" ref="P58:X58" si="3">C20</f>
        <v>5,166,000</v>
      </c>
      <c r="Q58" s="46" t="str">
        <f t="shared" si="3"/>
        <v>4,882,000</v>
      </c>
      <c r="R58" s="46" t="str">
        <f t="shared" si="3"/>
        <v>3,661,000</v>
      </c>
      <c r="S58" s="46" t="str">
        <f t="shared" si="3"/>
        <v>3,021,000</v>
      </c>
      <c r="T58" s="46" t="str">
        <f t="shared" si="3"/>
        <v>3,004,000</v>
      </c>
      <c r="U58" s="46" t="str">
        <f t="shared" si="3"/>
        <v>3,156,000</v>
      </c>
      <c r="V58" s="46" t="str">
        <f t="shared" si="3"/>
        <v>3,201,000</v>
      </c>
      <c r="W58" s="46" t="str">
        <f t="shared" si="3"/>
        <v>3,047,000</v>
      </c>
      <c r="X58" s="46" t="str">
        <f t="shared" si="3"/>
        <v>3,117,000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 t="e">
        <f t="shared" si="4"/>
        <v>#VALUE!</v>
      </c>
      <c r="T59" s="48" t="e">
        <f t="shared" si="4"/>
        <v>#VALUE!</v>
      </c>
      <c r="U59" s="47" t="e">
        <f t="shared" si="4"/>
        <v>#VALUE!</v>
      </c>
      <c r="V59" s="48" t="e">
        <f t="shared" si="4"/>
        <v>#VALUE!</v>
      </c>
      <c r="W59" s="47" t="e">
        <f t="shared" si="4"/>
        <v>#VALUE!</v>
      </c>
      <c r="X59" s="48" t="e">
        <f t="shared" si="4"/>
        <v>#VALUE!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B146</f>
        <v>521</v>
      </c>
      <c r="P60" s="46">
        <f t="shared" ref="P60:X60" si="5">C146</f>
        <v>363</v>
      </c>
      <c r="Q60" s="46">
        <f t="shared" si="5"/>
        <v>388</v>
      </c>
      <c r="R60" s="46">
        <f t="shared" si="5"/>
        <v>337</v>
      </c>
      <c r="S60" s="46">
        <f t="shared" si="5"/>
        <v>265</v>
      </c>
      <c r="T60" s="46">
        <f t="shared" si="5"/>
        <v>307</v>
      </c>
      <c r="U60" s="46">
        <f t="shared" si="5"/>
        <v>321</v>
      </c>
      <c r="V60" s="46">
        <f t="shared" si="5"/>
        <v>347</v>
      </c>
      <c r="W60" s="46">
        <f t="shared" si="5"/>
        <v>366</v>
      </c>
      <c r="X60" s="46">
        <f t="shared" si="5"/>
        <v>376</v>
      </c>
    </row>
    <row r="61" spans="1:24" ht="19.899999999999999" customHeight="1" x14ac:dyDescent="0.25">
      <c r="A61" s="8" t="s">
        <v>49</v>
      </c>
      <c r="B61" s="105" t="s">
        <v>1755</v>
      </c>
      <c r="C61" s="105" t="s">
        <v>1756</v>
      </c>
      <c r="D61" s="105" t="s">
        <v>1757</v>
      </c>
      <c r="E61" s="105" t="s">
        <v>1758</v>
      </c>
      <c r="F61" s="105" t="s">
        <v>1759</v>
      </c>
      <c r="G61" s="105" t="s">
        <v>1760</v>
      </c>
      <c r="H61" s="105" t="s">
        <v>1761</v>
      </c>
      <c r="I61" s="105" t="s">
        <v>1762</v>
      </c>
      <c r="J61" s="105" t="s">
        <v>1763</v>
      </c>
      <c r="K61" s="105" t="s">
        <v>1764</v>
      </c>
      <c r="L61" s="9"/>
      <c r="N61" s="41" t="s">
        <v>402</v>
      </c>
      <c r="O61" s="49" t="e">
        <f>B165/B163</f>
        <v>#VALUE!</v>
      </c>
      <c r="P61" s="49" t="e">
        <f t="shared" ref="P61:X61" si="6">C165/C163</f>
        <v>#VALUE!</v>
      </c>
      <c r="Q61" s="49" t="e">
        <f>D165/D163</f>
        <v>#VALUE!</v>
      </c>
      <c r="R61" s="49" t="e">
        <f t="shared" si="6"/>
        <v>#VALUE!</v>
      </c>
      <c r="S61" s="49" t="e">
        <f t="shared" si="6"/>
        <v>#VALUE!</v>
      </c>
      <c r="T61" s="49" t="e">
        <f t="shared" si="6"/>
        <v>#VALUE!</v>
      </c>
      <c r="U61" s="49" t="e">
        <f t="shared" si="6"/>
        <v>#VALUE!</v>
      </c>
      <c r="V61" s="49" t="e">
        <f t="shared" si="6"/>
        <v>#VALUE!</v>
      </c>
      <c r="W61" s="49" t="e">
        <f t="shared" si="6"/>
        <v>#VALUE!</v>
      </c>
      <c r="X61" s="49" t="e">
        <f t="shared" si="6"/>
        <v>#VALUE!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 t="str">
        <f>B154</f>
        <v>9,016,000</v>
      </c>
      <c r="P62" s="46" t="str">
        <f t="shared" ref="P62:X62" si="7">C154</f>
        <v>9,348,000</v>
      </c>
      <c r="Q62" s="46" t="str">
        <f t="shared" si="7"/>
        <v>6,495,000</v>
      </c>
      <c r="R62" s="46" t="str">
        <f t="shared" si="7"/>
        <v>4,631,000</v>
      </c>
      <c r="S62" s="46" t="str">
        <f t="shared" si="7"/>
        <v>5,134,000</v>
      </c>
      <c r="T62" s="46" t="str">
        <f t="shared" si="7"/>
        <v>4,546,000</v>
      </c>
      <c r="U62" s="46" t="str">
        <f t="shared" si="7"/>
        <v>5,526,000</v>
      </c>
      <c r="V62" s="46" t="str">
        <f t="shared" si="7"/>
        <v>5,412,000</v>
      </c>
      <c r="W62" s="46" t="str">
        <f t="shared" si="7"/>
        <v>4,721,000</v>
      </c>
      <c r="X62" s="46" t="str">
        <f t="shared" si="7"/>
        <v>4,361,000</v>
      </c>
    </row>
    <row r="63" spans="1:24" ht="19.899999999999999" customHeight="1" x14ac:dyDescent="0.25">
      <c r="A63" s="8" t="s">
        <v>50</v>
      </c>
      <c r="B63" s="107" t="s">
        <v>1765</v>
      </c>
      <c r="C63" s="107" t="s">
        <v>1766</v>
      </c>
      <c r="D63" s="107" t="s">
        <v>1767</v>
      </c>
      <c r="E63" s="107" t="s">
        <v>1768</v>
      </c>
      <c r="F63" s="107" t="s">
        <v>1769</v>
      </c>
      <c r="G63" s="107" t="s">
        <v>1770</v>
      </c>
      <c r="H63" s="107" t="s">
        <v>1771</v>
      </c>
      <c r="I63" s="107" t="s">
        <v>1772</v>
      </c>
      <c r="J63" s="107" t="s">
        <v>1773</v>
      </c>
      <c r="K63" s="107" t="s">
        <v>1774</v>
      </c>
      <c r="L63" s="14"/>
      <c r="N63" s="44" t="s">
        <v>404</v>
      </c>
      <c r="O63" s="50" t="e">
        <f>O62*(1-O61)</f>
        <v>#VALUE!</v>
      </c>
      <c r="P63" s="48" t="e">
        <f t="shared" ref="P63:X63" si="8">P62*(1-P61)</f>
        <v>#VALUE!</v>
      </c>
      <c r="Q63" s="50" t="e">
        <f t="shared" si="8"/>
        <v>#VALUE!</v>
      </c>
      <c r="R63" s="48" t="e">
        <f t="shared" si="8"/>
        <v>#VALUE!</v>
      </c>
      <c r="S63" s="50" t="e">
        <f t="shared" si="8"/>
        <v>#VALUE!</v>
      </c>
      <c r="T63" s="48" t="e">
        <f t="shared" si="8"/>
        <v>#VALUE!</v>
      </c>
      <c r="U63" s="50" t="e">
        <f t="shared" si="8"/>
        <v>#VALUE!</v>
      </c>
      <c r="V63" s="48" t="e">
        <f t="shared" si="8"/>
        <v>#VALUE!</v>
      </c>
      <c r="W63" s="50" t="e">
        <f t="shared" si="8"/>
        <v>#VALUE!</v>
      </c>
      <c r="X63" s="48" t="e">
        <f t="shared" si="8"/>
        <v>#VALUE!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#VALUE!</v>
      </c>
      <c r="R64" s="53" t="e">
        <f t="shared" si="9"/>
        <v>#VALUE!</v>
      </c>
      <c r="S64" s="52" t="e">
        <f t="shared" si="9"/>
        <v>#VALUE!</v>
      </c>
      <c r="T64" s="53" t="e">
        <f t="shared" si="9"/>
        <v>#VALUE!</v>
      </c>
      <c r="U64" s="52" t="e">
        <f t="shared" si="9"/>
        <v>#VALUE!</v>
      </c>
      <c r="V64" s="53" t="e">
        <f t="shared" si="9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51</v>
      </c>
      <c r="B65" s="107" t="s">
        <v>1775</v>
      </c>
      <c r="C65" s="107" t="s">
        <v>1776</v>
      </c>
      <c r="D65" s="107" t="s">
        <v>1777</v>
      </c>
      <c r="E65" s="107" t="s">
        <v>1778</v>
      </c>
      <c r="F65" s="107" t="s">
        <v>1779</v>
      </c>
      <c r="G65" s="107" t="s">
        <v>1780</v>
      </c>
      <c r="H65" s="107" t="s">
        <v>1781</v>
      </c>
      <c r="I65" s="107" t="s">
        <v>1782</v>
      </c>
      <c r="J65" s="107" t="s">
        <v>1783</v>
      </c>
      <c r="K65" s="107" t="s">
        <v>1784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#VALUE!</v>
      </c>
      <c r="R65" s="56" t="e">
        <f t="shared" si="10"/>
        <v>#VALUE!</v>
      </c>
      <c r="S65" s="57" t="e">
        <f t="shared" si="10"/>
        <v>#VALUE!</v>
      </c>
      <c r="T65" s="56" t="e">
        <f t="shared" si="10"/>
        <v>#VALUE!</v>
      </c>
      <c r="U65" s="57" t="e">
        <f t="shared" si="10"/>
        <v>#VALUE!</v>
      </c>
      <c r="V65" s="56" t="e">
        <f t="shared" si="10"/>
        <v>#VALUE!</v>
      </c>
      <c r="W65" s="57" t="e">
        <f t="shared" si="10"/>
        <v>#VALUE!</v>
      </c>
      <c r="X65" s="56" t="e">
        <f t="shared" si="10"/>
        <v>#VALUE!</v>
      </c>
    </row>
    <row r="66" spans="1:24" ht="19.899999999999999" customHeight="1" x14ac:dyDescent="0.25">
      <c r="A66" s="6" t="s">
        <v>52</v>
      </c>
      <c r="B66" s="106" t="s">
        <v>1785</v>
      </c>
      <c r="C66" s="106" t="s">
        <v>1786</v>
      </c>
      <c r="D66" s="106" t="s">
        <v>1787</v>
      </c>
      <c r="E66" s="106" t="s">
        <v>1788</v>
      </c>
      <c r="F66" s="106" t="s">
        <v>1789</v>
      </c>
      <c r="G66" s="106" t="s">
        <v>1790</v>
      </c>
      <c r="H66" s="106" t="s">
        <v>1791</v>
      </c>
      <c r="I66" s="106" t="s">
        <v>1792</v>
      </c>
      <c r="J66" s="106" t="s">
        <v>1793</v>
      </c>
      <c r="K66" s="106" t="s">
        <v>1794</v>
      </c>
      <c r="L66" s="10"/>
      <c r="N66" s="61" t="s">
        <v>407</v>
      </c>
      <c r="O66" s="63" t="str">
        <f>B11</f>
        <v>44,316,000</v>
      </c>
      <c r="P66" s="63" t="str">
        <f t="shared" ref="P66:X66" si="11">C11</f>
        <v>46,163,000</v>
      </c>
      <c r="Q66" s="63" t="str">
        <f t="shared" si="11"/>
        <v>44,147,000</v>
      </c>
      <c r="R66" s="63" t="str">
        <f t="shared" si="11"/>
        <v>11,023,000</v>
      </c>
      <c r="S66" s="63" t="str">
        <f t="shared" si="11"/>
        <v>9,842,000</v>
      </c>
      <c r="T66" s="63" t="str">
        <f t="shared" si="11"/>
        <v>9,842,000</v>
      </c>
      <c r="U66" s="63" t="str">
        <f t="shared" si="11"/>
        <v>10,249,000</v>
      </c>
      <c r="V66" s="63" t="str">
        <f t="shared" si="11"/>
        <v>10,793,000</v>
      </c>
      <c r="W66" s="63" t="str">
        <f t="shared" si="11"/>
        <v>11,120,000</v>
      </c>
      <c r="X66" s="63" t="str">
        <f t="shared" si="11"/>
        <v>11,656,000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22,218,000</v>
      </c>
      <c r="P67" s="63" t="str">
        <f t="shared" ref="P67:X67" si="12">C34</f>
        <v>22,329,000</v>
      </c>
      <c r="Q67" s="63" t="str">
        <f t="shared" si="12"/>
        <v>23,253,000</v>
      </c>
      <c r="R67" s="63" t="str">
        <f t="shared" si="12"/>
        <v>27,656,000</v>
      </c>
      <c r="S67" s="63" t="str">
        <f t="shared" si="12"/>
        <v>21,079,000</v>
      </c>
      <c r="T67" s="63" t="str">
        <f t="shared" si="12"/>
        <v>15,363,000</v>
      </c>
      <c r="U67" s="63" t="str">
        <f t="shared" si="12"/>
        <v>15,676,000</v>
      </c>
      <c r="V67" s="63" t="str">
        <f t="shared" si="12"/>
        <v>15,617,000</v>
      </c>
      <c r="W67" s="63" t="str">
        <f t="shared" si="12"/>
        <v>15,127,000</v>
      </c>
      <c r="X67" s="63" t="str">
        <f t="shared" si="12"/>
        <v>15,402,000</v>
      </c>
    </row>
    <row r="68" spans="1:24" ht="19.899999999999999" customHeight="1" x14ac:dyDescent="0.25">
      <c r="A68" s="6" t="s">
        <v>54</v>
      </c>
      <c r="B68" s="106">
        <v>683</v>
      </c>
      <c r="C68" s="106">
        <v>853</v>
      </c>
      <c r="D68" s="106">
        <v>720</v>
      </c>
      <c r="E68" s="106">
        <v>558</v>
      </c>
      <c r="F68" s="106">
        <v>414</v>
      </c>
      <c r="G68" s="106">
        <v>430</v>
      </c>
      <c r="H68" s="106">
        <v>487</v>
      </c>
      <c r="I68" s="106">
        <v>404</v>
      </c>
      <c r="J68" s="106">
        <v>494</v>
      </c>
      <c r="K68" s="106">
        <v>467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#VALUE!</v>
      </c>
      <c r="V68" s="76" t="e">
        <f t="shared" si="13"/>
        <v>#VALUE!</v>
      </c>
      <c r="W68" s="76" t="e">
        <f t="shared" si="13"/>
        <v>#VALUE!</v>
      </c>
      <c r="X68" s="76" t="e">
        <f t="shared" si="13"/>
        <v>#VALUE!</v>
      </c>
    </row>
    <row r="69" spans="1:24" ht="19.899999999999999" customHeight="1" x14ac:dyDescent="0.25">
      <c r="A69" s="8" t="s">
        <v>55</v>
      </c>
      <c r="B69" s="105" t="s">
        <v>1795</v>
      </c>
      <c r="C69" s="105" t="s">
        <v>1796</v>
      </c>
      <c r="D69" s="105" t="s">
        <v>1797</v>
      </c>
      <c r="E69" s="105" t="s">
        <v>1798</v>
      </c>
      <c r="F69" s="105" t="s">
        <v>1799</v>
      </c>
      <c r="G69" s="105" t="s">
        <v>1800</v>
      </c>
      <c r="H69" s="105" t="s">
        <v>1801</v>
      </c>
      <c r="I69" s="105" t="s">
        <v>1802</v>
      </c>
      <c r="J69" s="105" t="s">
        <v>1803</v>
      </c>
      <c r="K69" s="105" t="s">
        <v>1804</v>
      </c>
      <c r="L69" s="9"/>
      <c r="N69" s="77" t="s">
        <v>415</v>
      </c>
      <c r="O69" s="79">
        <f>B215</f>
        <v>194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273</v>
      </c>
      <c r="X69" s="79">
        <f t="shared" si="14"/>
        <v>249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 t="e">
        <f t="shared" ref="P70:X70" si="15">P69/P66</f>
        <v>#VALUE!</v>
      </c>
      <c r="Q70" s="80" t="e">
        <f t="shared" si="15"/>
        <v>#VALUE!</v>
      </c>
      <c r="R70" s="80" t="e">
        <f t="shared" si="15"/>
        <v>#VALUE!</v>
      </c>
      <c r="S70" s="80" t="e">
        <f t="shared" si="15"/>
        <v>#VALUE!</v>
      </c>
      <c r="T70" s="80" t="e">
        <f>T69/T66</f>
        <v>#VALUE!</v>
      </c>
      <c r="U70" s="80" t="e">
        <f t="shared" si="15"/>
        <v>#VALUE!</v>
      </c>
      <c r="V70" s="80" t="e">
        <f t="shared" si="15"/>
        <v>#VALUE!</v>
      </c>
      <c r="W70" s="80" t="e">
        <f t="shared" si="15"/>
        <v>#VALUE!</v>
      </c>
      <c r="X70" s="80" t="e">
        <f t="shared" si="15"/>
        <v>#VALUE!</v>
      </c>
    </row>
    <row r="71" spans="1:24" ht="19.899999999999999" customHeight="1" x14ac:dyDescent="0.25">
      <c r="A71" s="8" t="s">
        <v>56</v>
      </c>
      <c r="B71" s="107" t="s">
        <v>1805</v>
      </c>
      <c r="C71" s="107" t="s">
        <v>1806</v>
      </c>
      <c r="D71" s="107" t="s">
        <v>1807</v>
      </c>
      <c r="E71" s="107" t="s">
        <v>1808</v>
      </c>
      <c r="F71" s="107" t="s">
        <v>1809</v>
      </c>
      <c r="G71" s="107" t="s">
        <v>1810</v>
      </c>
      <c r="H71" s="107" t="s">
        <v>1811</v>
      </c>
      <c r="I71" s="107" t="s">
        <v>1812</v>
      </c>
      <c r="J71" s="107" t="s">
        <v>1813</v>
      </c>
      <c r="K71" s="107" t="s">
        <v>1814</v>
      </c>
      <c r="L71" s="14"/>
    </row>
    <row r="72" spans="1:24" ht="19.899999999999999" customHeight="1" x14ac:dyDescent="0.25">
      <c r="A72" s="6" t="s">
        <v>57</v>
      </c>
      <c r="B72" s="104" t="s">
        <v>1691</v>
      </c>
      <c r="C72" s="104" t="s">
        <v>1692</v>
      </c>
      <c r="D72" s="104" t="s">
        <v>1693</v>
      </c>
      <c r="E72" s="104" t="s">
        <v>1694</v>
      </c>
      <c r="F72" s="104" t="s">
        <v>1695</v>
      </c>
      <c r="G72" s="104" t="s">
        <v>1696</v>
      </c>
      <c r="H72" s="104" t="s">
        <v>1697</v>
      </c>
      <c r="I72" s="104" t="s">
        <v>1698</v>
      </c>
      <c r="J72" s="104" t="s">
        <v>1699</v>
      </c>
      <c r="K72" s="104" t="s">
        <v>1700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 t="s">
        <v>1815</v>
      </c>
      <c r="C74" s="104" t="s">
        <v>1816</v>
      </c>
      <c r="D74" s="104" t="s">
        <v>1817</v>
      </c>
      <c r="E74" s="104" t="s">
        <v>1818</v>
      </c>
      <c r="F74" s="104" t="s">
        <v>1819</v>
      </c>
      <c r="G74" s="104" t="s">
        <v>1820</v>
      </c>
      <c r="H74" s="104" t="s">
        <v>1821</v>
      </c>
      <c r="I74" s="104" t="s">
        <v>1822</v>
      </c>
      <c r="J74" s="104" t="s">
        <v>1823</v>
      </c>
      <c r="K74" s="104" t="s">
        <v>1824</v>
      </c>
      <c r="L74" s="15"/>
    </row>
    <row r="75" spans="1:24" ht="19.899999999999999" customHeight="1" x14ac:dyDescent="0.25">
      <c r="A75" s="8" t="s">
        <v>59</v>
      </c>
      <c r="B75" s="107" t="s">
        <v>1825</v>
      </c>
      <c r="C75" s="107" t="s">
        <v>1826</v>
      </c>
      <c r="D75" s="107" t="s">
        <v>1827</v>
      </c>
      <c r="E75" s="107">
        <v>484</v>
      </c>
      <c r="F75" s="107">
        <v>788</v>
      </c>
      <c r="G75" s="107">
        <v>363</v>
      </c>
      <c r="H75" s="107" t="s">
        <v>1828</v>
      </c>
      <c r="I75" s="107" t="s">
        <v>1829</v>
      </c>
      <c r="J75" s="107">
        <v>611</v>
      </c>
      <c r="K75" s="107">
        <v>977</v>
      </c>
      <c r="L75" s="14"/>
    </row>
    <row r="76" spans="1:24" ht="19.899999999999999" customHeight="1" x14ac:dyDescent="0.25">
      <c r="A76" s="6" t="s">
        <v>60</v>
      </c>
      <c r="B76" s="104" t="s">
        <v>1830</v>
      </c>
      <c r="C76" s="104" t="s">
        <v>1831</v>
      </c>
      <c r="D76" s="104" t="s">
        <v>1832</v>
      </c>
      <c r="E76" s="104" t="s">
        <v>1833</v>
      </c>
      <c r="F76" s="104" t="s">
        <v>1834</v>
      </c>
      <c r="G76" s="104" t="s">
        <v>1835</v>
      </c>
      <c r="H76" s="104" t="s">
        <v>1836</v>
      </c>
      <c r="I76" s="104" t="s">
        <v>1837</v>
      </c>
      <c r="J76" s="104" t="s">
        <v>1838</v>
      </c>
      <c r="K76" s="104" t="s">
        <v>1839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 t="s">
        <v>1840</v>
      </c>
      <c r="C80" s="105" t="s">
        <v>1841</v>
      </c>
      <c r="D80" s="105" t="s">
        <v>1842</v>
      </c>
      <c r="E80" s="105" t="s">
        <v>1843</v>
      </c>
      <c r="F80" s="105" t="s">
        <v>1844</v>
      </c>
      <c r="G80" s="105" t="s">
        <v>1845</v>
      </c>
      <c r="H80" s="105" t="s">
        <v>1846</v>
      </c>
      <c r="I80" s="105" t="s">
        <v>1847</v>
      </c>
      <c r="J80" s="105" t="s">
        <v>1848</v>
      </c>
      <c r="K80" s="105" t="s">
        <v>1849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 t="s">
        <v>1850</v>
      </c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25</v>
      </c>
      <c r="H83" s="106">
        <v>25</v>
      </c>
      <c r="I83" s="106">
        <v>25</v>
      </c>
      <c r="J83" s="106">
        <v>25</v>
      </c>
      <c r="K83" s="106">
        <v>25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 t="s">
        <v>1851</v>
      </c>
      <c r="C86" s="105" t="s">
        <v>1852</v>
      </c>
      <c r="D86" s="105" t="s">
        <v>1853</v>
      </c>
      <c r="E86" s="105" t="s">
        <v>1157</v>
      </c>
      <c r="F86" s="105" t="s">
        <v>1157</v>
      </c>
      <c r="G86" s="105" t="s">
        <v>1854</v>
      </c>
      <c r="H86" s="105" t="s">
        <v>1855</v>
      </c>
      <c r="I86" s="105" t="s">
        <v>1856</v>
      </c>
      <c r="J86" s="105" t="s">
        <v>1857</v>
      </c>
      <c r="K86" s="105" t="s">
        <v>1858</v>
      </c>
      <c r="L86" s="9"/>
    </row>
    <row r="87" spans="1:12" ht="19.899999999999999" customHeight="1" x14ac:dyDescent="0.25">
      <c r="A87" s="6" t="s">
        <v>69</v>
      </c>
      <c r="B87" s="106" t="s">
        <v>450</v>
      </c>
      <c r="C87" s="106" t="s">
        <v>1859</v>
      </c>
      <c r="D87" s="106" t="s">
        <v>1860</v>
      </c>
      <c r="E87" s="106" t="s">
        <v>1861</v>
      </c>
      <c r="F87" s="106" t="s">
        <v>1862</v>
      </c>
      <c r="G87" s="106" t="s">
        <v>1863</v>
      </c>
      <c r="H87" s="106" t="s">
        <v>1864</v>
      </c>
      <c r="I87" s="106" t="s">
        <v>1865</v>
      </c>
      <c r="J87" s="106" t="s">
        <v>1866</v>
      </c>
      <c r="K87" s="106" t="s">
        <v>1867</v>
      </c>
      <c r="L87" s="10"/>
    </row>
    <row r="88" spans="1:12" ht="19.899999999999999" customHeight="1" x14ac:dyDescent="0.25">
      <c r="A88" s="8" t="s">
        <v>70</v>
      </c>
      <c r="B88" s="105">
        <v>8.4390000000000001</v>
      </c>
      <c r="C88" s="105">
        <v>7.6989999999999998</v>
      </c>
      <c r="D88" s="105">
        <v>6.9139999999999997</v>
      </c>
      <c r="E88" s="105">
        <v>195.845</v>
      </c>
      <c r="F88" s="105">
        <v>162.64599999999999</v>
      </c>
      <c r="G88" s="105">
        <v>162.64599999999999</v>
      </c>
      <c r="H88" s="105">
        <v>139.51599999999999</v>
      </c>
      <c r="I88" s="105">
        <v>95.891999999999996</v>
      </c>
      <c r="J88" s="105">
        <v>0</v>
      </c>
      <c r="K88" s="105">
        <v>0</v>
      </c>
      <c r="L88" s="9"/>
    </row>
    <row r="89" spans="1:12" ht="19.899999999999999" customHeight="1" x14ac:dyDescent="0.25">
      <c r="A89" s="6" t="s">
        <v>71</v>
      </c>
      <c r="B89" s="106" t="s">
        <v>1868</v>
      </c>
      <c r="C89" s="106" t="s">
        <v>1869</v>
      </c>
      <c r="D89" s="106" t="s">
        <v>1870</v>
      </c>
      <c r="E89" s="106" t="s">
        <v>1871</v>
      </c>
      <c r="F89" s="106" t="s">
        <v>1872</v>
      </c>
      <c r="G89" s="106" t="s">
        <v>1873</v>
      </c>
      <c r="H89" s="106" t="s">
        <v>1874</v>
      </c>
      <c r="I89" s="106" t="s">
        <v>1875</v>
      </c>
      <c r="J89" s="106" t="s">
        <v>1876</v>
      </c>
      <c r="K89" s="106">
        <v>740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23</v>
      </c>
      <c r="H92" s="105">
        <v>44</v>
      </c>
      <c r="I92" s="105">
        <v>39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849</v>
      </c>
      <c r="H93" s="106" t="s">
        <v>1877</v>
      </c>
      <c r="I93" s="106" t="s">
        <v>1878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-154</v>
      </c>
      <c r="C94" s="105">
        <v>8</v>
      </c>
      <c r="D94" s="105">
        <v>64</v>
      </c>
      <c r="E94" s="105">
        <v>222</v>
      </c>
      <c r="F94" s="105">
        <v>195</v>
      </c>
      <c r="G94" s="105">
        <v>298</v>
      </c>
      <c r="H94" s="105">
        <v>252</v>
      </c>
      <c r="I94" s="105">
        <v>226</v>
      </c>
      <c r="J94" s="105">
        <v>190</v>
      </c>
      <c r="K94" s="105">
        <v>159</v>
      </c>
      <c r="L94" s="9"/>
    </row>
    <row r="95" spans="1:12" ht="19.899999999999999" customHeight="1" x14ac:dyDescent="0.25">
      <c r="A95" s="6" t="s">
        <v>77</v>
      </c>
      <c r="B95" s="106" t="s">
        <v>1879</v>
      </c>
      <c r="C95" s="106">
        <v>-914</v>
      </c>
      <c r="D95" s="106" t="s">
        <v>1880</v>
      </c>
      <c r="E95" s="106">
        <v>-382</v>
      </c>
      <c r="F95" s="106" t="s">
        <v>1881</v>
      </c>
      <c r="G95" s="106" t="s">
        <v>1882</v>
      </c>
      <c r="H95" s="106" t="s">
        <v>1883</v>
      </c>
      <c r="I95" s="106">
        <v>-3</v>
      </c>
      <c r="J95" s="106">
        <v>349</v>
      </c>
      <c r="K95" s="106">
        <v>868</v>
      </c>
      <c r="L95" s="10"/>
    </row>
    <row r="96" spans="1:12" ht="19.899999999999999" customHeight="1" x14ac:dyDescent="0.25">
      <c r="A96" s="8" t="s">
        <v>78</v>
      </c>
      <c r="B96" s="105">
        <v>0</v>
      </c>
      <c r="C96" s="105">
        <v>517</v>
      </c>
      <c r="D96" s="105">
        <v>375</v>
      </c>
      <c r="E96" s="105">
        <v>199</v>
      </c>
      <c r="F96" s="105">
        <v>201</v>
      </c>
      <c r="G96" s="105">
        <v>194</v>
      </c>
      <c r="H96" s="105">
        <v>198</v>
      </c>
      <c r="I96" s="105">
        <v>231</v>
      </c>
      <c r="J96" s="105">
        <v>382</v>
      </c>
      <c r="K96" s="105">
        <v>330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173</v>
      </c>
      <c r="D97" s="106">
        <v>70</v>
      </c>
      <c r="E97" s="106">
        <v>41</v>
      </c>
      <c r="F97" s="106">
        <v>45</v>
      </c>
      <c r="G97" s="106">
        <v>64</v>
      </c>
      <c r="H97" s="106">
        <v>65</v>
      </c>
      <c r="I97" s="106">
        <v>63</v>
      </c>
      <c r="J97" s="106">
        <v>78</v>
      </c>
      <c r="K97" s="106">
        <v>51</v>
      </c>
      <c r="L97" s="11"/>
    </row>
    <row r="98" spans="1:12" ht="19.899999999999999" customHeight="1" x14ac:dyDescent="0.25">
      <c r="A98" s="8" t="s">
        <v>80</v>
      </c>
      <c r="B98" s="105" t="s">
        <v>1884</v>
      </c>
      <c r="C98" s="105" t="s">
        <v>1885</v>
      </c>
      <c r="D98" s="105" t="s">
        <v>1886</v>
      </c>
      <c r="E98" s="105" t="s">
        <v>1887</v>
      </c>
      <c r="F98" s="105" t="s">
        <v>1888</v>
      </c>
      <c r="G98" s="105" t="s">
        <v>1889</v>
      </c>
      <c r="H98" s="105" t="s">
        <v>1890</v>
      </c>
      <c r="I98" s="105" t="s">
        <v>1891</v>
      </c>
      <c r="J98" s="105" t="s">
        <v>1892</v>
      </c>
      <c r="K98" s="105" t="s">
        <v>1893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652</v>
      </c>
      <c r="C100" s="105">
        <v>683</v>
      </c>
      <c r="D100" s="105">
        <v>756</v>
      </c>
      <c r="E100" s="105">
        <v>107</v>
      </c>
      <c r="F100" s="105">
        <v>90</v>
      </c>
      <c r="G100" s="105">
        <v>100</v>
      </c>
      <c r="H100" s="105">
        <v>101</v>
      </c>
      <c r="I100" s="105">
        <v>159</v>
      </c>
      <c r="J100" s="105">
        <v>156</v>
      </c>
      <c r="K100" s="105">
        <v>170</v>
      </c>
      <c r="L100" s="9"/>
    </row>
    <row r="101" spans="1:12" ht="19.899999999999999" customHeight="1" x14ac:dyDescent="0.25">
      <c r="A101" s="6" t="s">
        <v>83</v>
      </c>
      <c r="B101" s="106">
        <v>807</v>
      </c>
      <c r="C101" s="106">
        <v>982</v>
      </c>
      <c r="D101" s="106" t="s">
        <v>1894</v>
      </c>
      <c r="E101" s="106">
        <v>719</v>
      </c>
      <c r="F101" s="106">
        <v>563</v>
      </c>
      <c r="G101" s="106">
        <v>681</v>
      </c>
      <c r="H101" s="106">
        <v>531</v>
      </c>
      <c r="I101" s="106">
        <v>993</v>
      </c>
      <c r="J101" s="106">
        <v>847</v>
      </c>
      <c r="K101" s="106">
        <v>600</v>
      </c>
      <c r="L101" s="11"/>
    </row>
    <row r="102" spans="1:12" ht="19.899999999999999" customHeight="1" x14ac:dyDescent="0.25">
      <c r="A102" s="8" t="s">
        <v>84</v>
      </c>
      <c r="B102" s="105" t="s">
        <v>1755</v>
      </c>
      <c r="C102" s="105" t="s">
        <v>1756</v>
      </c>
      <c r="D102" s="105" t="s">
        <v>1757</v>
      </c>
      <c r="E102" s="105" t="s">
        <v>1758</v>
      </c>
      <c r="F102" s="105" t="s">
        <v>1759</v>
      </c>
      <c r="G102" s="105" t="s">
        <v>1760</v>
      </c>
      <c r="H102" s="105" t="s">
        <v>1761</v>
      </c>
      <c r="I102" s="105" t="s">
        <v>1762</v>
      </c>
      <c r="J102" s="105" t="s">
        <v>1895</v>
      </c>
      <c r="K102" s="105" t="s">
        <v>1896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 t="s">
        <v>1897</v>
      </c>
      <c r="K103" s="106" t="s">
        <v>1898</v>
      </c>
      <c r="L103" s="10"/>
    </row>
    <row r="104" spans="1:12" ht="19.899999999999999" customHeight="1" x14ac:dyDescent="0.25">
      <c r="A104" s="8" t="s">
        <v>86</v>
      </c>
      <c r="B104" s="105" t="s">
        <v>1795</v>
      </c>
      <c r="C104" s="105" t="s">
        <v>1796</v>
      </c>
      <c r="D104" s="105" t="s">
        <v>1797</v>
      </c>
      <c r="E104" s="105" t="s">
        <v>1798</v>
      </c>
      <c r="F104" s="105" t="s">
        <v>1799</v>
      </c>
      <c r="G104" s="105" t="s">
        <v>1800</v>
      </c>
      <c r="H104" s="105" t="s">
        <v>1801</v>
      </c>
      <c r="I104" s="105" t="s">
        <v>1802</v>
      </c>
      <c r="J104" s="105" t="s">
        <v>1899</v>
      </c>
      <c r="K104" s="105" t="s">
        <v>1804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 t="s">
        <v>1691</v>
      </c>
      <c r="C107" s="106" t="s">
        <v>1692</v>
      </c>
      <c r="D107" s="106" t="s">
        <v>1693</v>
      </c>
      <c r="E107" s="106" t="s">
        <v>1694</v>
      </c>
      <c r="F107" s="106" t="s">
        <v>1695</v>
      </c>
      <c r="G107" s="106" t="s">
        <v>1696</v>
      </c>
      <c r="H107" s="106" t="s">
        <v>1697</v>
      </c>
      <c r="I107" s="106" t="s">
        <v>1698</v>
      </c>
      <c r="J107" s="106" t="s">
        <v>1699</v>
      </c>
      <c r="K107" s="106" t="s">
        <v>1900</v>
      </c>
      <c r="L107" s="11"/>
    </row>
    <row r="108" spans="1:12" ht="19.899999999999999" customHeight="1" x14ac:dyDescent="0.25">
      <c r="A108" s="8" t="s">
        <v>90</v>
      </c>
      <c r="B108" s="105" t="s">
        <v>1805</v>
      </c>
      <c r="C108" s="105" t="s">
        <v>1806</v>
      </c>
      <c r="D108" s="105" t="s">
        <v>1807</v>
      </c>
      <c r="E108" s="105" t="s">
        <v>1808</v>
      </c>
      <c r="F108" s="105" t="s">
        <v>1809</v>
      </c>
      <c r="G108" s="105" t="s">
        <v>1810</v>
      </c>
      <c r="H108" s="105" t="s">
        <v>1811</v>
      </c>
      <c r="I108" s="105" t="s">
        <v>1812</v>
      </c>
      <c r="J108" s="105" t="s">
        <v>1813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 t="s">
        <v>1901</v>
      </c>
      <c r="C110" s="105" t="s">
        <v>1902</v>
      </c>
      <c r="D110" s="105" t="s">
        <v>1903</v>
      </c>
      <c r="E110" s="105" t="s">
        <v>1904</v>
      </c>
      <c r="F110" s="105">
        <v>949</v>
      </c>
      <c r="G110" s="105" t="s">
        <v>1905</v>
      </c>
      <c r="H110" s="105" t="s">
        <v>1906</v>
      </c>
      <c r="I110" s="105" t="s">
        <v>1907</v>
      </c>
      <c r="J110" s="105" t="s">
        <v>1232</v>
      </c>
      <c r="K110" s="105">
        <v>957</v>
      </c>
      <c r="L110" s="9"/>
    </row>
    <row r="111" spans="1:12" ht="19.899999999999999" customHeight="1" x14ac:dyDescent="0.25">
      <c r="A111" s="6" t="s">
        <v>93</v>
      </c>
      <c r="B111" s="106">
        <v>670</v>
      </c>
      <c r="C111" s="106">
        <v>318</v>
      </c>
      <c r="D111" s="106">
        <v>399</v>
      </c>
      <c r="E111" s="106">
        <v>407</v>
      </c>
      <c r="F111" s="106">
        <v>273</v>
      </c>
      <c r="G111" s="106">
        <v>210</v>
      </c>
      <c r="H111" s="106">
        <v>194</v>
      </c>
      <c r="I111" s="106">
        <v>210</v>
      </c>
      <c r="J111" s="106">
        <v>236</v>
      </c>
      <c r="K111" s="106">
        <v>282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4"/>
    </row>
    <row r="116" spans="1:13" ht="19.899999999999999" customHeight="1" x14ac:dyDescent="0.25">
      <c r="A116" s="8" t="s">
        <v>98</v>
      </c>
      <c r="B116" s="105" t="s">
        <v>1908</v>
      </c>
      <c r="C116" s="105" t="s">
        <v>675</v>
      </c>
      <c r="D116" s="105" t="s">
        <v>1909</v>
      </c>
      <c r="E116" s="105">
        <v>926</v>
      </c>
      <c r="F116" s="105">
        <v>806</v>
      </c>
      <c r="G116" s="105">
        <v>815</v>
      </c>
      <c r="H116" s="105">
        <v>877</v>
      </c>
      <c r="I116" s="105">
        <v>977</v>
      </c>
      <c r="J116" s="105">
        <v>813</v>
      </c>
      <c r="K116" s="105" t="s">
        <v>1910</v>
      </c>
      <c r="L116" s="9"/>
    </row>
    <row r="117" spans="1:13" ht="19.899999999999999" customHeight="1" x14ac:dyDescent="0.25">
      <c r="A117" s="6" t="s">
        <v>99</v>
      </c>
      <c r="B117" s="106" t="s">
        <v>1911</v>
      </c>
      <c r="C117" s="106" t="s">
        <v>1912</v>
      </c>
      <c r="D117" s="106" t="s">
        <v>1913</v>
      </c>
      <c r="E117" s="106" t="s">
        <v>1914</v>
      </c>
      <c r="F117" s="106" t="s">
        <v>1915</v>
      </c>
      <c r="G117" s="106" t="s">
        <v>1916</v>
      </c>
      <c r="H117" s="106" t="s">
        <v>1917</v>
      </c>
      <c r="I117" s="106" t="s">
        <v>1918</v>
      </c>
      <c r="J117" s="106" t="s">
        <v>1919</v>
      </c>
      <c r="K117" s="106" t="s">
        <v>1920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0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921</v>
      </c>
      <c r="C121" s="106" t="s">
        <v>1921</v>
      </c>
      <c r="D121" s="106">
        <v>917</v>
      </c>
      <c r="E121" s="106">
        <v>704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"/>
    </row>
    <row r="122" spans="1:13" ht="19.899999999999999" customHeight="1" x14ac:dyDescent="0.25">
      <c r="A122" s="8" t="s">
        <v>104</v>
      </c>
      <c r="B122" s="105">
        <v>144</v>
      </c>
      <c r="C122" s="105">
        <v>0</v>
      </c>
      <c r="D122" s="105">
        <v>0</v>
      </c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425</v>
      </c>
      <c r="C123" s="106">
        <v>0</v>
      </c>
      <c r="D123" s="106">
        <v>0</v>
      </c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154</v>
      </c>
      <c r="C124" s="105">
        <v>0</v>
      </c>
      <c r="D124" s="105">
        <v>0</v>
      </c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6</v>
      </c>
      <c r="C131" s="97" t="s">
        <v>6</v>
      </c>
      <c r="D131" s="97" t="s">
        <v>6</v>
      </c>
      <c r="E131" s="97" t="s">
        <v>6</v>
      </c>
      <c r="F131" s="97" t="s">
        <v>6</v>
      </c>
      <c r="G131" s="97" t="s">
        <v>6</v>
      </c>
      <c r="H131" s="97" t="s">
        <v>6</v>
      </c>
      <c r="I131" s="97" t="s">
        <v>6</v>
      </c>
      <c r="J131" s="97" t="s">
        <v>6</v>
      </c>
      <c r="K131" s="97" t="s">
        <v>6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341</v>
      </c>
      <c r="C133" s="99" t="s">
        <v>341</v>
      </c>
      <c r="D133" s="99" t="s">
        <v>341</v>
      </c>
      <c r="E133" s="99" t="s">
        <v>341</v>
      </c>
      <c r="F133" s="99" t="s">
        <v>341</v>
      </c>
      <c r="G133" s="99" t="s">
        <v>341</v>
      </c>
      <c r="H133" s="99" t="s">
        <v>341</v>
      </c>
      <c r="I133" s="99" t="s">
        <v>341</v>
      </c>
      <c r="J133" s="99" t="s">
        <v>341</v>
      </c>
      <c r="K133" s="99" t="s">
        <v>341</v>
      </c>
      <c r="L133" s="3"/>
    </row>
    <row r="134" spans="1:12" ht="19.899999999999999" customHeight="1" x14ac:dyDescent="0.25">
      <c r="A134" s="6" t="s">
        <v>109</v>
      </c>
      <c r="B134" s="104" t="s">
        <v>1922</v>
      </c>
      <c r="C134" s="104" t="s">
        <v>1923</v>
      </c>
      <c r="D134" s="104" t="s">
        <v>1924</v>
      </c>
      <c r="E134" s="104" t="s">
        <v>1925</v>
      </c>
      <c r="F134" s="104" t="s">
        <v>1926</v>
      </c>
      <c r="G134" s="104" t="s">
        <v>1927</v>
      </c>
      <c r="H134" s="104" t="s">
        <v>1928</v>
      </c>
      <c r="I134" s="104" t="s">
        <v>1929</v>
      </c>
      <c r="J134" s="104" t="s">
        <v>1930</v>
      </c>
      <c r="K134" s="104" t="s">
        <v>1931</v>
      </c>
      <c r="L134" s="7"/>
    </row>
    <row r="135" spans="1:12" ht="19.899999999999999" customHeight="1" x14ac:dyDescent="0.25">
      <c r="A135" s="8" t="s">
        <v>110</v>
      </c>
      <c r="B135" s="107">
        <v>6</v>
      </c>
      <c r="C135" s="107">
        <v>21</v>
      </c>
      <c r="D135" s="107">
        <v>38</v>
      </c>
      <c r="E135" s="107">
        <v>13</v>
      </c>
      <c r="F135" s="107">
        <v>-6</v>
      </c>
      <c r="G135" s="107">
        <v>-8</v>
      </c>
      <c r="H135" s="107">
        <v>0</v>
      </c>
      <c r="I135" s="107">
        <v>-1</v>
      </c>
      <c r="J135" s="107">
        <v>3</v>
      </c>
      <c r="K135" s="107">
        <v>5</v>
      </c>
      <c r="L135" s="13"/>
    </row>
    <row r="136" spans="1:12" ht="19.899999999999999" customHeight="1" x14ac:dyDescent="0.25">
      <c r="A136" s="6" t="s">
        <v>111</v>
      </c>
      <c r="B136" s="104">
        <v>0</v>
      </c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1932</v>
      </c>
      <c r="C138" s="106" t="s">
        <v>1933</v>
      </c>
      <c r="D138" s="106" t="s">
        <v>1934</v>
      </c>
      <c r="E138" s="106" t="s">
        <v>1935</v>
      </c>
      <c r="F138" s="106" t="s">
        <v>1936</v>
      </c>
      <c r="G138" s="106" t="s">
        <v>1937</v>
      </c>
      <c r="H138" s="106" t="s">
        <v>1938</v>
      </c>
      <c r="I138" s="106" t="s">
        <v>1939</v>
      </c>
      <c r="J138" s="106" t="s">
        <v>1940</v>
      </c>
      <c r="K138" s="106" t="s">
        <v>1941</v>
      </c>
      <c r="L138" s="10"/>
    </row>
    <row r="139" spans="1:12" ht="19.899999999999999" customHeight="1" x14ac:dyDescent="0.25">
      <c r="A139" s="8" t="s">
        <v>113</v>
      </c>
      <c r="B139" s="107" t="s">
        <v>1932</v>
      </c>
      <c r="C139" s="107" t="s">
        <v>1933</v>
      </c>
      <c r="D139" s="107" t="s">
        <v>1934</v>
      </c>
      <c r="E139" s="107" t="s">
        <v>1935</v>
      </c>
      <c r="F139" s="107" t="s">
        <v>1936</v>
      </c>
      <c r="G139" s="107" t="s">
        <v>1937</v>
      </c>
      <c r="H139" s="107" t="s">
        <v>1938</v>
      </c>
      <c r="I139" s="107" t="s">
        <v>1939</v>
      </c>
      <c r="J139" s="107" t="s">
        <v>1940</v>
      </c>
      <c r="K139" s="107" t="s">
        <v>1941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616</v>
      </c>
      <c r="C141" s="105">
        <v>488</v>
      </c>
      <c r="D141" s="105">
        <v>523</v>
      </c>
      <c r="E141" s="105">
        <v>238</v>
      </c>
      <c r="F141" s="105">
        <v>154</v>
      </c>
      <c r="G141" s="105">
        <v>127</v>
      </c>
      <c r="H141" s="105">
        <v>122</v>
      </c>
      <c r="I141" s="105">
        <v>116</v>
      </c>
      <c r="J141" s="105">
        <v>150</v>
      </c>
      <c r="K141" s="105">
        <v>179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>
        <v>0</v>
      </c>
      <c r="C143" s="105">
        <v>110</v>
      </c>
      <c r="D143" s="105">
        <v>85</v>
      </c>
      <c r="E143" s="105">
        <v>51</v>
      </c>
      <c r="F143" s="105">
        <v>52</v>
      </c>
      <c r="G143" s="105">
        <v>69</v>
      </c>
      <c r="H143" s="105">
        <v>81</v>
      </c>
      <c r="I143" s="105">
        <v>75</v>
      </c>
      <c r="J143" s="105">
        <v>87</v>
      </c>
      <c r="K143" s="105">
        <v>87</v>
      </c>
      <c r="L143" s="9"/>
    </row>
    <row r="144" spans="1:12" ht="19.899999999999999" customHeight="1" x14ac:dyDescent="0.25">
      <c r="A144" s="6" t="s">
        <v>117</v>
      </c>
      <c r="B144" s="106">
        <v>17</v>
      </c>
      <c r="C144" s="106">
        <v>61</v>
      </c>
      <c r="D144" s="106">
        <v>41</v>
      </c>
      <c r="E144" s="106">
        <v>20</v>
      </c>
      <c r="F144" s="106">
        <v>20</v>
      </c>
      <c r="G144" s="106">
        <v>28</v>
      </c>
      <c r="H144" s="106">
        <v>38</v>
      </c>
      <c r="I144" s="106">
        <v>41</v>
      </c>
      <c r="J144" s="106">
        <v>42</v>
      </c>
      <c r="K144" s="106">
        <v>40</v>
      </c>
      <c r="L144" s="11"/>
    </row>
    <row r="145" spans="1:12" ht="19.899999999999999" customHeight="1" x14ac:dyDescent="0.25">
      <c r="A145" s="8" t="s">
        <v>118</v>
      </c>
      <c r="B145" s="105">
        <v>126</v>
      </c>
      <c r="C145" s="105">
        <v>105</v>
      </c>
      <c r="D145" s="105">
        <v>80</v>
      </c>
      <c r="E145" s="105">
        <v>53</v>
      </c>
      <c r="F145" s="105">
        <v>60</v>
      </c>
      <c r="G145" s="105">
        <v>74</v>
      </c>
      <c r="H145" s="105">
        <v>91</v>
      </c>
      <c r="I145" s="105">
        <v>93</v>
      </c>
      <c r="J145" s="105">
        <v>81</v>
      </c>
      <c r="K145" s="105">
        <v>55</v>
      </c>
      <c r="L145" s="9"/>
    </row>
    <row r="146" spans="1:12" ht="19.899999999999999" customHeight="1" x14ac:dyDescent="0.25">
      <c r="A146" s="6" t="s">
        <v>119</v>
      </c>
      <c r="B146" s="106">
        <v>521</v>
      </c>
      <c r="C146" s="106">
        <v>363</v>
      </c>
      <c r="D146" s="106">
        <v>388</v>
      </c>
      <c r="E146" s="106">
        <v>337</v>
      </c>
      <c r="F146" s="106">
        <v>265</v>
      </c>
      <c r="G146" s="106">
        <v>307</v>
      </c>
      <c r="H146" s="106">
        <v>321</v>
      </c>
      <c r="I146" s="106">
        <v>347</v>
      </c>
      <c r="J146" s="106">
        <v>366</v>
      </c>
      <c r="K146" s="106">
        <v>376</v>
      </c>
      <c r="L146" s="10"/>
    </row>
    <row r="147" spans="1:12" ht="19.899999999999999" customHeight="1" x14ac:dyDescent="0.25">
      <c r="A147" s="8" t="s">
        <v>120</v>
      </c>
      <c r="B147" s="105">
        <v>25.3</v>
      </c>
      <c r="C147" s="105">
        <v>25.4</v>
      </c>
      <c r="D147" s="105">
        <v>30.1</v>
      </c>
      <c r="E147" s="105">
        <v>11</v>
      </c>
      <c r="F147" s="105">
        <v>12</v>
      </c>
      <c r="G147" s="105">
        <v>15</v>
      </c>
      <c r="H147" s="105">
        <v>15</v>
      </c>
      <c r="I147" s="105">
        <v>15</v>
      </c>
      <c r="J147" s="105">
        <v>16</v>
      </c>
      <c r="K147" s="105">
        <v>19.5</v>
      </c>
      <c r="L147" s="9"/>
    </row>
    <row r="148" spans="1:12" ht="19.899999999999999" customHeight="1" x14ac:dyDescent="0.25">
      <c r="A148" s="6" t="s">
        <v>121</v>
      </c>
      <c r="B148" s="106">
        <v>15.019</v>
      </c>
      <c r="C148" s="106">
        <v>16.131</v>
      </c>
      <c r="D148" s="106">
        <v>20.076000000000001</v>
      </c>
      <c r="E148" s="106">
        <v>5.718</v>
      </c>
      <c r="F148" s="106">
        <v>10</v>
      </c>
      <c r="G148" s="106">
        <v>8.7230000000000008</v>
      </c>
      <c r="H148" s="106">
        <v>15.454000000000001</v>
      </c>
      <c r="I148" s="106">
        <v>10</v>
      </c>
      <c r="J148" s="106">
        <v>11</v>
      </c>
      <c r="K148" s="106">
        <v>10.818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 t="s">
        <v>1942</v>
      </c>
      <c r="C152" s="104" t="s">
        <v>1943</v>
      </c>
      <c r="D152" s="104" t="s">
        <v>1944</v>
      </c>
      <c r="E152" s="104">
        <v>715.71799999999996</v>
      </c>
      <c r="F152" s="104">
        <v>573</v>
      </c>
      <c r="G152" s="104">
        <v>628.72299999999996</v>
      </c>
      <c r="H152" s="104">
        <v>683.45399999999995</v>
      </c>
      <c r="I152" s="104">
        <v>697</v>
      </c>
      <c r="J152" s="104">
        <v>753</v>
      </c>
      <c r="K152" s="104">
        <v>767.31799999999998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 t="s">
        <v>1945</v>
      </c>
      <c r="C154" s="104" t="s">
        <v>1946</v>
      </c>
      <c r="D154" s="104" t="s">
        <v>1947</v>
      </c>
      <c r="E154" s="104" t="s">
        <v>1948</v>
      </c>
      <c r="F154" s="104" t="s">
        <v>1949</v>
      </c>
      <c r="G154" s="104" t="s">
        <v>1950</v>
      </c>
      <c r="H154" s="104" t="s">
        <v>1951</v>
      </c>
      <c r="I154" s="104" t="s">
        <v>1952</v>
      </c>
      <c r="J154" s="104" t="s">
        <v>1953</v>
      </c>
      <c r="K154" s="104" t="s">
        <v>1954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6">
        <v>0</v>
      </c>
      <c r="E156" s="106">
        <v>0</v>
      </c>
      <c r="F156" s="106">
        <v>0</v>
      </c>
      <c r="G156" s="106">
        <v>2</v>
      </c>
      <c r="H156" s="106">
        <v>2</v>
      </c>
      <c r="I156" s="106">
        <v>2</v>
      </c>
      <c r="J156" s="106">
        <v>2</v>
      </c>
      <c r="K156" s="106">
        <v>2</v>
      </c>
      <c r="L156" s="11"/>
    </row>
    <row r="157" spans="1:12" ht="19.899999999999999" customHeight="1" x14ac:dyDescent="0.25">
      <c r="A157" s="8" t="s">
        <v>128</v>
      </c>
      <c r="B157" s="105">
        <v>210</v>
      </c>
      <c r="C157" s="105">
        <v>68</v>
      </c>
      <c r="D157" s="105">
        <v>84</v>
      </c>
      <c r="E157" s="105">
        <v>68</v>
      </c>
      <c r="F157" s="105">
        <v>69</v>
      </c>
      <c r="G157" s="105">
        <v>65</v>
      </c>
      <c r="H157" s="105">
        <v>64</v>
      </c>
      <c r="I157" s="105">
        <v>47</v>
      </c>
      <c r="J157" s="105">
        <v>115</v>
      </c>
      <c r="K157" s="105">
        <v>58</v>
      </c>
      <c r="L157" s="9"/>
    </row>
    <row r="158" spans="1:12" ht="19.899999999999999" customHeight="1" x14ac:dyDescent="0.25">
      <c r="A158" s="6" t="s">
        <v>129</v>
      </c>
      <c r="B158" s="106" t="s">
        <v>1955</v>
      </c>
      <c r="C158" s="106" t="s">
        <v>1956</v>
      </c>
      <c r="D158" s="106" t="s">
        <v>1957</v>
      </c>
      <c r="E158" s="106">
        <v>681</v>
      </c>
      <c r="F158" s="106">
        <v>584</v>
      </c>
      <c r="G158" s="106">
        <v>484</v>
      </c>
      <c r="H158" s="106">
        <v>532</v>
      </c>
      <c r="I158" s="106">
        <v>505</v>
      </c>
      <c r="J158" s="106">
        <v>577</v>
      </c>
      <c r="K158" s="106">
        <v>583</v>
      </c>
      <c r="L158" s="10"/>
    </row>
    <row r="159" spans="1:12" ht="19.899999999999999" customHeight="1" x14ac:dyDescent="0.25">
      <c r="A159" s="8" t="s">
        <v>130</v>
      </c>
      <c r="B159" s="107" t="s">
        <v>1958</v>
      </c>
      <c r="C159" s="107" t="s">
        <v>1959</v>
      </c>
      <c r="D159" s="107" t="s">
        <v>1960</v>
      </c>
      <c r="E159" s="107">
        <v>-613</v>
      </c>
      <c r="F159" s="107">
        <v>-515</v>
      </c>
      <c r="G159" s="107">
        <v>-417</v>
      </c>
      <c r="H159" s="107">
        <v>-466</v>
      </c>
      <c r="I159" s="107">
        <v>-456</v>
      </c>
      <c r="J159" s="107">
        <v>-460</v>
      </c>
      <c r="K159" s="107">
        <v>-523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498</v>
      </c>
      <c r="C161" s="107">
        <v>419</v>
      </c>
      <c r="D161" s="107" t="s">
        <v>1961</v>
      </c>
      <c r="E161" s="107" t="s">
        <v>1962</v>
      </c>
      <c r="F161" s="107" t="s">
        <v>1963</v>
      </c>
      <c r="G161" s="107">
        <v>719</v>
      </c>
      <c r="H161" s="107">
        <v>739</v>
      </c>
      <c r="I161" s="107">
        <v>692</v>
      </c>
      <c r="J161" s="107">
        <v>670</v>
      </c>
      <c r="K161" s="107">
        <v>550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 t="s">
        <v>1964</v>
      </c>
      <c r="C163" s="107" t="s">
        <v>1965</v>
      </c>
      <c r="D163" s="107" t="s">
        <v>1966</v>
      </c>
      <c r="E163" s="107" t="s">
        <v>1967</v>
      </c>
      <c r="F163" s="107" t="s">
        <v>1968</v>
      </c>
      <c r="G163" s="107" t="s">
        <v>1969</v>
      </c>
      <c r="H163" s="107" t="s">
        <v>1970</v>
      </c>
      <c r="I163" s="107" t="s">
        <v>1971</v>
      </c>
      <c r="J163" s="107" t="s">
        <v>1972</v>
      </c>
      <c r="K163" s="107" t="s">
        <v>1973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 t="s">
        <v>1974</v>
      </c>
      <c r="C165" s="107" t="s">
        <v>805</v>
      </c>
      <c r="D165" s="107" t="s">
        <v>1975</v>
      </c>
      <c r="E165" s="107" t="s">
        <v>1976</v>
      </c>
      <c r="F165" s="107" t="s">
        <v>1977</v>
      </c>
      <c r="G165" s="107" t="s">
        <v>1978</v>
      </c>
      <c r="H165" s="107" t="s">
        <v>1721</v>
      </c>
      <c r="I165" s="107" t="s">
        <v>1979</v>
      </c>
      <c r="J165" s="107" t="s">
        <v>1980</v>
      </c>
      <c r="K165" s="107" t="s">
        <v>1981</v>
      </c>
      <c r="L165" s="14"/>
    </row>
    <row r="166" spans="1:12" ht="19.899999999999999" customHeight="1" x14ac:dyDescent="0.25">
      <c r="A166" s="6" t="s">
        <v>134</v>
      </c>
      <c r="B166" s="106" t="s">
        <v>1982</v>
      </c>
      <c r="C166" s="106" t="s">
        <v>1671</v>
      </c>
      <c r="D166" s="106" t="s">
        <v>1983</v>
      </c>
      <c r="E166" s="106" t="s">
        <v>1984</v>
      </c>
      <c r="F166" s="106" t="s">
        <v>1985</v>
      </c>
      <c r="G166" s="106" t="s">
        <v>1986</v>
      </c>
      <c r="H166" s="106" t="s">
        <v>1987</v>
      </c>
      <c r="I166" s="106" t="s">
        <v>1980</v>
      </c>
      <c r="J166" s="106" t="s">
        <v>1988</v>
      </c>
      <c r="K166" s="106" t="s">
        <v>1989</v>
      </c>
      <c r="L166" s="10"/>
    </row>
    <row r="167" spans="1:12" ht="19.899999999999999" customHeight="1" x14ac:dyDescent="0.25">
      <c r="A167" s="8" t="s">
        <v>135</v>
      </c>
      <c r="B167" s="105">
        <v>8</v>
      </c>
      <c r="C167" s="105">
        <v>-374</v>
      </c>
      <c r="D167" s="105">
        <v>-136</v>
      </c>
      <c r="E167" s="105">
        <v>4</v>
      </c>
      <c r="F167" s="105">
        <v>-11</v>
      </c>
      <c r="G167" s="105">
        <v>7</v>
      </c>
      <c r="H167" s="105">
        <v>33</v>
      </c>
      <c r="I167" s="105">
        <v>-12</v>
      </c>
      <c r="J167" s="105">
        <v>84</v>
      </c>
      <c r="K167" s="105">
        <v>-30</v>
      </c>
      <c r="L167" s="9"/>
    </row>
    <row r="168" spans="1:12" ht="19.899999999999999" customHeight="1" x14ac:dyDescent="0.25">
      <c r="A168" s="6" t="s">
        <v>136</v>
      </c>
      <c r="B168" s="106">
        <v>-60</v>
      </c>
      <c r="C168" s="106">
        <v>-11</v>
      </c>
      <c r="D168" s="106" t="s">
        <v>1990</v>
      </c>
      <c r="E168" s="106">
        <v>13</v>
      </c>
      <c r="F168" s="106">
        <v>22</v>
      </c>
      <c r="G168" s="106">
        <v>9</v>
      </c>
      <c r="H168" s="106">
        <v>-14</v>
      </c>
      <c r="I168" s="106">
        <v>-18</v>
      </c>
      <c r="J168" s="106">
        <v>9</v>
      </c>
      <c r="K168" s="106">
        <v>-8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 t="s">
        <v>1991</v>
      </c>
      <c r="C170" s="104" t="s">
        <v>1992</v>
      </c>
      <c r="D170" s="104" t="s">
        <v>1993</v>
      </c>
      <c r="E170" s="104" t="s">
        <v>1994</v>
      </c>
      <c r="F170" s="104" t="s">
        <v>1995</v>
      </c>
      <c r="G170" s="104" t="s">
        <v>1996</v>
      </c>
      <c r="H170" s="104" t="s">
        <v>1997</v>
      </c>
      <c r="I170" s="104" t="s">
        <v>1998</v>
      </c>
      <c r="J170" s="104" t="s">
        <v>1999</v>
      </c>
      <c r="K170" s="104" t="s">
        <v>2000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06">
        <v>0</v>
      </c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9"/>
    </row>
    <row r="174" spans="1:12" ht="19.899999999999999" customHeight="1" x14ac:dyDescent="0.25">
      <c r="A174" s="6" t="s">
        <v>140</v>
      </c>
      <c r="B174" s="106">
        <v>145</v>
      </c>
      <c r="C174" s="106">
        <v>178</v>
      </c>
      <c r="D174" s="106">
        <v>171</v>
      </c>
      <c r="E174" s="106">
        <v>191</v>
      </c>
      <c r="F174" s="106">
        <v>232</v>
      </c>
      <c r="G174" s="106">
        <v>278</v>
      </c>
      <c r="H174" s="106">
        <v>295</v>
      </c>
      <c r="I174" s="106">
        <v>281</v>
      </c>
      <c r="J174" s="106">
        <v>280</v>
      </c>
      <c r="K174" s="106">
        <v>261</v>
      </c>
      <c r="L174" s="10"/>
    </row>
    <row r="175" spans="1:12" ht="19.899999999999999" customHeight="1" x14ac:dyDescent="0.25">
      <c r="A175" s="8" t="s">
        <v>141</v>
      </c>
      <c r="B175" s="107" t="s">
        <v>2001</v>
      </c>
      <c r="C175" s="107" t="s">
        <v>2002</v>
      </c>
      <c r="D175" s="107" t="s">
        <v>2003</v>
      </c>
      <c r="E175" s="107" t="s">
        <v>2004</v>
      </c>
      <c r="F175" s="107" t="s">
        <v>2005</v>
      </c>
      <c r="G175" s="107" t="s">
        <v>2006</v>
      </c>
      <c r="H175" s="107" t="s">
        <v>2007</v>
      </c>
      <c r="I175" s="107" t="s">
        <v>801</v>
      </c>
      <c r="J175" s="107" t="s">
        <v>2008</v>
      </c>
      <c r="K175" s="107" t="s">
        <v>2009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 t="s">
        <v>2010</v>
      </c>
      <c r="C177" s="105" t="s">
        <v>2011</v>
      </c>
      <c r="D177" s="105" t="s">
        <v>2012</v>
      </c>
      <c r="E177" s="105" t="s">
        <v>2013</v>
      </c>
      <c r="F177" s="105" t="s">
        <v>2014</v>
      </c>
      <c r="G177" s="105" t="s">
        <v>2015</v>
      </c>
      <c r="H177" s="105" t="s">
        <v>2016</v>
      </c>
      <c r="I177" s="105" t="s">
        <v>2017</v>
      </c>
      <c r="J177" s="105" t="s">
        <v>2018</v>
      </c>
      <c r="K177" s="105" t="s">
        <v>2019</v>
      </c>
      <c r="L177" s="9"/>
    </row>
    <row r="178" spans="1:12" ht="19.899999999999999" customHeight="1" x14ac:dyDescent="0.25">
      <c r="A178" s="6" t="s">
        <v>143</v>
      </c>
      <c r="B178" s="106" t="s">
        <v>2020</v>
      </c>
      <c r="C178" s="106" t="s">
        <v>2021</v>
      </c>
      <c r="D178" s="106" t="s">
        <v>2022</v>
      </c>
      <c r="E178" s="106" t="s">
        <v>2023</v>
      </c>
      <c r="F178" s="106" t="s">
        <v>2024</v>
      </c>
      <c r="G178" s="106" t="s">
        <v>2025</v>
      </c>
      <c r="H178" s="106" t="s">
        <v>2026</v>
      </c>
      <c r="I178" s="106" t="s">
        <v>2027</v>
      </c>
      <c r="J178" s="106" t="s">
        <v>2028</v>
      </c>
      <c r="K178" s="106" t="s">
        <v>2029</v>
      </c>
      <c r="L178" s="11"/>
    </row>
    <row r="179" spans="1:12" ht="19.899999999999999" customHeight="1" x14ac:dyDescent="0.25">
      <c r="A179" s="8" t="s">
        <v>144</v>
      </c>
      <c r="B179" s="105" t="s">
        <v>2024</v>
      </c>
      <c r="C179" s="105" t="s">
        <v>2030</v>
      </c>
      <c r="D179" s="105" t="s">
        <v>2031</v>
      </c>
      <c r="E179" s="105" t="s">
        <v>2032</v>
      </c>
      <c r="F179" s="105" t="s">
        <v>2033</v>
      </c>
      <c r="G179" s="105" t="s">
        <v>2034</v>
      </c>
      <c r="H179" s="105" t="s">
        <v>2035</v>
      </c>
      <c r="I179" s="105" t="s">
        <v>2036</v>
      </c>
      <c r="J179" s="105" t="s">
        <v>2037</v>
      </c>
      <c r="K179" s="105" t="s">
        <v>2038</v>
      </c>
      <c r="L179" s="12"/>
    </row>
    <row r="180" spans="1:12" ht="19.899999999999999" customHeight="1" x14ac:dyDescent="0.25">
      <c r="A180" s="6" t="s">
        <v>145</v>
      </c>
      <c r="B180" s="106" t="s">
        <v>2039</v>
      </c>
      <c r="C180" s="106" t="s">
        <v>2040</v>
      </c>
      <c r="D180" s="106" t="s">
        <v>2041</v>
      </c>
      <c r="E180" s="106" t="s">
        <v>2042</v>
      </c>
      <c r="F180" s="106" t="s">
        <v>2033</v>
      </c>
      <c r="G180" s="106" t="s">
        <v>2034</v>
      </c>
      <c r="H180" s="106" t="s">
        <v>2035</v>
      </c>
      <c r="I180" s="106" t="s">
        <v>2036</v>
      </c>
      <c r="J180" s="106" t="s">
        <v>2037</v>
      </c>
      <c r="K180" s="106" t="s">
        <v>2038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2"/>
    </row>
    <row r="184" spans="1:12" ht="19.899999999999999" customHeight="1" x14ac:dyDescent="0.25">
      <c r="A184" s="6" t="s">
        <v>149</v>
      </c>
      <c r="B184" s="106" t="s">
        <v>2043</v>
      </c>
      <c r="C184" s="106" t="s">
        <v>2044</v>
      </c>
      <c r="D184" s="106" t="s">
        <v>2045</v>
      </c>
      <c r="E184" s="106" t="s">
        <v>2046</v>
      </c>
      <c r="F184" s="106" t="s">
        <v>2047</v>
      </c>
      <c r="G184" s="106" t="s">
        <v>2048</v>
      </c>
      <c r="H184" s="106" t="s">
        <v>1791</v>
      </c>
      <c r="I184" s="106" t="s">
        <v>2049</v>
      </c>
      <c r="J184" s="106" t="s">
        <v>1706</v>
      </c>
      <c r="K184" s="106" t="s">
        <v>2050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0</v>
      </c>
      <c r="C187" s="106">
        <v>110</v>
      </c>
      <c r="D187" s="106">
        <v>85</v>
      </c>
      <c r="E187" s="106">
        <v>51</v>
      </c>
      <c r="F187" s="106">
        <v>52</v>
      </c>
      <c r="G187" s="106">
        <v>69</v>
      </c>
      <c r="H187" s="106">
        <v>81</v>
      </c>
      <c r="I187" s="106">
        <v>75</v>
      </c>
      <c r="J187" s="106">
        <v>87</v>
      </c>
      <c r="K187" s="106">
        <v>87</v>
      </c>
      <c r="L187" s="10"/>
    </row>
    <row r="188" spans="1:12" ht="19.899999999999999" customHeight="1" x14ac:dyDescent="0.25">
      <c r="A188" s="8" t="s">
        <v>117</v>
      </c>
      <c r="B188" s="105">
        <v>17</v>
      </c>
      <c r="C188" s="105">
        <v>61</v>
      </c>
      <c r="D188" s="105">
        <v>41</v>
      </c>
      <c r="E188" s="105">
        <v>20</v>
      </c>
      <c r="F188" s="105">
        <v>20</v>
      </c>
      <c r="G188" s="105">
        <v>28</v>
      </c>
      <c r="H188" s="105">
        <v>38</v>
      </c>
      <c r="I188" s="105">
        <v>41</v>
      </c>
      <c r="J188" s="105">
        <v>42</v>
      </c>
      <c r="K188" s="105">
        <v>40</v>
      </c>
      <c r="L188" s="12"/>
    </row>
    <row r="189" spans="1:12" ht="19.899999999999999" customHeight="1" x14ac:dyDescent="0.25">
      <c r="A189" s="6" t="s">
        <v>118</v>
      </c>
      <c r="B189" s="106">
        <v>126</v>
      </c>
      <c r="C189" s="106">
        <v>105</v>
      </c>
      <c r="D189" s="106">
        <v>80</v>
      </c>
      <c r="E189" s="106">
        <v>53</v>
      </c>
      <c r="F189" s="106">
        <v>60</v>
      </c>
      <c r="G189" s="106">
        <v>74</v>
      </c>
      <c r="H189" s="106">
        <v>91</v>
      </c>
      <c r="I189" s="106">
        <v>93</v>
      </c>
      <c r="J189" s="106">
        <v>81</v>
      </c>
      <c r="K189" s="106">
        <v>55</v>
      </c>
      <c r="L189" s="10"/>
    </row>
    <row r="190" spans="1:12" ht="19.899999999999999" customHeight="1" x14ac:dyDescent="0.25">
      <c r="A190" s="8" t="s">
        <v>150</v>
      </c>
      <c r="B190" s="105" t="s">
        <v>2051</v>
      </c>
      <c r="C190" s="105" t="s">
        <v>2052</v>
      </c>
      <c r="D190" s="105" t="s">
        <v>2053</v>
      </c>
      <c r="E190" s="105" t="s">
        <v>2054</v>
      </c>
      <c r="F190" s="105" t="s">
        <v>2055</v>
      </c>
      <c r="G190" s="105" t="s">
        <v>2056</v>
      </c>
      <c r="H190" s="105" t="s">
        <v>2057</v>
      </c>
      <c r="I190" s="105" t="s">
        <v>2058</v>
      </c>
      <c r="J190" s="105" t="s">
        <v>2059</v>
      </c>
      <c r="K190" s="105" t="s">
        <v>2060</v>
      </c>
      <c r="L190" s="12"/>
    </row>
    <row r="191" spans="1:12" ht="19.899999999999999" customHeight="1" x14ac:dyDescent="0.25">
      <c r="A191" s="6" t="s">
        <v>151</v>
      </c>
      <c r="B191" s="106" t="s">
        <v>2020</v>
      </c>
      <c r="C191" s="106" t="s">
        <v>2021</v>
      </c>
      <c r="D191" s="106" t="s">
        <v>2022</v>
      </c>
      <c r="E191" s="106" t="s">
        <v>2023</v>
      </c>
      <c r="F191" s="106" t="s">
        <v>2024</v>
      </c>
      <c r="G191" s="106" t="s">
        <v>2025</v>
      </c>
      <c r="H191" s="106" t="s">
        <v>2026</v>
      </c>
      <c r="I191" s="106" t="s">
        <v>2027</v>
      </c>
      <c r="J191" s="106" t="s">
        <v>2028</v>
      </c>
      <c r="K191" s="106" t="s">
        <v>2029</v>
      </c>
      <c r="L191" s="11"/>
    </row>
    <row r="192" spans="1:12" ht="19.899999999999999" customHeight="1" x14ac:dyDescent="0.25">
      <c r="A192" s="8" t="s">
        <v>152</v>
      </c>
      <c r="B192" s="105" t="s">
        <v>2061</v>
      </c>
      <c r="C192" s="105" t="s">
        <v>2062</v>
      </c>
      <c r="D192" s="105" t="s">
        <v>2063</v>
      </c>
      <c r="E192" s="105" t="s">
        <v>2064</v>
      </c>
      <c r="F192" s="105" t="s">
        <v>2065</v>
      </c>
      <c r="G192" s="105" t="s">
        <v>2066</v>
      </c>
      <c r="H192" s="105" t="s">
        <v>2067</v>
      </c>
      <c r="I192" s="105" t="s">
        <v>2068</v>
      </c>
      <c r="J192" s="105" t="s">
        <v>2069</v>
      </c>
      <c r="K192" s="105" t="s">
        <v>2070</v>
      </c>
      <c r="L192" s="12"/>
    </row>
    <row r="193" spans="1:12" ht="19.899999999999999" customHeight="1" x14ac:dyDescent="0.25">
      <c r="A193" s="6" t="s">
        <v>153</v>
      </c>
      <c r="B193" s="106" t="s">
        <v>2071</v>
      </c>
      <c r="C193" s="106" t="s">
        <v>2072</v>
      </c>
      <c r="D193" s="106" t="s">
        <v>2073</v>
      </c>
      <c r="E193" s="106" t="s">
        <v>2074</v>
      </c>
      <c r="F193" s="106" t="s">
        <v>2075</v>
      </c>
      <c r="G193" s="106" t="s">
        <v>2076</v>
      </c>
      <c r="H193" s="106" t="s">
        <v>2077</v>
      </c>
      <c r="I193" s="106" t="s">
        <v>2078</v>
      </c>
      <c r="J193" s="106" t="s">
        <v>2041</v>
      </c>
      <c r="K193" s="106" t="s">
        <v>2079</v>
      </c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718</v>
      </c>
      <c r="E194" s="105" t="s">
        <v>718</v>
      </c>
      <c r="F194" s="105" t="s">
        <v>718</v>
      </c>
      <c r="G194" s="105" t="s">
        <v>718</v>
      </c>
      <c r="H194" s="105" t="s">
        <v>718</v>
      </c>
      <c r="I194" s="105" t="s">
        <v>718</v>
      </c>
      <c r="J194" s="105" t="s">
        <v>718</v>
      </c>
      <c r="K194" s="105" t="s">
        <v>718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2080</v>
      </c>
      <c r="C196" s="105" t="s">
        <v>2081</v>
      </c>
      <c r="D196" s="105" t="s">
        <v>2082</v>
      </c>
      <c r="E196" s="105" t="s">
        <v>2083</v>
      </c>
      <c r="F196" s="105" t="s">
        <v>2084</v>
      </c>
      <c r="G196" s="105" t="s">
        <v>2085</v>
      </c>
      <c r="H196" s="105" t="s">
        <v>2086</v>
      </c>
      <c r="I196" s="105" t="s">
        <v>2087</v>
      </c>
      <c r="J196" s="105" t="s">
        <v>2088</v>
      </c>
      <c r="K196" s="105" t="s">
        <v>2089</v>
      </c>
      <c r="L196" s="12"/>
    </row>
    <row r="197" spans="1:12" ht="19.899999999999999" customHeight="1" x14ac:dyDescent="0.25">
      <c r="A197" s="6" t="s">
        <v>157</v>
      </c>
      <c r="B197" s="106" t="s">
        <v>2090</v>
      </c>
      <c r="C197" s="106" t="s">
        <v>2091</v>
      </c>
      <c r="D197" s="106" t="s">
        <v>2092</v>
      </c>
      <c r="E197" s="106" t="s">
        <v>2093</v>
      </c>
      <c r="F197" s="106" t="s">
        <v>2094</v>
      </c>
      <c r="G197" s="106" t="s">
        <v>2095</v>
      </c>
      <c r="H197" s="106" t="s">
        <v>2096</v>
      </c>
      <c r="I197" s="106" t="s">
        <v>2097</v>
      </c>
      <c r="J197" s="106" t="s">
        <v>2098</v>
      </c>
      <c r="K197" s="106" t="s">
        <v>2099</v>
      </c>
      <c r="L197" s="11"/>
    </row>
    <row r="198" spans="1:12" ht="19.899999999999999" customHeight="1" x14ac:dyDescent="0.25">
      <c r="A198" s="8" t="s">
        <v>158</v>
      </c>
      <c r="B198" s="105">
        <v>8</v>
      </c>
      <c r="C198" s="105">
        <v>-374</v>
      </c>
      <c r="D198" s="105">
        <v>-136</v>
      </c>
      <c r="E198" s="105">
        <v>4</v>
      </c>
      <c r="F198" s="105">
        <v>-11</v>
      </c>
      <c r="G198" s="105">
        <v>7</v>
      </c>
      <c r="H198" s="105">
        <v>33</v>
      </c>
      <c r="I198" s="105">
        <v>-12</v>
      </c>
      <c r="J198" s="105">
        <v>84</v>
      </c>
      <c r="K198" s="105">
        <v>-30</v>
      </c>
      <c r="L198" s="9"/>
    </row>
    <row r="199" spans="1:12" ht="19.899999999999999" customHeight="1" x14ac:dyDescent="0.25">
      <c r="A199" s="6" t="s">
        <v>159</v>
      </c>
      <c r="B199" s="106">
        <v>0</v>
      </c>
      <c r="C199" s="106">
        <v>0</v>
      </c>
      <c r="D199" s="106">
        <v>0</v>
      </c>
      <c r="E199" s="106">
        <v>0</v>
      </c>
      <c r="F199" s="106">
        <v>15</v>
      </c>
      <c r="G199" s="106">
        <v>-2</v>
      </c>
      <c r="H199" s="106">
        <v>0</v>
      </c>
      <c r="I199" s="106">
        <v>0</v>
      </c>
      <c r="J199" s="106">
        <v>2</v>
      </c>
      <c r="K199" s="106">
        <v>0</v>
      </c>
      <c r="L199" s="10"/>
    </row>
    <row r="200" spans="1:12" ht="19.899999999999999" customHeight="1" x14ac:dyDescent="0.25">
      <c r="A200" s="8" t="s">
        <v>160</v>
      </c>
      <c r="B200" s="105">
        <v>28</v>
      </c>
      <c r="C200" s="105">
        <v>27</v>
      </c>
      <c r="D200" s="105">
        <v>-151</v>
      </c>
      <c r="E200" s="105">
        <v>35</v>
      </c>
      <c r="F200" s="105">
        <v>23</v>
      </c>
      <c r="G200" s="105">
        <v>30</v>
      </c>
      <c r="H200" s="105">
        <v>32</v>
      </c>
      <c r="I200" s="105">
        <v>31</v>
      </c>
      <c r="J200" s="105">
        <v>37</v>
      </c>
      <c r="K200" s="105">
        <v>33</v>
      </c>
      <c r="L200" s="12"/>
    </row>
    <row r="201" spans="1:12" ht="19.899999999999999" customHeight="1" x14ac:dyDescent="0.25">
      <c r="A201" s="6" t="s">
        <v>161</v>
      </c>
      <c r="B201" s="106">
        <v>80</v>
      </c>
      <c r="C201" s="106">
        <v>80</v>
      </c>
      <c r="D201" s="106">
        <v>80</v>
      </c>
      <c r="E201" s="106">
        <v>0</v>
      </c>
      <c r="F201" s="106">
        <v>910</v>
      </c>
      <c r="G201" s="106" t="s">
        <v>545</v>
      </c>
      <c r="H201" s="106" t="s">
        <v>2100</v>
      </c>
      <c r="I201" s="106">
        <v>921</v>
      </c>
      <c r="J201" s="106" t="s">
        <v>2101</v>
      </c>
      <c r="K201" s="106" t="s">
        <v>1726</v>
      </c>
      <c r="L201" s="10"/>
    </row>
    <row r="202" spans="1:12" ht="19.899999999999999" customHeight="1" x14ac:dyDescent="0.25">
      <c r="A202" s="8" t="s">
        <v>162</v>
      </c>
      <c r="B202" s="105">
        <v>-60</v>
      </c>
      <c r="C202" s="105">
        <v>-11</v>
      </c>
      <c r="D202" s="105">
        <v>2</v>
      </c>
      <c r="E202" s="105">
        <v>13</v>
      </c>
      <c r="F202" s="105">
        <v>7</v>
      </c>
      <c r="G202" s="105">
        <v>11</v>
      </c>
      <c r="H202" s="105">
        <v>-14</v>
      </c>
      <c r="I202" s="105">
        <v>-18</v>
      </c>
      <c r="J202" s="105">
        <v>21</v>
      </c>
      <c r="K202" s="105">
        <v>8</v>
      </c>
      <c r="L202" s="12"/>
    </row>
    <row r="203" spans="1:12" ht="19.899999999999999" customHeight="1" x14ac:dyDescent="0.25">
      <c r="A203" s="6" t="s">
        <v>163</v>
      </c>
      <c r="B203" s="106" t="s">
        <v>1974</v>
      </c>
      <c r="C203" s="106" t="s">
        <v>805</v>
      </c>
      <c r="D203" s="106" t="s">
        <v>1975</v>
      </c>
      <c r="E203" s="106">
        <v>25.382000000000001</v>
      </c>
      <c r="F203" s="106" t="s">
        <v>1977</v>
      </c>
      <c r="G203" s="106" t="s">
        <v>1978</v>
      </c>
      <c r="H203" s="106" t="s">
        <v>1721</v>
      </c>
      <c r="I203" s="106" t="s">
        <v>1979</v>
      </c>
      <c r="J203" s="106" t="s">
        <v>1980</v>
      </c>
      <c r="K203" s="106" t="s">
        <v>2102</v>
      </c>
      <c r="L203" s="10"/>
    </row>
    <row r="204" spans="1:12" ht="19.899999999999999" customHeight="1" x14ac:dyDescent="0.25">
      <c r="A204" s="8" t="s">
        <v>164</v>
      </c>
      <c r="B204" s="105" t="s">
        <v>1982</v>
      </c>
      <c r="C204" s="105" t="s">
        <v>1671</v>
      </c>
      <c r="D204" s="105" t="s">
        <v>1983</v>
      </c>
      <c r="E204" s="105">
        <v>8.3819999999999997</v>
      </c>
      <c r="F204" s="105" t="s">
        <v>1985</v>
      </c>
      <c r="G204" s="105" t="s">
        <v>1986</v>
      </c>
      <c r="H204" s="105" t="s">
        <v>1987</v>
      </c>
      <c r="I204" s="105" t="s">
        <v>1980</v>
      </c>
      <c r="J204" s="105" t="s">
        <v>2103</v>
      </c>
      <c r="K204" s="105" t="s">
        <v>2104</v>
      </c>
      <c r="L204" s="9"/>
    </row>
    <row r="205" spans="1:12" ht="19.899999999999999" customHeight="1" x14ac:dyDescent="0.25">
      <c r="A205" s="6" t="s">
        <v>165</v>
      </c>
      <c r="B205" s="106">
        <v>-60</v>
      </c>
      <c r="C205" s="106">
        <v>-11</v>
      </c>
      <c r="D205" s="106">
        <v>2</v>
      </c>
      <c r="E205" s="106">
        <v>13</v>
      </c>
      <c r="F205" s="106">
        <v>7</v>
      </c>
      <c r="G205" s="106">
        <v>11</v>
      </c>
      <c r="H205" s="106">
        <v>-14</v>
      </c>
      <c r="I205" s="106">
        <v>-18</v>
      </c>
      <c r="J205" s="106">
        <v>21</v>
      </c>
      <c r="K205" s="106">
        <v>24</v>
      </c>
      <c r="L205" s="11"/>
    </row>
    <row r="206" spans="1:12" ht="19.899999999999999" customHeight="1" x14ac:dyDescent="0.25">
      <c r="A206" s="8" t="s">
        <v>166</v>
      </c>
      <c r="B206" s="105">
        <v>8</v>
      </c>
      <c r="C206" s="105">
        <v>-374</v>
      </c>
      <c r="D206" s="105" t="s">
        <v>2105</v>
      </c>
      <c r="E206" s="105">
        <v>4</v>
      </c>
      <c r="F206" s="105">
        <v>4</v>
      </c>
      <c r="G206" s="105">
        <v>5</v>
      </c>
      <c r="H206" s="105">
        <v>33</v>
      </c>
      <c r="I206" s="105">
        <v>-12</v>
      </c>
      <c r="J206" s="105">
        <v>86</v>
      </c>
      <c r="K206" s="105">
        <v>-30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616</v>
      </c>
      <c r="C212" s="105">
        <v>488</v>
      </c>
      <c r="D212" s="105">
        <v>523</v>
      </c>
      <c r="E212" s="105">
        <v>238</v>
      </c>
      <c r="F212" s="105">
        <v>154</v>
      </c>
      <c r="G212" s="105">
        <v>127</v>
      </c>
      <c r="H212" s="105">
        <v>122</v>
      </c>
      <c r="I212" s="105">
        <v>116</v>
      </c>
      <c r="J212" s="105">
        <v>150</v>
      </c>
      <c r="K212" s="105">
        <v>179</v>
      </c>
      <c r="L212" s="12"/>
    </row>
    <row r="213" spans="1:12" ht="19.899999999999999" customHeight="1" x14ac:dyDescent="0.25">
      <c r="A213" s="6" t="s">
        <v>172</v>
      </c>
      <c r="B213" s="106">
        <v>150</v>
      </c>
      <c r="C213" s="106">
        <v>44</v>
      </c>
      <c r="D213" s="106">
        <v>167</v>
      </c>
      <c r="E213" s="106">
        <v>33</v>
      </c>
      <c r="F213" s="106">
        <v>15</v>
      </c>
      <c r="G213" s="106">
        <v>11</v>
      </c>
      <c r="H213" s="106">
        <v>0</v>
      </c>
      <c r="I213" s="106">
        <v>0</v>
      </c>
      <c r="J213" s="106">
        <v>0</v>
      </c>
      <c r="K213" s="106">
        <v>51</v>
      </c>
      <c r="L213" s="11"/>
    </row>
    <row r="214" spans="1:12" ht="19.899999999999999" customHeight="1" x14ac:dyDescent="0.25">
      <c r="A214" s="8" t="s">
        <v>173</v>
      </c>
      <c r="B214" s="105">
        <v>194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273</v>
      </c>
      <c r="K214" s="105">
        <v>249</v>
      </c>
      <c r="L214" s="9"/>
    </row>
    <row r="215" spans="1:12" ht="19.899999999999999" customHeight="1" x14ac:dyDescent="0.25">
      <c r="A215" s="6" t="s">
        <v>174</v>
      </c>
      <c r="B215" s="106">
        <v>194</v>
      </c>
      <c r="C215" s="106"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06">
        <v>273</v>
      </c>
      <c r="K215" s="106">
        <v>249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-101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05">
        <v>0</v>
      </c>
      <c r="L220" s="9"/>
    </row>
    <row r="221" spans="1:12" ht="19.899999999999999" customHeight="1" x14ac:dyDescent="0.25">
      <c r="A221" s="6" t="s">
        <v>179</v>
      </c>
      <c r="B221" s="106">
        <v>-367</v>
      </c>
      <c r="C221" s="106">
        <v>154</v>
      </c>
      <c r="D221" s="106">
        <v>149</v>
      </c>
      <c r="E221" s="106">
        <v>458</v>
      </c>
      <c r="F221" s="106">
        <v>758</v>
      </c>
      <c r="G221" s="106">
        <v>154</v>
      </c>
      <c r="H221" s="106">
        <v>103</v>
      </c>
      <c r="I221" s="106">
        <v>72</v>
      </c>
      <c r="J221" s="106">
        <v>-11</v>
      </c>
      <c r="K221" s="106">
        <v>-209</v>
      </c>
      <c r="L221" s="10"/>
    </row>
    <row r="222" spans="1:12" ht="19.899999999999999" customHeight="1" x14ac:dyDescent="0.25">
      <c r="A222" s="8" t="s">
        <v>180</v>
      </c>
      <c r="B222" s="105">
        <v>-174</v>
      </c>
      <c r="C222" s="105">
        <v>-194</v>
      </c>
      <c r="D222" s="105">
        <v>-12</v>
      </c>
      <c r="E222" s="105">
        <v>-80</v>
      </c>
      <c r="F222" s="105">
        <v>-9</v>
      </c>
      <c r="G222" s="105">
        <v>-89</v>
      </c>
      <c r="H222" s="105">
        <v>-34</v>
      </c>
      <c r="I222" s="105">
        <v>-12</v>
      </c>
      <c r="J222" s="105">
        <v>-28</v>
      </c>
      <c r="K222" s="105">
        <v>-93</v>
      </c>
      <c r="L222" s="9"/>
    </row>
    <row r="223" spans="1:12" ht="19.899999999999999" customHeight="1" x14ac:dyDescent="0.25">
      <c r="A223" s="6" t="s">
        <v>181</v>
      </c>
      <c r="B223" s="106">
        <v>0</v>
      </c>
      <c r="C223" s="106">
        <v>0</v>
      </c>
      <c r="D223" s="106">
        <v>0</v>
      </c>
      <c r="E223" s="106">
        <v>0</v>
      </c>
      <c r="F223" s="106">
        <v>0</v>
      </c>
      <c r="G223" s="106">
        <v>0</v>
      </c>
      <c r="H223" s="106">
        <v>0</v>
      </c>
      <c r="I223" s="106">
        <v>0</v>
      </c>
      <c r="J223" s="106">
        <v>0</v>
      </c>
      <c r="K223" s="106">
        <v>0</v>
      </c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-22</v>
      </c>
      <c r="C225" s="106">
        <v>-16</v>
      </c>
      <c r="D225" s="106">
        <v>-22</v>
      </c>
      <c r="E225" s="106">
        <v>-323</v>
      </c>
      <c r="F225" s="106">
        <v>-179</v>
      </c>
      <c r="G225" s="106">
        <v>-57</v>
      </c>
      <c r="H225" s="106">
        <v>-30</v>
      </c>
      <c r="I225" s="106">
        <v>-81</v>
      </c>
      <c r="J225" s="106">
        <v>-1</v>
      </c>
      <c r="K225" s="106">
        <v>190</v>
      </c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1"/>
    </row>
    <row r="228" spans="1:12" ht="19.899999999999999" customHeight="1" x14ac:dyDescent="0.25">
      <c r="A228" s="8" t="s">
        <v>186</v>
      </c>
      <c r="B228" s="105" t="s">
        <v>1922</v>
      </c>
      <c r="C228" s="105" t="s">
        <v>1923</v>
      </c>
      <c r="D228" s="105" t="s">
        <v>1924</v>
      </c>
      <c r="E228" s="105" t="s">
        <v>2106</v>
      </c>
      <c r="F228" s="105" t="s">
        <v>2107</v>
      </c>
      <c r="G228" s="105" t="s">
        <v>2108</v>
      </c>
      <c r="H228" s="105" t="s">
        <v>1928</v>
      </c>
      <c r="I228" s="105" t="s">
        <v>2109</v>
      </c>
      <c r="J228" s="105" t="s">
        <v>2110</v>
      </c>
      <c r="K228" s="105" t="s">
        <v>2111</v>
      </c>
      <c r="L228" s="9"/>
    </row>
    <row r="229" spans="1:12" ht="19.899999999999999" customHeight="1" x14ac:dyDescent="0.25">
      <c r="A229" s="6" t="s">
        <v>187</v>
      </c>
      <c r="B229" s="106" t="s">
        <v>1945</v>
      </c>
      <c r="C229" s="106" t="s">
        <v>2112</v>
      </c>
      <c r="D229" s="106" t="s">
        <v>2113</v>
      </c>
      <c r="E229" s="106" t="s">
        <v>2114</v>
      </c>
      <c r="F229" s="106" t="s">
        <v>2115</v>
      </c>
      <c r="G229" s="106" t="s">
        <v>2116</v>
      </c>
      <c r="H229" s="106" t="s">
        <v>1951</v>
      </c>
      <c r="I229" s="106" t="s">
        <v>2117</v>
      </c>
      <c r="J229" s="106" t="s">
        <v>2118</v>
      </c>
      <c r="K229" s="106" t="s">
        <v>2119</v>
      </c>
      <c r="L229" s="11"/>
    </row>
    <row r="230" spans="1:12" ht="19.899999999999999" customHeight="1" x14ac:dyDescent="0.25">
      <c r="A230" s="8" t="s">
        <v>188</v>
      </c>
      <c r="B230" s="105" t="s">
        <v>646</v>
      </c>
      <c r="C230" s="105" t="s">
        <v>2120</v>
      </c>
      <c r="D230" s="105" t="s">
        <v>2121</v>
      </c>
      <c r="E230" s="105" t="s">
        <v>2122</v>
      </c>
      <c r="F230" s="105" t="s">
        <v>2123</v>
      </c>
      <c r="G230" s="105" t="s">
        <v>2124</v>
      </c>
      <c r="H230" s="105" t="s">
        <v>1313</v>
      </c>
      <c r="I230" s="105" t="s">
        <v>2125</v>
      </c>
      <c r="J230" s="105" t="s">
        <v>1800</v>
      </c>
      <c r="K230" s="105" t="s">
        <v>2126</v>
      </c>
      <c r="L230" s="9"/>
    </row>
    <row r="231" spans="1:12" ht="19.899999999999999" customHeight="1" x14ac:dyDescent="0.25">
      <c r="A231" s="6" t="s">
        <v>189</v>
      </c>
      <c r="B231" s="106" t="s">
        <v>2127</v>
      </c>
      <c r="C231" s="106" t="s">
        <v>2120</v>
      </c>
      <c r="D231" s="106" t="s">
        <v>2128</v>
      </c>
      <c r="E231" s="106" t="s">
        <v>2129</v>
      </c>
      <c r="F231" s="106" t="s">
        <v>2130</v>
      </c>
      <c r="G231" s="106" t="s">
        <v>2131</v>
      </c>
      <c r="H231" s="106" t="s">
        <v>2132</v>
      </c>
      <c r="I231" s="106" t="s">
        <v>2133</v>
      </c>
      <c r="J231" s="106" t="s">
        <v>2134</v>
      </c>
      <c r="K231" s="106" t="s">
        <v>2135</v>
      </c>
      <c r="L231" s="10"/>
    </row>
    <row r="232" spans="1:12" ht="19.899999999999999" customHeight="1" x14ac:dyDescent="0.25">
      <c r="A232" s="8" t="s">
        <v>190</v>
      </c>
      <c r="B232" s="105">
        <v>148</v>
      </c>
      <c r="C232" s="105">
        <v>163</v>
      </c>
      <c r="D232" s="105">
        <v>169</v>
      </c>
      <c r="E232" s="105">
        <v>156</v>
      </c>
      <c r="F232" s="105">
        <v>238</v>
      </c>
      <c r="G232" s="105">
        <v>260</v>
      </c>
      <c r="H232" s="105">
        <v>271</v>
      </c>
      <c r="I232" s="105">
        <v>267</v>
      </c>
      <c r="J232" s="105">
        <v>279</v>
      </c>
      <c r="K232" s="105">
        <v>234</v>
      </c>
      <c r="L232" s="12"/>
    </row>
    <row r="233" spans="1:12" ht="19.899999999999999" customHeight="1" x14ac:dyDescent="0.25">
      <c r="A233" s="6" t="s">
        <v>191</v>
      </c>
      <c r="B233" s="106">
        <v>15.9</v>
      </c>
      <c r="C233" s="106">
        <v>15.3</v>
      </c>
      <c r="D233" s="106">
        <v>17.8</v>
      </c>
      <c r="E233" s="106">
        <v>9</v>
      </c>
      <c r="F233" s="106">
        <v>9</v>
      </c>
      <c r="G233" s="106">
        <v>10</v>
      </c>
      <c r="H233" s="106">
        <v>10</v>
      </c>
      <c r="I233" s="106">
        <v>10</v>
      </c>
      <c r="J233" s="106">
        <v>10</v>
      </c>
      <c r="K233" s="106">
        <v>10</v>
      </c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1"/>
    </row>
    <row r="236" spans="1:12" ht="19.899999999999999" customHeight="1" x14ac:dyDescent="0.25">
      <c r="A236" s="8" t="s">
        <v>194</v>
      </c>
      <c r="B236" s="105">
        <v>9.4</v>
      </c>
      <c r="C236" s="105">
        <v>10.1</v>
      </c>
      <c r="D236" s="105">
        <v>12.3</v>
      </c>
      <c r="E236" s="105">
        <v>2</v>
      </c>
      <c r="F236" s="105">
        <v>3</v>
      </c>
      <c r="G236" s="105">
        <v>5</v>
      </c>
      <c r="H236" s="105">
        <v>5</v>
      </c>
      <c r="I236" s="105">
        <v>5</v>
      </c>
      <c r="J236" s="105">
        <v>6</v>
      </c>
      <c r="K236" s="105">
        <v>9</v>
      </c>
      <c r="L236" s="9"/>
    </row>
    <row r="237" spans="1:12" ht="19.899999999999999" customHeight="1" x14ac:dyDescent="0.25">
      <c r="A237" s="6" t="s">
        <v>195</v>
      </c>
      <c r="B237" s="106" t="s">
        <v>2136</v>
      </c>
      <c r="C237" s="106" t="s">
        <v>2137</v>
      </c>
      <c r="D237" s="106" t="s">
        <v>2138</v>
      </c>
      <c r="E237" s="106" t="s">
        <v>620</v>
      </c>
      <c r="F237" s="106" t="s">
        <v>2139</v>
      </c>
      <c r="G237" s="106" t="s">
        <v>1679</v>
      </c>
      <c r="H237" s="106" t="s">
        <v>2140</v>
      </c>
      <c r="I237" s="106" t="s">
        <v>2141</v>
      </c>
      <c r="J237" s="106" t="s">
        <v>2142</v>
      </c>
      <c r="K237" s="106" t="s">
        <v>2143</v>
      </c>
      <c r="L237" s="10"/>
    </row>
    <row r="238" spans="1:12" ht="19.899999999999999" customHeight="1" x14ac:dyDescent="0.25">
      <c r="A238" s="8" t="s">
        <v>196</v>
      </c>
      <c r="B238" s="105">
        <v>120</v>
      </c>
      <c r="C238" s="105">
        <v>123</v>
      </c>
      <c r="D238" s="105">
        <v>117</v>
      </c>
      <c r="E238" s="105">
        <v>84</v>
      </c>
      <c r="F238" s="105">
        <v>60</v>
      </c>
      <c r="G238" s="105">
        <v>74</v>
      </c>
      <c r="H238" s="105">
        <v>74</v>
      </c>
      <c r="I238" s="105">
        <v>91</v>
      </c>
      <c r="J238" s="105">
        <v>97</v>
      </c>
      <c r="K238" s="105">
        <v>87</v>
      </c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6">
        <v>18</v>
      </c>
      <c r="F239" s="106">
        <v>11</v>
      </c>
      <c r="G239" s="106">
        <v>11</v>
      </c>
      <c r="H239" s="106">
        <v>0</v>
      </c>
      <c r="I239" s="106">
        <v>1</v>
      </c>
      <c r="J239" s="106">
        <v>0</v>
      </c>
      <c r="K239" s="106">
        <v>0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1"/>
    </row>
    <row r="242" spans="1:13" ht="19.899999999999999" customHeight="1" x14ac:dyDescent="0.25">
      <c r="A242" s="8" t="s">
        <v>200</v>
      </c>
      <c r="B242" s="105">
        <v>62</v>
      </c>
      <c r="C242" s="105">
        <v>0</v>
      </c>
      <c r="D242" s="105">
        <v>0</v>
      </c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32</v>
      </c>
      <c r="C243" s="106">
        <v>0</v>
      </c>
      <c r="D243" s="106">
        <v>0</v>
      </c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6</v>
      </c>
      <c r="C250" s="97" t="s">
        <v>6</v>
      </c>
      <c r="D250" s="97" t="s">
        <v>6</v>
      </c>
      <c r="E250" s="97" t="s">
        <v>6</v>
      </c>
      <c r="F250" s="97" t="s">
        <v>6</v>
      </c>
      <c r="G250" s="97" t="s">
        <v>6</v>
      </c>
      <c r="H250" s="97" t="s">
        <v>6</v>
      </c>
      <c r="I250" s="97" t="s">
        <v>6</v>
      </c>
      <c r="J250" s="97" t="s">
        <v>6</v>
      </c>
      <c r="K250" s="97" t="s">
        <v>6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341</v>
      </c>
      <c r="C252" s="99" t="s">
        <v>341</v>
      </c>
      <c r="D252" s="99" t="s">
        <v>341</v>
      </c>
      <c r="E252" s="99" t="s">
        <v>341</v>
      </c>
      <c r="F252" s="99" t="s">
        <v>341</v>
      </c>
      <c r="G252" s="99" t="s">
        <v>341</v>
      </c>
      <c r="H252" s="99" t="s">
        <v>341</v>
      </c>
      <c r="I252" s="99" t="s">
        <v>341</v>
      </c>
      <c r="J252" s="99" t="s">
        <v>341</v>
      </c>
      <c r="K252" s="99" t="s">
        <v>341</v>
      </c>
      <c r="L252" s="3"/>
    </row>
    <row r="253" spans="1:13" ht="19.899999999999999" customHeight="1" x14ac:dyDescent="0.25">
      <c r="A253" s="6" t="s">
        <v>204</v>
      </c>
      <c r="B253" s="104" t="s">
        <v>1702</v>
      </c>
      <c r="C253" s="104" t="s">
        <v>2144</v>
      </c>
      <c r="D253" s="104" t="s">
        <v>1704</v>
      </c>
      <c r="E253" s="104" t="s">
        <v>1705</v>
      </c>
      <c r="F253" s="104" t="s">
        <v>1706</v>
      </c>
      <c r="G253" s="104" t="s">
        <v>1707</v>
      </c>
      <c r="H253" s="104" t="s">
        <v>1708</v>
      </c>
      <c r="I253" s="104" t="s">
        <v>1709</v>
      </c>
      <c r="J253" s="104" t="s">
        <v>1710</v>
      </c>
      <c r="K253" s="104" t="s">
        <v>2145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>
        <v>705</v>
      </c>
      <c r="C255" s="104">
        <v>701</v>
      </c>
      <c r="D255" s="104">
        <v>589</v>
      </c>
      <c r="E255" s="104">
        <v>585</v>
      </c>
      <c r="F255" s="104">
        <v>581</v>
      </c>
      <c r="G255" s="104">
        <v>577</v>
      </c>
      <c r="H255" s="104" t="s">
        <v>607</v>
      </c>
      <c r="I255" s="104" t="s">
        <v>2146</v>
      </c>
      <c r="J255" s="104" t="s">
        <v>2147</v>
      </c>
      <c r="K255" s="104" t="s">
        <v>2148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3</v>
      </c>
      <c r="C257" s="106">
        <v>4</v>
      </c>
      <c r="D257" s="106">
        <v>112</v>
      </c>
      <c r="E257" s="106">
        <v>4</v>
      </c>
      <c r="F257" s="106">
        <v>4</v>
      </c>
      <c r="G257" s="106">
        <v>4</v>
      </c>
      <c r="H257" s="106">
        <v>3</v>
      </c>
      <c r="I257" s="106">
        <v>4</v>
      </c>
      <c r="J257" s="106">
        <v>3</v>
      </c>
      <c r="K257" s="106">
        <v>3</v>
      </c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1"/>
    </row>
    <row r="264" spans="1:12" ht="19.899999999999999" customHeight="1" x14ac:dyDescent="0.25">
      <c r="A264" s="8" t="s">
        <v>215</v>
      </c>
      <c r="B264" s="107">
        <v>708</v>
      </c>
      <c r="C264" s="107">
        <v>705</v>
      </c>
      <c r="D264" s="107">
        <v>701</v>
      </c>
      <c r="E264" s="107">
        <v>589</v>
      </c>
      <c r="F264" s="107">
        <v>585</v>
      </c>
      <c r="G264" s="107">
        <v>581</v>
      </c>
      <c r="H264" s="107" t="s">
        <v>2149</v>
      </c>
      <c r="I264" s="107" t="s">
        <v>607</v>
      </c>
      <c r="J264" s="107" t="s">
        <v>2146</v>
      </c>
      <c r="K264" s="107" t="s">
        <v>2147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 t="s">
        <v>1715</v>
      </c>
      <c r="C267" s="104" t="s">
        <v>2150</v>
      </c>
      <c r="D267" s="104" t="s">
        <v>1717</v>
      </c>
      <c r="E267" s="104" t="s">
        <v>1718</v>
      </c>
      <c r="F267" s="104" t="s">
        <v>1719</v>
      </c>
      <c r="G267" s="104" t="s">
        <v>2151</v>
      </c>
      <c r="H267" s="104">
        <v>796</v>
      </c>
      <c r="I267" s="104" t="s">
        <v>1720</v>
      </c>
      <c r="J267" s="104" t="s">
        <v>1721</v>
      </c>
      <c r="K267" s="104" t="s">
        <v>2152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-9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-10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0</v>
      </c>
      <c r="C271" s="106">
        <v>0</v>
      </c>
      <c r="D271" s="106">
        <v>0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>
        <v>0</v>
      </c>
      <c r="C272" s="105">
        <v>0</v>
      </c>
      <c r="D272" s="105" t="s">
        <v>2153</v>
      </c>
      <c r="E272" s="105">
        <v>0</v>
      </c>
      <c r="F272" s="105" t="s">
        <v>2154</v>
      </c>
      <c r="G272" s="105">
        <v>-479</v>
      </c>
      <c r="H272" s="105" t="s">
        <v>1960</v>
      </c>
      <c r="I272" s="105">
        <v>-500</v>
      </c>
      <c r="J272" s="105">
        <v>-524</v>
      </c>
      <c r="K272" s="105">
        <v>552</v>
      </c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0</v>
      </c>
      <c r="D274" s="105">
        <v>0</v>
      </c>
      <c r="E274" s="105">
        <v>0</v>
      </c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  <c r="L274" s="9"/>
    </row>
    <row r="275" spans="1:12" ht="19.899999999999999" customHeight="1" x14ac:dyDescent="0.25">
      <c r="A275" s="6" t="s">
        <v>225</v>
      </c>
      <c r="B275" s="106">
        <v>0</v>
      </c>
      <c r="C275" s="106">
        <v>0</v>
      </c>
      <c r="D275" s="106">
        <v>0</v>
      </c>
      <c r="E275" s="106">
        <v>0</v>
      </c>
      <c r="F275" s="106">
        <v>0</v>
      </c>
      <c r="G275" s="106">
        <v>0</v>
      </c>
      <c r="H275" s="106">
        <v>0</v>
      </c>
      <c r="I275" s="106">
        <v>0</v>
      </c>
      <c r="J275" s="106">
        <v>0</v>
      </c>
      <c r="K275" s="106">
        <v>0</v>
      </c>
      <c r="L275" s="11"/>
    </row>
    <row r="276" spans="1:12" ht="19.899999999999999" customHeight="1" x14ac:dyDescent="0.25">
      <c r="A276" s="8" t="s">
        <v>226</v>
      </c>
      <c r="B276" s="105">
        <v>-32</v>
      </c>
      <c r="C276" s="105">
        <v>-22</v>
      </c>
      <c r="D276" s="105">
        <v>358</v>
      </c>
      <c r="E276" s="105">
        <v>0</v>
      </c>
      <c r="F276" s="105">
        <v>-205</v>
      </c>
      <c r="G276" s="105">
        <v>0</v>
      </c>
      <c r="H276" s="105">
        <v>95</v>
      </c>
      <c r="I276" s="105">
        <v>224</v>
      </c>
      <c r="J276" s="105">
        <v>-30</v>
      </c>
      <c r="K276" s="105">
        <v>-79</v>
      </c>
      <c r="L276" s="9"/>
    </row>
    <row r="277" spans="1:12" ht="19.899999999999999" customHeight="1" x14ac:dyDescent="0.25">
      <c r="A277" s="6" t="s">
        <v>227</v>
      </c>
      <c r="B277" s="106" t="s">
        <v>2155</v>
      </c>
      <c r="C277" s="106" t="s">
        <v>2156</v>
      </c>
      <c r="D277" s="106" t="s">
        <v>2157</v>
      </c>
      <c r="E277" s="106" t="s">
        <v>2158</v>
      </c>
      <c r="F277" s="106">
        <v>425</v>
      </c>
      <c r="G277" s="106">
        <v>171</v>
      </c>
      <c r="H277" s="106">
        <v>32</v>
      </c>
      <c r="I277" s="106">
        <v>-40</v>
      </c>
      <c r="J277" s="106">
        <v>66</v>
      </c>
      <c r="K277" s="106">
        <v>95</v>
      </c>
      <c r="L277" s="10"/>
    </row>
    <row r="278" spans="1:12" ht="19.899999999999999" customHeight="1" x14ac:dyDescent="0.25">
      <c r="A278" s="8" t="s">
        <v>228</v>
      </c>
      <c r="B278" s="107" t="s">
        <v>1714</v>
      </c>
      <c r="C278" s="107" t="s">
        <v>1715</v>
      </c>
      <c r="D278" s="107" t="s">
        <v>1716</v>
      </c>
      <c r="E278" s="107" t="s">
        <v>1717</v>
      </c>
      <c r="F278" s="107" t="s">
        <v>1718</v>
      </c>
      <c r="G278" s="107" t="s">
        <v>1719</v>
      </c>
      <c r="H278" s="107">
        <v>-190</v>
      </c>
      <c r="I278" s="107">
        <v>796</v>
      </c>
      <c r="J278" s="107" t="s">
        <v>1720</v>
      </c>
      <c r="K278" s="107" t="s">
        <v>1721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1723</v>
      </c>
      <c r="C281" s="104" t="s">
        <v>2159</v>
      </c>
      <c r="D281" s="104" t="s">
        <v>1725</v>
      </c>
      <c r="E281" s="104" t="s">
        <v>1726</v>
      </c>
      <c r="F281" s="104" t="s">
        <v>1727</v>
      </c>
      <c r="G281" s="104" t="s">
        <v>1728</v>
      </c>
      <c r="H281" s="104" t="s">
        <v>1729</v>
      </c>
      <c r="I281" s="104" t="s">
        <v>1730</v>
      </c>
      <c r="J281" s="104" t="s">
        <v>1731</v>
      </c>
      <c r="K281" s="104" t="s">
        <v>2160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-29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 t="s">
        <v>2001</v>
      </c>
      <c r="C283" s="106" t="s">
        <v>2002</v>
      </c>
      <c r="D283" s="106" t="s">
        <v>2003</v>
      </c>
      <c r="E283" s="106" t="s">
        <v>2004</v>
      </c>
      <c r="F283" s="106" t="s">
        <v>2005</v>
      </c>
      <c r="G283" s="106" t="s">
        <v>2006</v>
      </c>
      <c r="H283" s="106" t="s">
        <v>2007</v>
      </c>
      <c r="I283" s="106" t="s">
        <v>801</v>
      </c>
      <c r="J283" s="106" t="s">
        <v>2008</v>
      </c>
      <c r="K283" s="106" t="s">
        <v>2009</v>
      </c>
      <c r="L283" s="10"/>
    </row>
    <row r="284" spans="1:12" ht="19.899999999999999" customHeight="1" x14ac:dyDescent="0.25">
      <c r="A284" s="8" t="s">
        <v>233</v>
      </c>
      <c r="B284" s="105" t="s">
        <v>2161</v>
      </c>
      <c r="C284" s="105" t="s">
        <v>2162</v>
      </c>
      <c r="D284" s="105" t="s">
        <v>2163</v>
      </c>
      <c r="E284" s="105" t="s">
        <v>2164</v>
      </c>
      <c r="F284" s="105" t="s">
        <v>2165</v>
      </c>
      <c r="G284" s="105" t="s">
        <v>2166</v>
      </c>
      <c r="H284" s="105" t="s">
        <v>2167</v>
      </c>
      <c r="I284" s="105" t="s">
        <v>2168</v>
      </c>
      <c r="J284" s="105" t="s">
        <v>2169</v>
      </c>
      <c r="K284" s="105" t="s">
        <v>2170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4</v>
      </c>
      <c r="G287" s="106">
        <v>67</v>
      </c>
      <c r="H287" s="106">
        <v>62</v>
      </c>
      <c r="I287" s="106">
        <v>74</v>
      </c>
      <c r="J287" s="106">
        <v>78</v>
      </c>
      <c r="K287" s="106">
        <v>71</v>
      </c>
      <c r="L287" s="11"/>
    </row>
    <row r="288" spans="1:12" ht="19.899999999999999" customHeight="1" x14ac:dyDescent="0.25">
      <c r="A288" s="8" t="s">
        <v>237</v>
      </c>
      <c r="B288" s="105">
        <v>-551</v>
      </c>
      <c r="C288" s="105">
        <v>82</v>
      </c>
      <c r="D288" s="105">
        <v>584</v>
      </c>
      <c r="E288" s="105">
        <v>-161</v>
      </c>
      <c r="F288" s="105" t="s">
        <v>2171</v>
      </c>
      <c r="G288" s="105" t="s">
        <v>2172</v>
      </c>
      <c r="H288" s="105" t="s">
        <v>2173</v>
      </c>
      <c r="I288" s="105" t="s">
        <v>2174</v>
      </c>
      <c r="J288" s="105" t="s">
        <v>1882</v>
      </c>
      <c r="K288" s="105">
        <v>165</v>
      </c>
      <c r="L288" s="9"/>
    </row>
    <row r="289" spans="1:13" ht="19.899999999999999" customHeight="1" x14ac:dyDescent="0.25">
      <c r="A289" s="6" t="s">
        <v>238</v>
      </c>
      <c r="B289" s="104" t="s">
        <v>1722</v>
      </c>
      <c r="C289" s="104" t="s">
        <v>1723</v>
      </c>
      <c r="D289" s="104" t="s">
        <v>1724</v>
      </c>
      <c r="E289" s="104" t="s">
        <v>1725</v>
      </c>
      <c r="F289" s="104" t="s">
        <v>1726</v>
      </c>
      <c r="G289" s="104" t="s">
        <v>1727</v>
      </c>
      <c r="H289" s="104" t="s">
        <v>1728</v>
      </c>
      <c r="I289" s="104" t="s">
        <v>1729</v>
      </c>
      <c r="J289" s="104" t="s">
        <v>1730</v>
      </c>
      <c r="K289" s="104" t="s">
        <v>1731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1701</v>
      </c>
      <c r="C291" s="104" t="s">
        <v>1702</v>
      </c>
      <c r="D291" s="104" t="s">
        <v>1703</v>
      </c>
      <c r="E291" s="104" t="s">
        <v>1704</v>
      </c>
      <c r="F291" s="104" t="s">
        <v>1705</v>
      </c>
      <c r="G291" s="104" t="s">
        <v>1706</v>
      </c>
      <c r="H291" s="104" t="s">
        <v>1707</v>
      </c>
      <c r="I291" s="104" t="s">
        <v>1708</v>
      </c>
      <c r="J291" s="104" t="s">
        <v>1709</v>
      </c>
      <c r="K291" s="104" t="s">
        <v>1710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6</v>
      </c>
      <c r="C298" s="97" t="s">
        <v>6</v>
      </c>
      <c r="D298" s="97" t="s">
        <v>6</v>
      </c>
      <c r="E298" s="97" t="s">
        <v>6</v>
      </c>
      <c r="F298" s="97" t="s">
        <v>6</v>
      </c>
      <c r="G298" s="97" t="s">
        <v>6</v>
      </c>
      <c r="H298" s="97" t="s">
        <v>6</v>
      </c>
      <c r="I298" s="97" t="s">
        <v>6</v>
      </c>
      <c r="J298" s="97" t="s">
        <v>6</v>
      </c>
      <c r="K298" s="97" t="s">
        <v>6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341</v>
      </c>
      <c r="C300" s="99" t="s">
        <v>341</v>
      </c>
      <c r="D300" s="99" t="s">
        <v>341</v>
      </c>
      <c r="E300" s="99" t="s">
        <v>341</v>
      </c>
      <c r="F300" s="99" t="s">
        <v>341</v>
      </c>
      <c r="G300" s="99" t="s">
        <v>341</v>
      </c>
      <c r="H300" s="99" t="s">
        <v>341</v>
      </c>
      <c r="I300" s="99" t="s">
        <v>341</v>
      </c>
      <c r="J300" s="99" t="s">
        <v>341</v>
      </c>
      <c r="K300" s="99" t="s">
        <v>341</v>
      </c>
      <c r="L300" s="3"/>
    </row>
    <row r="301" spans="1:13" ht="19.899999999999999" customHeight="1" x14ac:dyDescent="0.25">
      <c r="A301" s="6" t="s">
        <v>242</v>
      </c>
      <c r="B301" s="106" t="s">
        <v>1945</v>
      </c>
      <c r="C301" s="106" t="s">
        <v>2112</v>
      </c>
      <c r="D301" s="106" t="s">
        <v>2113</v>
      </c>
      <c r="E301" s="106" t="s">
        <v>2175</v>
      </c>
      <c r="F301" s="106" t="s">
        <v>2176</v>
      </c>
      <c r="G301" s="106" t="s">
        <v>1950</v>
      </c>
      <c r="H301" s="106" t="s">
        <v>2177</v>
      </c>
      <c r="I301" s="106" t="s">
        <v>1952</v>
      </c>
      <c r="J301" s="106" t="s">
        <v>1953</v>
      </c>
      <c r="K301" s="106" t="s">
        <v>2178</v>
      </c>
      <c r="L301" s="10"/>
    </row>
    <row r="302" spans="1:13" ht="19.899999999999999" customHeight="1" x14ac:dyDescent="0.25">
      <c r="A302" s="8" t="s">
        <v>243</v>
      </c>
      <c r="B302" s="105" t="s">
        <v>2179</v>
      </c>
      <c r="C302" s="105" t="s">
        <v>2180</v>
      </c>
      <c r="D302" s="105">
        <v>988</v>
      </c>
      <c r="E302" s="105">
        <v>607</v>
      </c>
      <c r="F302" s="105" t="s">
        <v>2181</v>
      </c>
      <c r="G302" s="105">
        <v>572</v>
      </c>
      <c r="H302" s="105">
        <v>477</v>
      </c>
      <c r="I302" s="105">
        <v>514</v>
      </c>
      <c r="J302" s="105">
        <v>880</v>
      </c>
      <c r="K302" s="105">
        <v>940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2182</v>
      </c>
      <c r="C304" s="107" t="s">
        <v>2183</v>
      </c>
      <c r="D304" s="107" t="s">
        <v>2184</v>
      </c>
      <c r="E304" s="107" t="s">
        <v>2185</v>
      </c>
      <c r="F304" s="107" t="s">
        <v>2186</v>
      </c>
      <c r="G304" s="107" t="s">
        <v>2187</v>
      </c>
      <c r="H304" s="107" t="s">
        <v>2188</v>
      </c>
      <c r="I304" s="107" t="s">
        <v>2189</v>
      </c>
      <c r="J304" s="107" t="s">
        <v>2190</v>
      </c>
      <c r="K304" s="107" t="s">
        <v>2191</v>
      </c>
      <c r="L304" s="14"/>
    </row>
    <row r="305" spans="1:12" ht="19.899999999999999" customHeight="1" x14ac:dyDescent="0.25">
      <c r="A305" s="6" t="s">
        <v>245</v>
      </c>
      <c r="B305" s="106">
        <v>252</v>
      </c>
      <c r="C305" s="106">
        <v>214</v>
      </c>
      <c r="D305" s="106">
        <v>903</v>
      </c>
      <c r="E305" s="106">
        <v>962</v>
      </c>
      <c r="F305" s="106">
        <v>593</v>
      </c>
      <c r="G305" s="106">
        <v>517</v>
      </c>
      <c r="H305" s="106">
        <v>512</v>
      </c>
      <c r="I305" s="106">
        <v>488</v>
      </c>
      <c r="J305" s="106">
        <v>478</v>
      </c>
      <c r="K305" s="106">
        <v>463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56</v>
      </c>
      <c r="C307" s="104" t="s">
        <v>2192</v>
      </c>
      <c r="D307" s="104" t="s">
        <v>2193</v>
      </c>
      <c r="E307" s="104">
        <v>-369</v>
      </c>
      <c r="F307" s="104">
        <v>-494</v>
      </c>
      <c r="G307" s="104">
        <v>-484</v>
      </c>
      <c r="H307" s="104">
        <v>-562</v>
      </c>
      <c r="I307" s="104">
        <v>-489</v>
      </c>
      <c r="J307" s="104">
        <v>-64</v>
      </c>
      <c r="K307" s="104">
        <v>-46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-371</v>
      </c>
      <c r="C309" s="106">
        <v>-192</v>
      </c>
      <c r="D309" s="106" t="s">
        <v>2194</v>
      </c>
      <c r="E309" s="106">
        <v>-638</v>
      </c>
      <c r="F309" s="106">
        <v>-520</v>
      </c>
      <c r="G309" s="106">
        <v>-405</v>
      </c>
      <c r="H309" s="106">
        <v>-386</v>
      </c>
      <c r="I309" s="106">
        <v>-755</v>
      </c>
      <c r="J309" s="106">
        <v>-47</v>
      </c>
      <c r="K309" s="106">
        <v>-280</v>
      </c>
      <c r="L309" s="10"/>
    </row>
    <row r="310" spans="1:12" ht="19.899999999999999" customHeight="1" x14ac:dyDescent="0.25">
      <c r="A310" s="8" t="s">
        <v>249</v>
      </c>
      <c r="B310" s="105">
        <v>-263</v>
      </c>
      <c r="C310" s="105">
        <v>502</v>
      </c>
      <c r="D310" s="105">
        <v>-862</v>
      </c>
      <c r="E310" s="105">
        <v>-155</v>
      </c>
      <c r="F310" s="105">
        <v>-563</v>
      </c>
      <c r="G310" s="105">
        <v>-36</v>
      </c>
      <c r="H310" s="105">
        <v>-246</v>
      </c>
      <c r="I310" s="105">
        <v>-329</v>
      </c>
      <c r="J310" s="105">
        <v>-87</v>
      </c>
      <c r="K310" s="105">
        <v>-127</v>
      </c>
      <c r="L310" s="9"/>
    </row>
    <row r="311" spans="1:12" ht="19.899999999999999" customHeight="1" x14ac:dyDescent="0.25">
      <c r="A311" s="6" t="s">
        <v>250</v>
      </c>
      <c r="B311" s="106">
        <v>690</v>
      </c>
      <c r="C311" s="106" t="s">
        <v>1771</v>
      </c>
      <c r="D311" s="106" t="s">
        <v>2195</v>
      </c>
      <c r="E311" s="106">
        <v>424</v>
      </c>
      <c r="F311" s="106">
        <v>589</v>
      </c>
      <c r="G311" s="106">
        <v>-43</v>
      </c>
      <c r="H311" s="106">
        <v>70</v>
      </c>
      <c r="I311" s="106">
        <v>595</v>
      </c>
      <c r="J311" s="106">
        <v>70</v>
      </c>
      <c r="K311" s="106">
        <v>361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 t="s">
        <v>2196</v>
      </c>
      <c r="C314" s="107" t="s">
        <v>2197</v>
      </c>
      <c r="D314" s="107" t="s">
        <v>2198</v>
      </c>
      <c r="E314" s="107" t="s">
        <v>1968</v>
      </c>
      <c r="F314" s="107" t="s">
        <v>2199</v>
      </c>
      <c r="G314" s="107" t="s">
        <v>2200</v>
      </c>
      <c r="H314" s="107" t="s">
        <v>2201</v>
      </c>
      <c r="I314" s="107" t="s">
        <v>553</v>
      </c>
      <c r="J314" s="107" t="s">
        <v>2202</v>
      </c>
      <c r="K314" s="107" t="s">
        <v>2203</v>
      </c>
      <c r="L314" s="14"/>
    </row>
    <row r="315" spans="1:12" ht="19.899999999999999" customHeight="1" x14ac:dyDescent="0.25">
      <c r="A315" s="6" t="s">
        <v>253</v>
      </c>
      <c r="B315" s="106" t="s">
        <v>2204</v>
      </c>
      <c r="C315" s="106" t="s">
        <v>2205</v>
      </c>
      <c r="D315" s="106" t="s">
        <v>2206</v>
      </c>
      <c r="E315" s="106">
        <v>579</v>
      </c>
      <c r="F315" s="106">
        <v>533</v>
      </c>
      <c r="G315" s="106">
        <v>510</v>
      </c>
      <c r="H315" s="106">
        <v>501</v>
      </c>
      <c r="I315" s="106">
        <v>493</v>
      </c>
      <c r="J315" s="106">
        <v>501</v>
      </c>
      <c r="K315" s="106">
        <v>521</v>
      </c>
      <c r="L315" s="10"/>
    </row>
    <row r="316" spans="1:12" ht="19.899999999999999" customHeight="1" x14ac:dyDescent="0.25">
      <c r="A316" s="8" t="s">
        <v>254</v>
      </c>
      <c r="B316" s="105" t="s">
        <v>1674</v>
      </c>
      <c r="C316" s="105" t="s">
        <v>2207</v>
      </c>
      <c r="D316" s="105" t="s">
        <v>2208</v>
      </c>
      <c r="E316" s="105" t="s">
        <v>2209</v>
      </c>
      <c r="F316" s="105" t="s">
        <v>2210</v>
      </c>
      <c r="G316" s="105" t="s">
        <v>2211</v>
      </c>
      <c r="H316" s="105" t="s">
        <v>2212</v>
      </c>
      <c r="I316" s="105" t="s">
        <v>2213</v>
      </c>
      <c r="J316" s="105" t="s">
        <v>2214</v>
      </c>
      <c r="K316" s="105" t="s">
        <v>653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 t="s">
        <v>2215</v>
      </c>
      <c r="C318" s="107" t="s">
        <v>2216</v>
      </c>
      <c r="D318" s="107" t="s">
        <v>2217</v>
      </c>
      <c r="E318" s="107" t="s">
        <v>2218</v>
      </c>
      <c r="F318" s="107" t="s">
        <v>2219</v>
      </c>
      <c r="G318" s="107" t="s">
        <v>2220</v>
      </c>
      <c r="H318" s="107" t="s">
        <v>2221</v>
      </c>
      <c r="I318" s="107" t="s">
        <v>2222</v>
      </c>
      <c r="J318" s="107" t="s">
        <v>2223</v>
      </c>
      <c r="K318" s="107" t="s">
        <v>2224</v>
      </c>
      <c r="L318" s="14"/>
    </row>
    <row r="319" spans="1:12" ht="19.899999999999999" customHeight="1" x14ac:dyDescent="0.25">
      <c r="A319" s="6" t="s">
        <v>256</v>
      </c>
      <c r="B319" s="106" t="s">
        <v>2225</v>
      </c>
      <c r="C319" s="106" t="s">
        <v>2226</v>
      </c>
      <c r="D319" s="106" t="s">
        <v>2227</v>
      </c>
      <c r="E319" s="106" t="s">
        <v>2228</v>
      </c>
      <c r="F319" s="106" t="s">
        <v>2137</v>
      </c>
      <c r="G319" s="106" t="s">
        <v>2229</v>
      </c>
      <c r="H319" s="106" t="s">
        <v>2230</v>
      </c>
      <c r="I319" s="106" t="s">
        <v>2231</v>
      </c>
      <c r="J319" s="106" t="s">
        <v>2232</v>
      </c>
      <c r="K319" s="106" t="s">
        <v>2233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 t="s">
        <v>2234</v>
      </c>
      <c r="C321" s="104" t="s">
        <v>2235</v>
      </c>
      <c r="D321" s="104">
        <v>684</v>
      </c>
      <c r="E321" s="104">
        <v>974</v>
      </c>
      <c r="F321" s="104" t="s">
        <v>2236</v>
      </c>
      <c r="G321" s="104">
        <v>247</v>
      </c>
      <c r="H321" s="104" t="s">
        <v>2237</v>
      </c>
      <c r="I321" s="104" t="s">
        <v>2238</v>
      </c>
      <c r="J321" s="104" t="s">
        <v>2239</v>
      </c>
      <c r="K321" s="104" t="s">
        <v>2240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815</v>
      </c>
      <c r="C323" s="106">
        <v>943</v>
      </c>
      <c r="D323" s="106">
        <v>978</v>
      </c>
      <c r="E323" s="106">
        <v>674</v>
      </c>
      <c r="F323" s="106">
        <v>601</v>
      </c>
      <c r="G323" s="106">
        <v>692</v>
      </c>
      <c r="H323" s="106">
        <v>721</v>
      </c>
      <c r="I323" s="106">
        <v>804</v>
      </c>
      <c r="J323" s="106">
        <v>617</v>
      </c>
      <c r="K323" s="106">
        <v>584</v>
      </c>
      <c r="L323" s="10"/>
    </row>
    <row r="324" spans="1:12" ht="19.899999999999999" customHeight="1" x14ac:dyDescent="0.25">
      <c r="A324" s="8" t="s">
        <v>260</v>
      </c>
      <c r="B324" s="105">
        <v>191</v>
      </c>
      <c r="C324" s="105">
        <v>352</v>
      </c>
      <c r="D324" s="105">
        <v>170</v>
      </c>
      <c r="E324" s="105">
        <v>109</v>
      </c>
      <c r="F324" s="105" t="s">
        <v>2241</v>
      </c>
      <c r="G324" s="105">
        <v>31</v>
      </c>
      <c r="H324" s="105">
        <v>32</v>
      </c>
      <c r="I324" s="105">
        <v>0</v>
      </c>
      <c r="J324" s="105">
        <v>0</v>
      </c>
      <c r="K324" s="105">
        <v>1</v>
      </c>
      <c r="L324" s="9"/>
    </row>
    <row r="325" spans="1:12" ht="19.899999999999999" customHeight="1" x14ac:dyDescent="0.25">
      <c r="A325" s="6" t="s">
        <v>261</v>
      </c>
      <c r="B325" s="106">
        <v>86</v>
      </c>
      <c r="C325" s="106">
        <v>-17</v>
      </c>
      <c r="D325" s="106" t="s">
        <v>2242</v>
      </c>
      <c r="E325" s="106">
        <v>34</v>
      </c>
      <c r="F325" s="106" t="s">
        <v>2243</v>
      </c>
      <c r="G325" s="106">
        <v>0</v>
      </c>
      <c r="H325" s="106">
        <v>16</v>
      </c>
      <c r="I325" s="106">
        <v>36</v>
      </c>
      <c r="J325" s="106">
        <v>305</v>
      </c>
      <c r="K325" s="106">
        <v>-12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176</v>
      </c>
      <c r="J326" s="105">
        <v>48</v>
      </c>
      <c r="K326" s="105">
        <v>0</v>
      </c>
      <c r="L326" s="12"/>
    </row>
    <row r="327" spans="1:12" ht="19.899999999999999" customHeight="1" x14ac:dyDescent="0.25">
      <c r="A327" s="6" t="s">
        <v>263</v>
      </c>
      <c r="B327" s="106">
        <v>34</v>
      </c>
      <c r="C327" s="106">
        <v>38</v>
      </c>
      <c r="D327" s="106">
        <v>95</v>
      </c>
      <c r="E327" s="106">
        <v>93</v>
      </c>
      <c r="F327" s="106">
        <v>108</v>
      </c>
      <c r="G327" s="106">
        <v>62</v>
      </c>
      <c r="H327" s="106">
        <v>173</v>
      </c>
      <c r="I327" s="106">
        <v>56</v>
      </c>
      <c r="J327" s="106">
        <v>45</v>
      </c>
      <c r="K327" s="106">
        <v>61</v>
      </c>
      <c r="L327" s="10"/>
    </row>
    <row r="328" spans="1:12" ht="19.899999999999999" customHeight="1" x14ac:dyDescent="0.25">
      <c r="A328" s="8" t="s">
        <v>264</v>
      </c>
      <c r="B328" s="105">
        <v>339</v>
      </c>
      <c r="C328" s="105">
        <v>167</v>
      </c>
      <c r="D328" s="105">
        <v>160</v>
      </c>
      <c r="E328" s="105">
        <v>22</v>
      </c>
      <c r="F328" s="105">
        <v>45</v>
      </c>
      <c r="G328" s="105">
        <v>128</v>
      </c>
      <c r="H328" s="105">
        <v>189</v>
      </c>
      <c r="I328" s="105">
        <v>286</v>
      </c>
      <c r="J328" s="105">
        <v>74</v>
      </c>
      <c r="K328" s="105">
        <v>0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6">
        <v>0</v>
      </c>
      <c r="E329" s="106">
        <v>0</v>
      </c>
      <c r="F329" s="106">
        <v>0</v>
      </c>
      <c r="G329" s="106">
        <v>0</v>
      </c>
      <c r="H329" s="106">
        <v>0</v>
      </c>
      <c r="I329" s="106">
        <v>0</v>
      </c>
      <c r="J329" s="106">
        <v>0</v>
      </c>
      <c r="K329" s="106">
        <v>29</v>
      </c>
      <c r="L329" s="11"/>
    </row>
    <row r="330" spans="1:12" ht="19.899999999999999" customHeight="1" x14ac:dyDescent="0.25">
      <c r="A330" s="8" t="s">
        <v>266</v>
      </c>
      <c r="B330" s="107">
        <v>-719</v>
      </c>
      <c r="C330" s="107" t="s">
        <v>2244</v>
      </c>
      <c r="D330" s="107" t="s">
        <v>2245</v>
      </c>
      <c r="E330" s="107">
        <v>-702</v>
      </c>
      <c r="F330" s="107" t="s">
        <v>2246</v>
      </c>
      <c r="G330" s="107">
        <v>-533</v>
      </c>
      <c r="H330" s="107">
        <v>-407</v>
      </c>
      <c r="I330" s="107">
        <v>-674</v>
      </c>
      <c r="J330" s="107">
        <v>-851</v>
      </c>
      <c r="K330" s="107">
        <v>-483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 t="s">
        <v>2247</v>
      </c>
      <c r="C332" s="105" t="s">
        <v>2248</v>
      </c>
      <c r="D332" s="105" t="s">
        <v>2249</v>
      </c>
      <c r="E332" s="105">
        <v>-524</v>
      </c>
      <c r="F332" s="105" t="s">
        <v>2250</v>
      </c>
      <c r="G332" s="105">
        <v>909</v>
      </c>
      <c r="H332" s="105" t="s">
        <v>1905</v>
      </c>
      <c r="I332" s="105">
        <v>806</v>
      </c>
      <c r="J332" s="105">
        <v>49</v>
      </c>
      <c r="K332" s="105">
        <v>-898</v>
      </c>
      <c r="L332" s="9"/>
    </row>
    <row r="333" spans="1:12" ht="19.899999999999999" customHeight="1" x14ac:dyDescent="0.25">
      <c r="A333" s="6" t="s">
        <v>268</v>
      </c>
      <c r="B333" s="106">
        <v>-117</v>
      </c>
      <c r="C333" s="106">
        <v>-139</v>
      </c>
      <c r="D333" s="106">
        <v>-205</v>
      </c>
      <c r="E333" s="106">
        <v>0</v>
      </c>
      <c r="F333" s="106">
        <v>-46</v>
      </c>
      <c r="G333" s="106">
        <v>-844</v>
      </c>
      <c r="H333" s="106" t="s">
        <v>2251</v>
      </c>
      <c r="I333" s="106" t="s">
        <v>2252</v>
      </c>
      <c r="J333" s="106">
        <v>-873</v>
      </c>
      <c r="K333" s="106">
        <v>-59</v>
      </c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9"/>
    </row>
    <row r="335" spans="1:12" ht="19.899999999999999" customHeight="1" x14ac:dyDescent="0.25">
      <c r="A335" s="6" t="s">
        <v>270</v>
      </c>
      <c r="B335" s="106">
        <v>3</v>
      </c>
      <c r="C335" s="106">
        <v>4</v>
      </c>
      <c r="D335" s="106">
        <v>6</v>
      </c>
      <c r="E335" s="106">
        <v>-7</v>
      </c>
      <c r="F335" s="106">
        <v>-272</v>
      </c>
      <c r="G335" s="106">
        <v>-63</v>
      </c>
      <c r="H335" s="106">
        <v>-197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 t="s">
        <v>2253</v>
      </c>
      <c r="C336" s="107" t="s">
        <v>2254</v>
      </c>
      <c r="D336" s="107" t="s">
        <v>2255</v>
      </c>
      <c r="E336" s="107">
        <v>-531</v>
      </c>
      <c r="F336" s="107" t="s">
        <v>2256</v>
      </c>
      <c r="G336" s="107">
        <v>2</v>
      </c>
      <c r="H336" s="107">
        <v>-717</v>
      </c>
      <c r="I336" s="107">
        <v>-568</v>
      </c>
      <c r="J336" s="107">
        <v>-824</v>
      </c>
      <c r="K336" s="107">
        <v>-957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-236</v>
      </c>
      <c r="C338" s="107">
        <v>-356</v>
      </c>
      <c r="D338" s="107" t="s">
        <v>2257</v>
      </c>
      <c r="E338" s="107">
        <v>-259</v>
      </c>
      <c r="F338" s="107">
        <v>238</v>
      </c>
      <c r="G338" s="107">
        <v>-284</v>
      </c>
      <c r="H338" s="107">
        <v>-63</v>
      </c>
      <c r="I338" s="107">
        <v>-103</v>
      </c>
      <c r="J338" s="107">
        <v>-241</v>
      </c>
      <c r="K338" s="107">
        <v>204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157</v>
      </c>
      <c r="C341" s="106">
        <v>142</v>
      </c>
      <c r="D341" s="106">
        <v>167</v>
      </c>
      <c r="E341" s="106">
        <v>147</v>
      </c>
      <c r="F341" s="106">
        <v>238</v>
      </c>
      <c r="G341" s="106">
        <v>260</v>
      </c>
      <c r="H341" s="106">
        <v>271</v>
      </c>
      <c r="I341" s="106">
        <v>259</v>
      </c>
      <c r="J341" s="106">
        <v>275</v>
      </c>
      <c r="K341" s="106">
        <v>234</v>
      </c>
      <c r="L341" s="10"/>
    </row>
    <row r="342" spans="1:13" ht="19.899999999999999" customHeight="1" x14ac:dyDescent="0.25">
      <c r="A342" s="8" t="s">
        <v>274</v>
      </c>
      <c r="B342" s="105">
        <v>151</v>
      </c>
      <c r="C342" s="105">
        <v>185</v>
      </c>
      <c r="D342" s="105">
        <v>187</v>
      </c>
      <c r="E342" s="105">
        <v>88</v>
      </c>
      <c r="F342" s="105">
        <v>118</v>
      </c>
      <c r="G342" s="105">
        <v>163</v>
      </c>
      <c r="H342" s="105">
        <v>147</v>
      </c>
      <c r="I342" s="105">
        <v>140</v>
      </c>
      <c r="J342" s="105">
        <v>107</v>
      </c>
      <c r="K342" s="105">
        <v>87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6</v>
      </c>
      <c r="C352" s="97" t="s">
        <v>6</v>
      </c>
      <c r="D352" s="97" t="s">
        <v>6</v>
      </c>
      <c r="E352" s="97" t="s">
        <v>6</v>
      </c>
      <c r="F352" s="97" t="s">
        <v>6</v>
      </c>
      <c r="G352" s="97" t="s">
        <v>6</v>
      </c>
      <c r="H352" s="97" t="s">
        <v>6</v>
      </c>
      <c r="I352" s="97" t="s">
        <v>6</v>
      </c>
      <c r="J352" s="97" t="s">
        <v>6</v>
      </c>
      <c r="K352" s="97" t="s">
        <v>6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341</v>
      </c>
      <c r="C354" s="99" t="s">
        <v>341</v>
      </c>
      <c r="D354" s="99" t="s">
        <v>341</v>
      </c>
      <c r="E354" s="99" t="s">
        <v>341</v>
      </c>
      <c r="F354" s="99" t="s">
        <v>341</v>
      </c>
      <c r="G354" s="99" t="s">
        <v>341</v>
      </c>
      <c r="H354" s="99" t="s">
        <v>341</v>
      </c>
      <c r="I354" s="99" t="s">
        <v>341</v>
      </c>
      <c r="J354" s="99" t="s">
        <v>341</v>
      </c>
      <c r="K354" s="99" t="s">
        <v>341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6">
        <v>0</v>
      </c>
      <c r="F355" s="106">
        <v>0</v>
      </c>
      <c r="G355" s="106">
        <v>0</v>
      </c>
      <c r="H355" s="106">
        <v>0</v>
      </c>
      <c r="I355" s="106">
        <v>0</v>
      </c>
      <c r="J355" s="106">
        <v>0</v>
      </c>
      <c r="K355" s="106">
        <v>0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0</v>
      </c>
      <c r="G357" s="106">
        <v>0</v>
      </c>
      <c r="H357" s="106">
        <v>0</v>
      </c>
      <c r="I357" s="106">
        <v>0</v>
      </c>
      <c r="J357" s="106">
        <v>0</v>
      </c>
      <c r="K357" s="106">
        <v>0</v>
      </c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5">
        <v>0</v>
      </c>
      <c r="I358" s="105">
        <v>0</v>
      </c>
      <c r="J358" s="105">
        <v>0</v>
      </c>
      <c r="K358" s="105">
        <v>0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>
        <v>0</v>
      </c>
      <c r="I362" s="105">
        <v>0</v>
      </c>
      <c r="J362" s="105">
        <v>0</v>
      </c>
      <c r="K362" s="105">
        <v>0</v>
      </c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6">
        <v>0</v>
      </c>
      <c r="H363" s="106">
        <v>0</v>
      </c>
      <c r="I363" s="106">
        <v>0</v>
      </c>
      <c r="J363" s="106">
        <v>0</v>
      </c>
      <c r="K363" s="106">
        <v>0</v>
      </c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6">
        <v>0</v>
      </c>
      <c r="F367" s="106">
        <v>0</v>
      </c>
      <c r="G367" s="106">
        <v>0</v>
      </c>
      <c r="H367" s="106">
        <v>0</v>
      </c>
      <c r="I367" s="106">
        <v>0</v>
      </c>
      <c r="J367" s="106">
        <v>0</v>
      </c>
      <c r="K367" s="106">
        <v>0</v>
      </c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6">
        <v>0</v>
      </c>
      <c r="F369" s="106">
        <v>0</v>
      </c>
      <c r="G369" s="106">
        <v>0</v>
      </c>
      <c r="H369" s="106">
        <v>0</v>
      </c>
      <c r="I369" s="106">
        <v>0</v>
      </c>
      <c r="J369" s="106">
        <v>0</v>
      </c>
      <c r="K369" s="106">
        <v>0</v>
      </c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0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0</v>
      </c>
      <c r="C375" s="106">
        <v>110</v>
      </c>
      <c r="D375" s="106">
        <v>85</v>
      </c>
      <c r="E375" s="106">
        <v>51</v>
      </c>
      <c r="F375" s="106">
        <v>52</v>
      </c>
      <c r="G375" s="106">
        <v>69</v>
      </c>
      <c r="H375" s="106">
        <v>81</v>
      </c>
      <c r="I375" s="106">
        <v>75</v>
      </c>
      <c r="J375" s="106">
        <v>87</v>
      </c>
      <c r="K375" s="106">
        <v>87</v>
      </c>
      <c r="L375" s="10"/>
    </row>
    <row r="376" spans="1:13" ht="19.899999999999999" customHeight="1" x14ac:dyDescent="0.25">
      <c r="A376" s="8" t="s">
        <v>297</v>
      </c>
      <c r="B376" s="105">
        <v>17</v>
      </c>
      <c r="C376" s="105">
        <v>61</v>
      </c>
      <c r="D376" s="105">
        <v>41</v>
      </c>
      <c r="E376" s="105">
        <v>20</v>
      </c>
      <c r="F376" s="105">
        <v>20</v>
      </c>
      <c r="G376" s="105">
        <v>28</v>
      </c>
      <c r="H376" s="105">
        <v>38</v>
      </c>
      <c r="I376" s="105">
        <v>41</v>
      </c>
      <c r="J376" s="105">
        <v>42</v>
      </c>
      <c r="K376" s="105">
        <v>40</v>
      </c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6">
        <v>0</v>
      </c>
      <c r="E377" s="106">
        <v>0</v>
      </c>
      <c r="F377" s="106">
        <v>0</v>
      </c>
      <c r="G377" s="106">
        <v>2</v>
      </c>
      <c r="H377" s="106">
        <v>2</v>
      </c>
      <c r="I377" s="106">
        <v>2</v>
      </c>
      <c r="J377" s="106">
        <v>488</v>
      </c>
      <c r="K377" s="106">
        <v>468</v>
      </c>
      <c r="L377" s="10"/>
    </row>
    <row r="378" spans="1:13" ht="19.899999999999999" customHeight="1" x14ac:dyDescent="0.25">
      <c r="A378" s="8" t="s">
        <v>299</v>
      </c>
      <c r="B378" s="105">
        <v>210</v>
      </c>
      <c r="C378" s="105">
        <v>68</v>
      </c>
      <c r="D378" s="105">
        <v>84</v>
      </c>
      <c r="E378" s="105">
        <v>68</v>
      </c>
      <c r="F378" s="105">
        <v>69</v>
      </c>
      <c r="G378" s="105">
        <v>65</v>
      </c>
      <c r="H378" s="105">
        <v>64</v>
      </c>
      <c r="I378" s="105">
        <v>47</v>
      </c>
      <c r="J378" s="105">
        <v>79</v>
      </c>
      <c r="K378" s="105">
        <v>58</v>
      </c>
      <c r="L378" s="9"/>
    </row>
    <row r="379" spans="1:13" ht="19.899999999999999" customHeight="1" x14ac:dyDescent="0.25">
      <c r="A379" s="6" t="s">
        <v>300</v>
      </c>
      <c r="B379" s="106">
        <v>8</v>
      </c>
      <c r="C379" s="106">
        <v>-374</v>
      </c>
      <c r="D379" s="106">
        <v>-136</v>
      </c>
      <c r="E379" s="106">
        <v>4</v>
      </c>
      <c r="F379" s="106">
        <v>4</v>
      </c>
      <c r="G379" s="106">
        <v>5</v>
      </c>
      <c r="H379" s="106">
        <v>33</v>
      </c>
      <c r="I379" s="106">
        <v>-12</v>
      </c>
      <c r="J379" s="106">
        <v>86</v>
      </c>
      <c r="K379" s="106">
        <v>-30</v>
      </c>
      <c r="L379" s="10"/>
    </row>
    <row r="380" spans="1:13" ht="19.899999999999999" customHeight="1" x14ac:dyDescent="0.25">
      <c r="A380" s="8" t="s">
        <v>301</v>
      </c>
      <c r="B380" s="105">
        <v>64.099000000000004</v>
      </c>
      <c r="C380" s="105">
        <v>65.593000000000004</v>
      </c>
      <c r="D380" s="105">
        <v>60.593000000000004</v>
      </c>
      <c r="E380" s="105">
        <v>52.706000000000003</v>
      </c>
      <c r="F380" s="105">
        <v>54.668999999999997</v>
      </c>
      <c r="G380" s="105">
        <v>57.962000000000003</v>
      </c>
      <c r="H380" s="105">
        <v>57.73</v>
      </c>
      <c r="I380" s="105">
        <v>56.363</v>
      </c>
      <c r="J380" s="105">
        <v>56.265000000000001</v>
      </c>
      <c r="K380" s="105">
        <v>60.430999999999997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6</v>
      </c>
      <c r="C387" s="97" t="s">
        <v>6</v>
      </c>
      <c r="D387" s="97" t="s">
        <v>6</v>
      </c>
      <c r="E387" s="97" t="s">
        <v>6</v>
      </c>
      <c r="F387" s="97" t="s">
        <v>6</v>
      </c>
      <c r="G387" s="97" t="s">
        <v>6</v>
      </c>
      <c r="H387" s="97" t="s">
        <v>6</v>
      </c>
      <c r="I387" s="97" t="s">
        <v>6</v>
      </c>
      <c r="J387" s="97" t="s">
        <v>6</v>
      </c>
      <c r="K387" s="97" t="s">
        <v>6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341</v>
      </c>
      <c r="C389" s="99" t="s">
        <v>341</v>
      </c>
      <c r="D389" s="99" t="s">
        <v>341</v>
      </c>
      <c r="E389" s="99" t="s">
        <v>341</v>
      </c>
      <c r="F389" s="99" t="s">
        <v>341</v>
      </c>
      <c r="G389" s="99" t="s">
        <v>341</v>
      </c>
      <c r="H389" s="99" t="s">
        <v>341</v>
      </c>
      <c r="I389" s="99" t="s">
        <v>341</v>
      </c>
      <c r="J389" s="99" t="s">
        <v>341</v>
      </c>
      <c r="K389" s="99" t="s">
        <v>341</v>
      </c>
      <c r="L389" s="3"/>
    </row>
    <row r="390" spans="1:12" ht="19.899999999999999" customHeight="1" x14ac:dyDescent="0.25">
      <c r="A390" s="6" t="s">
        <v>304</v>
      </c>
      <c r="B390" s="106" t="s">
        <v>1840</v>
      </c>
      <c r="C390" s="106" t="s">
        <v>1841</v>
      </c>
      <c r="D390" s="106" t="s">
        <v>1842</v>
      </c>
      <c r="E390" s="106" t="s">
        <v>1843</v>
      </c>
      <c r="F390" s="106" t="s">
        <v>1844</v>
      </c>
      <c r="G390" s="106" t="s">
        <v>1845</v>
      </c>
      <c r="H390" s="106" t="s">
        <v>1846</v>
      </c>
      <c r="I390" s="106" t="s">
        <v>1847</v>
      </c>
      <c r="J390" s="106" t="s">
        <v>1848</v>
      </c>
      <c r="K390" s="106" t="s">
        <v>1849</v>
      </c>
      <c r="L390" s="10"/>
    </row>
    <row r="391" spans="1:12" ht="19.899999999999999" customHeight="1" x14ac:dyDescent="0.25">
      <c r="A391" s="8" t="s">
        <v>305</v>
      </c>
      <c r="B391" s="105" t="s">
        <v>1840</v>
      </c>
      <c r="C391" s="105" t="s">
        <v>1841</v>
      </c>
      <c r="D391" s="105" t="s">
        <v>1842</v>
      </c>
      <c r="E391" s="105" t="s">
        <v>1843</v>
      </c>
      <c r="F391" s="105" t="s">
        <v>1844</v>
      </c>
      <c r="G391" s="105" t="s">
        <v>1845</v>
      </c>
      <c r="H391" s="105" t="s">
        <v>1846</v>
      </c>
      <c r="I391" s="105" t="s">
        <v>1847</v>
      </c>
      <c r="J391" s="105" t="s">
        <v>1848</v>
      </c>
      <c r="K391" s="105" t="s">
        <v>1849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12</v>
      </c>
      <c r="C393" s="105">
        <v>12</v>
      </c>
      <c r="D393" s="105">
        <v>12</v>
      </c>
      <c r="E393" s="105">
        <v>12</v>
      </c>
      <c r="F393" s="105">
        <v>12</v>
      </c>
      <c r="G393" s="105">
        <v>12</v>
      </c>
      <c r="H393" s="105">
        <v>12</v>
      </c>
      <c r="I393" s="105">
        <v>12</v>
      </c>
      <c r="J393" s="105">
        <v>12</v>
      </c>
      <c r="K393" s="105">
        <v>12</v>
      </c>
      <c r="L393" s="12"/>
    </row>
    <row r="394" spans="1:12" ht="19.899999999999999" customHeight="1" x14ac:dyDescent="0.25">
      <c r="A394" s="6" t="s">
        <v>308</v>
      </c>
      <c r="B394" s="106" t="s">
        <v>2258</v>
      </c>
      <c r="C394" s="106" t="s">
        <v>2259</v>
      </c>
      <c r="D394" s="106" t="s">
        <v>2260</v>
      </c>
      <c r="E394" s="106">
        <v>238.477</v>
      </c>
      <c r="F394" s="106">
        <v>300.24400000000003</v>
      </c>
      <c r="G394" s="106">
        <v>287.35700000000003</v>
      </c>
      <c r="H394" s="106">
        <v>302.24299999999999</v>
      </c>
      <c r="I394" s="106">
        <v>290.38499999999999</v>
      </c>
      <c r="J394" s="106">
        <v>282.262</v>
      </c>
      <c r="K394" s="106">
        <v>254.57499999999999</v>
      </c>
      <c r="L394" s="10"/>
    </row>
    <row r="395" spans="1:12" ht="19.899999999999999" customHeight="1" x14ac:dyDescent="0.25">
      <c r="A395" s="8" t="s">
        <v>309</v>
      </c>
      <c r="B395" s="105">
        <v>193.364</v>
      </c>
      <c r="C395" s="105">
        <v>150.12</v>
      </c>
      <c r="D395" s="105">
        <v>154.78700000000001</v>
      </c>
      <c r="E395" s="105">
        <v>36.164999999999999</v>
      </c>
      <c r="F395" s="105">
        <v>44.494</v>
      </c>
      <c r="G395" s="105">
        <v>47.835000000000001</v>
      </c>
      <c r="H395" s="105">
        <v>45.411999999999999</v>
      </c>
      <c r="I395" s="105">
        <v>48.933999999999997</v>
      </c>
      <c r="J395" s="105">
        <v>47.167999999999999</v>
      </c>
      <c r="K395" s="105">
        <v>45.375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2.1059999999999999</v>
      </c>
      <c r="C397" s="105">
        <v>564</v>
      </c>
      <c r="D397" s="105">
        <v>447</v>
      </c>
      <c r="E397" s="105">
        <v>282</v>
      </c>
      <c r="F397" s="105">
        <v>261</v>
      </c>
      <c r="G397" s="105">
        <v>226</v>
      </c>
      <c r="H397" s="105">
        <v>299</v>
      </c>
      <c r="I397" s="105">
        <v>294</v>
      </c>
      <c r="J397" s="105">
        <v>282</v>
      </c>
      <c r="K397" s="105">
        <v>413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106</v>
      </c>
      <c r="F398" s="106">
        <v>123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1"/>
    </row>
    <row r="399" spans="1:12" ht="19.899999999999999" customHeight="1" x14ac:dyDescent="0.25">
      <c r="A399" s="8" t="s">
        <v>313</v>
      </c>
      <c r="B399" s="105">
        <v>8</v>
      </c>
      <c r="C399" s="105">
        <v>-374</v>
      </c>
      <c r="D399" s="105">
        <v>-136</v>
      </c>
      <c r="E399" s="105">
        <v>4</v>
      </c>
      <c r="F399" s="105">
        <v>4</v>
      </c>
      <c r="G399" s="105">
        <v>5</v>
      </c>
      <c r="H399" s="105">
        <v>33</v>
      </c>
      <c r="I399" s="105">
        <v>-12</v>
      </c>
      <c r="J399" s="105">
        <v>86</v>
      </c>
      <c r="K399" s="105">
        <v>-30</v>
      </c>
      <c r="L399" s="9"/>
    </row>
    <row r="400" spans="1:12" ht="19.899999999999999" customHeight="1" x14ac:dyDescent="0.25">
      <c r="A400" s="6" t="s">
        <v>314</v>
      </c>
      <c r="B400" s="106" t="s">
        <v>2179</v>
      </c>
      <c r="C400" s="106" t="s">
        <v>2180</v>
      </c>
      <c r="D400" s="106">
        <v>988</v>
      </c>
      <c r="E400" s="106">
        <v>607</v>
      </c>
      <c r="F400" s="106" t="s">
        <v>2181</v>
      </c>
      <c r="G400" s="106">
        <v>572</v>
      </c>
      <c r="H400" s="106">
        <v>477</v>
      </c>
      <c r="I400" s="106">
        <v>514</v>
      </c>
      <c r="J400" s="106">
        <v>482</v>
      </c>
      <c r="K400" s="106" t="s">
        <v>2261</v>
      </c>
      <c r="L400" s="10"/>
    </row>
    <row r="401" spans="1:12" ht="19.899999999999999" customHeight="1" x14ac:dyDescent="0.25">
      <c r="A401" s="8" t="s">
        <v>315</v>
      </c>
      <c r="B401" s="105">
        <v>64.099000000000004</v>
      </c>
      <c r="C401" s="105">
        <v>65.593000000000004</v>
      </c>
      <c r="D401" s="105">
        <v>60.593000000000004</v>
      </c>
      <c r="E401" s="105">
        <v>52.706000000000003</v>
      </c>
      <c r="F401" s="105">
        <v>54.668999999999997</v>
      </c>
      <c r="G401" s="105">
        <v>57.962000000000003</v>
      </c>
      <c r="H401" s="105">
        <v>57.73</v>
      </c>
      <c r="I401" s="105">
        <v>56.363</v>
      </c>
      <c r="J401" s="105">
        <v>56.265000000000001</v>
      </c>
      <c r="K401" s="105">
        <v>60.430999999999997</v>
      </c>
      <c r="L401" s="9"/>
    </row>
    <row r="402" spans="1:12" ht="19.899999999999999" customHeight="1" x14ac:dyDescent="0.25">
      <c r="A402" s="6" t="s">
        <v>316</v>
      </c>
      <c r="B402" s="106">
        <v>64.099000000000004</v>
      </c>
      <c r="C402" s="106">
        <v>65.593000000000004</v>
      </c>
      <c r="D402" s="106">
        <v>48.033999999999999</v>
      </c>
      <c r="E402" s="106">
        <v>41.137</v>
      </c>
      <c r="F402" s="106">
        <v>42.978000000000002</v>
      </c>
      <c r="G402" s="106">
        <v>45.473999999999997</v>
      </c>
      <c r="H402" s="106">
        <v>45.469000000000001</v>
      </c>
      <c r="I402" s="106">
        <v>44.345999999999997</v>
      </c>
      <c r="J402" s="106">
        <v>44.15</v>
      </c>
      <c r="K402" s="106">
        <v>53.575000000000003</v>
      </c>
      <c r="L402" s="11"/>
    </row>
    <row r="403" spans="1:12" ht="19.899999999999999" customHeight="1" x14ac:dyDescent="0.25">
      <c r="A403" s="8" t="s">
        <v>317</v>
      </c>
      <c r="B403" s="105" t="s">
        <v>2262</v>
      </c>
      <c r="C403" s="105" t="s">
        <v>2263</v>
      </c>
      <c r="D403" s="105" t="s">
        <v>2264</v>
      </c>
      <c r="E403" s="105" t="s">
        <v>2265</v>
      </c>
      <c r="F403" s="105" t="s">
        <v>2266</v>
      </c>
      <c r="G403" s="105" t="s">
        <v>1773</v>
      </c>
      <c r="H403" s="105" t="s">
        <v>2267</v>
      </c>
      <c r="I403" s="105" t="s">
        <v>2268</v>
      </c>
      <c r="J403" s="105" t="s">
        <v>2269</v>
      </c>
      <c r="K403" s="105" t="s">
        <v>2270</v>
      </c>
      <c r="L403" s="9"/>
    </row>
    <row r="404" spans="1:12" ht="19.899999999999999" customHeight="1" x14ac:dyDescent="0.25">
      <c r="A404" s="6" t="s">
        <v>318</v>
      </c>
      <c r="B404" s="106" t="s">
        <v>2271</v>
      </c>
      <c r="C404" s="106" t="s">
        <v>2272</v>
      </c>
      <c r="D404" s="106" t="s">
        <v>2273</v>
      </c>
      <c r="E404" s="106" t="s">
        <v>1767</v>
      </c>
      <c r="F404" s="106" t="s">
        <v>2274</v>
      </c>
      <c r="G404" s="106" t="s">
        <v>2275</v>
      </c>
      <c r="H404" s="106" t="s">
        <v>2276</v>
      </c>
      <c r="I404" s="106" t="s">
        <v>2277</v>
      </c>
      <c r="J404" s="106" t="s">
        <v>2278</v>
      </c>
      <c r="K404" s="106" t="s">
        <v>2279</v>
      </c>
      <c r="L404" s="10"/>
    </row>
    <row r="405" spans="1:12" ht="19.899999999999999" customHeight="1" x14ac:dyDescent="0.25">
      <c r="A405" s="8" t="s">
        <v>319</v>
      </c>
      <c r="B405" s="105">
        <v>86</v>
      </c>
      <c r="C405" s="105">
        <v>103</v>
      </c>
      <c r="D405" s="105">
        <v>145</v>
      </c>
      <c r="E405" s="105">
        <v>251</v>
      </c>
      <c r="F405" s="105">
        <v>253</v>
      </c>
      <c r="G405" s="105">
        <v>190</v>
      </c>
      <c r="H405" s="105">
        <v>198</v>
      </c>
      <c r="I405" s="105">
        <v>222</v>
      </c>
      <c r="J405" s="105">
        <v>224</v>
      </c>
      <c r="K405" s="105">
        <v>184</v>
      </c>
      <c r="L405" s="12"/>
    </row>
    <row r="406" spans="1:12" ht="19.899999999999999" customHeight="1" x14ac:dyDescent="0.25">
      <c r="A406" s="6" t="s">
        <v>320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  <c r="L406" s="10"/>
    </row>
    <row r="407" spans="1:12" ht="19.899999999999999" customHeight="1" x14ac:dyDescent="0.25">
      <c r="A407" s="8" t="s">
        <v>321</v>
      </c>
      <c r="B407" s="105">
        <v>0</v>
      </c>
      <c r="C407" s="105">
        <v>0</v>
      </c>
      <c r="D407" s="105">
        <v>0</v>
      </c>
      <c r="E407" s="105">
        <v>0</v>
      </c>
      <c r="F407" s="105">
        <v>0</v>
      </c>
      <c r="G407" s="105">
        <v>0</v>
      </c>
      <c r="H407" s="105">
        <v>0</v>
      </c>
      <c r="I407" s="105">
        <v>0</v>
      </c>
      <c r="J407" s="105">
        <v>0</v>
      </c>
      <c r="K407" s="105">
        <v>0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2020</v>
      </c>
      <c r="C409" s="105" t="s">
        <v>2021</v>
      </c>
      <c r="D409" s="105" t="s">
        <v>2022</v>
      </c>
      <c r="E409" s="105" t="s">
        <v>2023</v>
      </c>
      <c r="F409" s="105" t="s">
        <v>2024</v>
      </c>
      <c r="G409" s="105" t="s">
        <v>2025</v>
      </c>
      <c r="H409" s="105" t="s">
        <v>2026</v>
      </c>
      <c r="I409" s="105" t="s">
        <v>2027</v>
      </c>
      <c r="J409" s="105" t="s">
        <v>2028</v>
      </c>
      <c r="K409" s="105" t="s">
        <v>2029</v>
      </c>
      <c r="L409" s="12"/>
    </row>
    <row r="410" spans="1:12" ht="19.899999999999999" customHeight="1" x14ac:dyDescent="0.25">
      <c r="A410" s="6" t="s">
        <v>324</v>
      </c>
      <c r="B410" s="106">
        <v>8</v>
      </c>
      <c r="C410" s="106">
        <v>8</v>
      </c>
      <c r="D410" s="106">
        <v>8</v>
      </c>
      <c r="E410" s="106">
        <v>8</v>
      </c>
      <c r="F410" s="106">
        <v>2</v>
      </c>
      <c r="G410" s="106">
        <v>2</v>
      </c>
      <c r="H410" s="106">
        <v>2</v>
      </c>
      <c r="I410" s="106">
        <v>2</v>
      </c>
      <c r="J410" s="106">
        <v>2</v>
      </c>
      <c r="K410" s="106">
        <v>9</v>
      </c>
      <c r="L410" s="11"/>
    </row>
    <row r="411" spans="1:12" ht="19.899999999999999" customHeight="1" x14ac:dyDescent="0.25">
      <c r="A411" s="8" t="s">
        <v>325</v>
      </c>
      <c r="B411" s="105">
        <v>53.207000000000001</v>
      </c>
      <c r="C411" s="105">
        <v>65.927999999999997</v>
      </c>
      <c r="D411" s="105">
        <v>86.337999999999994</v>
      </c>
      <c r="E411" s="105">
        <v>86.534000000000006</v>
      </c>
      <c r="F411" s="105">
        <v>71.600999999999999</v>
      </c>
      <c r="G411" s="105">
        <v>60.381</v>
      </c>
      <c r="H411" s="105">
        <v>50.811999999999998</v>
      </c>
      <c r="I411" s="105">
        <v>41.213999999999999</v>
      </c>
      <c r="J411" s="105">
        <v>31.902000000000001</v>
      </c>
      <c r="K411" s="105">
        <v>25.064</v>
      </c>
      <c r="L411" s="9"/>
    </row>
    <row r="412" spans="1:12" ht="19.899999999999999" customHeight="1" x14ac:dyDescent="0.25">
      <c r="A412" s="6" t="s">
        <v>326</v>
      </c>
      <c r="B412" s="106">
        <v>59.118000000000002</v>
      </c>
      <c r="C412" s="106">
        <v>47.805</v>
      </c>
      <c r="D412" s="106">
        <v>86.733999999999995</v>
      </c>
      <c r="E412" s="106">
        <v>77.036000000000001</v>
      </c>
      <c r="F412" s="106">
        <v>84.233999999999995</v>
      </c>
      <c r="G412" s="106">
        <v>63.76</v>
      </c>
      <c r="H412" s="106">
        <v>54.026000000000003</v>
      </c>
      <c r="I412" s="106">
        <v>44.671999999999997</v>
      </c>
      <c r="J412" s="106">
        <v>38.673000000000002</v>
      </c>
      <c r="K412" s="106">
        <v>25.861999999999998</v>
      </c>
      <c r="L412" s="10"/>
    </row>
    <row r="413" spans="1:12" ht="19.899999999999999" customHeight="1" x14ac:dyDescent="0.25">
      <c r="A413" s="8" t="s">
        <v>327</v>
      </c>
      <c r="B413" s="105" t="s">
        <v>2280</v>
      </c>
      <c r="C413" s="105" t="s">
        <v>2281</v>
      </c>
      <c r="D413" s="105" t="s">
        <v>2282</v>
      </c>
      <c r="E413" s="105" t="s">
        <v>2283</v>
      </c>
      <c r="F413" s="105" t="s">
        <v>2284</v>
      </c>
      <c r="G413" s="105" t="s">
        <v>2285</v>
      </c>
      <c r="H413" s="105" t="s">
        <v>2286</v>
      </c>
      <c r="I413" s="105" t="s">
        <v>2287</v>
      </c>
      <c r="J413" s="105" t="s">
        <v>2288</v>
      </c>
      <c r="K413" s="105" t="s">
        <v>2289</v>
      </c>
      <c r="L413" s="12"/>
    </row>
    <row r="414" spans="1:12" ht="19.899999999999999" customHeight="1" x14ac:dyDescent="0.25">
      <c r="A414" s="6" t="s">
        <v>328</v>
      </c>
      <c r="B414" s="106" t="s">
        <v>2290</v>
      </c>
      <c r="C414" s="106" t="s">
        <v>2291</v>
      </c>
      <c r="D414" s="106" t="s">
        <v>2292</v>
      </c>
      <c r="E414" s="106" t="s">
        <v>2293</v>
      </c>
      <c r="F414" s="106" t="s">
        <v>2294</v>
      </c>
      <c r="G414" s="106">
        <v>764</v>
      </c>
      <c r="H414" s="106">
        <v>814</v>
      </c>
      <c r="I414" s="106">
        <v>679</v>
      </c>
      <c r="J414" s="106">
        <v>668</v>
      </c>
      <c r="K414" s="106">
        <v>712</v>
      </c>
      <c r="L414" s="10"/>
    </row>
    <row r="415" spans="1:12" ht="19.899999999999999" customHeight="1" x14ac:dyDescent="0.25">
      <c r="A415" s="8" t="s">
        <v>329</v>
      </c>
      <c r="B415" s="105">
        <v>0</v>
      </c>
      <c r="C415" s="105">
        <v>0</v>
      </c>
      <c r="D415" s="105">
        <v>46</v>
      </c>
      <c r="E415" s="105">
        <v>0</v>
      </c>
      <c r="F415" s="105">
        <v>0</v>
      </c>
      <c r="G415" s="105">
        <v>10</v>
      </c>
      <c r="H415" s="105">
        <v>0</v>
      </c>
      <c r="I415" s="105">
        <v>0</v>
      </c>
      <c r="J415" s="105">
        <v>1</v>
      </c>
      <c r="K415" s="105">
        <v>7</v>
      </c>
      <c r="L415" s="9"/>
    </row>
    <row r="416" spans="1:12" ht="19.899999999999999" customHeight="1" x14ac:dyDescent="0.25">
      <c r="A416" s="6" t="s">
        <v>330</v>
      </c>
      <c r="B416" s="106">
        <v>0</v>
      </c>
      <c r="C416" s="106">
        <v>690</v>
      </c>
      <c r="D416" s="106">
        <v>445</v>
      </c>
      <c r="E416" s="106">
        <v>240</v>
      </c>
      <c r="F416" s="106">
        <v>246</v>
      </c>
      <c r="G416" s="106">
        <v>258</v>
      </c>
      <c r="H416" s="106">
        <v>263</v>
      </c>
      <c r="I416" s="106">
        <v>294</v>
      </c>
      <c r="J416" s="106">
        <v>460</v>
      </c>
      <c r="K416" s="106">
        <v>381</v>
      </c>
      <c r="L416" s="10"/>
    </row>
    <row r="417" spans="1:12" ht="19.899999999999999" customHeight="1" x14ac:dyDescent="0.25">
      <c r="A417" s="8" t="s">
        <v>331</v>
      </c>
      <c r="B417" s="105">
        <v>391</v>
      </c>
      <c r="C417" s="105">
        <v>46</v>
      </c>
      <c r="D417" s="105">
        <v>0</v>
      </c>
      <c r="E417" s="105">
        <v>0</v>
      </c>
      <c r="F417" s="105">
        <v>0</v>
      </c>
      <c r="G417" s="105">
        <v>0</v>
      </c>
      <c r="H417" s="105">
        <v>0</v>
      </c>
      <c r="I417" s="105">
        <v>0</v>
      </c>
      <c r="J417" s="105">
        <v>0</v>
      </c>
      <c r="K417" s="105">
        <v>0</v>
      </c>
      <c r="L417" s="9"/>
    </row>
    <row r="418" spans="1:12" ht="19.899999999999999" customHeight="1" x14ac:dyDescent="0.25">
      <c r="A418" s="6" t="s">
        <v>332</v>
      </c>
      <c r="B418" s="106">
        <v>217.87700000000001</v>
      </c>
      <c r="C418" s="106">
        <v>230.82</v>
      </c>
      <c r="D418" s="106">
        <v>194.03399999999999</v>
      </c>
      <c r="E418" s="106">
        <v>193.40299999999999</v>
      </c>
      <c r="F418" s="106">
        <v>147.28200000000001</v>
      </c>
      <c r="G418" s="106">
        <v>145.96199999999999</v>
      </c>
      <c r="H418" s="106">
        <v>235.78800000000001</v>
      </c>
      <c r="I418" s="106">
        <v>260.01100000000002</v>
      </c>
      <c r="J418" s="106">
        <v>178.10599999999999</v>
      </c>
      <c r="K418" s="106">
        <v>139.70500000000001</v>
      </c>
      <c r="L418" s="10"/>
    </row>
    <row r="419" spans="1:12" ht="19.899999999999999" customHeight="1" x14ac:dyDescent="0.25">
      <c r="A419" s="8" t="s">
        <v>333</v>
      </c>
      <c r="B419" s="105" t="s">
        <v>2295</v>
      </c>
      <c r="C419" s="105" t="s">
        <v>2296</v>
      </c>
      <c r="D419" s="105">
        <v>993.47500000000002</v>
      </c>
      <c r="E419" s="105">
        <v>994.88</v>
      </c>
      <c r="F419" s="105">
        <v>703.07399999999996</v>
      </c>
      <c r="G419" s="105">
        <v>511.90699999999998</v>
      </c>
      <c r="H419" s="105">
        <v>574.29700000000003</v>
      </c>
      <c r="I419" s="105">
        <v>391.67399999999998</v>
      </c>
      <c r="J419" s="105">
        <v>175.66399999999999</v>
      </c>
      <c r="K419" s="105">
        <v>137.18100000000001</v>
      </c>
      <c r="L419" s="9"/>
    </row>
    <row r="420" spans="1:12" ht="19.899999999999999" customHeight="1" x14ac:dyDescent="0.25">
      <c r="A420" s="6" t="s">
        <v>334</v>
      </c>
      <c r="B420" s="106" t="s">
        <v>2297</v>
      </c>
      <c r="C420" s="106" t="s">
        <v>2298</v>
      </c>
      <c r="D420" s="106" t="s">
        <v>2299</v>
      </c>
      <c r="E420" s="106" t="s">
        <v>2300</v>
      </c>
      <c r="F420" s="106" t="s">
        <v>2301</v>
      </c>
      <c r="G420" s="106" t="s">
        <v>2302</v>
      </c>
      <c r="H420" s="106" t="s">
        <v>2303</v>
      </c>
      <c r="I420" s="106" t="s">
        <v>2304</v>
      </c>
      <c r="J420" s="106" t="s">
        <v>2305</v>
      </c>
      <c r="K420" s="106" t="s">
        <v>2306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3" sqref="N3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2" max="22" width="12.1406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5561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339</v>
      </c>
      <c r="C5" s="97" t="s">
        <v>339</v>
      </c>
      <c r="D5" s="97" t="s">
        <v>339</v>
      </c>
      <c r="E5" s="97" t="s">
        <v>339</v>
      </c>
      <c r="F5" s="97" t="s">
        <v>339</v>
      </c>
      <c r="G5" s="97" t="s">
        <v>339</v>
      </c>
      <c r="H5" s="97" t="s">
        <v>339</v>
      </c>
      <c r="I5" s="97" t="s">
        <v>339</v>
      </c>
      <c r="J5" s="97" t="s">
        <v>339</v>
      </c>
      <c r="K5" s="97" t="s">
        <v>339</v>
      </c>
      <c r="L5" s="2"/>
      <c r="N5" s="4" t="s">
        <v>344</v>
      </c>
      <c r="O5" s="22">
        <v>2.27</v>
      </c>
      <c r="P5" s="21">
        <v>1.67</v>
      </c>
      <c r="Q5" s="22">
        <v>2.1</v>
      </c>
      <c r="R5" s="21">
        <v>2.77</v>
      </c>
      <c r="S5" s="22">
        <v>1.92</v>
      </c>
      <c r="T5" s="21">
        <v>2.69</v>
      </c>
      <c r="U5" s="22">
        <v>2.41</v>
      </c>
      <c r="V5" s="21">
        <v>2.64</v>
      </c>
      <c r="W5" s="22">
        <v>2.0499999999999998</v>
      </c>
      <c r="X5" s="21">
        <v>2.67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1.01</v>
      </c>
      <c r="P6" s="21">
        <v>1.29</v>
      </c>
      <c r="Q6" s="22">
        <v>1.2</v>
      </c>
      <c r="R6" s="21">
        <v>1.22</v>
      </c>
      <c r="S6" s="22">
        <v>1.28</v>
      </c>
      <c r="T6" s="21">
        <v>1.17</v>
      </c>
      <c r="U6" s="22">
        <v>1.23</v>
      </c>
      <c r="V6" s="21">
        <v>1.21</v>
      </c>
      <c r="W6" s="22">
        <v>1.19</v>
      </c>
      <c r="X6" s="21">
        <v>1.2</v>
      </c>
    </row>
    <row r="7" spans="1:24" ht="19.899999999999999" customHeight="1" x14ac:dyDescent="0.25">
      <c r="A7" s="98" t="s">
        <v>7</v>
      </c>
      <c r="B7" s="99" t="s">
        <v>342</v>
      </c>
      <c r="C7" s="99" t="s">
        <v>342</v>
      </c>
      <c r="D7" s="99" t="s">
        <v>342</v>
      </c>
      <c r="E7" s="99" t="s">
        <v>342</v>
      </c>
      <c r="F7" s="99" t="s">
        <v>342</v>
      </c>
      <c r="G7" s="99" t="s">
        <v>342</v>
      </c>
      <c r="H7" s="99" t="s">
        <v>342</v>
      </c>
      <c r="I7" s="99" t="s">
        <v>342</v>
      </c>
      <c r="J7" s="99" t="s">
        <v>342</v>
      </c>
      <c r="K7" s="99" t="s">
        <v>342</v>
      </c>
      <c r="L7" s="3"/>
      <c r="N7" s="4" t="s">
        <v>346</v>
      </c>
      <c r="O7" s="24">
        <v>4971.8</v>
      </c>
      <c r="P7" s="23">
        <v>4257.6400000000003</v>
      </c>
      <c r="Q7" s="24">
        <v>4316.8</v>
      </c>
      <c r="R7" s="23">
        <v>4447.6899999999996</v>
      </c>
      <c r="S7" s="24">
        <v>4268.75</v>
      </c>
      <c r="T7" s="23">
        <v>3266.67</v>
      </c>
      <c r="U7" s="24">
        <v>2656.45</v>
      </c>
      <c r="V7" s="23">
        <v>1762.73</v>
      </c>
      <c r="W7" s="24">
        <v>1445.42</v>
      </c>
      <c r="X7" s="23">
        <v>1030.8499999999999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4">
        <v>1061.74</v>
      </c>
      <c r="P8" s="21">
        <v>514.1</v>
      </c>
      <c r="Q8" s="22">
        <v>476.75</v>
      </c>
      <c r="R8" s="21">
        <v>895.73</v>
      </c>
      <c r="S8" s="22">
        <v>498.45</v>
      </c>
      <c r="T8" s="21">
        <v>707.45</v>
      </c>
      <c r="U8" s="22">
        <v>575.70000000000005</v>
      </c>
      <c r="V8" s="21">
        <v>391.11</v>
      </c>
      <c r="W8" s="22">
        <v>307.39</v>
      </c>
      <c r="X8" s="21">
        <v>189.76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0.37</v>
      </c>
      <c r="P9" s="21">
        <v>0.19</v>
      </c>
      <c r="Q9" s="22">
        <v>0.21</v>
      </c>
      <c r="R9" s="21">
        <v>0.35</v>
      </c>
      <c r="S9" s="22">
        <v>0.24</v>
      </c>
      <c r="T9" s="21">
        <v>0.25</v>
      </c>
      <c r="U9" s="22">
        <v>0.37</v>
      </c>
      <c r="V9" s="21">
        <v>1.1100000000000001</v>
      </c>
      <c r="W9" s="22">
        <v>0.92</v>
      </c>
      <c r="X9" s="21">
        <v>0.89</v>
      </c>
    </row>
    <row r="10" spans="1:24" ht="19.899999999999999" customHeight="1" x14ac:dyDescent="0.25">
      <c r="A10" s="6" t="s">
        <v>11</v>
      </c>
      <c r="B10" s="104" t="s">
        <v>2307</v>
      </c>
      <c r="C10" s="104">
        <v>667</v>
      </c>
      <c r="D10" s="104">
        <v>689</v>
      </c>
      <c r="E10" s="104">
        <v>712</v>
      </c>
      <c r="F10" s="104">
        <v>781</v>
      </c>
      <c r="G10" s="104">
        <v>965</v>
      </c>
      <c r="H10" s="104">
        <v>952</v>
      </c>
      <c r="I10" s="104">
        <v>795</v>
      </c>
      <c r="J10" s="104">
        <v>755</v>
      </c>
      <c r="K10" s="104">
        <v>389</v>
      </c>
      <c r="L10" s="7"/>
      <c r="N10" s="4" t="s">
        <v>349</v>
      </c>
      <c r="O10" s="22">
        <v>12.59</v>
      </c>
      <c r="P10" s="21">
        <v>5.57</v>
      </c>
      <c r="Q10" s="22">
        <v>7.97</v>
      </c>
      <c r="R10" s="21">
        <v>17.149999999999999</v>
      </c>
      <c r="S10" s="22">
        <v>1.94</v>
      </c>
      <c r="T10" s="21">
        <v>14.22</v>
      </c>
      <c r="U10" s="22">
        <v>15.61</v>
      </c>
      <c r="V10" s="21">
        <v>6.21</v>
      </c>
      <c r="W10" s="22">
        <v>5.66</v>
      </c>
      <c r="X10" s="21">
        <v>6.07</v>
      </c>
    </row>
    <row r="11" spans="1:24" ht="19.899999999999999" customHeight="1" x14ac:dyDescent="0.25">
      <c r="A11" s="8" t="s">
        <v>12</v>
      </c>
      <c r="B11" s="105" t="s">
        <v>2308</v>
      </c>
      <c r="C11" s="105">
        <v>297</v>
      </c>
      <c r="D11" s="105">
        <v>298</v>
      </c>
      <c r="E11" s="105">
        <v>291</v>
      </c>
      <c r="F11" s="105">
        <v>320</v>
      </c>
      <c r="G11" s="105">
        <v>562</v>
      </c>
      <c r="H11" s="105">
        <v>561</v>
      </c>
      <c r="I11" s="105">
        <v>479</v>
      </c>
      <c r="J11" s="105">
        <v>441</v>
      </c>
      <c r="K11" s="105">
        <v>164</v>
      </c>
      <c r="L11" s="9"/>
      <c r="N11" s="4" t="s">
        <v>350</v>
      </c>
      <c r="O11" s="22">
        <v>2.74</v>
      </c>
      <c r="P11" s="21">
        <v>3.1</v>
      </c>
      <c r="Q11" s="22">
        <v>3.7</v>
      </c>
      <c r="R11" s="21">
        <v>3.42</v>
      </c>
      <c r="S11" s="22">
        <v>3.13</v>
      </c>
      <c r="T11" s="21">
        <v>3.8</v>
      </c>
      <c r="U11" s="22">
        <v>3.05</v>
      </c>
      <c r="V11" s="21">
        <v>3.16</v>
      </c>
      <c r="W11" s="22">
        <v>3.18</v>
      </c>
      <c r="X11" s="21">
        <v>3.48</v>
      </c>
    </row>
    <row r="12" spans="1:24" ht="19.899999999999999" customHeight="1" x14ac:dyDescent="0.25">
      <c r="A12" s="6" t="s">
        <v>13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1"/>
      <c r="N12" s="4" t="s">
        <v>351</v>
      </c>
      <c r="O12" s="22">
        <v>0.47</v>
      </c>
      <c r="P12" s="21">
        <v>0.43</v>
      </c>
      <c r="Q12" s="22">
        <v>0.22</v>
      </c>
      <c r="R12" s="21">
        <v>0.24</v>
      </c>
      <c r="S12" s="22">
        <v>0.28999999999999998</v>
      </c>
      <c r="T12" s="21">
        <v>0.24</v>
      </c>
      <c r="U12" s="22">
        <v>0.28999999999999998</v>
      </c>
      <c r="V12" s="21">
        <v>0.27</v>
      </c>
      <c r="W12" s="22">
        <v>0.26</v>
      </c>
      <c r="X12" s="21">
        <v>0.26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0.61</v>
      </c>
      <c r="P13" s="21">
        <v>0.72</v>
      </c>
      <c r="Q13" s="22">
        <v>0.28000000000000003</v>
      </c>
      <c r="R13" s="21">
        <v>0.3</v>
      </c>
      <c r="S13" s="22">
        <v>0.39</v>
      </c>
      <c r="T13" s="21">
        <v>0.3</v>
      </c>
      <c r="U13" s="22">
        <v>0.39</v>
      </c>
      <c r="V13" s="21">
        <v>0.34</v>
      </c>
      <c r="W13" s="22">
        <v>0.34</v>
      </c>
      <c r="X13" s="21">
        <v>0.34</v>
      </c>
    </row>
    <row r="14" spans="1:24" ht="19.899999999999999" customHeight="1" x14ac:dyDescent="0.25">
      <c r="A14" s="6" t="s">
        <v>15</v>
      </c>
      <c r="B14" s="106" t="s">
        <v>2309</v>
      </c>
      <c r="C14" s="106">
        <v>370</v>
      </c>
      <c r="D14" s="106">
        <v>391</v>
      </c>
      <c r="E14" s="106">
        <v>421</v>
      </c>
      <c r="F14" s="106">
        <v>461</v>
      </c>
      <c r="G14" s="106">
        <v>403</v>
      </c>
      <c r="H14" s="106">
        <v>391</v>
      </c>
      <c r="I14" s="106">
        <v>316</v>
      </c>
      <c r="J14" s="106">
        <v>314</v>
      </c>
      <c r="K14" s="106">
        <v>225</v>
      </c>
      <c r="L14" s="11"/>
      <c r="N14" s="4" t="s">
        <v>353</v>
      </c>
      <c r="O14" s="22" t="e">
        <v>#N/A</v>
      </c>
      <c r="P14" s="21" t="e">
        <v>#N/A</v>
      </c>
      <c r="Q14" s="22" t="e">
        <v>#N/A</v>
      </c>
      <c r="R14" s="21">
        <v>0.44</v>
      </c>
      <c r="S14" s="22">
        <v>0.7</v>
      </c>
      <c r="T14" s="21">
        <v>1.1200000000000001</v>
      </c>
      <c r="U14" s="22">
        <v>1.26</v>
      </c>
      <c r="V14" s="21">
        <v>1.55</v>
      </c>
      <c r="W14" s="22">
        <v>1.73</v>
      </c>
      <c r="X14" s="21">
        <v>3.59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4">
        <v>2887.25</v>
      </c>
      <c r="P15" s="23">
        <v>2773.56</v>
      </c>
      <c r="Q15" s="24">
        <v>2282.7600000000002</v>
      </c>
      <c r="R15" s="23">
        <v>2582.5500000000002</v>
      </c>
      <c r="S15" s="24">
        <v>2111.34</v>
      </c>
      <c r="T15" s="23">
        <v>2827.43</v>
      </c>
      <c r="U15" s="24">
        <v>1551.91</v>
      </c>
      <c r="V15" s="21">
        <v>351.6</v>
      </c>
      <c r="W15" s="22">
        <v>335.87</v>
      </c>
      <c r="X15" s="21">
        <v>213.71</v>
      </c>
    </row>
    <row r="16" spans="1:24" ht="19.899999999999999" customHeight="1" x14ac:dyDescent="0.25">
      <c r="A16" s="6" t="s">
        <v>16</v>
      </c>
      <c r="B16" s="104">
        <v>576</v>
      </c>
      <c r="C16" s="104" t="s">
        <v>2310</v>
      </c>
      <c r="D16" s="104" t="s">
        <v>676</v>
      </c>
      <c r="E16" s="104" t="s">
        <v>2311</v>
      </c>
      <c r="F16" s="104">
        <v>126</v>
      </c>
      <c r="G16" s="104">
        <v>22</v>
      </c>
      <c r="H16" s="104">
        <v>70</v>
      </c>
      <c r="I16" s="104">
        <v>85</v>
      </c>
      <c r="J16" s="104">
        <v>83</v>
      </c>
      <c r="K16" s="104">
        <v>121</v>
      </c>
      <c r="L16" s="7"/>
      <c r="N16" s="4" t="s">
        <v>355</v>
      </c>
      <c r="O16" s="22">
        <v>0.15</v>
      </c>
      <c r="P16" s="21">
        <v>0.13</v>
      </c>
      <c r="Q16" s="22">
        <v>0.12</v>
      </c>
      <c r="R16" s="21">
        <v>0.18</v>
      </c>
      <c r="S16" s="22">
        <v>0.14000000000000001</v>
      </c>
      <c r="T16" s="21">
        <v>0.2</v>
      </c>
      <c r="U16" s="22">
        <v>0.3</v>
      </c>
      <c r="V16" s="21">
        <v>0.89</v>
      </c>
      <c r="W16" s="22">
        <v>0.55000000000000004</v>
      </c>
      <c r="X16" s="21">
        <v>0.55000000000000004</v>
      </c>
    </row>
    <row r="17" spans="1:24" ht="19.899999999999999" customHeight="1" x14ac:dyDescent="0.25">
      <c r="A17" s="8" t="s">
        <v>17</v>
      </c>
      <c r="B17" s="105">
        <v>570</v>
      </c>
      <c r="C17" s="105" t="s">
        <v>580</v>
      </c>
      <c r="D17" s="105" t="s">
        <v>2312</v>
      </c>
      <c r="E17" s="105" t="s">
        <v>2313</v>
      </c>
      <c r="F17" s="105">
        <v>126</v>
      </c>
      <c r="G17" s="105">
        <v>22</v>
      </c>
      <c r="H17" s="105">
        <v>70</v>
      </c>
      <c r="I17" s="105">
        <v>79</v>
      </c>
      <c r="J17" s="105">
        <v>77</v>
      </c>
      <c r="K17" s="105">
        <v>112</v>
      </c>
      <c r="L17" s="9"/>
      <c r="N17" s="4" t="s">
        <v>356</v>
      </c>
      <c r="O17" s="22">
        <v>2.5299999999999998</v>
      </c>
      <c r="P17" s="21">
        <v>2.4</v>
      </c>
      <c r="Q17" s="22">
        <v>2.27</v>
      </c>
      <c r="R17" s="21">
        <v>2.64</v>
      </c>
      <c r="S17" s="22">
        <v>1.68</v>
      </c>
      <c r="T17" s="21">
        <v>1.21</v>
      </c>
      <c r="U17" s="22">
        <v>0.79</v>
      </c>
      <c r="V17" s="21">
        <v>0.86</v>
      </c>
      <c r="W17" s="22">
        <v>0.68</v>
      </c>
      <c r="X17" s="21">
        <v>0.75</v>
      </c>
    </row>
    <row r="18" spans="1:24" ht="19.899999999999999" customHeight="1" x14ac:dyDescent="0.25">
      <c r="A18" s="6" t="s">
        <v>18</v>
      </c>
      <c r="B18" s="106">
        <v>6</v>
      </c>
      <c r="C18" s="106">
        <v>7</v>
      </c>
      <c r="D18" s="106">
        <v>9</v>
      </c>
      <c r="E18" s="106">
        <v>9</v>
      </c>
      <c r="F18" s="106">
        <v>0</v>
      </c>
      <c r="G18" s="106">
        <v>0</v>
      </c>
      <c r="H18" s="106">
        <v>0</v>
      </c>
      <c r="I18" s="106">
        <v>6</v>
      </c>
      <c r="J18" s="106">
        <v>6</v>
      </c>
      <c r="K18" s="106">
        <v>9</v>
      </c>
      <c r="L18" s="10"/>
      <c r="N18" s="4" t="s">
        <v>357</v>
      </c>
      <c r="O18" s="22">
        <v>420.79</v>
      </c>
      <c r="P18" s="21">
        <v>368.46</v>
      </c>
      <c r="Q18" s="22">
        <v>282.39</v>
      </c>
      <c r="R18" s="21">
        <v>472.99</v>
      </c>
      <c r="S18" s="22">
        <v>294.77</v>
      </c>
      <c r="T18" s="21">
        <v>571.23</v>
      </c>
      <c r="U18" s="22">
        <v>471.42</v>
      </c>
      <c r="V18" s="21">
        <v>311.83</v>
      </c>
      <c r="W18" s="22">
        <v>186.38</v>
      </c>
      <c r="X18" s="21">
        <v>116.48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4.01</v>
      </c>
      <c r="P19" s="21">
        <v>3.5</v>
      </c>
      <c r="Q19" s="22">
        <v>2.85</v>
      </c>
      <c r="R19" s="21">
        <v>4.6399999999999997</v>
      </c>
      <c r="S19" s="22">
        <v>2.89</v>
      </c>
      <c r="T19" s="21">
        <v>5.58</v>
      </c>
      <c r="U19" s="22">
        <v>6.3</v>
      </c>
      <c r="V19" s="21">
        <v>6.56</v>
      </c>
      <c r="W19" s="22">
        <v>4.8099999999999996</v>
      </c>
      <c r="X19" s="21">
        <v>4.1500000000000004</v>
      </c>
    </row>
    <row r="20" spans="1:24" ht="19.899999999999999" customHeight="1" x14ac:dyDescent="0.25">
      <c r="A20" s="6" t="s">
        <v>19</v>
      </c>
      <c r="B20" s="104" t="s">
        <v>2314</v>
      </c>
      <c r="C20" s="104" t="s">
        <v>2315</v>
      </c>
      <c r="D20" s="104" t="s">
        <v>2316</v>
      </c>
      <c r="E20" s="104" t="s">
        <v>2317</v>
      </c>
      <c r="F20" s="104" t="s">
        <v>2318</v>
      </c>
      <c r="G20" s="104" t="s">
        <v>2319</v>
      </c>
      <c r="H20" s="104" t="s">
        <v>2320</v>
      </c>
      <c r="I20" s="104" t="s">
        <v>2321</v>
      </c>
      <c r="J20" s="104" t="s">
        <v>2322</v>
      </c>
      <c r="K20" s="104" t="s">
        <v>2323</v>
      </c>
      <c r="L20" s="7"/>
      <c r="N20" s="4" t="s">
        <v>359</v>
      </c>
      <c r="O20" s="22">
        <v>751.94</v>
      </c>
      <c r="P20" s="21">
        <v>295.5</v>
      </c>
      <c r="Q20" s="22">
        <v>304.22000000000003</v>
      </c>
      <c r="R20" s="21">
        <v>697.16</v>
      </c>
      <c r="S20" s="22">
        <v>348.34</v>
      </c>
      <c r="T20" s="21">
        <v>568.16</v>
      </c>
      <c r="U20" s="22">
        <v>467.11</v>
      </c>
      <c r="V20" s="21">
        <v>302.76</v>
      </c>
      <c r="W20" s="22">
        <v>196.54</v>
      </c>
      <c r="X20" s="21">
        <v>112.27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13.85</v>
      </c>
      <c r="P21" s="21">
        <v>6.62</v>
      </c>
      <c r="Q21" s="22">
        <v>8.06</v>
      </c>
      <c r="R21" s="21">
        <v>11.82</v>
      </c>
      <c r="S21" s="22">
        <v>11.96</v>
      </c>
      <c r="T21" s="21">
        <v>17.72</v>
      </c>
      <c r="U21" s="22">
        <v>16.54</v>
      </c>
      <c r="V21" s="21">
        <v>18.09</v>
      </c>
      <c r="W21" s="22">
        <v>15.03</v>
      </c>
      <c r="X21" s="21">
        <v>11.68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14.62</v>
      </c>
      <c r="P22" s="21">
        <v>6.75</v>
      </c>
      <c r="Q22" s="22">
        <v>7.02</v>
      </c>
      <c r="R22" s="21">
        <v>15.63</v>
      </c>
      <c r="S22" s="22">
        <v>8.14</v>
      </c>
      <c r="T22" s="21">
        <v>17.36</v>
      </c>
      <c r="U22" s="22">
        <v>17.52</v>
      </c>
      <c r="V22" s="21">
        <v>16.899999999999999</v>
      </c>
      <c r="W22" s="22">
        <v>13.4</v>
      </c>
      <c r="X22" s="21">
        <v>10.71</v>
      </c>
    </row>
    <row r="23" spans="1:24" ht="19.899999999999999" customHeight="1" x14ac:dyDescent="0.25">
      <c r="A23" s="8" t="s">
        <v>21</v>
      </c>
      <c r="B23" s="107" t="s">
        <v>2324</v>
      </c>
      <c r="C23" s="107">
        <v>998</v>
      </c>
      <c r="D23" s="107" t="s">
        <v>2325</v>
      </c>
      <c r="E23" s="107" t="s">
        <v>2326</v>
      </c>
      <c r="F23" s="107" t="s">
        <v>2327</v>
      </c>
      <c r="G23" s="107">
        <v>794</v>
      </c>
      <c r="H23" s="107">
        <v>768</v>
      </c>
      <c r="I23" s="107">
        <v>685</v>
      </c>
      <c r="J23" s="107">
        <v>554</v>
      </c>
      <c r="K23" s="107">
        <v>501</v>
      </c>
      <c r="L23" s="14"/>
      <c r="N23" s="4" t="s">
        <v>362</v>
      </c>
      <c r="O23" s="22">
        <v>6.61</v>
      </c>
      <c r="P23" s="21">
        <v>5.85</v>
      </c>
      <c r="Q23" s="22">
        <v>7.57</v>
      </c>
      <c r="R23" s="21">
        <v>13.11</v>
      </c>
      <c r="S23" s="22">
        <v>2.75</v>
      </c>
      <c r="T23" s="21">
        <v>14.62</v>
      </c>
      <c r="U23" s="22">
        <v>15.94</v>
      </c>
      <c r="V23" s="21">
        <v>6.64</v>
      </c>
      <c r="W23" s="22">
        <v>4.95</v>
      </c>
      <c r="X23" s="21">
        <v>5.17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1.85</v>
      </c>
      <c r="P24" s="21">
        <v>1.06</v>
      </c>
      <c r="Q24" s="22">
        <v>0.86</v>
      </c>
      <c r="R24" s="21">
        <v>1.32</v>
      </c>
      <c r="S24" s="22">
        <v>0.68</v>
      </c>
      <c r="T24" s="21">
        <v>0.98</v>
      </c>
      <c r="U24" s="22">
        <v>1.06</v>
      </c>
      <c r="V24" s="21">
        <v>0.94</v>
      </c>
      <c r="W24" s="22">
        <v>0.97</v>
      </c>
      <c r="X24" s="21">
        <v>0.93</v>
      </c>
    </row>
    <row r="25" spans="1:24" ht="19.899999999999999" customHeight="1" x14ac:dyDescent="0.25">
      <c r="A25" s="8" t="s">
        <v>22</v>
      </c>
      <c r="B25" s="107" t="s">
        <v>2328</v>
      </c>
      <c r="C25" s="107" t="s">
        <v>2329</v>
      </c>
      <c r="D25" s="107" t="s">
        <v>2330</v>
      </c>
      <c r="E25" s="107" t="s">
        <v>2331</v>
      </c>
      <c r="F25" s="107" t="s">
        <v>1995</v>
      </c>
      <c r="G25" s="107" t="s">
        <v>2332</v>
      </c>
      <c r="H25" s="107" t="s">
        <v>2333</v>
      </c>
      <c r="I25" s="107" t="s">
        <v>2334</v>
      </c>
      <c r="J25" s="107" t="s">
        <v>2335</v>
      </c>
      <c r="K25" s="107" t="s">
        <v>2336</v>
      </c>
      <c r="L25" s="14"/>
      <c r="N25" s="4" t="s">
        <v>364</v>
      </c>
      <c r="O25" s="22">
        <v>38.729999999999997</v>
      </c>
      <c r="P25" s="21">
        <v>40.44</v>
      </c>
      <c r="Q25" s="22">
        <v>9.6</v>
      </c>
      <c r="R25" s="21">
        <v>8.52</v>
      </c>
      <c r="S25" s="22">
        <v>9.56</v>
      </c>
      <c r="T25" s="21">
        <v>14.08</v>
      </c>
      <c r="U25" s="22">
        <v>12.9</v>
      </c>
      <c r="V25" s="21">
        <v>6.78</v>
      </c>
      <c r="W25" s="22">
        <v>6.15</v>
      </c>
      <c r="X25" s="21">
        <v>16.88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4997.6099999999997</v>
      </c>
      <c r="P26" s="23">
        <v>4259.68</v>
      </c>
      <c r="Q26" s="24">
        <v>4316.8</v>
      </c>
      <c r="R26" s="23">
        <v>4447.6899999999996</v>
      </c>
      <c r="S26" s="24">
        <v>4268.45</v>
      </c>
      <c r="T26" s="23">
        <v>3265.03</v>
      </c>
      <c r="U26" s="24">
        <v>2656.19</v>
      </c>
      <c r="V26" s="23">
        <v>1764.58</v>
      </c>
      <c r="W26" s="24">
        <v>1447.91</v>
      </c>
      <c r="X26" s="23">
        <v>1031.22</v>
      </c>
    </row>
    <row r="27" spans="1:24" ht="19.899999999999999" customHeight="1" x14ac:dyDescent="0.25">
      <c r="A27" s="8" t="s">
        <v>23</v>
      </c>
      <c r="B27" s="107" t="s">
        <v>2337</v>
      </c>
      <c r="C27" s="107" t="s">
        <v>2338</v>
      </c>
      <c r="D27" s="107" t="s">
        <v>2339</v>
      </c>
      <c r="E27" s="107" t="s">
        <v>2340</v>
      </c>
      <c r="F27" s="107" t="s">
        <v>2341</v>
      </c>
      <c r="G27" s="107" t="s">
        <v>2342</v>
      </c>
      <c r="H27" s="107" t="s">
        <v>2343</v>
      </c>
      <c r="I27" s="107" t="s">
        <v>2344</v>
      </c>
      <c r="J27" s="107" t="s">
        <v>2345</v>
      </c>
      <c r="K27" s="107" t="s">
        <v>2346</v>
      </c>
      <c r="L27" s="14"/>
      <c r="N27" s="4" t="s">
        <v>366</v>
      </c>
      <c r="O27" s="22">
        <v>19.899999999999999</v>
      </c>
      <c r="P27" s="21">
        <v>11.12</v>
      </c>
      <c r="Q27" s="22">
        <v>11.36</v>
      </c>
      <c r="R27" s="21">
        <v>19.260000000000002</v>
      </c>
      <c r="S27" s="22">
        <v>12.81</v>
      </c>
      <c r="T27" s="21">
        <v>19.46</v>
      </c>
      <c r="U27" s="22">
        <v>19.829999999999998</v>
      </c>
      <c r="V27" s="21">
        <v>17.41</v>
      </c>
      <c r="W27" s="22">
        <v>15.82</v>
      </c>
      <c r="X27" s="21">
        <v>11.57</v>
      </c>
    </row>
    <row r="28" spans="1:24" ht="19.899999999999999" customHeight="1" x14ac:dyDescent="0.25">
      <c r="A28" s="6" t="s">
        <v>24</v>
      </c>
      <c r="B28" s="106" t="s">
        <v>2347</v>
      </c>
      <c r="C28" s="106" t="s">
        <v>2348</v>
      </c>
      <c r="D28" s="106" t="s">
        <v>2349</v>
      </c>
      <c r="E28" s="106" t="s">
        <v>2350</v>
      </c>
      <c r="F28" s="106" t="s">
        <v>2351</v>
      </c>
      <c r="G28" s="106" t="s">
        <v>2352</v>
      </c>
      <c r="H28" s="106" t="s">
        <v>2353</v>
      </c>
      <c r="I28" s="106" t="s">
        <v>2354</v>
      </c>
      <c r="J28" s="106" t="s">
        <v>2355</v>
      </c>
      <c r="K28" s="106" t="s">
        <v>2356</v>
      </c>
      <c r="L28" s="10"/>
      <c r="N28" s="4" t="s">
        <v>367</v>
      </c>
      <c r="O28" s="24">
        <v>882317.77</v>
      </c>
      <c r="P28" s="23">
        <v>1060258.1100000001</v>
      </c>
      <c r="Q28" s="24">
        <v>912536.03</v>
      </c>
      <c r="R28" s="23">
        <v>1240434.2</v>
      </c>
      <c r="S28" s="24">
        <v>1298436.6299999999</v>
      </c>
      <c r="T28" s="23">
        <v>1304991.45</v>
      </c>
      <c r="U28" s="24">
        <v>1108681.33</v>
      </c>
      <c r="V28" s="23">
        <v>886585.14</v>
      </c>
      <c r="W28" s="24">
        <v>655858.44999999995</v>
      </c>
      <c r="X28" s="23">
        <v>440343.34</v>
      </c>
    </row>
    <row r="29" spans="1:24" ht="19.899999999999999" customHeight="1" x14ac:dyDescent="0.25">
      <c r="A29" s="8" t="s">
        <v>25</v>
      </c>
      <c r="B29" s="105" t="s">
        <v>2002</v>
      </c>
      <c r="C29" s="105" t="s">
        <v>2357</v>
      </c>
      <c r="D29" s="105" t="s">
        <v>2358</v>
      </c>
      <c r="E29" s="105" t="s">
        <v>2359</v>
      </c>
      <c r="F29" s="105" t="s">
        <v>2360</v>
      </c>
      <c r="G29" s="105" t="s">
        <v>2361</v>
      </c>
      <c r="H29" s="105" t="s">
        <v>2362</v>
      </c>
      <c r="I29" s="105" t="s">
        <v>2363</v>
      </c>
      <c r="J29" s="105" t="s">
        <v>2364</v>
      </c>
      <c r="K29" s="105" t="s">
        <v>2365</v>
      </c>
      <c r="L29" s="9"/>
      <c r="N29" s="4" t="s">
        <v>368</v>
      </c>
      <c r="O29" s="22">
        <v>13.89</v>
      </c>
      <c r="P29" s="21">
        <v>17.850000000000001</v>
      </c>
      <c r="Q29" s="22">
        <v>16.57</v>
      </c>
      <c r="R29" s="21">
        <v>18.82</v>
      </c>
      <c r="S29" s="22">
        <v>25.65</v>
      </c>
      <c r="T29" s="21">
        <v>24.85</v>
      </c>
      <c r="U29" s="22">
        <v>24.81</v>
      </c>
      <c r="V29" s="21">
        <v>23.51</v>
      </c>
      <c r="W29" s="22">
        <v>20.97</v>
      </c>
      <c r="X29" s="21">
        <v>16.07</v>
      </c>
    </row>
    <row r="30" spans="1:24" ht="19.899999999999999" customHeight="1" x14ac:dyDescent="0.25">
      <c r="A30" s="6" t="s">
        <v>26</v>
      </c>
      <c r="B30" s="106" t="s">
        <v>2366</v>
      </c>
      <c r="C30" s="106" t="s">
        <v>2367</v>
      </c>
      <c r="D30" s="106" t="s">
        <v>2368</v>
      </c>
      <c r="E30" s="106" t="s">
        <v>2369</v>
      </c>
      <c r="F30" s="106" t="s">
        <v>2370</v>
      </c>
      <c r="G30" s="106" t="s">
        <v>2371</v>
      </c>
      <c r="H30" s="106" t="s">
        <v>2372</v>
      </c>
      <c r="I30" s="106" t="s">
        <v>2373</v>
      </c>
      <c r="J30" s="106" t="s">
        <v>2374</v>
      </c>
      <c r="K30" s="106" t="s">
        <v>2375</v>
      </c>
      <c r="L30" s="10"/>
      <c r="N30" s="4" t="s">
        <v>369</v>
      </c>
      <c r="O30" s="22">
        <v>13.96</v>
      </c>
      <c r="P30" s="21">
        <v>35.61</v>
      </c>
      <c r="Q30" s="22">
        <v>32.61</v>
      </c>
      <c r="R30" s="21">
        <v>14.61</v>
      </c>
      <c r="S30" s="22">
        <v>29.3</v>
      </c>
      <c r="T30" s="21">
        <v>18.010000000000002</v>
      </c>
      <c r="U30" s="22">
        <v>16.010000000000002</v>
      </c>
      <c r="V30" s="21">
        <v>15.71</v>
      </c>
      <c r="W30" s="22">
        <v>19.71</v>
      </c>
      <c r="X30" s="21">
        <v>24.98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2.11</v>
      </c>
      <c r="P31" s="21">
        <v>2.4700000000000002</v>
      </c>
      <c r="Q31" s="22">
        <v>2.2999999999999998</v>
      </c>
      <c r="R31" s="21">
        <v>2.29</v>
      </c>
      <c r="S31" s="22">
        <v>2.39</v>
      </c>
      <c r="T31" s="21">
        <v>3.13</v>
      </c>
      <c r="U31" s="22">
        <v>2.82</v>
      </c>
      <c r="V31" s="21">
        <v>2.7</v>
      </c>
      <c r="W31" s="22">
        <v>2.68</v>
      </c>
      <c r="X31" s="21">
        <v>2.72</v>
      </c>
    </row>
    <row r="32" spans="1:24" ht="19.899999999999999" customHeight="1" x14ac:dyDescent="0.25">
      <c r="A32" s="6" t="s">
        <v>28</v>
      </c>
      <c r="B32" s="106">
        <v>0</v>
      </c>
      <c r="C32" s="106"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1"/>
      <c r="N32" s="4" t="s">
        <v>371</v>
      </c>
      <c r="O32" s="22">
        <v>9.89</v>
      </c>
      <c r="P32" s="21">
        <v>20.47</v>
      </c>
      <c r="Q32" s="22">
        <v>20.81</v>
      </c>
      <c r="R32" s="21">
        <v>11.37</v>
      </c>
      <c r="S32" s="22">
        <v>20.48</v>
      </c>
      <c r="T32" s="21">
        <v>14.46</v>
      </c>
      <c r="U32" s="22">
        <v>12.99</v>
      </c>
      <c r="V32" s="21">
        <v>12.16</v>
      </c>
      <c r="W32" s="22">
        <v>12.6</v>
      </c>
      <c r="X32" s="21">
        <v>14.78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24.95</v>
      </c>
      <c r="P33" s="21">
        <v>28.56</v>
      </c>
      <c r="Q33" s="22">
        <v>35.14</v>
      </c>
      <c r="R33" s="21">
        <v>21.53</v>
      </c>
      <c r="S33" s="22">
        <v>34.630000000000003</v>
      </c>
      <c r="T33" s="21">
        <v>17.91</v>
      </c>
      <c r="U33" s="22">
        <v>15.86</v>
      </c>
      <c r="V33" s="21">
        <v>15.25</v>
      </c>
      <c r="W33" s="22">
        <v>20.78</v>
      </c>
      <c r="X33" s="21">
        <v>24.08</v>
      </c>
    </row>
    <row r="34" spans="1:24" ht="19.899999999999999" customHeight="1" x14ac:dyDescent="0.25">
      <c r="A34" s="6" t="s">
        <v>29</v>
      </c>
      <c r="B34" s="104" t="s">
        <v>2376</v>
      </c>
      <c r="C34" s="104" t="s">
        <v>2377</v>
      </c>
      <c r="D34" s="104" t="s">
        <v>2378</v>
      </c>
      <c r="E34" s="104" t="s">
        <v>2379</v>
      </c>
      <c r="F34" s="104" t="s">
        <v>2380</v>
      </c>
      <c r="G34" s="104" t="s">
        <v>2381</v>
      </c>
      <c r="H34" s="104" t="s">
        <v>2382</v>
      </c>
      <c r="I34" s="104" t="s">
        <v>2383</v>
      </c>
      <c r="J34" s="104" t="s">
        <v>2384</v>
      </c>
      <c r="K34" s="104" t="s">
        <v>2385</v>
      </c>
      <c r="L34" s="7"/>
      <c r="N34" s="4" t="s">
        <v>373</v>
      </c>
      <c r="O34" s="22">
        <v>3.08</v>
      </c>
      <c r="P34" s="21">
        <v>2.5299999999999998</v>
      </c>
      <c r="Q34" s="22">
        <v>2.35</v>
      </c>
      <c r="R34" s="21">
        <v>2.3199999999999998</v>
      </c>
      <c r="S34" s="22">
        <v>2.46</v>
      </c>
      <c r="T34" s="21">
        <v>3.31</v>
      </c>
      <c r="U34" s="22">
        <v>3</v>
      </c>
      <c r="V34" s="21">
        <v>2.89</v>
      </c>
      <c r="W34" s="22">
        <v>2.84</v>
      </c>
      <c r="X34" s="21">
        <v>2.85</v>
      </c>
    </row>
    <row r="35" spans="1:24" ht="19.899999999999999" customHeight="1" x14ac:dyDescent="0.25">
      <c r="A35" s="8" t="s">
        <v>30</v>
      </c>
      <c r="B35" s="107" t="s">
        <v>2386</v>
      </c>
      <c r="C35" s="107" t="s">
        <v>2387</v>
      </c>
      <c r="D35" s="107" t="s">
        <v>2388</v>
      </c>
      <c r="E35" s="107" t="s">
        <v>2389</v>
      </c>
      <c r="F35" s="107" t="s">
        <v>2390</v>
      </c>
      <c r="G35" s="107" t="s">
        <v>2391</v>
      </c>
      <c r="H35" s="107" t="s">
        <v>2392</v>
      </c>
      <c r="I35" s="107" t="s">
        <v>2393</v>
      </c>
      <c r="J35" s="107" t="s">
        <v>2394</v>
      </c>
      <c r="K35" s="107" t="s">
        <v>2395</v>
      </c>
      <c r="L35" s="14"/>
      <c r="N35" s="4" t="s">
        <v>374</v>
      </c>
      <c r="O35" s="24">
        <v>10500</v>
      </c>
      <c r="P35" s="23">
        <v>10522</v>
      </c>
      <c r="Q35" s="24">
        <v>9922</v>
      </c>
      <c r="R35" s="23">
        <v>10183</v>
      </c>
      <c r="S35" s="24">
        <v>10207</v>
      </c>
      <c r="T35" s="23">
        <v>10231</v>
      </c>
      <c r="U35" s="24">
        <v>7479</v>
      </c>
      <c r="V35" s="23">
        <v>4755</v>
      </c>
      <c r="W35" s="24">
        <v>3873</v>
      </c>
      <c r="X35" s="23">
        <v>2805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1.76</v>
      </c>
      <c r="P36" s="21">
        <v>2.3199999999999998</v>
      </c>
      <c r="Q36" s="22">
        <v>2.34</v>
      </c>
      <c r="R36" s="21">
        <v>2.15</v>
      </c>
      <c r="S36" s="22">
        <v>2.06</v>
      </c>
      <c r="T36" s="21">
        <v>2.37</v>
      </c>
      <c r="U36" s="22">
        <v>1.8</v>
      </c>
      <c r="V36" s="21">
        <v>1.81</v>
      </c>
      <c r="W36" s="22">
        <v>1.92</v>
      </c>
      <c r="X36" s="21">
        <v>2.0699999999999998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18.84</v>
      </c>
      <c r="P37" s="21">
        <v>3.71</v>
      </c>
      <c r="Q37" s="22">
        <v>5.09</v>
      </c>
      <c r="R37" s="21">
        <v>4.34</v>
      </c>
      <c r="S37" s="22">
        <v>13.44</v>
      </c>
      <c r="T37" s="21">
        <v>82.39</v>
      </c>
      <c r="U37" s="22">
        <v>24.36</v>
      </c>
      <c r="V37" s="21">
        <v>39.159999999999997</v>
      </c>
      <c r="W37" s="22">
        <v>22.72</v>
      </c>
      <c r="X37" s="21">
        <v>19.36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66.739999999999995</v>
      </c>
      <c r="P38" s="21">
        <v>24.82</v>
      </c>
      <c r="Q38" s="22">
        <v>27.44</v>
      </c>
      <c r="R38" s="21">
        <v>61.65</v>
      </c>
      <c r="S38" s="22">
        <v>51.27</v>
      </c>
      <c r="T38" s="21">
        <v>71.569999999999993</v>
      </c>
      <c r="U38" s="22">
        <v>87.18</v>
      </c>
      <c r="V38" s="21">
        <v>86.79</v>
      </c>
      <c r="W38" s="22">
        <v>75.05</v>
      </c>
      <c r="X38" s="21">
        <v>79.3</v>
      </c>
    </row>
    <row r="39" spans="1:24" ht="19.899999999999999" customHeight="1" x14ac:dyDescent="0.25">
      <c r="A39" s="8" t="s">
        <v>32</v>
      </c>
      <c r="B39" s="107" t="s">
        <v>2396</v>
      </c>
      <c r="C39" s="107" t="s">
        <v>2397</v>
      </c>
      <c r="D39" s="107" t="s">
        <v>2398</v>
      </c>
      <c r="E39" s="107" t="s">
        <v>2399</v>
      </c>
      <c r="F39" s="107" t="s">
        <v>2400</v>
      </c>
      <c r="G39" s="107" t="s">
        <v>2401</v>
      </c>
      <c r="H39" s="107" t="s">
        <v>2402</v>
      </c>
      <c r="I39" s="107" t="s">
        <v>2403</v>
      </c>
      <c r="J39" s="107" t="s">
        <v>2404</v>
      </c>
      <c r="K39" s="107" t="s">
        <v>2405</v>
      </c>
      <c r="L39" s="14"/>
      <c r="N39" s="4" t="s">
        <v>378</v>
      </c>
      <c r="O39" s="22">
        <v>8.66</v>
      </c>
      <c r="P39" s="21">
        <v>7.46</v>
      </c>
      <c r="Q39" s="22">
        <v>8.36</v>
      </c>
      <c r="R39" s="21">
        <v>11.93</v>
      </c>
      <c r="S39" s="22">
        <v>12.1</v>
      </c>
      <c r="T39" s="21">
        <v>17.82</v>
      </c>
      <c r="U39" s="22">
        <v>16.68</v>
      </c>
      <c r="V39" s="21">
        <v>18.63</v>
      </c>
      <c r="W39" s="22">
        <v>14.52</v>
      </c>
      <c r="X39" s="21">
        <v>12.07</v>
      </c>
    </row>
    <row r="40" spans="1:24" ht="19.899999999999999" customHeight="1" x14ac:dyDescent="0.25">
      <c r="A40" s="6" t="s">
        <v>33</v>
      </c>
      <c r="B40" s="106">
        <v>334</v>
      </c>
      <c r="C40" s="106">
        <v>334</v>
      </c>
      <c r="D40" s="106">
        <v>334</v>
      </c>
      <c r="E40" s="106">
        <v>334</v>
      </c>
      <c r="F40" s="106">
        <v>334</v>
      </c>
      <c r="G40" s="106">
        <v>334</v>
      </c>
      <c r="H40" s="106">
        <v>334</v>
      </c>
      <c r="I40" s="106">
        <v>334</v>
      </c>
      <c r="J40" s="106">
        <v>334</v>
      </c>
      <c r="K40" s="106">
        <v>334</v>
      </c>
      <c r="L40" s="10"/>
      <c r="N40" s="4" t="s">
        <v>379</v>
      </c>
      <c r="O40" s="22">
        <v>16.059999999999999</v>
      </c>
      <c r="P40" s="21">
        <v>7.9</v>
      </c>
      <c r="Q40" s="22">
        <v>7.19</v>
      </c>
      <c r="R40" s="21">
        <v>15.75</v>
      </c>
      <c r="S40" s="22">
        <v>8.25</v>
      </c>
      <c r="T40" s="21">
        <v>17.440000000000001</v>
      </c>
      <c r="U40" s="22">
        <v>17.68</v>
      </c>
      <c r="V40" s="21">
        <v>17.559999999999999</v>
      </c>
      <c r="W40" s="22">
        <v>14.02</v>
      </c>
      <c r="X40" s="21">
        <v>11.27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9"/>
      <c r="N41" s="4" t="s">
        <v>380</v>
      </c>
      <c r="O41" s="22">
        <v>0.62</v>
      </c>
      <c r="P41" s="21">
        <v>0.42</v>
      </c>
      <c r="Q41" s="22">
        <v>0.5</v>
      </c>
      <c r="R41" s="21">
        <v>0.63</v>
      </c>
      <c r="S41" s="22">
        <v>0.47</v>
      </c>
      <c r="T41" s="21">
        <v>0.72</v>
      </c>
      <c r="U41" s="22">
        <v>0.67</v>
      </c>
      <c r="V41" s="21">
        <v>0.79</v>
      </c>
      <c r="W41" s="22">
        <v>0.69</v>
      </c>
      <c r="X41" s="21">
        <v>0.75</v>
      </c>
    </row>
    <row r="42" spans="1:24" ht="19.899999999999999" customHeight="1" x14ac:dyDescent="0.25">
      <c r="A42" s="6" t="s">
        <v>35</v>
      </c>
      <c r="B42" s="106" t="s">
        <v>2406</v>
      </c>
      <c r="C42" s="106" t="s">
        <v>2407</v>
      </c>
      <c r="D42" s="106" t="s">
        <v>2408</v>
      </c>
      <c r="E42" s="106" t="s">
        <v>1672</v>
      </c>
      <c r="F42" s="106" t="s">
        <v>2409</v>
      </c>
      <c r="G42" s="106" t="s">
        <v>2410</v>
      </c>
      <c r="H42" s="106" t="s">
        <v>2294</v>
      </c>
      <c r="I42" s="106" t="s">
        <v>2411</v>
      </c>
      <c r="J42" s="106">
        <v>872</v>
      </c>
      <c r="K42" s="106">
        <v>369</v>
      </c>
      <c r="L42" s="10"/>
      <c r="N42" s="4" t="s">
        <v>381</v>
      </c>
      <c r="O42" s="22">
        <v>2.84</v>
      </c>
      <c r="P42" s="21">
        <v>6</v>
      </c>
      <c r="Q42" s="22">
        <v>2.52</v>
      </c>
      <c r="R42" s="21">
        <v>1.51</v>
      </c>
      <c r="S42" s="22">
        <v>3.34</v>
      </c>
      <c r="T42" s="21">
        <v>1.4</v>
      </c>
      <c r="U42" s="22">
        <v>1.79</v>
      </c>
      <c r="V42" s="21">
        <v>1.53</v>
      </c>
      <c r="W42" s="22">
        <v>1.59</v>
      </c>
      <c r="X42" s="21">
        <v>1.85</v>
      </c>
    </row>
    <row r="43" spans="1:24" ht="19.899999999999999" customHeight="1" x14ac:dyDescent="0.25">
      <c r="A43" s="8" t="s">
        <v>36</v>
      </c>
      <c r="B43" s="105" t="s">
        <v>2412</v>
      </c>
      <c r="C43" s="105" t="s">
        <v>2413</v>
      </c>
      <c r="D43" s="105" t="s">
        <v>2414</v>
      </c>
      <c r="E43" s="105" t="s">
        <v>2415</v>
      </c>
      <c r="F43" s="105" t="s">
        <v>2416</v>
      </c>
      <c r="G43" s="105" t="s">
        <v>2417</v>
      </c>
      <c r="H43" s="105" t="s">
        <v>2418</v>
      </c>
      <c r="I43" s="105" t="s">
        <v>2419</v>
      </c>
      <c r="J43" s="105" t="s">
        <v>2420</v>
      </c>
      <c r="K43" s="105" t="s">
        <v>2421</v>
      </c>
      <c r="L43" s="9"/>
      <c r="N43" s="4" t="s">
        <v>382</v>
      </c>
      <c r="O43" s="24">
        <v>6352415.5</v>
      </c>
      <c r="P43" s="23">
        <v>5939068.2800000003</v>
      </c>
      <c r="Q43" s="24">
        <v>5507806.7199999997</v>
      </c>
      <c r="R43" s="23">
        <v>6589806.6900000004</v>
      </c>
      <c r="S43" s="24">
        <v>5062443.9400000004</v>
      </c>
      <c r="T43" s="23">
        <v>5252023.42</v>
      </c>
      <c r="U43" s="24">
        <v>4469068.92</v>
      </c>
      <c r="V43" s="23">
        <v>3770431.87</v>
      </c>
      <c r="W43" s="24">
        <v>3128149.8</v>
      </c>
      <c r="X43" s="23">
        <v>2739972.9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12.52</v>
      </c>
      <c r="P44" s="21">
        <v>6.47</v>
      </c>
      <c r="Q44" s="22">
        <v>7.01</v>
      </c>
      <c r="R44" s="21">
        <v>14.88</v>
      </c>
      <c r="S44" s="22">
        <v>7.74</v>
      </c>
      <c r="T44" s="21">
        <v>16.29</v>
      </c>
      <c r="U44" s="22">
        <v>16.36</v>
      </c>
      <c r="V44" s="21">
        <v>16.739999999999998</v>
      </c>
      <c r="W44" s="22">
        <v>13.09</v>
      </c>
      <c r="X44" s="21">
        <v>10.42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13.29</v>
      </c>
      <c r="P45" s="21">
        <v>15.28</v>
      </c>
      <c r="Q45" s="22">
        <v>16.63</v>
      </c>
      <c r="R45" s="21">
        <v>11.85</v>
      </c>
      <c r="S45" s="22">
        <v>12.35</v>
      </c>
      <c r="T45" s="21">
        <v>12.09</v>
      </c>
      <c r="U45" s="22">
        <v>10.89</v>
      </c>
      <c r="V45" s="21">
        <v>9.65</v>
      </c>
      <c r="W45" s="22">
        <v>12.01</v>
      </c>
      <c r="X45" s="21">
        <v>13.39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18.84</v>
      </c>
      <c r="P46" s="21">
        <v>19.489999999999998</v>
      </c>
      <c r="Q46" s="22">
        <v>21.92</v>
      </c>
      <c r="R46" s="21">
        <v>14.87</v>
      </c>
      <c r="S46" s="22">
        <v>14.49</v>
      </c>
      <c r="T46" s="21">
        <v>14.06</v>
      </c>
      <c r="U46" s="22">
        <v>12.73</v>
      </c>
      <c r="V46" s="21">
        <v>11.38</v>
      </c>
      <c r="W46" s="22">
        <v>14.41</v>
      </c>
      <c r="X46" s="21">
        <v>17.38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7.07</v>
      </c>
      <c r="P47" s="21">
        <v>4.3</v>
      </c>
      <c r="Q47" s="22">
        <v>8.02</v>
      </c>
      <c r="R47" s="21">
        <v>7.54</v>
      </c>
      <c r="S47" s="22">
        <v>6.1</v>
      </c>
      <c r="T47" s="21">
        <v>11.06</v>
      </c>
      <c r="U47" s="22">
        <v>11.77</v>
      </c>
      <c r="V47" s="21">
        <v>14.19</v>
      </c>
      <c r="W47" s="22">
        <v>15.24</v>
      </c>
      <c r="X47" s="21">
        <v>12.24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31.81</v>
      </c>
      <c r="P48" s="21">
        <v>7.09</v>
      </c>
      <c r="Q48" s="22">
        <v>9.6</v>
      </c>
      <c r="R48" s="21">
        <v>8.6300000000000008</v>
      </c>
      <c r="S48" s="22">
        <v>26.58</v>
      </c>
      <c r="T48" s="21">
        <v>134.71</v>
      </c>
      <c r="U48" s="22">
        <v>44.72</v>
      </c>
      <c r="V48" s="21">
        <v>71.77</v>
      </c>
      <c r="W48" s="22">
        <v>40.04</v>
      </c>
      <c r="X48" s="21">
        <v>33.869999999999997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16.22</v>
      </c>
      <c r="P49" s="21">
        <v>14.23</v>
      </c>
      <c r="Q49" s="22">
        <v>15.74</v>
      </c>
      <c r="R49" s="21">
        <v>22.39</v>
      </c>
      <c r="S49" s="22">
        <v>23.07</v>
      </c>
      <c r="T49" s="21">
        <v>33.51</v>
      </c>
      <c r="U49" s="22">
        <v>31.49</v>
      </c>
      <c r="V49" s="21">
        <v>34.619999999999997</v>
      </c>
      <c r="W49" s="22">
        <v>26.99</v>
      </c>
      <c r="X49" s="21">
        <v>21.94</v>
      </c>
    </row>
    <row r="50" spans="1:24" ht="19.899999999999999" customHeight="1" x14ac:dyDescent="0.25">
      <c r="A50" s="6" t="s">
        <v>41</v>
      </c>
      <c r="B50" s="104">
        <v>88</v>
      </c>
      <c r="C50" s="104">
        <v>7</v>
      </c>
      <c r="D50" s="104">
        <v>0</v>
      </c>
      <c r="E50" s="104">
        <v>0</v>
      </c>
      <c r="F50" s="104">
        <v>-1</v>
      </c>
      <c r="G50" s="104">
        <v>-6</v>
      </c>
      <c r="H50" s="104">
        <v>-1</v>
      </c>
      <c r="I50" s="104">
        <v>9</v>
      </c>
      <c r="J50" s="104">
        <v>12</v>
      </c>
      <c r="K50" s="104">
        <v>2</v>
      </c>
      <c r="L50" s="7"/>
      <c r="N50" s="4" t="s">
        <v>389</v>
      </c>
      <c r="O50" s="22">
        <v>30.53</v>
      </c>
      <c r="P50" s="21">
        <v>14.84</v>
      </c>
      <c r="Q50" s="22">
        <v>13.56</v>
      </c>
      <c r="R50" s="21">
        <v>29.66</v>
      </c>
      <c r="S50" s="22">
        <v>15.65</v>
      </c>
      <c r="T50" s="21">
        <v>32.909999999999997</v>
      </c>
      <c r="U50" s="22">
        <v>33.299999999999997</v>
      </c>
      <c r="V50" s="21">
        <v>32.64</v>
      </c>
      <c r="W50" s="22">
        <v>26.09</v>
      </c>
      <c r="X50" s="21">
        <v>20.69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14.49</v>
      </c>
      <c r="P51" s="21">
        <v>12.94</v>
      </c>
      <c r="Q51" s="22">
        <v>15.47</v>
      </c>
      <c r="R51" s="21">
        <v>22.23</v>
      </c>
      <c r="S51" s="22">
        <v>22.9</v>
      </c>
      <c r="T51" s="21">
        <v>33.39</v>
      </c>
      <c r="U51" s="22">
        <v>31.25</v>
      </c>
      <c r="V51" s="21">
        <v>33.630000000000003</v>
      </c>
      <c r="W51" s="22">
        <v>26.06</v>
      </c>
      <c r="X51" s="21">
        <v>21.13</v>
      </c>
    </row>
    <row r="52" spans="1:24" ht="19.899999999999999" customHeight="1" thickBot="1" x14ac:dyDescent="0.3">
      <c r="A52" s="6" t="s">
        <v>42</v>
      </c>
      <c r="B52" s="104" t="s">
        <v>2422</v>
      </c>
      <c r="C52" s="104" t="s">
        <v>2423</v>
      </c>
      <c r="D52" s="104" t="s">
        <v>2398</v>
      </c>
      <c r="E52" s="104" t="s">
        <v>2399</v>
      </c>
      <c r="F52" s="104" t="s">
        <v>2424</v>
      </c>
      <c r="G52" s="104" t="s">
        <v>2425</v>
      </c>
      <c r="H52" s="104" t="s">
        <v>2426</v>
      </c>
      <c r="I52" s="104" t="s">
        <v>2427</v>
      </c>
      <c r="J52" s="104" t="s">
        <v>2428</v>
      </c>
      <c r="K52" s="104" t="s">
        <v>2429</v>
      </c>
      <c r="L52" s="7"/>
      <c r="N52" s="4" t="s">
        <v>391</v>
      </c>
      <c r="O52" s="22">
        <v>27.8</v>
      </c>
      <c r="P52" s="21">
        <v>12.69</v>
      </c>
      <c r="Q52" s="22">
        <v>13.23</v>
      </c>
      <c r="R52" s="21">
        <v>29.43</v>
      </c>
      <c r="S52" s="22">
        <v>15.44</v>
      </c>
      <c r="T52" s="21">
        <v>32.76</v>
      </c>
      <c r="U52" s="22">
        <v>32.97</v>
      </c>
      <c r="V52" s="21">
        <v>31.42</v>
      </c>
      <c r="W52" s="22">
        <v>24.93</v>
      </c>
      <c r="X52" s="21">
        <v>19.66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 t="str">
        <f>B86</f>
        <v>5,643,000</v>
      </c>
      <c r="P53" s="58" t="str">
        <f t="shared" ref="P53:X53" si="0">C86</f>
        <v>5,643,000</v>
      </c>
      <c r="Q53" s="58" t="str">
        <f t="shared" si="0"/>
        <v>5,650,000</v>
      </c>
      <c r="R53" s="58" t="str">
        <f t="shared" si="0"/>
        <v>5,642,000</v>
      </c>
      <c r="S53" s="58" t="str">
        <f t="shared" si="0"/>
        <v>5,636,000</v>
      </c>
      <c r="T53" s="58">
        <f t="shared" si="0"/>
        <v>558.4</v>
      </c>
      <c r="U53" s="58">
        <f t="shared" si="0"/>
        <v>550.1</v>
      </c>
      <c r="V53" s="58">
        <f t="shared" si="0"/>
        <v>548.29999999999995</v>
      </c>
      <c r="W53" s="58">
        <f t="shared" si="0"/>
        <v>551.29999999999995</v>
      </c>
      <c r="X53" s="58">
        <f t="shared" si="0"/>
        <v>553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#VALUE!</v>
      </c>
      <c r="P54" s="43" t="e">
        <f>P53*#REF!/100</f>
        <v>#VALUE!</v>
      </c>
      <c r="Q54" s="42" t="e">
        <f>Q53*#REF!/100</f>
        <v>#VALUE!</v>
      </c>
      <c r="R54" s="43" t="e">
        <f>R53*#REF!/100</f>
        <v>#VALUE!</v>
      </c>
      <c r="S54" s="42" t="e">
        <f>S53*#REF!/100</f>
        <v>#VALUE!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#VALUE!</v>
      </c>
      <c r="P55" s="43" t="e">
        <f>P53*#REF!/100</f>
        <v>#VALUE!</v>
      </c>
      <c r="Q55" s="42" t="e">
        <f>Q53*#REF!/100</f>
        <v>#VALUE!</v>
      </c>
      <c r="R55" s="43" t="e">
        <f>R53*#REF!/100</f>
        <v>#VALUE!</v>
      </c>
      <c r="S55" s="42" t="e">
        <f>S53*#REF!/100</f>
        <v>#VALUE!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2430</v>
      </c>
      <c r="C56" s="104" t="s">
        <v>2431</v>
      </c>
      <c r="D56" s="104">
        <v>731</v>
      </c>
      <c r="E56" s="104">
        <v>882</v>
      </c>
      <c r="F56" s="104">
        <v>942</v>
      </c>
      <c r="G56" s="104">
        <v>847</v>
      </c>
      <c r="H56" s="104">
        <v>826</v>
      </c>
      <c r="I56" s="104">
        <v>413</v>
      </c>
      <c r="J56" s="104">
        <v>488</v>
      </c>
      <c r="K56" s="104">
        <v>464</v>
      </c>
      <c r="L56" s="7"/>
      <c r="N56" s="44" t="s">
        <v>397</v>
      </c>
      <c r="O56" s="45">
        <f>B135/100</f>
        <v>0.27</v>
      </c>
      <c r="P56" s="45">
        <f t="shared" ref="P56:X56" si="1">C135/100</f>
        <v>0.03</v>
      </c>
      <c r="Q56" s="45">
        <f t="shared" si="1"/>
        <v>-0.08</v>
      </c>
      <c r="R56" s="45">
        <f t="shared" si="1"/>
        <v>0.11</v>
      </c>
      <c r="S56" s="45">
        <f t="shared" si="1"/>
        <v>-0.02</v>
      </c>
      <c r="T56" s="45">
        <f t="shared" si="1"/>
        <v>0.05</v>
      </c>
      <c r="U56" s="45">
        <f t="shared" si="1"/>
        <v>0.14000000000000001</v>
      </c>
      <c r="V56" s="45">
        <f t="shared" si="1"/>
        <v>0.28999999999999998</v>
      </c>
      <c r="W56" s="45">
        <f t="shared" si="1"/>
        <v>0.33</v>
      </c>
      <c r="X56" s="45">
        <f t="shared" si="1"/>
        <v>-7.0000000000000007E-2</v>
      </c>
    </row>
    <row r="57" spans="1:24" ht="19.899999999999999" customHeight="1" x14ac:dyDescent="0.25">
      <c r="A57" s="8" t="s">
        <v>45</v>
      </c>
      <c r="B57" s="105">
        <v>358</v>
      </c>
      <c r="C57" s="105">
        <v>8</v>
      </c>
      <c r="D57" s="105">
        <v>8</v>
      </c>
      <c r="E57" s="105">
        <v>10</v>
      </c>
      <c r="F57" s="105">
        <v>71</v>
      </c>
      <c r="G57" s="105">
        <v>60</v>
      </c>
      <c r="H57" s="105">
        <v>39</v>
      </c>
      <c r="I57" s="105">
        <v>24</v>
      </c>
      <c r="J57" s="105">
        <v>35</v>
      </c>
      <c r="K57" s="105">
        <v>27</v>
      </c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 t="e">
        <f t="shared" si="2"/>
        <v>#VALUE!</v>
      </c>
      <c r="R57" s="46" t="e">
        <f t="shared" si="2"/>
        <v>#VALUE!</v>
      </c>
      <c r="S57" s="46" t="e">
        <f t="shared" si="2"/>
        <v>#VALUE!</v>
      </c>
      <c r="T57" s="46" t="e">
        <f t="shared" si="2"/>
        <v>#VALUE!</v>
      </c>
      <c r="U57" s="46" t="e">
        <f t="shared" si="2"/>
        <v>#VALUE!</v>
      </c>
      <c r="V57" s="46" t="e">
        <f t="shared" si="2"/>
        <v>#VALUE!</v>
      </c>
      <c r="W57" s="46" t="e">
        <f t="shared" si="2"/>
        <v>#VALUE!</v>
      </c>
      <c r="X57" s="46" t="e">
        <f t="shared" si="2"/>
        <v>#VALUE!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 t="str">
        <f>B20</f>
        <v>3,010,000</v>
      </c>
      <c r="P58" s="46" t="str">
        <f t="shared" ref="P58:X58" si="3">C20</f>
        <v>2,547,000</v>
      </c>
      <c r="Q58" s="46" t="str">
        <f t="shared" si="3"/>
        <v>2,570,000</v>
      </c>
      <c r="R58" s="46" t="str">
        <f t="shared" si="3"/>
        <v>2,667,000</v>
      </c>
      <c r="S58" s="46" t="str">
        <f t="shared" si="3"/>
        <v>2,516,000</v>
      </c>
      <c r="T58" s="46" t="str">
        <f t="shared" si="3"/>
        <v>2,311,000</v>
      </c>
      <c r="U58" s="46" t="str">
        <f t="shared" si="3"/>
        <v>2,154,000</v>
      </c>
      <c r="V58" s="46" t="str">
        <f t="shared" si="3"/>
        <v>1,593,000</v>
      </c>
      <c r="W58" s="46" t="str">
        <f t="shared" si="3"/>
        <v>1,267,000</v>
      </c>
      <c r="X58" s="46" t="str">
        <f t="shared" si="3"/>
        <v>1,138,000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 t="e">
        <f t="shared" si="4"/>
        <v>#VALUE!</v>
      </c>
      <c r="R59" s="48" t="e">
        <f t="shared" si="4"/>
        <v>#VALUE!</v>
      </c>
      <c r="S59" s="47" t="e">
        <f t="shared" si="4"/>
        <v>#VALUE!</v>
      </c>
      <c r="T59" s="48" t="e">
        <f t="shared" si="4"/>
        <v>#VALUE!</v>
      </c>
      <c r="U59" s="47" t="e">
        <f t="shared" si="4"/>
        <v>#VALUE!</v>
      </c>
      <c r="V59" s="48" t="e">
        <f t="shared" si="4"/>
        <v>#VALUE!</v>
      </c>
      <c r="W59" s="47" t="e">
        <f t="shared" si="4"/>
        <v>#VALUE!</v>
      </c>
      <c r="X59" s="48" t="e">
        <f t="shared" si="4"/>
        <v>#VALUE!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1"/>
      <c r="N60" s="41" t="s">
        <v>401</v>
      </c>
      <c r="O60" s="46">
        <f>B146</f>
        <v>486</v>
      </c>
      <c r="P60" s="46">
        <f t="shared" ref="P60:X60" si="5">C146</f>
        <v>456</v>
      </c>
      <c r="Q60" s="46">
        <f t="shared" si="5"/>
        <v>467</v>
      </c>
      <c r="R60" s="46">
        <f t="shared" si="5"/>
        <v>448</v>
      </c>
      <c r="S60" s="46">
        <f t="shared" si="5"/>
        <v>383</v>
      </c>
      <c r="T60" s="46">
        <f t="shared" si="5"/>
        <v>341</v>
      </c>
      <c r="U60" s="46">
        <f t="shared" si="5"/>
        <v>295</v>
      </c>
      <c r="V60" s="46">
        <f t="shared" si="5"/>
        <v>247</v>
      </c>
      <c r="W60" s="46">
        <f t="shared" si="5"/>
        <v>211</v>
      </c>
      <c r="X60" s="46">
        <f t="shared" si="5"/>
        <v>181</v>
      </c>
    </row>
    <row r="61" spans="1:24" ht="19.899999999999999" customHeight="1" x14ac:dyDescent="0.25">
      <c r="A61" s="8" t="s">
        <v>49</v>
      </c>
      <c r="B61" s="105" t="s">
        <v>2432</v>
      </c>
      <c r="C61" s="105" t="s">
        <v>2433</v>
      </c>
      <c r="D61" s="105">
        <v>414</v>
      </c>
      <c r="E61" s="105">
        <v>391</v>
      </c>
      <c r="F61" s="105">
        <v>538</v>
      </c>
      <c r="G61" s="105">
        <v>510</v>
      </c>
      <c r="H61" s="105">
        <v>512</v>
      </c>
      <c r="I61" s="105">
        <v>198</v>
      </c>
      <c r="J61" s="105">
        <v>145</v>
      </c>
      <c r="K61" s="105">
        <v>326</v>
      </c>
      <c r="L61" s="9"/>
      <c r="N61" s="41" t="s">
        <v>402</v>
      </c>
      <c r="O61" s="49" t="e">
        <f>B165/B163</f>
        <v>#VALUE!</v>
      </c>
      <c r="P61" s="49" t="e">
        <f t="shared" ref="P61:X61" si="6">C165/C163</f>
        <v>#VALUE!</v>
      </c>
      <c r="Q61" s="49" t="e">
        <f>D165/D163</f>
        <v>#VALUE!</v>
      </c>
      <c r="R61" s="49" t="e">
        <f t="shared" si="6"/>
        <v>#VALUE!</v>
      </c>
      <c r="S61" s="49" t="e">
        <f t="shared" si="6"/>
        <v>#VALUE!</v>
      </c>
      <c r="T61" s="49" t="e">
        <f t="shared" si="6"/>
        <v>#VALUE!</v>
      </c>
      <c r="U61" s="49" t="e">
        <f t="shared" si="6"/>
        <v>#VALUE!</v>
      </c>
      <c r="V61" s="49" t="e">
        <f t="shared" si="6"/>
        <v>#VALUE!</v>
      </c>
      <c r="W61" s="49" t="e">
        <f t="shared" si="6"/>
        <v>#VALUE!</v>
      </c>
      <c r="X61" s="49">
        <f t="shared" si="6"/>
        <v>0.13486370157819225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 t="str">
        <f>B154</f>
        <v>1,943,000</v>
      </c>
      <c r="P62" s="46" t="str">
        <f t="shared" ref="P62:X62" si="7">C154</f>
        <v>1,960,000</v>
      </c>
      <c r="Q62" s="46" t="str">
        <f t="shared" si="7"/>
        <v>1,764,000</v>
      </c>
      <c r="R62" s="46" t="str">
        <f t="shared" si="7"/>
        <v>2,176,000</v>
      </c>
      <c r="S62" s="46" t="str">
        <f t="shared" si="7"/>
        <v>2,670,000</v>
      </c>
      <c r="T62" s="46" t="str">
        <f t="shared" si="7"/>
        <v>2,646,000</v>
      </c>
      <c r="U62" s="46" t="str">
        <f t="shared" si="7"/>
        <v>2,518,000</v>
      </c>
      <c r="V62" s="46" t="str">
        <f t="shared" si="7"/>
        <v>2,085,000</v>
      </c>
      <c r="W62" s="46" t="str">
        <f t="shared" si="7"/>
        <v>1,445,000</v>
      </c>
      <c r="X62" s="46">
        <f t="shared" si="7"/>
        <v>832</v>
      </c>
    </row>
    <row r="63" spans="1:24" ht="19.899999999999999" customHeight="1" x14ac:dyDescent="0.25">
      <c r="A63" s="8" t="s">
        <v>50</v>
      </c>
      <c r="B63" s="107">
        <v>355</v>
      </c>
      <c r="C63" s="107">
        <v>309</v>
      </c>
      <c r="D63" s="107">
        <v>309</v>
      </c>
      <c r="E63" s="107">
        <v>481</v>
      </c>
      <c r="F63" s="107">
        <v>333</v>
      </c>
      <c r="G63" s="107">
        <v>277</v>
      </c>
      <c r="H63" s="107">
        <v>275</v>
      </c>
      <c r="I63" s="107">
        <v>191</v>
      </c>
      <c r="J63" s="107">
        <v>308</v>
      </c>
      <c r="K63" s="107">
        <v>111</v>
      </c>
      <c r="L63" s="14"/>
      <c r="N63" s="44" t="s">
        <v>404</v>
      </c>
      <c r="O63" s="50" t="e">
        <f>O62*(1-O61)</f>
        <v>#VALUE!</v>
      </c>
      <c r="P63" s="48" t="e">
        <f t="shared" ref="P63:X63" si="8">P62*(1-P61)</f>
        <v>#VALUE!</v>
      </c>
      <c r="Q63" s="50" t="e">
        <f t="shared" si="8"/>
        <v>#VALUE!</v>
      </c>
      <c r="R63" s="48" t="e">
        <f t="shared" si="8"/>
        <v>#VALUE!</v>
      </c>
      <c r="S63" s="50" t="e">
        <f t="shared" si="8"/>
        <v>#VALUE!</v>
      </c>
      <c r="T63" s="48" t="e">
        <f t="shared" si="8"/>
        <v>#VALUE!</v>
      </c>
      <c r="U63" s="50" t="e">
        <f t="shared" si="8"/>
        <v>#VALUE!</v>
      </c>
      <c r="V63" s="48" t="e">
        <f t="shared" si="8"/>
        <v>#VALUE!</v>
      </c>
      <c r="W63" s="50" t="e">
        <f t="shared" si="8"/>
        <v>#VALUE!</v>
      </c>
      <c r="X63" s="48">
        <f t="shared" si="8"/>
        <v>719.79340028694401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#VALUE!</v>
      </c>
      <c r="R64" s="53" t="e">
        <f t="shared" si="9"/>
        <v>#VALUE!</v>
      </c>
      <c r="S64" s="52" t="e">
        <f t="shared" si="9"/>
        <v>#VALUE!</v>
      </c>
      <c r="T64" s="53" t="e">
        <f t="shared" si="9"/>
        <v>#VALUE!</v>
      </c>
      <c r="U64" s="52" t="e">
        <f t="shared" si="9"/>
        <v>#VALUE!</v>
      </c>
      <c r="V64" s="53" t="e">
        <f t="shared" si="9"/>
        <v>#VALUE!</v>
      </c>
      <c r="W64" s="52" t="e">
        <f>(W63+W60)-(W59-X59+W60)</f>
        <v>#VALUE!</v>
      </c>
      <c r="X64" s="53" t="e">
        <f>(X63+X60)-(X59+X60)</f>
        <v>#VALUE!</v>
      </c>
    </row>
    <row r="65" spans="1:24" ht="19.899999999999999" customHeight="1" thickBot="1" x14ac:dyDescent="0.3">
      <c r="A65" s="8" t="s">
        <v>51</v>
      </c>
      <c r="B65" s="107" t="s">
        <v>2434</v>
      </c>
      <c r="C65" s="107" t="s">
        <v>2435</v>
      </c>
      <c r="D65" s="107" t="s">
        <v>2436</v>
      </c>
      <c r="E65" s="107" t="s">
        <v>2437</v>
      </c>
      <c r="F65" s="107" t="s">
        <v>2438</v>
      </c>
      <c r="G65" s="107" t="s">
        <v>2439</v>
      </c>
      <c r="H65" s="107" t="s">
        <v>2440</v>
      </c>
      <c r="I65" s="107" t="s">
        <v>2441</v>
      </c>
      <c r="J65" s="107" t="s">
        <v>2442</v>
      </c>
      <c r="K65" s="107" t="s">
        <v>2443</v>
      </c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#VALUE!</v>
      </c>
      <c r="R65" s="56" t="e">
        <f t="shared" si="10"/>
        <v>#VALUE!</v>
      </c>
      <c r="S65" s="57" t="e">
        <f t="shared" si="10"/>
        <v>#VALUE!</v>
      </c>
      <c r="T65" s="56" t="e">
        <f t="shared" si="10"/>
        <v>#VALUE!</v>
      </c>
      <c r="U65" s="57" t="e">
        <f t="shared" si="10"/>
        <v>#VALUE!</v>
      </c>
      <c r="V65" s="56" t="e">
        <f t="shared" si="10"/>
        <v>#VALUE!</v>
      </c>
      <c r="W65" s="57" t="e">
        <f t="shared" si="10"/>
        <v>#VALUE!</v>
      </c>
      <c r="X65" s="56" t="e">
        <f t="shared" si="10"/>
        <v>#VALUE!</v>
      </c>
    </row>
    <row r="66" spans="1:24" ht="19.899999999999999" customHeight="1" x14ac:dyDescent="0.25">
      <c r="A66" s="6" t="s">
        <v>52</v>
      </c>
      <c r="B66" s="106" t="s">
        <v>2131</v>
      </c>
      <c r="C66" s="106" t="s">
        <v>2444</v>
      </c>
      <c r="D66" s="106" t="s">
        <v>2269</v>
      </c>
      <c r="E66" s="106" t="s">
        <v>2445</v>
      </c>
      <c r="F66" s="106" t="s">
        <v>2446</v>
      </c>
      <c r="G66" s="106" t="s">
        <v>2447</v>
      </c>
      <c r="H66" s="106" t="s">
        <v>2448</v>
      </c>
      <c r="I66" s="106" t="s">
        <v>2449</v>
      </c>
      <c r="J66" s="106" t="s">
        <v>2209</v>
      </c>
      <c r="K66" s="106">
        <v>921</v>
      </c>
      <c r="L66" s="10"/>
      <c r="N66" s="61" t="s">
        <v>407</v>
      </c>
      <c r="O66" s="63" t="str">
        <f>B11</f>
        <v>3,354,000</v>
      </c>
      <c r="P66" s="63">
        <f t="shared" ref="P66:X66" si="11">C11</f>
        <v>297</v>
      </c>
      <c r="Q66" s="63">
        <f t="shared" si="11"/>
        <v>298</v>
      </c>
      <c r="R66" s="63">
        <f t="shared" si="11"/>
        <v>291</v>
      </c>
      <c r="S66" s="63">
        <f t="shared" si="11"/>
        <v>320</v>
      </c>
      <c r="T66" s="63">
        <f t="shared" si="11"/>
        <v>562</v>
      </c>
      <c r="U66" s="63">
        <f t="shared" si="11"/>
        <v>561</v>
      </c>
      <c r="V66" s="63">
        <f t="shared" si="11"/>
        <v>479</v>
      </c>
      <c r="W66" s="63">
        <f t="shared" si="11"/>
        <v>441</v>
      </c>
      <c r="X66" s="63">
        <f t="shared" si="11"/>
        <v>164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21,928,000</v>
      </c>
      <c r="P67" s="63" t="str">
        <f t="shared" ref="P67:X67" si="12">C34</f>
        <v>24,891,000</v>
      </c>
      <c r="Q67" s="63" t="str">
        <f t="shared" si="12"/>
        <v>19,471,000</v>
      </c>
      <c r="R67" s="63" t="str">
        <f t="shared" si="12"/>
        <v>19,413,000</v>
      </c>
      <c r="S67" s="63" t="str">
        <f t="shared" si="12"/>
        <v>19,669,000</v>
      </c>
      <c r="T67" s="63" t="str">
        <f t="shared" si="12"/>
        <v>14,953,000</v>
      </c>
      <c r="U67" s="63" t="str">
        <f t="shared" si="12"/>
        <v>13,545,000</v>
      </c>
      <c r="V67" s="63" t="str">
        <f t="shared" si="12"/>
        <v>10,958,000</v>
      </c>
      <c r="W67" s="63" t="str">
        <f t="shared" si="12"/>
        <v>8,938,000</v>
      </c>
      <c r="X67" s="63" t="str">
        <f t="shared" si="12"/>
        <v>7,340,000</v>
      </c>
    </row>
    <row r="68" spans="1:24" ht="19.899999999999999" customHeight="1" x14ac:dyDescent="0.25">
      <c r="A68" s="6" t="s">
        <v>54</v>
      </c>
      <c r="B68" s="106">
        <v>515</v>
      </c>
      <c r="C68" s="106">
        <v>359</v>
      </c>
      <c r="D68" s="106">
        <v>365</v>
      </c>
      <c r="E68" s="106">
        <v>268</v>
      </c>
      <c r="F68" s="106">
        <v>236</v>
      </c>
      <c r="G68" s="106">
        <v>364</v>
      </c>
      <c r="H68" s="106">
        <v>282</v>
      </c>
      <c r="I68" s="106">
        <v>299</v>
      </c>
      <c r="J68" s="106">
        <v>260</v>
      </c>
      <c r="K68" s="106">
        <v>230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 t="e">
        <f t="shared" si="13"/>
        <v>#VALUE!</v>
      </c>
      <c r="V68" s="76" t="e">
        <f t="shared" si="13"/>
        <v>#VALUE!</v>
      </c>
      <c r="W68" s="76" t="e">
        <f t="shared" si="13"/>
        <v>#VALUE!</v>
      </c>
      <c r="X68" s="76" t="e">
        <f t="shared" si="13"/>
        <v>#VALUE!</v>
      </c>
    </row>
    <row r="69" spans="1:24" ht="19.899999999999999" customHeight="1" x14ac:dyDescent="0.25">
      <c r="A69" s="8" t="s">
        <v>55</v>
      </c>
      <c r="B69" s="105" t="s">
        <v>2450</v>
      </c>
      <c r="C69" s="105" t="s">
        <v>2451</v>
      </c>
      <c r="D69" s="105" t="s">
        <v>764</v>
      </c>
      <c r="E69" s="105" t="s">
        <v>2452</v>
      </c>
      <c r="F69" s="105" t="s">
        <v>2234</v>
      </c>
      <c r="G69" s="105" t="s">
        <v>2453</v>
      </c>
      <c r="H69" s="105" t="s">
        <v>2454</v>
      </c>
      <c r="I69" s="105">
        <v>954</v>
      </c>
      <c r="J69" s="105">
        <v>708</v>
      </c>
      <c r="K69" s="105">
        <v>454</v>
      </c>
      <c r="L69" s="9"/>
      <c r="N69" s="77" t="s">
        <v>415</v>
      </c>
      <c r="O69" s="79">
        <f>B215</f>
        <v>0</v>
      </c>
      <c r="P69" s="79">
        <f t="shared" ref="P69:X69" si="14">C215</f>
        <v>0</v>
      </c>
      <c r="Q69" s="79">
        <f t="shared" si="14"/>
        <v>0</v>
      </c>
      <c r="R69" s="79">
        <f t="shared" si="14"/>
        <v>16</v>
      </c>
      <c r="S69" s="79">
        <f t="shared" si="14"/>
        <v>0</v>
      </c>
      <c r="T69" s="79">
        <f>G215</f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>
        <f t="shared" ref="P70:X70" si="15">P69/P66</f>
        <v>0</v>
      </c>
      <c r="Q70" s="80">
        <f t="shared" si="15"/>
        <v>0</v>
      </c>
      <c r="R70" s="80">
        <f t="shared" si="15"/>
        <v>5.4982817869415807E-2</v>
      </c>
      <c r="S70" s="80">
        <f t="shared" si="15"/>
        <v>0</v>
      </c>
      <c r="T70" s="80">
        <f>T69/T66</f>
        <v>0</v>
      </c>
      <c r="U70" s="80">
        <f t="shared" si="15"/>
        <v>0</v>
      </c>
      <c r="V70" s="80">
        <f t="shared" si="15"/>
        <v>0</v>
      </c>
      <c r="W70" s="80">
        <f t="shared" si="15"/>
        <v>0</v>
      </c>
      <c r="X70" s="80">
        <f t="shared" si="15"/>
        <v>0</v>
      </c>
    </row>
    <row r="71" spans="1:24" ht="19.899999999999999" customHeight="1" x14ac:dyDescent="0.25">
      <c r="A71" s="8" t="s">
        <v>56</v>
      </c>
      <c r="B71" s="107" t="s">
        <v>2455</v>
      </c>
      <c r="C71" s="107" t="s">
        <v>2456</v>
      </c>
      <c r="D71" s="107" t="s">
        <v>1948</v>
      </c>
      <c r="E71" s="107" t="s">
        <v>2457</v>
      </c>
      <c r="F71" s="107" t="s">
        <v>2458</v>
      </c>
      <c r="G71" s="107" t="s">
        <v>2459</v>
      </c>
      <c r="H71" s="107" t="s">
        <v>2460</v>
      </c>
      <c r="I71" s="107" t="s">
        <v>2461</v>
      </c>
      <c r="J71" s="107" t="s">
        <v>2462</v>
      </c>
      <c r="K71" s="107" t="s">
        <v>1373</v>
      </c>
      <c r="L71" s="14"/>
    </row>
    <row r="72" spans="1:24" ht="19.899999999999999" customHeight="1" x14ac:dyDescent="0.25">
      <c r="A72" s="6" t="s">
        <v>57</v>
      </c>
      <c r="B72" s="104" t="s">
        <v>2386</v>
      </c>
      <c r="C72" s="104" t="s">
        <v>2387</v>
      </c>
      <c r="D72" s="104" t="s">
        <v>2388</v>
      </c>
      <c r="E72" s="104" t="s">
        <v>2389</v>
      </c>
      <c r="F72" s="104" t="s">
        <v>2390</v>
      </c>
      <c r="G72" s="104" t="s">
        <v>2391</v>
      </c>
      <c r="H72" s="104" t="s">
        <v>2392</v>
      </c>
      <c r="I72" s="104" t="s">
        <v>2393</v>
      </c>
      <c r="J72" s="104" t="s">
        <v>2394</v>
      </c>
      <c r="K72" s="104" t="s">
        <v>2395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 t="s">
        <v>2463</v>
      </c>
      <c r="D74" s="104">
        <v>322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 t="s">
        <v>2464</v>
      </c>
      <c r="C75" s="107" t="s">
        <v>2465</v>
      </c>
      <c r="D75" s="107" t="s">
        <v>2466</v>
      </c>
      <c r="E75" s="107" t="s">
        <v>2467</v>
      </c>
      <c r="F75" s="107" t="s">
        <v>2468</v>
      </c>
      <c r="G75" s="107" t="s">
        <v>2469</v>
      </c>
      <c r="H75" s="107" t="s">
        <v>2470</v>
      </c>
      <c r="I75" s="107" t="s">
        <v>2471</v>
      </c>
      <c r="J75" s="107" t="s">
        <v>2472</v>
      </c>
      <c r="K75" s="107" t="s">
        <v>2473</v>
      </c>
      <c r="L75" s="14"/>
    </row>
    <row r="76" spans="1:24" ht="19.899999999999999" customHeight="1" x14ac:dyDescent="0.25">
      <c r="A76" s="6" t="s">
        <v>60</v>
      </c>
      <c r="B76" s="104" t="s">
        <v>2474</v>
      </c>
      <c r="C76" s="104" t="s">
        <v>2475</v>
      </c>
      <c r="D76" s="104" t="s">
        <v>2476</v>
      </c>
      <c r="E76" s="104" t="s">
        <v>2477</v>
      </c>
      <c r="F76" s="104" t="s">
        <v>2478</v>
      </c>
      <c r="G76" s="104" t="s">
        <v>2479</v>
      </c>
      <c r="H76" s="104" t="s">
        <v>2480</v>
      </c>
      <c r="I76" s="104" t="s">
        <v>2481</v>
      </c>
      <c r="J76" s="104" t="s">
        <v>2482</v>
      </c>
      <c r="K76" s="104" t="s">
        <v>2010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 t="s">
        <v>2483</v>
      </c>
      <c r="C80" s="105" t="s">
        <v>2483</v>
      </c>
      <c r="D80" s="105" t="s">
        <v>2484</v>
      </c>
      <c r="E80" s="105" t="s">
        <v>2485</v>
      </c>
      <c r="F80" s="105" t="s">
        <v>2485</v>
      </c>
      <c r="G80" s="105" t="s">
        <v>2485</v>
      </c>
      <c r="H80" s="105" t="s">
        <v>2485</v>
      </c>
      <c r="I80" s="105" t="s">
        <v>2485</v>
      </c>
      <c r="J80" s="105" t="s">
        <v>2485</v>
      </c>
      <c r="K80" s="105" t="s">
        <v>2485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 t="s">
        <v>2483</v>
      </c>
      <c r="C86" s="105" t="s">
        <v>2483</v>
      </c>
      <c r="D86" s="105" t="s">
        <v>2486</v>
      </c>
      <c r="E86" s="105" t="s">
        <v>2487</v>
      </c>
      <c r="F86" s="105" t="s">
        <v>2488</v>
      </c>
      <c r="G86" s="105">
        <v>558.4</v>
      </c>
      <c r="H86" s="105">
        <v>550.1</v>
      </c>
      <c r="I86" s="105">
        <v>548.29999999999995</v>
      </c>
      <c r="J86" s="105">
        <v>551.29999999999995</v>
      </c>
      <c r="K86" s="105">
        <v>553</v>
      </c>
      <c r="L86" s="9"/>
    </row>
    <row r="87" spans="1:12" ht="19.899999999999999" customHeight="1" x14ac:dyDescent="0.25">
      <c r="A87" s="6" t="s">
        <v>69</v>
      </c>
      <c r="B87" s="106" t="s">
        <v>2489</v>
      </c>
      <c r="C87" s="106" t="s">
        <v>2405</v>
      </c>
      <c r="D87" s="106" t="s">
        <v>2489</v>
      </c>
      <c r="E87" s="106" t="s">
        <v>2490</v>
      </c>
      <c r="F87" s="106" t="s">
        <v>2491</v>
      </c>
      <c r="G87" s="106">
        <v>563.6</v>
      </c>
      <c r="H87" s="106">
        <v>560</v>
      </c>
      <c r="I87" s="106">
        <v>560.20000000000005</v>
      </c>
      <c r="J87" s="106">
        <v>566.1</v>
      </c>
      <c r="K87" s="106">
        <v>559.5</v>
      </c>
      <c r="L87" s="10"/>
    </row>
    <row r="88" spans="1:12" ht="19.899999999999999" customHeight="1" x14ac:dyDescent="0.25">
      <c r="A88" s="8" t="s">
        <v>70</v>
      </c>
      <c r="B88" s="105">
        <v>9.4</v>
      </c>
      <c r="C88" s="105">
        <v>9.6</v>
      </c>
      <c r="D88" s="105">
        <v>9.4</v>
      </c>
      <c r="E88" s="105">
        <v>9.6</v>
      </c>
      <c r="F88" s="105">
        <v>9.9</v>
      </c>
      <c r="G88" s="105">
        <v>11.3</v>
      </c>
      <c r="H88" s="105">
        <v>21.1</v>
      </c>
      <c r="I88" s="105">
        <v>24.3</v>
      </c>
      <c r="J88" s="105">
        <v>22.5</v>
      </c>
      <c r="K88" s="105">
        <v>20.3</v>
      </c>
      <c r="L88" s="9"/>
    </row>
    <row r="89" spans="1:12" ht="19.899999999999999" customHeight="1" x14ac:dyDescent="0.25">
      <c r="A89" s="6" t="s">
        <v>71</v>
      </c>
      <c r="B89" s="106">
        <v>560</v>
      </c>
      <c r="C89" s="106">
        <v>520</v>
      </c>
      <c r="D89" s="106">
        <v>432</v>
      </c>
      <c r="E89" s="106">
        <v>412</v>
      </c>
      <c r="F89" s="106">
        <v>364</v>
      </c>
      <c r="G89" s="106">
        <v>326</v>
      </c>
      <c r="H89" s="106">
        <v>556</v>
      </c>
      <c r="I89" s="106">
        <v>515</v>
      </c>
      <c r="J89" s="106">
        <v>325</v>
      </c>
      <c r="K89" s="106">
        <v>248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2.2999999999999998</v>
      </c>
      <c r="C92" s="105">
        <v>1.9</v>
      </c>
      <c r="D92" s="105">
        <v>1.8</v>
      </c>
      <c r="E92" s="105">
        <v>1.8</v>
      </c>
      <c r="F92" s="105">
        <v>1.6</v>
      </c>
      <c r="G92" s="105">
        <v>1.1000000000000001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180</v>
      </c>
      <c r="C93" s="106">
        <v>141</v>
      </c>
      <c r="D93" s="106">
        <v>95</v>
      </c>
      <c r="E93" s="106">
        <v>144</v>
      </c>
      <c r="F93" s="106">
        <v>123</v>
      </c>
      <c r="G93" s="106">
        <v>172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5">
        <v>0</v>
      </c>
      <c r="E94" s="105">
        <v>0</v>
      </c>
      <c r="F94" s="105">
        <v>291</v>
      </c>
      <c r="G94" s="105">
        <v>309</v>
      </c>
      <c r="H94" s="105">
        <v>288</v>
      </c>
      <c r="I94" s="105">
        <v>255</v>
      </c>
      <c r="J94" s="105">
        <v>68</v>
      </c>
      <c r="K94" s="105">
        <v>11</v>
      </c>
      <c r="L94" s="9"/>
    </row>
    <row r="95" spans="1:12" ht="19.899999999999999" customHeight="1" x14ac:dyDescent="0.25">
      <c r="A95" s="6" t="s">
        <v>77</v>
      </c>
      <c r="B95" s="106" t="s">
        <v>2492</v>
      </c>
      <c r="C95" s="106" t="s">
        <v>2493</v>
      </c>
      <c r="D95" s="106" t="s">
        <v>1622</v>
      </c>
      <c r="E95" s="106" t="s">
        <v>602</v>
      </c>
      <c r="F95" s="106" t="s">
        <v>2494</v>
      </c>
      <c r="G95" s="106" t="s">
        <v>2495</v>
      </c>
      <c r="H95" s="106" t="s">
        <v>2496</v>
      </c>
      <c r="I95" s="106" t="s">
        <v>2497</v>
      </c>
      <c r="J95" s="106">
        <v>892</v>
      </c>
      <c r="K95" s="106">
        <v>423</v>
      </c>
      <c r="L95" s="10"/>
    </row>
    <row r="96" spans="1:12" ht="19.899999999999999" customHeight="1" x14ac:dyDescent="0.25">
      <c r="A96" s="8" t="s">
        <v>78</v>
      </c>
      <c r="B96" s="105" t="s">
        <v>2498</v>
      </c>
      <c r="C96" s="105" t="s">
        <v>2499</v>
      </c>
      <c r="D96" s="105" t="s">
        <v>2500</v>
      </c>
      <c r="E96" s="105" t="s">
        <v>2501</v>
      </c>
      <c r="F96" s="105" t="s">
        <v>2494</v>
      </c>
      <c r="G96" s="105" t="s">
        <v>2502</v>
      </c>
      <c r="H96" s="105" t="s">
        <v>2503</v>
      </c>
      <c r="I96" s="105" t="s">
        <v>2504</v>
      </c>
      <c r="J96" s="105" t="s">
        <v>2505</v>
      </c>
      <c r="K96" s="105" t="s">
        <v>2506</v>
      </c>
      <c r="L96" s="9"/>
    </row>
    <row r="97" spans="1:12" ht="19.899999999999999" customHeight="1" x14ac:dyDescent="0.25">
      <c r="A97" s="6" t="s">
        <v>79</v>
      </c>
      <c r="B97" s="106">
        <v>14</v>
      </c>
      <c r="C97" s="106">
        <v>14</v>
      </c>
      <c r="D97" s="106">
        <v>16</v>
      </c>
      <c r="E97" s="106">
        <v>37</v>
      </c>
      <c r="F97" s="106">
        <v>35</v>
      </c>
      <c r="G97" s="106">
        <v>23</v>
      </c>
      <c r="H97" s="106">
        <v>15</v>
      </c>
      <c r="I97" s="106">
        <v>15</v>
      </c>
      <c r="J97" s="106">
        <v>20</v>
      </c>
      <c r="K97" s="106">
        <v>17</v>
      </c>
      <c r="L97" s="11"/>
    </row>
    <row r="98" spans="1:12" ht="19.899999999999999" customHeight="1" x14ac:dyDescent="0.25">
      <c r="A98" s="8" t="s">
        <v>80</v>
      </c>
      <c r="B98" s="105" t="s">
        <v>2507</v>
      </c>
      <c r="C98" s="105" t="s">
        <v>2508</v>
      </c>
      <c r="D98" s="105">
        <v>455</v>
      </c>
      <c r="E98" s="105">
        <v>445</v>
      </c>
      <c r="F98" s="105">
        <v>574</v>
      </c>
      <c r="G98" s="105">
        <v>510</v>
      </c>
      <c r="H98" s="105">
        <v>487</v>
      </c>
      <c r="I98" s="105">
        <v>88</v>
      </c>
      <c r="J98" s="105">
        <v>260</v>
      </c>
      <c r="K98" s="105">
        <v>383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0</v>
      </c>
      <c r="C100" s="105">
        <v>0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9"/>
    </row>
    <row r="101" spans="1:12" ht="19.899999999999999" customHeight="1" x14ac:dyDescent="0.25">
      <c r="A101" s="6" t="s">
        <v>83</v>
      </c>
      <c r="B101" s="106">
        <v>66</v>
      </c>
      <c r="C101" s="106">
        <v>68</v>
      </c>
      <c r="D101" s="106">
        <v>98</v>
      </c>
      <c r="E101" s="106">
        <v>290</v>
      </c>
      <c r="F101" s="106">
        <v>237</v>
      </c>
      <c r="G101" s="106">
        <v>86</v>
      </c>
      <c r="H101" s="106">
        <v>99</v>
      </c>
      <c r="I101" s="106">
        <v>33</v>
      </c>
      <c r="J101" s="106">
        <v>38</v>
      </c>
      <c r="K101" s="106">
        <v>39</v>
      </c>
      <c r="L101" s="11"/>
    </row>
    <row r="102" spans="1:12" ht="19.899999999999999" customHeight="1" x14ac:dyDescent="0.25">
      <c r="A102" s="8" t="s">
        <v>84</v>
      </c>
      <c r="B102" s="105" t="s">
        <v>2432</v>
      </c>
      <c r="C102" s="105" t="s">
        <v>2433</v>
      </c>
      <c r="D102" s="105">
        <v>414</v>
      </c>
      <c r="E102" s="105">
        <v>391</v>
      </c>
      <c r="F102" s="105">
        <v>538</v>
      </c>
      <c r="G102" s="105">
        <v>348</v>
      </c>
      <c r="H102" s="105">
        <v>368</v>
      </c>
      <c r="I102" s="105">
        <v>198</v>
      </c>
      <c r="J102" s="105">
        <v>145</v>
      </c>
      <c r="K102" s="105">
        <v>343</v>
      </c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v>439</v>
      </c>
      <c r="H103" s="106">
        <v>419</v>
      </c>
      <c r="I103" s="106">
        <v>0</v>
      </c>
      <c r="J103" s="106">
        <v>308</v>
      </c>
      <c r="K103" s="106">
        <v>94</v>
      </c>
      <c r="L103" s="10"/>
    </row>
    <row r="104" spans="1:12" ht="19.899999999999999" customHeight="1" x14ac:dyDescent="0.25">
      <c r="A104" s="8" t="s">
        <v>86</v>
      </c>
      <c r="B104" s="105" t="s">
        <v>2450</v>
      </c>
      <c r="C104" s="105" t="s">
        <v>2451</v>
      </c>
      <c r="D104" s="105" t="s">
        <v>764</v>
      </c>
      <c r="E104" s="105" t="s">
        <v>2452</v>
      </c>
      <c r="F104" s="105" t="s">
        <v>2234</v>
      </c>
      <c r="G104" s="105">
        <v>81</v>
      </c>
      <c r="H104" s="105">
        <v>225</v>
      </c>
      <c r="I104" s="105">
        <v>954</v>
      </c>
      <c r="J104" s="105">
        <v>138</v>
      </c>
      <c r="K104" s="105">
        <v>136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 t="s">
        <v>2386</v>
      </c>
      <c r="C107" s="106">
        <v>0</v>
      </c>
      <c r="D107" s="106">
        <v>0</v>
      </c>
      <c r="E107" s="106">
        <v>0</v>
      </c>
      <c r="F107" s="106">
        <v>0</v>
      </c>
      <c r="G107" s="106" t="s">
        <v>2391</v>
      </c>
      <c r="H107" s="106" t="s">
        <v>2392</v>
      </c>
      <c r="I107" s="106" t="s">
        <v>2393</v>
      </c>
      <c r="J107" s="106" t="s">
        <v>2394</v>
      </c>
      <c r="K107" s="106" t="s">
        <v>2395</v>
      </c>
      <c r="L107" s="11"/>
    </row>
    <row r="108" spans="1:12" ht="19.899999999999999" customHeight="1" x14ac:dyDescent="0.25">
      <c r="A108" s="8" t="s">
        <v>90</v>
      </c>
      <c r="B108" s="105" t="s">
        <v>2455</v>
      </c>
      <c r="C108" s="105">
        <v>0</v>
      </c>
      <c r="D108" s="105">
        <v>0</v>
      </c>
      <c r="E108" s="105">
        <v>0</v>
      </c>
      <c r="F108" s="105">
        <v>0</v>
      </c>
      <c r="G108" s="105" t="s">
        <v>2459</v>
      </c>
      <c r="H108" s="105" t="s">
        <v>2460</v>
      </c>
      <c r="I108" s="105" t="s">
        <v>2461</v>
      </c>
      <c r="J108" s="105" t="s">
        <v>2462</v>
      </c>
      <c r="K108" s="105" t="s">
        <v>1373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131</v>
      </c>
      <c r="C110" s="105">
        <v>141</v>
      </c>
      <c r="D110" s="105">
        <v>189</v>
      </c>
      <c r="E110" s="105">
        <v>369</v>
      </c>
      <c r="F110" s="105">
        <v>333</v>
      </c>
      <c r="G110" s="105">
        <v>277</v>
      </c>
      <c r="H110" s="105">
        <v>275</v>
      </c>
      <c r="I110" s="105">
        <v>191</v>
      </c>
      <c r="J110" s="105">
        <v>175</v>
      </c>
      <c r="K110" s="105">
        <v>55</v>
      </c>
      <c r="L110" s="9"/>
    </row>
    <row r="111" spans="1:12" ht="19.899999999999999" customHeight="1" x14ac:dyDescent="0.25">
      <c r="A111" s="6" t="s">
        <v>93</v>
      </c>
      <c r="B111" s="106">
        <v>287</v>
      </c>
      <c r="C111" s="106">
        <v>312</v>
      </c>
      <c r="D111" s="106">
        <v>215</v>
      </c>
      <c r="E111" s="106">
        <v>211</v>
      </c>
      <c r="F111" s="106">
        <v>277</v>
      </c>
      <c r="G111" s="106">
        <v>168</v>
      </c>
      <c r="H111" s="106">
        <v>172</v>
      </c>
      <c r="I111" s="106">
        <v>163</v>
      </c>
      <c r="J111" s="106">
        <v>126</v>
      </c>
      <c r="K111" s="106">
        <v>105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1"/>
      <c r="K115" s="101"/>
      <c r="L115" s="4"/>
    </row>
    <row r="116" spans="1:13" ht="19.899999999999999" customHeight="1" x14ac:dyDescent="0.25">
      <c r="A116" s="8" t="s">
        <v>98</v>
      </c>
      <c r="B116" s="105" t="s">
        <v>546</v>
      </c>
      <c r="C116" s="105" t="s">
        <v>2509</v>
      </c>
      <c r="D116" s="105">
        <v>951</v>
      </c>
      <c r="E116" s="105" t="s">
        <v>2510</v>
      </c>
      <c r="F116" s="105">
        <v>785</v>
      </c>
      <c r="G116" s="105">
        <v>923</v>
      </c>
      <c r="H116" s="105">
        <v>899</v>
      </c>
      <c r="I116" s="105">
        <v>577</v>
      </c>
      <c r="J116" s="105">
        <v>494</v>
      </c>
      <c r="K116" s="105">
        <v>485</v>
      </c>
      <c r="L116" s="9"/>
    </row>
    <row r="117" spans="1:13" ht="19.899999999999999" customHeight="1" x14ac:dyDescent="0.25">
      <c r="A117" s="6" t="s">
        <v>99</v>
      </c>
      <c r="B117" s="106">
        <v>340</v>
      </c>
      <c r="C117" s="106">
        <v>227</v>
      </c>
      <c r="D117" s="106">
        <v>275</v>
      </c>
      <c r="E117" s="106">
        <v>307</v>
      </c>
      <c r="F117" s="106">
        <v>330</v>
      </c>
      <c r="G117" s="106">
        <v>276</v>
      </c>
      <c r="H117" s="106">
        <v>254</v>
      </c>
      <c r="I117" s="106">
        <v>218</v>
      </c>
      <c r="J117" s="106">
        <v>171</v>
      </c>
      <c r="K117" s="106">
        <v>141</v>
      </c>
      <c r="L117" s="10"/>
    </row>
    <row r="118" spans="1:13" ht="19.899999999999999" customHeight="1" x14ac:dyDescent="0.25">
      <c r="A118" s="8" t="s">
        <v>100</v>
      </c>
      <c r="B118" s="105" t="s">
        <v>2453</v>
      </c>
      <c r="C118" s="105" t="s">
        <v>2511</v>
      </c>
      <c r="D118" s="105" t="s">
        <v>2512</v>
      </c>
      <c r="E118" s="105" t="s">
        <v>2513</v>
      </c>
      <c r="F118" s="105" t="s">
        <v>2514</v>
      </c>
      <c r="G118" s="105">
        <v>907</v>
      </c>
      <c r="H118" s="105">
        <v>849</v>
      </c>
      <c r="I118" s="105">
        <v>703</v>
      </c>
      <c r="J118" s="105">
        <v>554</v>
      </c>
      <c r="K118" s="105">
        <v>512</v>
      </c>
      <c r="L118" s="9"/>
    </row>
    <row r="119" spans="1:13" ht="19.899999999999999" customHeight="1" x14ac:dyDescent="0.25">
      <c r="A119" s="6" t="s">
        <v>101</v>
      </c>
      <c r="B119" s="106">
        <v>0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199</v>
      </c>
      <c r="C121" s="106">
        <v>171</v>
      </c>
      <c r="D121" s="106">
        <v>184</v>
      </c>
      <c r="E121" s="106">
        <v>194</v>
      </c>
      <c r="F121" s="106">
        <v>335</v>
      </c>
      <c r="G121" s="106">
        <v>205</v>
      </c>
      <c r="H121" s="106">
        <v>152</v>
      </c>
      <c r="I121" s="106">
        <v>95</v>
      </c>
      <c r="J121" s="106">
        <v>48</v>
      </c>
      <c r="K121" s="106">
        <v>0</v>
      </c>
      <c r="L121" s="10"/>
    </row>
    <row r="122" spans="1:13" ht="19.899999999999999" customHeight="1" x14ac:dyDescent="0.25">
      <c r="A122" s="8" t="s">
        <v>104</v>
      </c>
      <c r="B122" s="105">
        <v>0</v>
      </c>
      <c r="C122" s="105">
        <v>0</v>
      </c>
      <c r="D122" s="105">
        <v>0</v>
      </c>
      <c r="E122" s="105">
        <v>0</v>
      </c>
      <c r="F122" s="105">
        <v>0</v>
      </c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0</v>
      </c>
      <c r="C123" s="106">
        <v>0</v>
      </c>
      <c r="D123" s="106">
        <v>0</v>
      </c>
      <c r="E123" s="106">
        <v>0</v>
      </c>
      <c r="F123" s="106">
        <v>0</v>
      </c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0</v>
      </c>
      <c r="C124" s="105">
        <v>0</v>
      </c>
      <c r="D124" s="105">
        <v>0</v>
      </c>
      <c r="E124" s="105">
        <v>0</v>
      </c>
      <c r="F124" s="105">
        <v>0</v>
      </c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339</v>
      </c>
      <c r="C131" s="97" t="s">
        <v>339</v>
      </c>
      <c r="D131" s="97" t="s">
        <v>339</v>
      </c>
      <c r="E131" s="97" t="s">
        <v>339</v>
      </c>
      <c r="F131" s="97" t="s">
        <v>339</v>
      </c>
      <c r="G131" s="97" t="s">
        <v>339</v>
      </c>
      <c r="H131" s="97" t="s">
        <v>339</v>
      </c>
      <c r="I131" s="97" t="s">
        <v>339</v>
      </c>
      <c r="J131" s="97" t="s">
        <v>339</v>
      </c>
      <c r="K131" s="97" t="s">
        <v>339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342</v>
      </c>
      <c r="C133" s="99" t="s">
        <v>342</v>
      </c>
      <c r="D133" s="99" t="s">
        <v>342</v>
      </c>
      <c r="E133" s="99" t="s">
        <v>342</v>
      </c>
      <c r="F133" s="99" t="s">
        <v>342</v>
      </c>
      <c r="G133" s="99" t="s">
        <v>342</v>
      </c>
      <c r="H133" s="99" t="s">
        <v>342</v>
      </c>
      <c r="I133" s="99" t="s">
        <v>342</v>
      </c>
      <c r="J133" s="99" t="s">
        <v>342</v>
      </c>
      <c r="K133" s="99" t="s">
        <v>342</v>
      </c>
      <c r="L133" s="3"/>
    </row>
    <row r="134" spans="1:12" ht="19.899999999999999" customHeight="1" x14ac:dyDescent="0.25">
      <c r="A134" s="6" t="s">
        <v>109</v>
      </c>
      <c r="B134" s="104" t="s">
        <v>2515</v>
      </c>
      <c r="C134" s="104" t="s">
        <v>2516</v>
      </c>
      <c r="D134" s="104" t="s">
        <v>2517</v>
      </c>
      <c r="E134" s="104" t="s">
        <v>2518</v>
      </c>
      <c r="F134" s="104" t="s">
        <v>2519</v>
      </c>
      <c r="G134" s="104" t="s">
        <v>2520</v>
      </c>
      <c r="H134" s="104" t="s">
        <v>2521</v>
      </c>
      <c r="I134" s="104" t="s">
        <v>2522</v>
      </c>
      <c r="J134" s="104" t="s">
        <v>2523</v>
      </c>
      <c r="K134" s="104" t="s">
        <v>2524</v>
      </c>
      <c r="L134" s="7"/>
    </row>
    <row r="135" spans="1:12" ht="19.899999999999999" customHeight="1" x14ac:dyDescent="0.25">
      <c r="A135" s="8" t="s">
        <v>110</v>
      </c>
      <c r="B135" s="107">
        <v>27</v>
      </c>
      <c r="C135" s="107">
        <v>3</v>
      </c>
      <c r="D135" s="107">
        <v>-8</v>
      </c>
      <c r="E135" s="107">
        <v>11</v>
      </c>
      <c r="F135" s="107">
        <v>-2</v>
      </c>
      <c r="G135" s="107">
        <v>5</v>
      </c>
      <c r="H135" s="107">
        <v>14</v>
      </c>
      <c r="I135" s="107">
        <v>29</v>
      </c>
      <c r="J135" s="107">
        <v>33</v>
      </c>
      <c r="K135" s="107">
        <v>-7</v>
      </c>
      <c r="L135" s="13"/>
    </row>
    <row r="136" spans="1:12" ht="19.899999999999999" customHeight="1" x14ac:dyDescent="0.25">
      <c r="A136" s="6" t="s">
        <v>111</v>
      </c>
      <c r="B136" s="104" t="s">
        <v>2525</v>
      </c>
      <c r="C136" s="104" t="s">
        <v>2526</v>
      </c>
      <c r="D136" s="104" t="s">
        <v>2527</v>
      </c>
      <c r="E136" s="104" t="s">
        <v>2528</v>
      </c>
      <c r="F136" s="104" t="s">
        <v>2529</v>
      </c>
      <c r="G136" s="104" t="s">
        <v>2530</v>
      </c>
      <c r="H136" s="104" t="s">
        <v>2531</v>
      </c>
      <c r="I136" s="104" t="s">
        <v>2532</v>
      </c>
      <c r="J136" s="104" t="s">
        <v>2533</v>
      </c>
      <c r="K136" s="104" t="s">
        <v>2534</v>
      </c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2535</v>
      </c>
      <c r="C138" s="106" t="s">
        <v>2536</v>
      </c>
      <c r="D138" s="106" t="s">
        <v>2537</v>
      </c>
      <c r="E138" s="106" t="s">
        <v>2538</v>
      </c>
      <c r="F138" s="106" t="s">
        <v>2539</v>
      </c>
      <c r="G138" s="106" t="s">
        <v>2540</v>
      </c>
      <c r="H138" s="106" t="s">
        <v>2541</v>
      </c>
      <c r="I138" s="106" t="s">
        <v>2542</v>
      </c>
      <c r="J138" s="106" t="s">
        <v>2543</v>
      </c>
      <c r="K138" s="106" t="s">
        <v>2544</v>
      </c>
      <c r="L138" s="10"/>
    </row>
    <row r="139" spans="1:12" ht="19.899999999999999" customHeight="1" x14ac:dyDescent="0.25">
      <c r="A139" s="8" t="s">
        <v>113</v>
      </c>
      <c r="B139" s="107" t="s">
        <v>2535</v>
      </c>
      <c r="C139" s="107" t="s">
        <v>2536</v>
      </c>
      <c r="D139" s="107" t="s">
        <v>2537</v>
      </c>
      <c r="E139" s="107" t="s">
        <v>2538</v>
      </c>
      <c r="F139" s="107" t="s">
        <v>2539</v>
      </c>
      <c r="G139" s="107" t="s">
        <v>2540</v>
      </c>
      <c r="H139" s="107" t="s">
        <v>2541</v>
      </c>
      <c r="I139" s="107" t="s">
        <v>2542</v>
      </c>
      <c r="J139" s="107" t="s">
        <v>2543</v>
      </c>
      <c r="K139" s="107" t="s">
        <v>2544</v>
      </c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326</v>
      </c>
      <c r="C141" s="105">
        <v>83</v>
      </c>
      <c r="D141" s="105">
        <v>94</v>
      </c>
      <c r="E141" s="105">
        <v>92</v>
      </c>
      <c r="F141" s="105">
        <v>80</v>
      </c>
      <c r="G141" s="105">
        <v>90</v>
      </c>
      <c r="H141" s="105">
        <v>131</v>
      </c>
      <c r="I141" s="105">
        <v>85</v>
      </c>
      <c r="J141" s="105">
        <v>78</v>
      </c>
      <c r="K141" s="105">
        <v>67</v>
      </c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1"/>
    </row>
    <row r="143" spans="1:12" ht="19.899999999999999" customHeight="1" x14ac:dyDescent="0.25">
      <c r="A143" s="8" t="s">
        <v>116</v>
      </c>
      <c r="B143" s="105" t="s">
        <v>2545</v>
      </c>
      <c r="C143" s="105">
        <v>991</v>
      </c>
      <c r="D143" s="105" t="s">
        <v>2546</v>
      </c>
      <c r="E143" s="105">
        <v>983</v>
      </c>
      <c r="F143" s="105">
        <v>835</v>
      </c>
      <c r="G143" s="105">
        <v>749</v>
      </c>
      <c r="H143" s="105">
        <v>704</v>
      </c>
      <c r="I143" s="105">
        <v>581</v>
      </c>
      <c r="J143" s="105">
        <v>478</v>
      </c>
      <c r="K143" s="105">
        <v>399</v>
      </c>
      <c r="L143" s="9"/>
    </row>
    <row r="144" spans="1:12" ht="19.899999999999999" customHeight="1" x14ac:dyDescent="0.25">
      <c r="A144" s="6" t="s">
        <v>117</v>
      </c>
      <c r="B144" s="106">
        <v>0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1"/>
    </row>
    <row r="145" spans="1:12" ht="19.899999999999999" customHeight="1" x14ac:dyDescent="0.25">
      <c r="A145" s="8" t="s">
        <v>118</v>
      </c>
      <c r="B145" s="105">
        <v>90</v>
      </c>
      <c r="C145" s="105">
        <v>85</v>
      </c>
      <c r="D145" s="105">
        <v>85</v>
      </c>
      <c r="E145" s="105">
        <v>78</v>
      </c>
      <c r="F145" s="105">
        <v>59</v>
      </c>
      <c r="G145" s="105">
        <v>53</v>
      </c>
      <c r="H145" s="105">
        <v>55</v>
      </c>
      <c r="I145" s="105">
        <v>53</v>
      </c>
      <c r="J145" s="105">
        <v>33</v>
      </c>
      <c r="K145" s="105">
        <v>23</v>
      </c>
      <c r="L145" s="9"/>
    </row>
    <row r="146" spans="1:12" ht="19.899999999999999" customHeight="1" x14ac:dyDescent="0.25">
      <c r="A146" s="6" t="s">
        <v>119</v>
      </c>
      <c r="B146" s="106">
        <v>486</v>
      </c>
      <c r="C146" s="106">
        <v>456</v>
      </c>
      <c r="D146" s="106">
        <v>467</v>
      </c>
      <c r="E146" s="106">
        <v>448</v>
      </c>
      <c r="F146" s="106">
        <v>383</v>
      </c>
      <c r="G146" s="106">
        <v>341</v>
      </c>
      <c r="H146" s="106">
        <v>295</v>
      </c>
      <c r="I146" s="106">
        <v>247</v>
      </c>
      <c r="J146" s="106">
        <v>211</v>
      </c>
      <c r="K146" s="106">
        <v>181</v>
      </c>
      <c r="L146" s="10"/>
    </row>
    <row r="147" spans="1:12" ht="19.899999999999999" customHeight="1" x14ac:dyDescent="0.25">
      <c r="A147" s="8" t="s">
        <v>120</v>
      </c>
      <c r="B147" s="105">
        <v>0</v>
      </c>
      <c r="C147" s="105">
        <v>0</v>
      </c>
      <c r="D147" s="105">
        <v>0</v>
      </c>
      <c r="E147" s="105">
        <v>0</v>
      </c>
      <c r="F147" s="105">
        <v>0</v>
      </c>
      <c r="G147" s="105">
        <v>10</v>
      </c>
      <c r="H147" s="105">
        <v>10</v>
      </c>
      <c r="I147" s="105">
        <v>9</v>
      </c>
      <c r="J147" s="105">
        <v>7.7</v>
      </c>
      <c r="K147" s="105">
        <v>7.4</v>
      </c>
      <c r="L147" s="9"/>
    </row>
    <row r="148" spans="1:12" ht="19.899999999999999" customHeight="1" x14ac:dyDescent="0.25">
      <c r="A148" s="6" t="s">
        <v>121</v>
      </c>
      <c r="B148" s="106">
        <v>0</v>
      </c>
      <c r="C148" s="106">
        <v>0</v>
      </c>
      <c r="D148" s="106">
        <v>0</v>
      </c>
      <c r="E148" s="106">
        <v>8.9719999999999995</v>
      </c>
      <c r="F148" s="106">
        <v>12</v>
      </c>
      <c r="G148" s="106">
        <v>27.765000000000001</v>
      </c>
      <c r="H148" s="106">
        <v>30</v>
      </c>
      <c r="I148" s="106">
        <v>28</v>
      </c>
      <c r="J148" s="106">
        <v>22</v>
      </c>
      <c r="K148" s="106">
        <v>25</v>
      </c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2"/>
    </row>
    <row r="152" spans="1:12" ht="19.899999999999999" customHeight="1" x14ac:dyDescent="0.25">
      <c r="A152" s="6" t="s">
        <v>125</v>
      </c>
      <c r="B152" s="104" t="s">
        <v>2547</v>
      </c>
      <c r="C152" s="104" t="s">
        <v>2548</v>
      </c>
      <c r="D152" s="104" t="s">
        <v>2549</v>
      </c>
      <c r="E152" s="104" t="s">
        <v>2550</v>
      </c>
      <c r="F152" s="104" t="s">
        <v>2551</v>
      </c>
      <c r="G152" s="104" t="s">
        <v>2552</v>
      </c>
      <c r="H152" s="104" t="s">
        <v>2553</v>
      </c>
      <c r="I152" s="104" t="s">
        <v>2554</v>
      </c>
      <c r="J152" s="104">
        <v>829.7</v>
      </c>
      <c r="K152" s="104">
        <v>702.4</v>
      </c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 t="s">
        <v>1899</v>
      </c>
      <c r="C154" s="104" t="s">
        <v>2555</v>
      </c>
      <c r="D154" s="104" t="s">
        <v>2556</v>
      </c>
      <c r="E154" s="104" t="s">
        <v>2557</v>
      </c>
      <c r="F154" s="104" t="s">
        <v>644</v>
      </c>
      <c r="G154" s="104" t="s">
        <v>2558</v>
      </c>
      <c r="H154" s="104" t="s">
        <v>2559</v>
      </c>
      <c r="I154" s="104" t="s">
        <v>2560</v>
      </c>
      <c r="J154" s="104" t="s">
        <v>2561</v>
      </c>
      <c r="K154" s="104">
        <v>832</v>
      </c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13</v>
      </c>
      <c r="C156" s="106">
        <v>0</v>
      </c>
      <c r="D156" s="106">
        <v>0</v>
      </c>
      <c r="E156" s="106">
        <v>0</v>
      </c>
      <c r="F156" s="106">
        <v>0</v>
      </c>
      <c r="G156" s="106">
        <v>2</v>
      </c>
      <c r="H156" s="106">
        <v>2</v>
      </c>
      <c r="I156" s="106">
        <v>3</v>
      </c>
      <c r="J156" s="106">
        <v>4</v>
      </c>
      <c r="K156" s="106">
        <v>7</v>
      </c>
      <c r="L156" s="11"/>
    </row>
    <row r="157" spans="1:12" ht="19.899999999999999" customHeight="1" x14ac:dyDescent="0.25">
      <c r="A157" s="8" t="s">
        <v>128</v>
      </c>
      <c r="B157" s="105">
        <v>98</v>
      </c>
      <c r="C157" s="105">
        <v>69</v>
      </c>
      <c r="D157" s="105">
        <v>73</v>
      </c>
      <c r="E157" s="105">
        <v>53</v>
      </c>
      <c r="F157" s="105">
        <v>19</v>
      </c>
      <c r="G157" s="105">
        <v>16</v>
      </c>
      <c r="H157" s="105">
        <v>17</v>
      </c>
      <c r="I157" s="105">
        <v>31</v>
      </c>
      <c r="J157" s="105">
        <v>17</v>
      </c>
      <c r="K157" s="105">
        <v>15</v>
      </c>
      <c r="L157" s="9"/>
    </row>
    <row r="158" spans="1:12" ht="19.899999999999999" customHeight="1" x14ac:dyDescent="0.25">
      <c r="A158" s="6" t="s">
        <v>129</v>
      </c>
      <c r="B158" s="106">
        <v>294</v>
      </c>
      <c r="C158" s="106">
        <v>335</v>
      </c>
      <c r="D158" s="106">
        <v>233</v>
      </c>
      <c r="E158" s="106">
        <v>166</v>
      </c>
      <c r="F158" s="106">
        <v>972</v>
      </c>
      <c r="G158" s="106">
        <v>181</v>
      </c>
      <c r="H158" s="106">
        <v>158</v>
      </c>
      <c r="I158" s="106">
        <v>314</v>
      </c>
      <c r="J158" s="106">
        <v>292</v>
      </c>
      <c r="K158" s="106">
        <v>161</v>
      </c>
      <c r="L158" s="10"/>
    </row>
    <row r="159" spans="1:12" ht="19.899999999999999" customHeight="1" x14ac:dyDescent="0.25">
      <c r="A159" s="8" t="s">
        <v>130</v>
      </c>
      <c r="B159" s="107">
        <v>-183</v>
      </c>
      <c r="C159" s="107">
        <v>-266</v>
      </c>
      <c r="D159" s="107">
        <v>-160</v>
      </c>
      <c r="E159" s="107">
        <v>-113</v>
      </c>
      <c r="F159" s="107">
        <v>-953</v>
      </c>
      <c r="G159" s="107">
        <v>-163</v>
      </c>
      <c r="H159" s="107">
        <v>-139</v>
      </c>
      <c r="I159" s="107">
        <v>-280</v>
      </c>
      <c r="J159" s="107">
        <v>-271</v>
      </c>
      <c r="K159" s="107">
        <v>-139</v>
      </c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 t="s">
        <v>2562</v>
      </c>
      <c r="C161" s="107">
        <v>-41</v>
      </c>
      <c r="D161" s="107">
        <v>-34</v>
      </c>
      <c r="E161" s="107">
        <v>-5</v>
      </c>
      <c r="F161" s="107">
        <v>-12</v>
      </c>
      <c r="G161" s="107">
        <v>-5</v>
      </c>
      <c r="H161" s="107">
        <v>-4</v>
      </c>
      <c r="I161" s="107">
        <v>-1</v>
      </c>
      <c r="J161" s="107">
        <v>101</v>
      </c>
      <c r="K161" s="107">
        <v>4</v>
      </c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 t="s">
        <v>1765</v>
      </c>
      <c r="C163" s="107" t="s">
        <v>2563</v>
      </c>
      <c r="D163" s="107" t="s">
        <v>2564</v>
      </c>
      <c r="E163" s="107" t="s">
        <v>2565</v>
      </c>
      <c r="F163" s="107" t="s">
        <v>2566</v>
      </c>
      <c r="G163" s="107" t="s">
        <v>2567</v>
      </c>
      <c r="H163" s="107" t="s">
        <v>2568</v>
      </c>
      <c r="I163" s="107" t="s">
        <v>2569</v>
      </c>
      <c r="J163" s="107" t="s">
        <v>2570</v>
      </c>
      <c r="K163" s="107">
        <v>697</v>
      </c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381</v>
      </c>
      <c r="C165" s="107">
        <v>432</v>
      </c>
      <c r="D165" s="107">
        <v>360</v>
      </c>
      <c r="E165" s="107">
        <v>370</v>
      </c>
      <c r="F165" s="107">
        <v>369</v>
      </c>
      <c r="G165" s="107">
        <v>411</v>
      </c>
      <c r="H165" s="107">
        <v>370</v>
      </c>
      <c r="I165" s="107">
        <v>264</v>
      </c>
      <c r="J165" s="107">
        <v>196</v>
      </c>
      <c r="K165" s="107">
        <v>94</v>
      </c>
      <c r="L165" s="14"/>
    </row>
    <row r="166" spans="1:12" ht="19.899999999999999" customHeight="1" x14ac:dyDescent="0.25">
      <c r="A166" s="6" t="s">
        <v>134</v>
      </c>
      <c r="B166" s="106">
        <v>396</v>
      </c>
      <c r="C166" s="106">
        <v>378</v>
      </c>
      <c r="D166" s="106">
        <v>374</v>
      </c>
      <c r="E166" s="106">
        <v>477</v>
      </c>
      <c r="F166" s="106">
        <v>499</v>
      </c>
      <c r="G166" s="106">
        <v>435</v>
      </c>
      <c r="H166" s="106">
        <v>330</v>
      </c>
      <c r="I166" s="106">
        <v>352</v>
      </c>
      <c r="J166" s="106">
        <v>228</v>
      </c>
      <c r="K166" s="106">
        <v>129</v>
      </c>
      <c r="L166" s="10"/>
    </row>
    <row r="167" spans="1:12" ht="19.899999999999999" customHeight="1" x14ac:dyDescent="0.25">
      <c r="A167" s="8" t="s">
        <v>135</v>
      </c>
      <c r="B167" s="105">
        <v>-15</v>
      </c>
      <c r="C167" s="105">
        <v>54</v>
      </c>
      <c r="D167" s="105">
        <v>-14</v>
      </c>
      <c r="E167" s="105">
        <v>-107</v>
      </c>
      <c r="F167" s="105">
        <v>-130</v>
      </c>
      <c r="G167" s="105">
        <v>-24</v>
      </c>
      <c r="H167" s="105">
        <v>40</v>
      </c>
      <c r="I167" s="105">
        <v>-88</v>
      </c>
      <c r="J167" s="105">
        <v>-32</v>
      </c>
      <c r="K167" s="105">
        <v>-35</v>
      </c>
      <c r="L167" s="9"/>
    </row>
    <row r="168" spans="1:12" ht="19.899999999999999" customHeight="1" x14ac:dyDescent="0.25">
      <c r="A168" s="6" t="s">
        <v>136</v>
      </c>
      <c r="B168" s="106">
        <v>0</v>
      </c>
      <c r="C168" s="106">
        <v>0</v>
      </c>
      <c r="D168" s="106">
        <v>0</v>
      </c>
      <c r="E168" s="106">
        <v>0</v>
      </c>
      <c r="F168" s="106">
        <v>0</v>
      </c>
      <c r="G168" s="106">
        <v>0</v>
      </c>
      <c r="H168" s="106">
        <v>0</v>
      </c>
      <c r="I168" s="106">
        <v>0</v>
      </c>
      <c r="J168" s="106">
        <v>0</v>
      </c>
      <c r="K168" s="106">
        <v>0</v>
      </c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 t="s">
        <v>2571</v>
      </c>
      <c r="C170" s="104" t="s">
        <v>2572</v>
      </c>
      <c r="D170" s="104" t="s">
        <v>2573</v>
      </c>
      <c r="E170" s="104" t="s">
        <v>2574</v>
      </c>
      <c r="F170" s="104" t="s">
        <v>2575</v>
      </c>
      <c r="G170" s="104" t="s">
        <v>2576</v>
      </c>
      <c r="H170" s="104" t="s">
        <v>2577</v>
      </c>
      <c r="I170" s="104" t="s">
        <v>2578</v>
      </c>
      <c r="J170" s="104" t="s">
        <v>2579</v>
      </c>
      <c r="K170" s="104">
        <v>603</v>
      </c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0</v>
      </c>
      <c r="C172" s="106">
        <v>0</v>
      </c>
      <c r="D172" s="106">
        <v>0</v>
      </c>
      <c r="E172" s="106">
        <v>539</v>
      </c>
      <c r="F172" s="106">
        <v>-2</v>
      </c>
      <c r="G172" s="106">
        <v>0</v>
      </c>
      <c r="H172" s="106">
        <v>0</v>
      </c>
      <c r="I172" s="106">
        <v>0</v>
      </c>
      <c r="J172" s="106">
        <v>0</v>
      </c>
      <c r="K172" s="106">
        <v>-3</v>
      </c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9"/>
    </row>
    <row r="174" spans="1:12" ht="19.899999999999999" customHeight="1" x14ac:dyDescent="0.25">
      <c r="A174" s="6" t="s">
        <v>140</v>
      </c>
      <c r="B174" s="106">
        <v>3</v>
      </c>
      <c r="C174" s="106">
        <v>0</v>
      </c>
      <c r="D174" s="106">
        <v>0</v>
      </c>
      <c r="E174" s="106">
        <v>0</v>
      </c>
      <c r="F174" s="106">
        <v>0</v>
      </c>
      <c r="G174" s="106">
        <v>-5</v>
      </c>
      <c r="H174" s="106">
        <v>-8</v>
      </c>
      <c r="I174" s="106">
        <v>-4</v>
      </c>
      <c r="J174" s="106">
        <v>-11</v>
      </c>
      <c r="K174" s="106">
        <v>1</v>
      </c>
      <c r="L174" s="10"/>
    </row>
    <row r="175" spans="1:12" ht="19.899999999999999" customHeight="1" x14ac:dyDescent="0.25">
      <c r="A175" s="8" t="s">
        <v>141</v>
      </c>
      <c r="B175" s="107" t="s">
        <v>2580</v>
      </c>
      <c r="C175" s="107" t="s">
        <v>2572</v>
      </c>
      <c r="D175" s="107" t="s">
        <v>2573</v>
      </c>
      <c r="E175" s="107" t="s">
        <v>1962</v>
      </c>
      <c r="F175" s="107" t="s">
        <v>2581</v>
      </c>
      <c r="G175" s="107" t="s">
        <v>2582</v>
      </c>
      <c r="H175" s="107" t="s">
        <v>2583</v>
      </c>
      <c r="I175" s="107" t="s">
        <v>671</v>
      </c>
      <c r="J175" s="107" t="s">
        <v>2584</v>
      </c>
      <c r="K175" s="107">
        <v>599</v>
      </c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 t="s">
        <v>2585</v>
      </c>
      <c r="C177" s="105" t="s">
        <v>2586</v>
      </c>
      <c r="D177" s="105" t="s">
        <v>2579</v>
      </c>
      <c r="E177" s="105" t="s">
        <v>585</v>
      </c>
      <c r="F177" s="105" t="s">
        <v>2587</v>
      </c>
      <c r="G177" s="105" t="s">
        <v>2588</v>
      </c>
      <c r="H177" s="105" t="s">
        <v>2589</v>
      </c>
      <c r="I177" s="105" t="s">
        <v>2204</v>
      </c>
      <c r="J177" s="105" t="s">
        <v>2506</v>
      </c>
      <c r="K177" s="105">
        <v>599</v>
      </c>
      <c r="L177" s="9"/>
    </row>
    <row r="178" spans="1:12" ht="19.899999999999999" customHeight="1" x14ac:dyDescent="0.25">
      <c r="A178" s="6" t="s">
        <v>143</v>
      </c>
      <c r="B178" s="106" t="s">
        <v>2590</v>
      </c>
      <c r="C178" s="106" t="s">
        <v>2591</v>
      </c>
      <c r="D178" s="106" t="s">
        <v>2592</v>
      </c>
      <c r="E178" s="106" t="s">
        <v>2593</v>
      </c>
      <c r="F178" s="106" t="s">
        <v>2594</v>
      </c>
      <c r="G178" s="106" t="s">
        <v>2595</v>
      </c>
      <c r="H178" s="106" t="s">
        <v>2596</v>
      </c>
      <c r="I178" s="106" t="s">
        <v>2597</v>
      </c>
      <c r="J178" s="106" t="s">
        <v>2598</v>
      </c>
      <c r="K178" s="106" t="s">
        <v>2599</v>
      </c>
      <c r="L178" s="11"/>
    </row>
    <row r="179" spans="1:12" ht="19.899999999999999" customHeight="1" x14ac:dyDescent="0.25">
      <c r="A179" s="8" t="s">
        <v>144</v>
      </c>
      <c r="B179" s="105" t="s">
        <v>2600</v>
      </c>
      <c r="C179" s="105" t="s">
        <v>2600</v>
      </c>
      <c r="D179" s="105" t="s">
        <v>2601</v>
      </c>
      <c r="E179" s="105" t="s">
        <v>2602</v>
      </c>
      <c r="F179" s="105" t="s">
        <v>2603</v>
      </c>
      <c r="G179" s="105" t="s">
        <v>1464</v>
      </c>
      <c r="H179" s="105" t="s">
        <v>2604</v>
      </c>
      <c r="I179" s="105" t="s">
        <v>2605</v>
      </c>
      <c r="J179" s="105" t="s">
        <v>2606</v>
      </c>
      <c r="K179" s="105" t="s">
        <v>2607</v>
      </c>
      <c r="L179" s="12"/>
    </row>
    <row r="180" spans="1:12" ht="19.899999999999999" customHeight="1" x14ac:dyDescent="0.25">
      <c r="A180" s="6" t="s">
        <v>145</v>
      </c>
      <c r="B180" s="106" t="s">
        <v>2608</v>
      </c>
      <c r="C180" s="106" t="s">
        <v>2608</v>
      </c>
      <c r="D180" s="106" t="s">
        <v>2609</v>
      </c>
      <c r="E180" s="106" t="s">
        <v>2610</v>
      </c>
      <c r="F180" s="106" t="s">
        <v>2603</v>
      </c>
      <c r="G180" s="106" t="s">
        <v>1464</v>
      </c>
      <c r="H180" s="106" t="s">
        <v>2604</v>
      </c>
      <c r="I180" s="106" t="s">
        <v>2605</v>
      </c>
      <c r="J180" s="106" t="s">
        <v>2606</v>
      </c>
      <c r="K180" s="106" t="s">
        <v>2607</v>
      </c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2"/>
    </row>
    <row r="184" spans="1:12" ht="19.899999999999999" customHeight="1" x14ac:dyDescent="0.25">
      <c r="A184" s="6" t="s">
        <v>149</v>
      </c>
      <c r="B184" s="106" t="s">
        <v>2611</v>
      </c>
      <c r="C184" s="106" t="s">
        <v>2612</v>
      </c>
      <c r="D184" s="106" t="s">
        <v>2613</v>
      </c>
      <c r="E184" s="106" t="s">
        <v>2614</v>
      </c>
      <c r="F184" s="106" t="s">
        <v>2615</v>
      </c>
      <c r="G184" s="106" t="s">
        <v>2616</v>
      </c>
      <c r="H184" s="106" t="s">
        <v>2617</v>
      </c>
      <c r="I184" s="106" t="s">
        <v>2618</v>
      </c>
      <c r="J184" s="106" t="s">
        <v>2619</v>
      </c>
      <c r="K184" s="106" t="s">
        <v>2620</v>
      </c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 t="s">
        <v>2545</v>
      </c>
      <c r="C187" s="106">
        <v>991</v>
      </c>
      <c r="D187" s="106" t="s">
        <v>2546</v>
      </c>
      <c r="E187" s="106">
        <v>983</v>
      </c>
      <c r="F187" s="106">
        <v>835</v>
      </c>
      <c r="G187" s="106">
        <v>749</v>
      </c>
      <c r="H187" s="106">
        <v>704</v>
      </c>
      <c r="I187" s="106">
        <v>581</v>
      </c>
      <c r="J187" s="106">
        <v>478</v>
      </c>
      <c r="K187" s="106">
        <v>399</v>
      </c>
      <c r="L187" s="10"/>
    </row>
    <row r="188" spans="1:12" ht="19.899999999999999" customHeight="1" x14ac:dyDescent="0.25">
      <c r="A188" s="8" t="s">
        <v>117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2"/>
    </row>
    <row r="189" spans="1:12" ht="19.899999999999999" customHeight="1" x14ac:dyDescent="0.25">
      <c r="A189" s="6" t="s">
        <v>118</v>
      </c>
      <c r="B189" s="106">
        <v>90</v>
      </c>
      <c r="C189" s="106">
        <v>85</v>
      </c>
      <c r="D189" s="106">
        <v>85</v>
      </c>
      <c r="E189" s="106">
        <v>78</v>
      </c>
      <c r="F189" s="106">
        <v>59</v>
      </c>
      <c r="G189" s="106">
        <v>53</v>
      </c>
      <c r="H189" s="106">
        <v>55</v>
      </c>
      <c r="I189" s="106">
        <v>53</v>
      </c>
      <c r="J189" s="106">
        <v>33</v>
      </c>
      <c r="K189" s="106">
        <v>23</v>
      </c>
      <c r="L189" s="10"/>
    </row>
    <row r="190" spans="1:12" ht="19.899999999999999" customHeight="1" x14ac:dyDescent="0.25">
      <c r="A190" s="8" t="s">
        <v>150</v>
      </c>
      <c r="B190" s="105" t="s">
        <v>2621</v>
      </c>
      <c r="C190" s="105" t="s">
        <v>2622</v>
      </c>
      <c r="D190" s="105" t="s">
        <v>2623</v>
      </c>
      <c r="E190" s="105" t="s">
        <v>2624</v>
      </c>
      <c r="F190" s="105" t="s">
        <v>2625</v>
      </c>
      <c r="G190" s="105" t="s">
        <v>2626</v>
      </c>
      <c r="H190" s="105" t="s">
        <v>2627</v>
      </c>
      <c r="I190" s="105" t="s">
        <v>2628</v>
      </c>
      <c r="J190" s="105" t="s">
        <v>2629</v>
      </c>
      <c r="K190" s="105" t="s">
        <v>2599</v>
      </c>
      <c r="L190" s="12"/>
    </row>
    <row r="191" spans="1:12" ht="19.899999999999999" customHeight="1" x14ac:dyDescent="0.25">
      <c r="A191" s="6" t="s">
        <v>151</v>
      </c>
      <c r="B191" s="106" t="s">
        <v>2590</v>
      </c>
      <c r="C191" s="106" t="s">
        <v>2591</v>
      </c>
      <c r="D191" s="106" t="s">
        <v>2592</v>
      </c>
      <c r="E191" s="106" t="s">
        <v>2593</v>
      </c>
      <c r="F191" s="106" t="s">
        <v>2594</v>
      </c>
      <c r="G191" s="106" t="s">
        <v>2595</v>
      </c>
      <c r="H191" s="106" t="s">
        <v>2596</v>
      </c>
      <c r="I191" s="106" t="s">
        <v>2597</v>
      </c>
      <c r="J191" s="106" t="s">
        <v>2598</v>
      </c>
      <c r="K191" s="106" t="s">
        <v>2599</v>
      </c>
      <c r="L191" s="11"/>
    </row>
    <row r="192" spans="1:12" ht="19.899999999999999" customHeight="1" x14ac:dyDescent="0.25">
      <c r="A192" s="8" t="s">
        <v>152</v>
      </c>
      <c r="B192" s="105" t="s">
        <v>2630</v>
      </c>
      <c r="C192" s="105" t="s">
        <v>2591</v>
      </c>
      <c r="D192" s="105" t="s">
        <v>2592</v>
      </c>
      <c r="E192" s="105" t="s">
        <v>2631</v>
      </c>
      <c r="F192" s="105" t="s">
        <v>2632</v>
      </c>
      <c r="G192" s="105" t="s">
        <v>718</v>
      </c>
      <c r="H192" s="105" t="s">
        <v>718</v>
      </c>
      <c r="I192" s="105" t="s">
        <v>718</v>
      </c>
      <c r="J192" s="105" t="s">
        <v>718</v>
      </c>
      <c r="K192" s="105" t="s">
        <v>718</v>
      </c>
      <c r="L192" s="12"/>
    </row>
    <row r="193" spans="1:12" ht="19.899999999999999" customHeight="1" x14ac:dyDescent="0.25">
      <c r="A193" s="6" t="s">
        <v>153</v>
      </c>
      <c r="B193" s="106" t="s">
        <v>2621</v>
      </c>
      <c r="C193" s="106" t="s">
        <v>2622</v>
      </c>
      <c r="D193" s="106" t="s">
        <v>2594</v>
      </c>
      <c r="E193" s="106" t="s">
        <v>2633</v>
      </c>
      <c r="F193" s="106" t="s">
        <v>2634</v>
      </c>
      <c r="G193" s="106" t="s">
        <v>718</v>
      </c>
      <c r="H193" s="106" t="s">
        <v>718</v>
      </c>
      <c r="I193" s="106" t="s">
        <v>718</v>
      </c>
      <c r="J193" s="106" t="s">
        <v>718</v>
      </c>
      <c r="K193" s="106" t="s">
        <v>718</v>
      </c>
      <c r="L193" s="11"/>
    </row>
    <row r="194" spans="1:12" ht="19.899999999999999" customHeight="1" x14ac:dyDescent="0.25">
      <c r="A194" s="8" t="s">
        <v>154</v>
      </c>
      <c r="B194" s="105" t="s">
        <v>718</v>
      </c>
      <c r="C194" s="105" t="s">
        <v>718</v>
      </c>
      <c r="D194" s="105" t="s">
        <v>2623</v>
      </c>
      <c r="E194" s="105" t="s">
        <v>2635</v>
      </c>
      <c r="F194" s="105" t="s">
        <v>2591</v>
      </c>
      <c r="G194" s="105" t="s">
        <v>718</v>
      </c>
      <c r="H194" s="105" t="s">
        <v>718</v>
      </c>
      <c r="I194" s="105" t="s">
        <v>718</v>
      </c>
      <c r="J194" s="105" t="s">
        <v>718</v>
      </c>
      <c r="K194" s="105" t="s">
        <v>718</v>
      </c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6" t="s">
        <v>718</v>
      </c>
      <c r="E195" s="106" t="s">
        <v>718</v>
      </c>
      <c r="F195" s="106" t="s">
        <v>718</v>
      </c>
      <c r="G195" s="106" t="s">
        <v>718</v>
      </c>
      <c r="H195" s="106" t="s">
        <v>718</v>
      </c>
      <c r="I195" s="106" t="s">
        <v>718</v>
      </c>
      <c r="J195" s="106" t="s">
        <v>718</v>
      </c>
      <c r="K195" s="106" t="s">
        <v>718</v>
      </c>
      <c r="L195" s="11"/>
    </row>
    <row r="196" spans="1:12" ht="19.899999999999999" customHeight="1" x14ac:dyDescent="0.25">
      <c r="A196" s="8" t="s">
        <v>156</v>
      </c>
      <c r="B196" s="105" t="s">
        <v>718</v>
      </c>
      <c r="C196" s="105" t="s">
        <v>718</v>
      </c>
      <c r="D196" s="105" t="s">
        <v>718</v>
      </c>
      <c r="E196" s="105" t="s">
        <v>718</v>
      </c>
      <c r="F196" s="105" t="s">
        <v>718</v>
      </c>
      <c r="G196" s="105" t="s">
        <v>718</v>
      </c>
      <c r="H196" s="105" t="s">
        <v>718</v>
      </c>
      <c r="I196" s="105" t="s">
        <v>718</v>
      </c>
      <c r="J196" s="105" t="s">
        <v>718</v>
      </c>
      <c r="K196" s="105" t="s">
        <v>718</v>
      </c>
      <c r="L196" s="12"/>
    </row>
    <row r="197" spans="1:12" ht="19.899999999999999" customHeight="1" x14ac:dyDescent="0.25">
      <c r="A197" s="6" t="s">
        <v>157</v>
      </c>
      <c r="B197" s="106" t="s">
        <v>718</v>
      </c>
      <c r="C197" s="106" t="s">
        <v>718</v>
      </c>
      <c r="D197" s="106" t="s">
        <v>718</v>
      </c>
      <c r="E197" s="106" t="s">
        <v>718</v>
      </c>
      <c r="F197" s="106" t="s">
        <v>718</v>
      </c>
      <c r="G197" s="106" t="s">
        <v>718</v>
      </c>
      <c r="H197" s="106" t="s">
        <v>718</v>
      </c>
      <c r="I197" s="106" t="s">
        <v>718</v>
      </c>
      <c r="J197" s="106" t="s">
        <v>718</v>
      </c>
      <c r="K197" s="106" t="s">
        <v>718</v>
      </c>
      <c r="L197" s="11"/>
    </row>
    <row r="198" spans="1:12" ht="19.899999999999999" customHeight="1" x14ac:dyDescent="0.25">
      <c r="A198" s="8" t="s">
        <v>158</v>
      </c>
      <c r="B198" s="105">
        <v>-15</v>
      </c>
      <c r="C198" s="105">
        <v>54</v>
      </c>
      <c r="D198" s="105">
        <v>-14</v>
      </c>
      <c r="E198" s="105">
        <v>-107</v>
      </c>
      <c r="F198" s="105">
        <v>-130</v>
      </c>
      <c r="G198" s="105">
        <v>-24</v>
      </c>
      <c r="H198" s="105">
        <v>40</v>
      </c>
      <c r="I198" s="105">
        <v>-88</v>
      </c>
      <c r="J198" s="105">
        <v>-32</v>
      </c>
      <c r="K198" s="105">
        <v>-35</v>
      </c>
      <c r="L198" s="9"/>
    </row>
    <row r="199" spans="1:12" ht="19.899999999999999" customHeight="1" x14ac:dyDescent="0.25">
      <c r="A199" s="6" t="s">
        <v>159</v>
      </c>
      <c r="B199" s="106">
        <v>0</v>
      </c>
      <c r="C199" s="106">
        <v>0</v>
      </c>
      <c r="D199" s="106">
        <v>0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"/>
    </row>
    <row r="200" spans="1:12" ht="19.899999999999999" customHeight="1" x14ac:dyDescent="0.25">
      <c r="A200" s="8" t="s">
        <v>160</v>
      </c>
      <c r="B200" s="105">
        <v>22</v>
      </c>
      <c r="C200" s="105">
        <v>26</v>
      </c>
      <c r="D200" s="105">
        <v>23</v>
      </c>
      <c r="E200" s="105">
        <v>18</v>
      </c>
      <c r="F200" s="105">
        <v>22</v>
      </c>
      <c r="G200" s="105">
        <v>17</v>
      </c>
      <c r="H200" s="105">
        <v>16</v>
      </c>
      <c r="I200" s="105">
        <v>15</v>
      </c>
      <c r="J200" s="105">
        <v>17</v>
      </c>
      <c r="K200" s="105">
        <v>14</v>
      </c>
      <c r="L200" s="12"/>
    </row>
    <row r="201" spans="1:12" ht="19.899999999999999" customHeight="1" x14ac:dyDescent="0.25">
      <c r="A201" s="6" t="s">
        <v>161</v>
      </c>
      <c r="B201" s="106">
        <v>646</v>
      </c>
      <c r="C201" s="106">
        <v>572</v>
      </c>
      <c r="D201" s="106">
        <v>522</v>
      </c>
      <c r="E201" s="106">
        <v>368</v>
      </c>
      <c r="F201" s="106">
        <v>344</v>
      </c>
      <c r="G201" s="106">
        <v>315</v>
      </c>
      <c r="H201" s="106">
        <v>553</v>
      </c>
      <c r="I201" s="106">
        <v>535</v>
      </c>
      <c r="J201" s="106">
        <v>199</v>
      </c>
      <c r="K201" s="106">
        <v>0</v>
      </c>
      <c r="L201" s="10"/>
    </row>
    <row r="202" spans="1:12" ht="19.899999999999999" customHeight="1" x14ac:dyDescent="0.25">
      <c r="A202" s="8" t="s">
        <v>162</v>
      </c>
      <c r="B202" s="105">
        <v>0</v>
      </c>
      <c r="C202" s="105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  <c r="L202" s="12"/>
    </row>
    <row r="203" spans="1:12" ht="19.899999999999999" customHeight="1" x14ac:dyDescent="0.25">
      <c r="A203" s="6" t="s">
        <v>163</v>
      </c>
      <c r="B203" s="106">
        <v>381</v>
      </c>
      <c r="C203" s="106">
        <v>432</v>
      </c>
      <c r="D203" s="106">
        <v>360</v>
      </c>
      <c r="E203" s="106">
        <v>370</v>
      </c>
      <c r="F203" s="106">
        <v>369</v>
      </c>
      <c r="G203" s="106">
        <v>411</v>
      </c>
      <c r="H203" s="106">
        <v>370</v>
      </c>
      <c r="I203" s="106">
        <v>264</v>
      </c>
      <c r="J203" s="106">
        <v>196</v>
      </c>
      <c r="K203" s="106">
        <v>94</v>
      </c>
      <c r="L203" s="10"/>
    </row>
    <row r="204" spans="1:12" ht="19.899999999999999" customHeight="1" x14ac:dyDescent="0.25">
      <c r="A204" s="8" t="s">
        <v>164</v>
      </c>
      <c r="B204" s="105">
        <v>396</v>
      </c>
      <c r="C204" s="105">
        <v>378</v>
      </c>
      <c r="D204" s="105">
        <v>374</v>
      </c>
      <c r="E204" s="105">
        <v>477</v>
      </c>
      <c r="F204" s="105">
        <v>499</v>
      </c>
      <c r="G204" s="105">
        <v>435</v>
      </c>
      <c r="H204" s="105">
        <v>330</v>
      </c>
      <c r="I204" s="105">
        <v>352</v>
      </c>
      <c r="J204" s="105">
        <v>228</v>
      </c>
      <c r="K204" s="105">
        <v>129</v>
      </c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06">
        <v>0</v>
      </c>
      <c r="L205" s="11"/>
    </row>
    <row r="206" spans="1:12" ht="19.899999999999999" customHeight="1" x14ac:dyDescent="0.25">
      <c r="A206" s="8" t="s">
        <v>166</v>
      </c>
      <c r="B206" s="105">
        <v>-15</v>
      </c>
      <c r="C206" s="105">
        <v>54</v>
      </c>
      <c r="D206" s="105">
        <v>-14</v>
      </c>
      <c r="E206" s="105">
        <v>-107</v>
      </c>
      <c r="F206" s="105">
        <v>-130</v>
      </c>
      <c r="G206" s="105">
        <v>-24</v>
      </c>
      <c r="H206" s="105">
        <v>40</v>
      </c>
      <c r="I206" s="105">
        <v>-88</v>
      </c>
      <c r="J206" s="105">
        <v>-32</v>
      </c>
      <c r="K206" s="105">
        <v>-35</v>
      </c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06">
        <v>0</v>
      </c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1"/>
    </row>
    <row r="212" spans="1:12" ht="19.899999999999999" customHeight="1" x14ac:dyDescent="0.25">
      <c r="A212" s="8" t="s">
        <v>114</v>
      </c>
      <c r="B212" s="105">
        <v>326</v>
      </c>
      <c r="C212" s="105">
        <v>83</v>
      </c>
      <c r="D212" s="105">
        <v>94</v>
      </c>
      <c r="E212" s="105">
        <v>92</v>
      </c>
      <c r="F212" s="105">
        <v>80</v>
      </c>
      <c r="G212" s="105">
        <v>90</v>
      </c>
      <c r="H212" s="105">
        <v>131</v>
      </c>
      <c r="I212" s="105">
        <v>85</v>
      </c>
      <c r="J212" s="105">
        <v>78</v>
      </c>
      <c r="K212" s="105">
        <v>67</v>
      </c>
      <c r="L212" s="12"/>
    </row>
    <row r="213" spans="1:12" ht="19.899999999999999" customHeight="1" x14ac:dyDescent="0.25">
      <c r="A213" s="6" t="s">
        <v>172</v>
      </c>
      <c r="B213" s="106">
        <v>0</v>
      </c>
      <c r="C213" s="106"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5">
        <v>0</v>
      </c>
      <c r="E214" s="105">
        <v>16</v>
      </c>
      <c r="F214" s="105">
        <v>0</v>
      </c>
      <c r="G214" s="105">
        <v>0</v>
      </c>
      <c r="H214" s="105">
        <v>0</v>
      </c>
      <c r="I214" s="105">
        <v>41</v>
      </c>
      <c r="J214" s="105">
        <v>0</v>
      </c>
      <c r="K214" s="105">
        <v>0</v>
      </c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6">
        <v>0</v>
      </c>
      <c r="E215" s="106">
        <v>16</v>
      </c>
      <c r="F215" s="106">
        <v>0</v>
      </c>
      <c r="G215" s="106">
        <v>0</v>
      </c>
      <c r="H215" s="106">
        <v>0</v>
      </c>
      <c r="I215" s="106">
        <v>0</v>
      </c>
      <c r="J215" s="106">
        <v>0</v>
      </c>
      <c r="K215" s="106">
        <v>0</v>
      </c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6">
        <v>21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1"/>
    </row>
    <row r="220" spans="1:12" ht="19.899999999999999" customHeight="1" x14ac:dyDescent="0.25">
      <c r="A220" s="8" t="s">
        <v>178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05">
        <v>0</v>
      </c>
      <c r="L220" s="9"/>
    </row>
    <row r="221" spans="1:12" ht="19.899999999999999" customHeight="1" x14ac:dyDescent="0.25">
      <c r="A221" s="6" t="s">
        <v>179</v>
      </c>
      <c r="B221" s="106">
        <v>-131</v>
      </c>
      <c r="C221" s="106">
        <v>-221</v>
      </c>
      <c r="D221" s="106">
        <v>-153</v>
      </c>
      <c r="E221" s="106">
        <v>-70</v>
      </c>
      <c r="F221" s="106">
        <v>-239</v>
      </c>
      <c r="G221" s="106">
        <v>224</v>
      </c>
      <c r="H221" s="106">
        <v>-76</v>
      </c>
      <c r="I221" s="106">
        <v>55</v>
      </c>
      <c r="J221" s="106">
        <v>84</v>
      </c>
      <c r="K221" s="106">
        <v>-13</v>
      </c>
      <c r="L221" s="10"/>
    </row>
    <row r="222" spans="1:12" ht="19.899999999999999" customHeight="1" x14ac:dyDescent="0.25">
      <c r="A222" s="8" t="s">
        <v>180</v>
      </c>
      <c r="B222" s="105">
        <v>-1</v>
      </c>
      <c r="C222" s="105">
        <v>0</v>
      </c>
      <c r="D222" s="105">
        <v>-2</v>
      </c>
      <c r="E222" s="105">
        <v>-2</v>
      </c>
      <c r="F222" s="105">
        <v>0</v>
      </c>
      <c r="G222" s="105">
        <v>0</v>
      </c>
      <c r="H222" s="105">
        <v>0</v>
      </c>
      <c r="I222" s="105">
        <v>-2</v>
      </c>
      <c r="J222" s="105">
        <v>-2</v>
      </c>
      <c r="K222" s="105">
        <v>0</v>
      </c>
      <c r="L222" s="9"/>
    </row>
    <row r="223" spans="1:12" ht="19.899999999999999" customHeight="1" x14ac:dyDescent="0.25">
      <c r="A223" s="6" t="s">
        <v>181</v>
      </c>
      <c r="B223" s="106">
        <v>-6</v>
      </c>
      <c r="C223" s="106">
        <v>-13</v>
      </c>
      <c r="D223" s="106">
        <v>-11</v>
      </c>
      <c r="E223" s="106">
        <v>-5</v>
      </c>
      <c r="F223" s="106">
        <v>227</v>
      </c>
      <c r="G223" s="106">
        <v>-2</v>
      </c>
      <c r="H223" s="106">
        <v>-6</v>
      </c>
      <c r="I223" s="106">
        <v>-4</v>
      </c>
      <c r="J223" s="106">
        <v>-5</v>
      </c>
      <c r="K223" s="106">
        <v>-5</v>
      </c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-49</v>
      </c>
      <c r="D224" s="105">
        <v>0</v>
      </c>
      <c r="E224" s="105">
        <v>0</v>
      </c>
      <c r="F224" s="105">
        <v>0</v>
      </c>
      <c r="G224" s="105">
        <v>-2</v>
      </c>
      <c r="H224" s="105">
        <v>0</v>
      </c>
      <c r="I224" s="105">
        <v>0</v>
      </c>
      <c r="J224" s="105">
        <v>0</v>
      </c>
      <c r="K224" s="105">
        <v>0</v>
      </c>
      <c r="L224" s="12"/>
    </row>
    <row r="225" spans="1:12" ht="19.899999999999999" customHeight="1" x14ac:dyDescent="0.25">
      <c r="A225" s="6" t="s">
        <v>183</v>
      </c>
      <c r="B225" s="106">
        <v>-12</v>
      </c>
      <c r="C225" s="106">
        <v>116</v>
      </c>
      <c r="D225" s="106">
        <v>-17</v>
      </c>
      <c r="E225" s="106">
        <v>114</v>
      </c>
      <c r="F225" s="106">
        <v>-686</v>
      </c>
      <c r="G225" s="106">
        <v>-130</v>
      </c>
      <c r="H225" s="106">
        <v>47</v>
      </c>
      <c r="I225" s="106">
        <v>-186</v>
      </c>
      <c r="J225" s="106">
        <v>-251</v>
      </c>
      <c r="K225" s="106">
        <v>-132</v>
      </c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5</v>
      </c>
      <c r="K226" s="105">
        <v>0</v>
      </c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6">
        <v>0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1"/>
    </row>
    <row r="228" spans="1:12" ht="19.899999999999999" customHeight="1" x14ac:dyDescent="0.25">
      <c r="A228" s="8" t="s">
        <v>186</v>
      </c>
      <c r="B228" s="105" t="s">
        <v>2515</v>
      </c>
      <c r="C228" s="105" t="s">
        <v>2636</v>
      </c>
      <c r="D228" s="105" t="s">
        <v>2637</v>
      </c>
      <c r="E228" s="105">
        <v>0</v>
      </c>
      <c r="F228" s="105" t="s">
        <v>2519</v>
      </c>
      <c r="G228" s="105" t="s">
        <v>2520</v>
      </c>
      <c r="H228" s="105" t="s">
        <v>2521</v>
      </c>
      <c r="I228" s="105" t="s">
        <v>2522</v>
      </c>
      <c r="J228" s="105" t="s">
        <v>2523</v>
      </c>
      <c r="K228" s="105" t="s">
        <v>2524</v>
      </c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0</v>
      </c>
      <c r="D229" s="106">
        <v>0</v>
      </c>
      <c r="E229" s="106">
        <v>0</v>
      </c>
      <c r="F229" s="106">
        <v>0</v>
      </c>
      <c r="G229" s="106" t="s">
        <v>2638</v>
      </c>
      <c r="H229" s="106" t="s">
        <v>2639</v>
      </c>
      <c r="I229" s="106" t="s">
        <v>2640</v>
      </c>
      <c r="J229" s="106" t="s">
        <v>2641</v>
      </c>
      <c r="K229" s="106">
        <v>827</v>
      </c>
      <c r="L229" s="11"/>
    </row>
    <row r="230" spans="1:12" ht="19.899999999999999" customHeight="1" x14ac:dyDescent="0.25">
      <c r="A230" s="8" t="s">
        <v>188</v>
      </c>
      <c r="B230" s="105" t="s">
        <v>2375</v>
      </c>
      <c r="C230" s="105" t="s">
        <v>2642</v>
      </c>
      <c r="D230" s="105">
        <v>985.6</v>
      </c>
      <c r="E230" s="105" t="s">
        <v>2643</v>
      </c>
      <c r="F230" s="105">
        <v>800</v>
      </c>
      <c r="G230" s="105" t="s">
        <v>2644</v>
      </c>
      <c r="H230" s="105">
        <v>705</v>
      </c>
      <c r="I230" s="105">
        <v>193</v>
      </c>
      <c r="J230" s="105">
        <v>199</v>
      </c>
      <c r="K230" s="105">
        <v>109</v>
      </c>
      <c r="L230" s="9"/>
    </row>
    <row r="231" spans="1:12" ht="19.899999999999999" customHeight="1" x14ac:dyDescent="0.25">
      <c r="A231" s="6" t="s">
        <v>189</v>
      </c>
      <c r="B231" s="106">
        <v>926</v>
      </c>
      <c r="C231" s="106">
        <v>918</v>
      </c>
      <c r="D231" s="106">
        <v>878</v>
      </c>
      <c r="E231" s="106">
        <v>854</v>
      </c>
      <c r="F231" s="106">
        <v>650</v>
      </c>
      <c r="G231" s="106">
        <v>452</v>
      </c>
      <c r="H231" s="106">
        <v>252</v>
      </c>
      <c r="I231" s="106">
        <v>204</v>
      </c>
      <c r="J231" s="106">
        <v>141</v>
      </c>
      <c r="K231" s="106">
        <v>109</v>
      </c>
      <c r="L231" s="10"/>
    </row>
    <row r="232" spans="1:12" ht="19.899999999999999" customHeight="1" x14ac:dyDescent="0.25">
      <c r="A232" s="8" t="s">
        <v>190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1</v>
      </c>
      <c r="L232" s="12"/>
    </row>
    <row r="233" spans="1:12" ht="19.899999999999999" customHeight="1" x14ac:dyDescent="0.25">
      <c r="A233" s="6" t="s">
        <v>191</v>
      </c>
      <c r="B233" s="106">
        <v>0</v>
      </c>
      <c r="C233" s="106">
        <v>0</v>
      </c>
      <c r="D233" s="106">
        <v>0</v>
      </c>
      <c r="E233" s="106">
        <v>0</v>
      </c>
      <c r="F233" s="106">
        <v>0</v>
      </c>
      <c r="G233" s="106">
        <v>8</v>
      </c>
      <c r="H233" s="106">
        <v>8</v>
      </c>
      <c r="I233" s="106">
        <v>7</v>
      </c>
      <c r="J233" s="106">
        <v>6.1</v>
      </c>
      <c r="K233" s="106">
        <v>5.9</v>
      </c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6">
        <v>0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1"/>
    </row>
    <row r="236" spans="1:12" ht="19.899999999999999" customHeight="1" x14ac:dyDescent="0.25">
      <c r="A236" s="8" t="s">
        <v>194</v>
      </c>
      <c r="B236" s="105">
        <v>0</v>
      </c>
      <c r="C236" s="105">
        <v>0</v>
      </c>
      <c r="D236" s="105">
        <v>0</v>
      </c>
      <c r="E236" s="105">
        <v>0</v>
      </c>
      <c r="F236" s="105">
        <v>0</v>
      </c>
      <c r="G236" s="105">
        <v>2</v>
      </c>
      <c r="H236" s="105">
        <v>2</v>
      </c>
      <c r="I236" s="105">
        <v>2</v>
      </c>
      <c r="J236" s="105">
        <v>1.6</v>
      </c>
      <c r="K236" s="105">
        <v>1.5</v>
      </c>
      <c r="L236" s="9"/>
    </row>
    <row r="237" spans="1:12" ht="19.899999999999999" customHeight="1" x14ac:dyDescent="0.25">
      <c r="A237" s="6" t="s">
        <v>195</v>
      </c>
      <c r="B237" s="106" t="s">
        <v>2645</v>
      </c>
      <c r="C237" s="106" t="s">
        <v>1612</v>
      </c>
      <c r="D237" s="106" t="s">
        <v>1680</v>
      </c>
      <c r="E237" s="106" t="s">
        <v>2646</v>
      </c>
      <c r="F237" s="106" t="s">
        <v>1860</v>
      </c>
      <c r="G237" s="106" t="s">
        <v>2647</v>
      </c>
      <c r="H237" s="106" t="s">
        <v>2648</v>
      </c>
      <c r="I237" s="106" t="s">
        <v>2649</v>
      </c>
      <c r="J237" s="106" t="s">
        <v>2650</v>
      </c>
      <c r="K237" s="106" t="s">
        <v>593</v>
      </c>
      <c r="L237" s="10"/>
    </row>
    <row r="238" spans="1:12" ht="19.899999999999999" customHeight="1" x14ac:dyDescent="0.25">
      <c r="A238" s="8" t="s">
        <v>196</v>
      </c>
      <c r="B238" s="105">
        <v>28</v>
      </c>
      <c r="C238" s="105">
        <v>0</v>
      </c>
      <c r="D238" s="105">
        <v>0</v>
      </c>
      <c r="E238" s="105">
        <v>24</v>
      </c>
      <c r="F238" s="105">
        <v>22</v>
      </c>
      <c r="G238" s="105">
        <v>26</v>
      </c>
      <c r="H238" s="105">
        <v>26</v>
      </c>
      <c r="I238" s="105">
        <v>48</v>
      </c>
      <c r="J238" s="105">
        <v>75</v>
      </c>
      <c r="K238" s="105">
        <v>36</v>
      </c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6">
        <v>0</v>
      </c>
      <c r="E239" s="106">
        <v>0</v>
      </c>
      <c r="F239" s="106">
        <v>2</v>
      </c>
      <c r="G239" s="106">
        <v>5</v>
      </c>
      <c r="H239" s="106">
        <v>5</v>
      </c>
      <c r="I239" s="106">
        <v>5</v>
      </c>
      <c r="J239" s="106">
        <v>4</v>
      </c>
      <c r="K239" s="106">
        <v>9</v>
      </c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6">
        <v>0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1"/>
    </row>
    <row r="242" spans="1:13" ht="19.899999999999999" customHeight="1" x14ac:dyDescent="0.25">
      <c r="A242" s="8" t="s">
        <v>200</v>
      </c>
      <c r="B242" s="105">
        <v>0</v>
      </c>
      <c r="C242" s="105">
        <v>0</v>
      </c>
      <c r="D242" s="105">
        <v>0</v>
      </c>
      <c r="E242" s="105">
        <v>0</v>
      </c>
      <c r="F242" s="105">
        <v>0</v>
      </c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0</v>
      </c>
      <c r="C243" s="106">
        <v>0</v>
      </c>
      <c r="D243" s="106">
        <v>0</v>
      </c>
      <c r="E243" s="106">
        <v>0</v>
      </c>
      <c r="F243" s="106">
        <v>0</v>
      </c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339</v>
      </c>
      <c r="C250" s="97" t="s">
        <v>339</v>
      </c>
      <c r="D250" s="97" t="s">
        <v>339</v>
      </c>
      <c r="E250" s="97" t="s">
        <v>339</v>
      </c>
      <c r="F250" s="97" t="s">
        <v>339</v>
      </c>
      <c r="G250" s="97" t="s">
        <v>339</v>
      </c>
      <c r="H250" s="97" t="s">
        <v>339</v>
      </c>
      <c r="I250" s="97" t="s">
        <v>339</v>
      </c>
      <c r="J250" s="97" t="s">
        <v>339</v>
      </c>
      <c r="K250" s="97" t="s">
        <v>339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342</v>
      </c>
      <c r="C252" s="99" t="s">
        <v>342</v>
      </c>
      <c r="D252" s="99" t="s">
        <v>342</v>
      </c>
      <c r="E252" s="99" t="s">
        <v>342</v>
      </c>
      <c r="F252" s="99" t="s">
        <v>342</v>
      </c>
      <c r="G252" s="99" t="s">
        <v>342</v>
      </c>
      <c r="H252" s="99" t="s">
        <v>342</v>
      </c>
      <c r="I252" s="99" t="s">
        <v>342</v>
      </c>
      <c r="J252" s="99" t="s">
        <v>342</v>
      </c>
      <c r="K252" s="99" t="s">
        <v>342</v>
      </c>
      <c r="L252" s="3"/>
    </row>
    <row r="253" spans="1:13" ht="19.899999999999999" customHeight="1" x14ac:dyDescent="0.25">
      <c r="A253" s="6" t="s">
        <v>204</v>
      </c>
      <c r="B253" s="104" t="s">
        <v>2397</v>
      </c>
      <c r="C253" s="104" t="s">
        <v>2398</v>
      </c>
      <c r="D253" s="104" t="s">
        <v>2399</v>
      </c>
      <c r="E253" s="104" t="s">
        <v>2400</v>
      </c>
      <c r="F253" s="104" t="s">
        <v>2401</v>
      </c>
      <c r="G253" s="104" t="s">
        <v>2402</v>
      </c>
      <c r="H253" s="104" t="s">
        <v>2651</v>
      </c>
      <c r="I253" s="104" t="s">
        <v>2404</v>
      </c>
      <c r="J253" s="104" t="s">
        <v>2652</v>
      </c>
      <c r="K253" s="104" t="s">
        <v>2653</v>
      </c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3"/>
    </row>
    <row r="255" spans="1:13" ht="19.899999999999999" customHeight="1" x14ac:dyDescent="0.25">
      <c r="A255" s="6" t="s">
        <v>206</v>
      </c>
      <c r="B255" s="104">
        <v>334</v>
      </c>
      <c r="C255" s="104">
        <v>334</v>
      </c>
      <c r="D255" s="104">
        <v>334</v>
      </c>
      <c r="E255" s="104">
        <v>334</v>
      </c>
      <c r="F255" s="104">
        <v>8</v>
      </c>
      <c r="G255" s="104">
        <v>-222</v>
      </c>
      <c r="H255" s="104">
        <v>-181</v>
      </c>
      <c r="I255" s="104">
        <v>9</v>
      </c>
      <c r="J255" s="104">
        <v>86</v>
      </c>
      <c r="K255" s="104">
        <v>139</v>
      </c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2"/>
    </row>
    <row r="257" spans="1:12" ht="19.899999999999999" customHeight="1" x14ac:dyDescent="0.25">
      <c r="A257" s="6" t="s">
        <v>208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0</v>
      </c>
      <c r="D259" s="106">
        <v>0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0</v>
      </c>
      <c r="D261" s="106">
        <v>0</v>
      </c>
      <c r="E261" s="106">
        <v>0</v>
      </c>
      <c r="F261" s="106">
        <v>-38</v>
      </c>
      <c r="G261" s="106">
        <v>230</v>
      </c>
      <c r="H261" s="106">
        <v>-41</v>
      </c>
      <c r="I261" s="106">
        <v>-190</v>
      </c>
      <c r="J261" s="106">
        <v>-77</v>
      </c>
      <c r="K261" s="106">
        <v>-53</v>
      </c>
      <c r="L261" s="11"/>
    </row>
    <row r="262" spans="1:12" ht="19.899999999999999" customHeight="1" x14ac:dyDescent="0.25">
      <c r="A262" s="8" t="s">
        <v>213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6">
        <v>0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1"/>
    </row>
    <row r="264" spans="1:12" ht="19.899999999999999" customHeight="1" x14ac:dyDescent="0.25">
      <c r="A264" s="8" t="s">
        <v>215</v>
      </c>
      <c r="B264" s="107">
        <v>334</v>
      </c>
      <c r="C264" s="107">
        <v>334</v>
      </c>
      <c r="D264" s="107">
        <v>334</v>
      </c>
      <c r="E264" s="107">
        <v>334</v>
      </c>
      <c r="F264" s="107">
        <v>-30</v>
      </c>
      <c r="G264" s="107">
        <v>8</v>
      </c>
      <c r="H264" s="107">
        <v>-222</v>
      </c>
      <c r="I264" s="107">
        <v>-181</v>
      </c>
      <c r="J264" s="107">
        <v>9</v>
      </c>
      <c r="K264" s="107">
        <v>86</v>
      </c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3"/>
    </row>
    <row r="267" spans="1:12" ht="19.899999999999999" customHeight="1" x14ac:dyDescent="0.25">
      <c r="A267" s="6" t="s">
        <v>217</v>
      </c>
      <c r="B267" s="104" t="s">
        <v>2407</v>
      </c>
      <c r="C267" s="104" t="s">
        <v>2408</v>
      </c>
      <c r="D267" s="104" t="s">
        <v>1672</v>
      </c>
      <c r="E267" s="104" t="s">
        <v>2409</v>
      </c>
      <c r="F267" s="104" t="s">
        <v>2654</v>
      </c>
      <c r="G267" s="104" t="s">
        <v>2655</v>
      </c>
      <c r="H267" s="104" t="s">
        <v>2656</v>
      </c>
      <c r="I267" s="104" t="s">
        <v>1957</v>
      </c>
      <c r="J267" s="104">
        <v>617</v>
      </c>
      <c r="K267" s="104">
        <v>214</v>
      </c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5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6">
        <v>0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2"/>
    </row>
    <row r="271" spans="1:12" ht="19.899999999999999" customHeight="1" x14ac:dyDescent="0.25">
      <c r="A271" s="6" t="s">
        <v>221</v>
      </c>
      <c r="B271" s="106">
        <v>-40</v>
      </c>
      <c r="C271" s="106">
        <v>-88</v>
      </c>
      <c r="D271" s="106">
        <v>-20</v>
      </c>
      <c r="E271" s="106">
        <v>-48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1"/>
    </row>
    <row r="272" spans="1:12" ht="19.899999999999999" customHeight="1" x14ac:dyDescent="0.25">
      <c r="A272" s="8" t="s">
        <v>222</v>
      </c>
      <c r="B272" s="105">
        <v>672</v>
      </c>
      <c r="C272" s="105" t="s">
        <v>2657</v>
      </c>
      <c r="D272" s="105">
        <v>0</v>
      </c>
      <c r="E272" s="105">
        <v>0</v>
      </c>
      <c r="F272" s="105" t="s">
        <v>2658</v>
      </c>
      <c r="G272" s="105">
        <v>14</v>
      </c>
      <c r="H272" s="105">
        <v>-86</v>
      </c>
      <c r="I272" s="105">
        <v>521</v>
      </c>
      <c r="J272" s="105">
        <v>469</v>
      </c>
      <c r="K272" s="105">
        <v>299</v>
      </c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6">
        <v>0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0</v>
      </c>
      <c r="D274" s="105">
        <v>0</v>
      </c>
      <c r="E274" s="105">
        <v>0</v>
      </c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  <c r="L274" s="9"/>
    </row>
    <row r="275" spans="1:12" ht="19.899999999999999" customHeight="1" x14ac:dyDescent="0.25">
      <c r="A275" s="6" t="s">
        <v>225</v>
      </c>
      <c r="B275" s="106">
        <v>0</v>
      </c>
      <c r="C275" s="106">
        <v>23</v>
      </c>
      <c r="D275" s="106">
        <v>30</v>
      </c>
      <c r="E275" s="106">
        <v>24</v>
      </c>
      <c r="F275" s="106">
        <v>22</v>
      </c>
      <c r="G275" s="106">
        <v>20</v>
      </c>
      <c r="H275" s="106">
        <v>22</v>
      </c>
      <c r="I275" s="106">
        <v>24</v>
      </c>
      <c r="J275" s="106">
        <v>30</v>
      </c>
      <c r="K275" s="106">
        <v>39</v>
      </c>
      <c r="L275" s="11"/>
    </row>
    <row r="276" spans="1:12" ht="19.899999999999999" customHeight="1" x14ac:dyDescent="0.25">
      <c r="A276" s="8" t="s">
        <v>226</v>
      </c>
      <c r="B276" s="105">
        <v>22</v>
      </c>
      <c r="C276" s="105">
        <v>-44</v>
      </c>
      <c r="D276" s="105">
        <v>0</v>
      </c>
      <c r="E276" s="105">
        <v>0</v>
      </c>
      <c r="F276" s="105">
        <v>0</v>
      </c>
      <c r="G276" s="105">
        <v>0</v>
      </c>
      <c r="H276" s="105">
        <v>1</v>
      </c>
      <c r="I276" s="105">
        <v>-83</v>
      </c>
      <c r="J276" s="105">
        <v>68</v>
      </c>
      <c r="K276" s="105">
        <v>40</v>
      </c>
      <c r="L276" s="9"/>
    </row>
    <row r="277" spans="1:12" ht="19.899999999999999" customHeight="1" x14ac:dyDescent="0.25">
      <c r="A277" s="6" t="s">
        <v>227</v>
      </c>
      <c r="B277" s="106">
        <v>0</v>
      </c>
      <c r="C277" s="106">
        <v>-4</v>
      </c>
      <c r="D277" s="106">
        <v>8</v>
      </c>
      <c r="E277" s="106">
        <v>-607</v>
      </c>
      <c r="F277" s="106">
        <v>-40</v>
      </c>
      <c r="G277" s="106">
        <v>1</v>
      </c>
      <c r="H277" s="106">
        <v>10</v>
      </c>
      <c r="I277" s="106">
        <v>8</v>
      </c>
      <c r="J277" s="106">
        <v>13</v>
      </c>
      <c r="K277" s="106">
        <v>25</v>
      </c>
      <c r="L277" s="10"/>
    </row>
    <row r="278" spans="1:12" ht="19.899999999999999" customHeight="1" x14ac:dyDescent="0.25">
      <c r="A278" s="8" t="s">
        <v>228</v>
      </c>
      <c r="B278" s="107" t="s">
        <v>2406</v>
      </c>
      <c r="C278" s="107" t="s">
        <v>2407</v>
      </c>
      <c r="D278" s="107" t="s">
        <v>2659</v>
      </c>
      <c r="E278" s="107" t="s">
        <v>1672</v>
      </c>
      <c r="F278" s="107" t="s">
        <v>2660</v>
      </c>
      <c r="G278" s="107" t="s">
        <v>2654</v>
      </c>
      <c r="H278" s="107" t="s">
        <v>2655</v>
      </c>
      <c r="I278" s="107" t="s">
        <v>2661</v>
      </c>
      <c r="J278" s="107" t="s">
        <v>1957</v>
      </c>
      <c r="K278" s="107">
        <v>617</v>
      </c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3"/>
    </row>
    <row r="281" spans="1:12" ht="19.899999999999999" customHeight="1" x14ac:dyDescent="0.25">
      <c r="A281" s="6" t="s">
        <v>230</v>
      </c>
      <c r="B281" s="104" t="s">
        <v>2413</v>
      </c>
      <c r="C281" s="104" t="s">
        <v>2414</v>
      </c>
      <c r="D281" s="104" t="s">
        <v>2415</v>
      </c>
      <c r="E281" s="104" t="s">
        <v>2416</v>
      </c>
      <c r="F281" s="104" t="s">
        <v>2417</v>
      </c>
      <c r="G281" s="104" t="s">
        <v>2418</v>
      </c>
      <c r="H281" s="104" t="s">
        <v>2662</v>
      </c>
      <c r="I281" s="104" t="s">
        <v>2420</v>
      </c>
      <c r="J281" s="104" t="s">
        <v>2663</v>
      </c>
      <c r="K281" s="104" t="s">
        <v>2664</v>
      </c>
      <c r="L281" s="7"/>
    </row>
    <row r="282" spans="1:12" ht="19.899999999999999" customHeight="1" x14ac:dyDescent="0.25">
      <c r="A282" s="8" t="s">
        <v>231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2"/>
    </row>
    <row r="283" spans="1:12" ht="19.899999999999999" customHeight="1" x14ac:dyDescent="0.25">
      <c r="A283" s="6" t="s">
        <v>232</v>
      </c>
      <c r="B283" s="106" t="s">
        <v>2580</v>
      </c>
      <c r="C283" s="106" t="s">
        <v>2572</v>
      </c>
      <c r="D283" s="106" t="s">
        <v>2573</v>
      </c>
      <c r="E283" s="106" t="s">
        <v>1962</v>
      </c>
      <c r="F283" s="106" t="s">
        <v>2581</v>
      </c>
      <c r="G283" s="106" t="s">
        <v>2582</v>
      </c>
      <c r="H283" s="106" t="s">
        <v>2583</v>
      </c>
      <c r="I283" s="106" t="s">
        <v>671</v>
      </c>
      <c r="J283" s="106" t="s">
        <v>2584</v>
      </c>
      <c r="K283" s="106">
        <v>600</v>
      </c>
      <c r="L283" s="10"/>
    </row>
    <row r="284" spans="1:12" ht="19.899999999999999" customHeight="1" x14ac:dyDescent="0.25">
      <c r="A284" s="8" t="s">
        <v>233</v>
      </c>
      <c r="B284" s="105">
        <v>-926</v>
      </c>
      <c r="C284" s="105">
        <v>-918</v>
      </c>
      <c r="D284" s="105">
        <v>-878</v>
      </c>
      <c r="E284" s="105">
        <v>-854</v>
      </c>
      <c r="F284" s="105">
        <v>-650</v>
      </c>
      <c r="G284" s="105">
        <v>-452</v>
      </c>
      <c r="H284" s="105">
        <v>-252</v>
      </c>
      <c r="I284" s="105">
        <v>-204</v>
      </c>
      <c r="J284" s="105">
        <v>-141</v>
      </c>
      <c r="K284" s="105">
        <v>-109</v>
      </c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6">
        <v>0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6">
        <v>0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1"/>
    </row>
    <row r="288" spans="1:12" ht="19.899999999999999" customHeight="1" x14ac:dyDescent="0.25">
      <c r="A288" s="8" t="s">
        <v>237</v>
      </c>
      <c r="B288" s="105">
        <v>-192</v>
      </c>
      <c r="C288" s="105">
        <v>24</v>
      </c>
      <c r="D288" s="105">
        <v>-147</v>
      </c>
      <c r="E288" s="105">
        <v>-116</v>
      </c>
      <c r="F288" s="105">
        <v>-139</v>
      </c>
      <c r="G288" s="105">
        <v>-137</v>
      </c>
      <c r="H288" s="105">
        <v>-6</v>
      </c>
      <c r="I288" s="105">
        <v>9</v>
      </c>
      <c r="J288" s="105">
        <v>-131</v>
      </c>
      <c r="K288" s="105">
        <v>-15</v>
      </c>
      <c r="L288" s="9"/>
    </row>
    <row r="289" spans="1:13" ht="19.899999999999999" customHeight="1" x14ac:dyDescent="0.25">
      <c r="A289" s="6" t="s">
        <v>238</v>
      </c>
      <c r="B289" s="104" t="s">
        <v>2412</v>
      </c>
      <c r="C289" s="104" t="s">
        <v>2413</v>
      </c>
      <c r="D289" s="104" t="s">
        <v>2414</v>
      </c>
      <c r="E289" s="104" t="s">
        <v>2415</v>
      </c>
      <c r="F289" s="104" t="s">
        <v>2416</v>
      </c>
      <c r="G289" s="104" t="s">
        <v>2417</v>
      </c>
      <c r="H289" s="104" t="s">
        <v>2418</v>
      </c>
      <c r="I289" s="104" t="s">
        <v>2419</v>
      </c>
      <c r="J289" s="104" t="s">
        <v>2420</v>
      </c>
      <c r="K289" s="104" t="s">
        <v>2421</v>
      </c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2396</v>
      </c>
      <c r="C291" s="104" t="s">
        <v>2397</v>
      </c>
      <c r="D291" s="104" t="s">
        <v>2665</v>
      </c>
      <c r="E291" s="104" t="s">
        <v>2399</v>
      </c>
      <c r="F291" s="104" t="s">
        <v>2400</v>
      </c>
      <c r="G291" s="104" t="s">
        <v>2401</v>
      </c>
      <c r="H291" s="104" t="s">
        <v>2402</v>
      </c>
      <c r="I291" s="104" t="s">
        <v>2403</v>
      </c>
      <c r="J291" s="104" t="s">
        <v>2404</v>
      </c>
      <c r="K291" s="104" t="s">
        <v>2405</v>
      </c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339</v>
      </c>
      <c r="C298" s="97" t="s">
        <v>339</v>
      </c>
      <c r="D298" s="97" t="s">
        <v>339</v>
      </c>
      <c r="E298" s="97" t="s">
        <v>339</v>
      </c>
      <c r="F298" s="97" t="s">
        <v>339</v>
      </c>
      <c r="G298" s="97" t="s">
        <v>339</v>
      </c>
      <c r="H298" s="97" t="s">
        <v>339</v>
      </c>
      <c r="I298" s="97" t="s">
        <v>339</v>
      </c>
      <c r="J298" s="97" t="s">
        <v>339</v>
      </c>
      <c r="K298" s="97" t="s">
        <v>339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342</v>
      </c>
      <c r="C300" s="99" t="s">
        <v>342</v>
      </c>
      <c r="D300" s="99" t="s">
        <v>342</v>
      </c>
      <c r="E300" s="99" t="s">
        <v>342</v>
      </c>
      <c r="F300" s="99" t="s">
        <v>342</v>
      </c>
      <c r="G300" s="99" t="s">
        <v>342</v>
      </c>
      <c r="H300" s="99" t="s">
        <v>342</v>
      </c>
      <c r="I300" s="99" t="s">
        <v>342</v>
      </c>
      <c r="J300" s="99" t="s">
        <v>342</v>
      </c>
      <c r="K300" s="99" t="s">
        <v>342</v>
      </c>
      <c r="L300" s="3"/>
    </row>
    <row r="301" spans="1:13" ht="19.899999999999999" customHeight="1" x14ac:dyDescent="0.25">
      <c r="A301" s="6" t="s">
        <v>242</v>
      </c>
      <c r="B301" s="106" t="s">
        <v>1899</v>
      </c>
      <c r="C301" s="106" t="s">
        <v>2666</v>
      </c>
      <c r="D301" s="106" t="s">
        <v>2667</v>
      </c>
      <c r="E301" s="106" t="s">
        <v>1857</v>
      </c>
      <c r="F301" s="106" t="s">
        <v>433</v>
      </c>
      <c r="G301" s="106" t="s">
        <v>2668</v>
      </c>
      <c r="H301" s="106" t="s">
        <v>2669</v>
      </c>
      <c r="I301" s="106" t="s">
        <v>2670</v>
      </c>
      <c r="J301" s="106" t="s">
        <v>2671</v>
      </c>
      <c r="K301" s="106">
        <v>827</v>
      </c>
      <c r="L301" s="10"/>
    </row>
    <row r="302" spans="1:13" ht="19.899999999999999" customHeight="1" x14ac:dyDescent="0.25">
      <c r="A302" s="8" t="s">
        <v>243</v>
      </c>
      <c r="B302" s="105">
        <v>918</v>
      </c>
      <c r="C302" s="105">
        <v>645</v>
      </c>
      <c r="D302" s="105">
        <v>648</v>
      </c>
      <c r="E302" s="105">
        <v>620</v>
      </c>
      <c r="F302" s="105">
        <v>555</v>
      </c>
      <c r="G302" s="105">
        <v>501</v>
      </c>
      <c r="H302" s="105">
        <v>461</v>
      </c>
      <c r="I302" s="105">
        <v>407</v>
      </c>
      <c r="J302" s="105">
        <v>407</v>
      </c>
      <c r="K302" s="105">
        <v>314</v>
      </c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2672</v>
      </c>
      <c r="C304" s="107" t="s">
        <v>2673</v>
      </c>
      <c r="D304" s="107" t="s">
        <v>2648</v>
      </c>
      <c r="E304" s="107" t="s">
        <v>2674</v>
      </c>
      <c r="F304" s="107" t="s">
        <v>1911</v>
      </c>
      <c r="G304" s="107" t="s">
        <v>2675</v>
      </c>
      <c r="H304" s="107" t="s">
        <v>2676</v>
      </c>
      <c r="I304" s="107" t="s">
        <v>2274</v>
      </c>
      <c r="J304" s="107" t="s">
        <v>2677</v>
      </c>
      <c r="K304" s="107" t="s">
        <v>2678</v>
      </c>
      <c r="L304" s="14"/>
    </row>
    <row r="305" spans="1:12" ht="19.899999999999999" customHeight="1" x14ac:dyDescent="0.25">
      <c r="A305" s="6" t="s">
        <v>245</v>
      </c>
      <c r="B305" s="106">
        <v>50</v>
      </c>
      <c r="C305" s="106">
        <v>3</v>
      </c>
      <c r="D305" s="106">
        <v>2</v>
      </c>
      <c r="E305" s="106">
        <v>1</v>
      </c>
      <c r="F305" s="106">
        <v>0</v>
      </c>
      <c r="G305" s="106">
        <v>2</v>
      </c>
      <c r="H305" s="106">
        <v>3</v>
      </c>
      <c r="I305" s="106">
        <v>3</v>
      </c>
      <c r="J305" s="106">
        <v>4</v>
      </c>
      <c r="K305" s="106">
        <v>7</v>
      </c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2"/>
    </row>
    <row r="307" spans="1:12" ht="19.899999999999999" customHeight="1" x14ac:dyDescent="0.25">
      <c r="A307" s="6" t="s">
        <v>247</v>
      </c>
      <c r="B307" s="104">
        <v>-530</v>
      </c>
      <c r="C307" s="104">
        <v>234</v>
      </c>
      <c r="D307" s="104">
        <v>-29</v>
      </c>
      <c r="E307" s="104">
        <v>-171</v>
      </c>
      <c r="F307" s="104">
        <v>-586</v>
      </c>
      <c r="G307" s="104">
        <v>-56</v>
      </c>
      <c r="H307" s="104">
        <v>-942</v>
      </c>
      <c r="I307" s="104">
        <v>-570</v>
      </c>
      <c r="J307" s="104">
        <v>-67</v>
      </c>
      <c r="K307" s="104">
        <v>324</v>
      </c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-278</v>
      </c>
      <c r="C309" s="106">
        <v>16</v>
      </c>
      <c r="D309" s="106">
        <v>123</v>
      </c>
      <c r="E309" s="106">
        <v>-139</v>
      </c>
      <c r="F309" s="106">
        <v>-506</v>
      </c>
      <c r="G309" s="106">
        <v>-144</v>
      </c>
      <c r="H309" s="106">
        <v>-582</v>
      </c>
      <c r="I309" s="106">
        <v>-684</v>
      </c>
      <c r="J309" s="106">
        <v>-350</v>
      </c>
      <c r="K309" s="106">
        <v>240</v>
      </c>
      <c r="L309" s="10"/>
    </row>
    <row r="310" spans="1:12" ht="19.899999999999999" customHeight="1" x14ac:dyDescent="0.25">
      <c r="A310" s="8" t="s">
        <v>249</v>
      </c>
      <c r="B310" s="105">
        <v>-29</v>
      </c>
      <c r="C310" s="105">
        <v>-77</v>
      </c>
      <c r="D310" s="105">
        <v>47</v>
      </c>
      <c r="E310" s="105">
        <v>-18</v>
      </c>
      <c r="F310" s="105">
        <v>-73</v>
      </c>
      <c r="G310" s="105">
        <v>-48</v>
      </c>
      <c r="H310" s="105">
        <v>-151</v>
      </c>
      <c r="I310" s="105">
        <v>-137</v>
      </c>
      <c r="J310" s="105">
        <v>16</v>
      </c>
      <c r="K310" s="105">
        <v>55</v>
      </c>
      <c r="L310" s="9"/>
    </row>
    <row r="311" spans="1:12" ht="19.899999999999999" customHeight="1" x14ac:dyDescent="0.25">
      <c r="A311" s="6" t="s">
        <v>250</v>
      </c>
      <c r="B311" s="106">
        <v>-223</v>
      </c>
      <c r="C311" s="106">
        <v>295</v>
      </c>
      <c r="D311" s="106">
        <v>-199</v>
      </c>
      <c r="E311" s="106">
        <v>-14</v>
      </c>
      <c r="F311" s="106">
        <v>-7</v>
      </c>
      <c r="G311" s="106">
        <v>136</v>
      </c>
      <c r="H311" s="106">
        <v>-209</v>
      </c>
      <c r="I311" s="106">
        <v>251</v>
      </c>
      <c r="J311" s="106">
        <v>267</v>
      </c>
      <c r="K311" s="106">
        <v>29</v>
      </c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 t="s">
        <v>2679</v>
      </c>
      <c r="C314" s="107" t="s">
        <v>2680</v>
      </c>
      <c r="D314" s="107" t="s">
        <v>2681</v>
      </c>
      <c r="E314" s="107" t="s">
        <v>2682</v>
      </c>
      <c r="F314" s="107" t="s">
        <v>2502</v>
      </c>
      <c r="G314" s="107" t="s">
        <v>2683</v>
      </c>
      <c r="H314" s="107" t="s">
        <v>1899</v>
      </c>
      <c r="I314" s="107" t="s">
        <v>1222</v>
      </c>
      <c r="J314" s="107" t="s">
        <v>2684</v>
      </c>
      <c r="K314" s="107" t="s">
        <v>2685</v>
      </c>
      <c r="L314" s="14"/>
    </row>
    <row r="315" spans="1:12" ht="19.899999999999999" customHeight="1" x14ac:dyDescent="0.25">
      <c r="A315" s="6" t="s">
        <v>253</v>
      </c>
      <c r="B315" s="106">
        <v>49</v>
      </c>
      <c r="C315" s="106">
        <v>-4</v>
      </c>
      <c r="D315" s="106">
        <v>-9</v>
      </c>
      <c r="E315" s="106">
        <v>10</v>
      </c>
      <c r="F315" s="106">
        <v>23</v>
      </c>
      <c r="G315" s="106">
        <v>18</v>
      </c>
      <c r="H315" s="106">
        <v>18</v>
      </c>
      <c r="I315" s="106">
        <v>-7</v>
      </c>
      <c r="J315" s="106">
        <v>5</v>
      </c>
      <c r="K315" s="106">
        <v>11</v>
      </c>
      <c r="L315" s="10"/>
    </row>
    <row r="316" spans="1:12" ht="19.899999999999999" customHeight="1" x14ac:dyDescent="0.25">
      <c r="A316" s="8" t="s">
        <v>254</v>
      </c>
      <c r="B316" s="105">
        <v>306</v>
      </c>
      <c r="C316" s="105">
        <v>346</v>
      </c>
      <c r="D316" s="105">
        <v>288</v>
      </c>
      <c r="E316" s="105">
        <v>446</v>
      </c>
      <c r="F316" s="105">
        <v>660</v>
      </c>
      <c r="G316" s="105">
        <v>365</v>
      </c>
      <c r="H316" s="105">
        <v>361</v>
      </c>
      <c r="I316" s="105">
        <v>317</v>
      </c>
      <c r="J316" s="105">
        <v>202</v>
      </c>
      <c r="K316" s="105">
        <v>82</v>
      </c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 t="s">
        <v>577</v>
      </c>
      <c r="C318" s="107" t="s">
        <v>2140</v>
      </c>
      <c r="D318" s="107" t="s">
        <v>2686</v>
      </c>
      <c r="E318" s="107" t="s">
        <v>2687</v>
      </c>
      <c r="F318" s="107" t="s">
        <v>2688</v>
      </c>
      <c r="G318" s="107" t="s">
        <v>2689</v>
      </c>
      <c r="H318" s="107" t="s">
        <v>2690</v>
      </c>
      <c r="I318" s="107" t="s">
        <v>2691</v>
      </c>
      <c r="J318" s="107" t="s">
        <v>2692</v>
      </c>
      <c r="K318" s="107" t="s">
        <v>1878</v>
      </c>
      <c r="L318" s="14"/>
    </row>
    <row r="319" spans="1:12" ht="19.899999999999999" customHeight="1" x14ac:dyDescent="0.25">
      <c r="A319" s="6" t="s">
        <v>256</v>
      </c>
      <c r="B319" s="106">
        <v>926</v>
      </c>
      <c r="C319" s="106">
        <v>918</v>
      </c>
      <c r="D319" s="106">
        <v>878</v>
      </c>
      <c r="E319" s="106">
        <v>854</v>
      </c>
      <c r="F319" s="106">
        <v>650</v>
      </c>
      <c r="G319" s="106">
        <v>452</v>
      </c>
      <c r="H319" s="106">
        <v>250</v>
      </c>
      <c r="I319" s="106">
        <v>204</v>
      </c>
      <c r="J319" s="106">
        <v>141</v>
      </c>
      <c r="K319" s="106">
        <v>110</v>
      </c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9"/>
    </row>
    <row r="321" spans="1:12" ht="19.899999999999999" customHeight="1" x14ac:dyDescent="0.25">
      <c r="A321" s="6" t="s">
        <v>258</v>
      </c>
      <c r="B321" s="104" t="s">
        <v>2693</v>
      </c>
      <c r="C321" s="104" t="s">
        <v>2694</v>
      </c>
      <c r="D321" s="104">
        <v>741</v>
      </c>
      <c r="E321" s="104" t="s">
        <v>2695</v>
      </c>
      <c r="F321" s="104" t="s">
        <v>2696</v>
      </c>
      <c r="G321" s="104" t="s">
        <v>2589</v>
      </c>
      <c r="H321" s="104" t="s">
        <v>2312</v>
      </c>
      <c r="I321" s="104" t="s">
        <v>2697</v>
      </c>
      <c r="J321" s="104" t="s">
        <v>2698</v>
      </c>
      <c r="K321" s="104" t="s">
        <v>2699</v>
      </c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889</v>
      </c>
      <c r="C323" s="106">
        <v>700</v>
      </c>
      <c r="D323" s="106">
        <v>599</v>
      </c>
      <c r="E323" s="106">
        <v>710</v>
      </c>
      <c r="F323" s="106">
        <v>775</v>
      </c>
      <c r="G323" s="106">
        <v>676</v>
      </c>
      <c r="H323" s="106">
        <v>630</v>
      </c>
      <c r="I323" s="106">
        <v>535</v>
      </c>
      <c r="J323" s="106">
        <v>326</v>
      </c>
      <c r="K323" s="106">
        <v>180</v>
      </c>
      <c r="L323" s="10"/>
    </row>
    <row r="324" spans="1:12" ht="19.899999999999999" customHeight="1" x14ac:dyDescent="0.25">
      <c r="A324" s="8" t="s">
        <v>260</v>
      </c>
      <c r="B324" s="105" t="s">
        <v>2700</v>
      </c>
      <c r="C324" s="105" t="s">
        <v>2701</v>
      </c>
      <c r="D324" s="105" t="s">
        <v>2702</v>
      </c>
      <c r="E324" s="105" t="s">
        <v>2703</v>
      </c>
      <c r="F324" s="105" t="s">
        <v>2704</v>
      </c>
      <c r="G324" s="105" t="s">
        <v>2705</v>
      </c>
      <c r="H324" s="105">
        <v>710</v>
      </c>
      <c r="I324" s="105">
        <v>43</v>
      </c>
      <c r="J324" s="105">
        <v>0</v>
      </c>
      <c r="K324" s="105">
        <v>5</v>
      </c>
      <c r="L324" s="9"/>
    </row>
    <row r="325" spans="1:12" ht="19.899999999999999" customHeight="1" x14ac:dyDescent="0.25">
      <c r="A325" s="6" t="s">
        <v>261</v>
      </c>
      <c r="B325" s="106" t="s">
        <v>2706</v>
      </c>
      <c r="C325" s="106">
        <v>127</v>
      </c>
      <c r="D325" s="106">
        <v>-367</v>
      </c>
      <c r="E325" s="106">
        <v>136</v>
      </c>
      <c r="F325" s="106">
        <v>31</v>
      </c>
      <c r="G325" s="106">
        <v>43</v>
      </c>
      <c r="H325" s="106">
        <v>477</v>
      </c>
      <c r="I325" s="106">
        <v>3</v>
      </c>
      <c r="J325" s="106">
        <v>249</v>
      </c>
      <c r="K325" s="106">
        <v>21</v>
      </c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2"/>
    </row>
    <row r="327" spans="1:12" ht="19.899999999999999" customHeight="1" x14ac:dyDescent="0.25">
      <c r="A327" s="6" t="s">
        <v>263</v>
      </c>
      <c r="B327" s="106">
        <v>28</v>
      </c>
      <c r="C327" s="106">
        <v>17</v>
      </c>
      <c r="D327" s="106">
        <v>29</v>
      </c>
      <c r="E327" s="106">
        <v>18</v>
      </c>
      <c r="F327" s="106">
        <v>589</v>
      </c>
      <c r="G327" s="106">
        <v>35</v>
      </c>
      <c r="H327" s="106">
        <v>18</v>
      </c>
      <c r="I327" s="106">
        <v>24</v>
      </c>
      <c r="J327" s="106">
        <v>3</v>
      </c>
      <c r="K327" s="106">
        <v>5</v>
      </c>
      <c r="L327" s="10"/>
    </row>
    <row r="328" spans="1:12" ht="19.899999999999999" customHeight="1" x14ac:dyDescent="0.25">
      <c r="A328" s="8" t="s">
        <v>264</v>
      </c>
      <c r="B328" s="105" t="s">
        <v>2707</v>
      </c>
      <c r="C328" s="105" t="s">
        <v>2708</v>
      </c>
      <c r="D328" s="105" t="s">
        <v>2709</v>
      </c>
      <c r="E328" s="105" t="s">
        <v>2710</v>
      </c>
      <c r="F328" s="105" t="s">
        <v>2586</v>
      </c>
      <c r="G328" s="105" t="s">
        <v>2711</v>
      </c>
      <c r="H328" s="105">
        <v>391</v>
      </c>
      <c r="I328" s="105">
        <v>24</v>
      </c>
      <c r="J328" s="105">
        <v>0</v>
      </c>
      <c r="K328" s="105">
        <v>0</v>
      </c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-611</v>
      </c>
      <c r="D329" s="106">
        <v>-22</v>
      </c>
      <c r="E329" s="106">
        <v>0</v>
      </c>
      <c r="F329" s="106">
        <v>0</v>
      </c>
      <c r="G329" s="106">
        <v>0</v>
      </c>
      <c r="H329" s="106">
        <v>0</v>
      </c>
      <c r="I329" s="106">
        <v>0</v>
      </c>
      <c r="J329" s="106">
        <v>0</v>
      </c>
      <c r="K329" s="106">
        <v>0</v>
      </c>
      <c r="L329" s="11"/>
    </row>
    <row r="330" spans="1:12" ht="19.899999999999999" customHeight="1" x14ac:dyDescent="0.25">
      <c r="A330" s="8" t="s">
        <v>266</v>
      </c>
      <c r="B330" s="107" t="s">
        <v>2712</v>
      </c>
      <c r="C330" s="107" t="s">
        <v>2713</v>
      </c>
      <c r="D330" s="107">
        <v>-475</v>
      </c>
      <c r="E330" s="107" t="s">
        <v>2714</v>
      </c>
      <c r="F330" s="107">
        <v>-343</v>
      </c>
      <c r="G330" s="107">
        <v>-846</v>
      </c>
      <c r="H330" s="107" t="s">
        <v>2715</v>
      </c>
      <c r="I330" s="107">
        <v>-533</v>
      </c>
      <c r="J330" s="107">
        <v>-572</v>
      </c>
      <c r="K330" s="107">
        <v>-201</v>
      </c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-456</v>
      </c>
      <c r="C332" s="105" t="s">
        <v>641</v>
      </c>
      <c r="D332" s="105">
        <v>-32</v>
      </c>
      <c r="E332" s="105">
        <v>-253</v>
      </c>
      <c r="F332" s="105">
        <v>81</v>
      </c>
      <c r="G332" s="105">
        <v>-43</v>
      </c>
      <c r="H332" s="105">
        <v>275</v>
      </c>
      <c r="I332" s="105">
        <v>-147</v>
      </c>
      <c r="J332" s="105">
        <v>-178</v>
      </c>
      <c r="K332" s="105">
        <v>-96</v>
      </c>
      <c r="L332" s="9"/>
    </row>
    <row r="333" spans="1:12" ht="19.899999999999999" customHeight="1" x14ac:dyDescent="0.25">
      <c r="A333" s="6" t="s">
        <v>268</v>
      </c>
      <c r="B333" s="106">
        <v>-74</v>
      </c>
      <c r="C333" s="106">
        <v>-71</v>
      </c>
      <c r="D333" s="106">
        <v>-48</v>
      </c>
      <c r="E333" s="106">
        <v>-94</v>
      </c>
      <c r="F333" s="106">
        <v>-65</v>
      </c>
      <c r="G333" s="106">
        <v>91</v>
      </c>
      <c r="H333" s="106">
        <v>-51</v>
      </c>
      <c r="I333" s="106">
        <v>-179</v>
      </c>
      <c r="J333" s="106">
        <v>-84</v>
      </c>
      <c r="K333" s="106">
        <v>-99</v>
      </c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-246</v>
      </c>
      <c r="J334" s="105">
        <v>-795</v>
      </c>
      <c r="K334" s="105">
        <v>-379</v>
      </c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-17</v>
      </c>
      <c r="D335" s="106">
        <v>0</v>
      </c>
      <c r="E335" s="106">
        <v>0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1"/>
    </row>
    <row r="336" spans="1:12" ht="19.899999999999999" customHeight="1" x14ac:dyDescent="0.25">
      <c r="A336" s="8" t="s">
        <v>271</v>
      </c>
      <c r="B336" s="107">
        <v>-530</v>
      </c>
      <c r="C336" s="107" t="s">
        <v>2716</v>
      </c>
      <c r="D336" s="107">
        <v>-80</v>
      </c>
      <c r="E336" s="107">
        <v>-347</v>
      </c>
      <c r="F336" s="107">
        <v>16</v>
      </c>
      <c r="G336" s="107">
        <v>48</v>
      </c>
      <c r="H336" s="107">
        <v>224</v>
      </c>
      <c r="I336" s="107">
        <v>-572</v>
      </c>
      <c r="J336" s="107" t="s">
        <v>2717</v>
      </c>
      <c r="K336" s="107">
        <v>-574</v>
      </c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 t="s">
        <v>2718</v>
      </c>
      <c r="C338" s="107" t="s">
        <v>2719</v>
      </c>
      <c r="D338" s="107">
        <v>186</v>
      </c>
      <c r="E338" s="107">
        <v>-524</v>
      </c>
      <c r="F338" s="107">
        <v>719</v>
      </c>
      <c r="G338" s="107" t="s">
        <v>1910</v>
      </c>
      <c r="H338" s="107">
        <v>130</v>
      </c>
      <c r="I338" s="107">
        <v>173</v>
      </c>
      <c r="J338" s="107">
        <v>-280</v>
      </c>
      <c r="K338" s="107">
        <v>494</v>
      </c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0</v>
      </c>
      <c r="C341" s="106">
        <v>0</v>
      </c>
      <c r="D341" s="106">
        <v>0</v>
      </c>
      <c r="E341" s="106">
        <v>0</v>
      </c>
      <c r="F341" s="106">
        <v>0</v>
      </c>
      <c r="G341" s="106">
        <v>0</v>
      </c>
      <c r="H341" s="106">
        <v>0</v>
      </c>
      <c r="I341" s="106">
        <v>0</v>
      </c>
      <c r="J341" s="106">
        <v>0</v>
      </c>
      <c r="K341" s="106">
        <v>1</v>
      </c>
      <c r="L341" s="10"/>
    </row>
    <row r="342" spans="1:13" ht="19.899999999999999" customHeight="1" x14ac:dyDescent="0.25">
      <c r="A342" s="8" t="s">
        <v>274</v>
      </c>
      <c r="B342" s="105">
        <v>165</v>
      </c>
      <c r="C342" s="105">
        <v>34</v>
      </c>
      <c r="D342" s="105">
        <v>63</v>
      </c>
      <c r="E342" s="105">
        <v>799</v>
      </c>
      <c r="F342" s="105">
        <v>104</v>
      </c>
      <c r="G342" s="105">
        <v>98</v>
      </c>
      <c r="H342" s="105">
        <v>70</v>
      </c>
      <c r="I342" s="105">
        <v>60</v>
      </c>
      <c r="J342" s="105">
        <v>41</v>
      </c>
      <c r="K342" s="105">
        <v>28</v>
      </c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6">
        <v>0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6">
        <v>0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339</v>
      </c>
      <c r="C352" s="97" t="s">
        <v>339</v>
      </c>
      <c r="D352" s="97" t="s">
        <v>339</v>
      </c>
      <c r="E352" s="97" t="s">
        <v>339</v>
      </c>
      <c r="F352" s="97" t="s">
        <v>339</v>
      </c>
      <c r="G352" s="97" t="s">
        <v>339</v>
      </c>
      <c r="H352" s="97" t="s">
        <v>339</v>
      </c>
      <c r="I352" s="97" t="s">
        <v>339</v>
      </c>
      <c r="J352" s="97" t="s">
        <v>339</v>
      </c>
      <c r="K352" s="97" t="s">
        <v>339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342</v>
      </c>
      <c r="C354" s="99" t="s">
        <v>342</v>
      </c>
      <c r="D354" s="99" t="s">
        <v>342</v>
      </c>
      <c r="E354" s="99" t="s">
        <v>342</v>
      </c>
      <c r="F354" s="99" t="s">
        <v>342</v>
      </c>
      <c r="G354" s="99" t="s">
        <v>342</v>
      </c>
      <c r="H354" s="99" t="s">
        <v>342</v>
      </c>
      <c r="I354" s="99" t="s">
        <v>342</v>
      </c>
      <c r="J354" s="99" t="s">
        <v>342</v>
      </c>
      <c r="K354" s="99" t="s">
        <v>342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6">
        <v>0</v>
      </c>
      <c r="E355" s="106">
        <v>0</v>
      </c>
      <c r="F355" s="106">
        <v>0</v>
      </c>
      <c r="G355" s="106">
        <v>0</v>
      </c>
      <c r="H355" s="106">
        <v>0</v>
      </c>
      <c r="I355" s="106">
        <v>0</v>
      </c>
      <c r="J355" s="106">
        <v>0</v>
      </c>
      <c r="K355" s="106">
        <v>0</v>
      </c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6">
        <v>0</v>
      </c>
      <c r="E357" s="106">
        <v>0</v>
      </c>
      <c r="F357" s="106">
        <v>0</v>
      </c>
      <c r="G357" s="106">
        <v>0</v>
      </c>
      <c r="H357" s="106">
        <v>0</v>
      </c>
      <c r="I357" s="106">
        <v>0</v>
      </c>
      <c r="J357" s="106">
        <v>0</v>
      </c>
      <c r="K357" s="106">
        <v>0</v>
      </c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5">
        <v>0</v>
      </c>
      <c r="I358" s="105">
        <v>0</v>
      </c>
      <c r="J358" s="105">
        <v>0</v>
      </c>
      <c r="K358" s="105">
        <v>0</v>
      </c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>
        <v>0</v>
      </c>
      <c r="I362" s="105">
        <v>0</v>
      </c>
      <c r="J362" s="105">
        <v>0</v>
      </c>
      <c r="K362" s="105">
        <v>0</v>
      </c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6">
        <v>0</v>
      </c>
      <c r="E363" s="106">
        <v>0</v>
      </c>
      <c r="F363" s="106">
        <v>0</v>
      </c>
      <c r="G363" s="106">
        <v>0</v>
      </c>
      <c r="H363" s="106">
        <v>0</v>
      </c>
      <c r="I363" s="106">
        <v>0</v>
      </c>
      <c r="J363" s="106">
        <v>0</v>
      </c>
      <c r="K363" s="106">
        <v>0</v>
      </c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6">
        <v>0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6">
        <v>0</v>
      </c>
      <c r="E367" s="106">
        <v>0</v>
      </c>
      <c r="F367" s="106">
        <v>0</v>
      </c>
      <c r="G367" s="106">
        <v>0</v>
      </c>
      <c r="H367" s="106">
        <v>0</v>
      </c>
      <c r="I367" s="106">
        <v>0</v>
      </c>
      <c r="J367" s="106">
        <v>0</v>
      </c>
      <c r="K367" s="106">
        <v>0</v>
      </c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6">
        <v>0</v>
      </c>
      <c r="E369" s="106">
        <v>0</v>
      </c>
      <c r="F369" s="106">
        <v>0</v>
      </c>
      <c r="G369" s="106">
        <v>0</v>
      </c>
      <c r="H369" s="106">
        <v>0</v>
      </c>
      <c r="I369" s="106">
        <v>0</v>
      </c>
      <c r="J369" s="106">
        <v>0</v>
      </c>
      <c r="K369" s="106">
        <v>0</v>
      </c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6">
        <v>0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4">
        <v>0</v>
      </c>
      <c r="E373" s="104">
        <v>0</v>
      </c>
      <c r="F373" s="104">
        <v>0</v>
      </c>
      <c r="G373" s="104">
        <v>0</v>
      </c>
      <c r="H373" s="104">
        <v>0</v>
      </c>
      <c r="I373" s="104">
        <v>0</v>
      </c>
      <c r="J373" s="104">
        <v>0</v>
      </c>
      <c r="K373" s="104">
        <v>0</v>
      </c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 t="s">
        <v>2545</v>
      </c>
      <c r="C375" s="106">
        <v>991</v>
      </c>
      <c r="D375" s="106" t="s">
        <v>2546</v>
      </c>
      <c r="E375" s="106">
        <v>983</v>
      </c>
      <c r="F375" s="106">
        <v>835</v>
      </c>
      <c r="G375" s="106">
        <v>749</v>
      </c>
      <c r="H375" s="106">
        <v>704</v>
      </c>
      <c r="I375" s="106">
        <v>581</v>
      </c>
      <c r="J375" s="106">
        <v>478</v>
      </c>
      <c r="K375" s="106">
        <v>399</v>
      </c>
      <c r="L375" s="10"/>
    </row>
    <row r="376" spans="1:13" ht="19.899999999999999" customHeight="1" x14ac:dyDescent="0.25">
      <c r="A376" s="8" t="s">
        <v>297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5">
        <v>0</v>
      </c>
      <c r="I376" s="105">
        <v>0</v>
      </c>
      <c r="J376" s="105">
        <v>0</v>
      </c>
      <c r="K376" s="105">
        <v>0</v>
      </c>
      <c r="L376" s="12"/>
    </row>
    <row r="377" spans="1:13" ht="19.899999999999999" customHeight="1" x14ac:dyDescent="0.25">
      <c r="A377" s="6" t="s">
        <v>298</v>
      </c>
      <c r="B377" s="106">
        <v>13</v>
      </c>
      <c r="C377" s="106">
        <v>0</v>
      </c>
      <c r="D377" s="106">
        <v>0</v>
      </c>
      <c r="E377" s="106">
        <v>0</v>
      </c>
      <c r="F377" s="106">
        <v>0</v>
      </c>
      <c r="G377" s="106">
        <v>2</v>
      </c>
      <c r="H377" s="106">
        <v>2</v>
      </c>
      <c r="I377" s="106">
        <v>3</v>
      </c>
      <c r="J377" s="106">
        <v>4</v>
      </c>
      <c r="K377" s="106">
        <v>8</v>
      </c>
      <c r="L377" s="10"/>
    </row>
    <row r="378" spans="1:13" ht="19.899999999999999" customHeight="1" x14ac:dyDescent="0.25">
      <c r="A378" s="8" t="s">
        <v>299</v>
      </c>
      <c r="B378" s="105">
        <v>98</v>
      </c>
      <c r="C378" s="105">
        <v>69</v>
      </c>
      <c r="D378" s="105">
        <v>73</v>
      </c>
      <c r="E378" s="105">
        <v>53</v>
      </c>
      <c r="F378" s="105">
        <v>19</v>
      </c>
      <c r="G378" s="105">
        <v>16</v>
      </c>
      <c r="H378" s="105">
        <v>17</v>
      </c>
      <c r="I378" s="105">
        <v>31</v>
      </c>
      <c r="J378" s="105">
        <v>17</v>
      </c>
      <c r="K378" s="105">
        <v>15</v>
      </c>
      <c r="L378" s="9"/>
    </row>
    <row r="379" spans="1:13" ht="19.899999999999999" customHeight="1" x14ac:dyDescent="0.25">
      <c r="A379" s="6" t="s">
        <v>300</v>
      </c>
      <c r="B379" s="106">
        <v>-15</v>
      </c>
      <c r="C379" s="106">
        <v>54</v>
      </c>
      <c r="D379" s="106">
        <v>-14</v>
      </c>
      <c r="E379" s="106">
        <v>-107</v>
      </c>
      <c r="F379" s="106">
        <v>-130</v>
      </c>
      <c r="G379" s="106">
        <v>-24</v>
      </c>
      <c r="H379" s="106">
        <v>40</v>
      </c>
      <c r="I379" s="106">
        <v>-88</v>
      </c>
      <c r="J379" s="106">
        <v>-32</v>
      </c>
      <c r="K379" s="106">
        <v>-35</v>
      </c>
      <c r="L379" s="10"/>
    </row>
    <row r="380" spans="1:13" ht="19.899999999999999" customHeight="1" x14ac:dyDescent="0.25">
      <c r="A380" s="8" t="s">
        <v>301</v>
      </c>
      <c r="B380" s="105">
        <v>35.64</v>
      </c>
      <c r="C380" s="105">
        <v>28.74</v>
      </c>
      <c r="D380" s="105">
        <v>28.58</v>
      </c>
      <c r="E380" s="105">
        <v>28.81</v>
      </c>
      <c r="F380" s="105">
        <v>28.324000000000002</v>
      </c>
      <c r="G380" s="105">
        <v>29.100999999999999</v>
      </c>
      <c r="H380" s="105">
        <v>27.666</v>
      </c>
      <c r="I380" s="105">
        <v>24.609000000000002</v>
      </c>
      <c r="J380" s="105">
        <v>21.387</v>
      </c>
      <c r="K380" s="105">
        <v>19.137</v>
      </c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339</v>
      </c>
      <c r="C387" s="97" t="s">
        <v>339</v>
      </c>
      <c r="D387" s="97" t="s">
        <v>339</v>
      </c>
      <c r="E387" s="97" t="s">
        <v>339</v>
      </c>
      <c r="F387" s="97" t="s">
        <v>339</v>
      </c>
      <c r="G387" s="97" t="s">
        <v>339</v>
      </c>
      <c r="H387" s="97" t="s">
        <v>339</v>
      </c>
      <c r="I387" s="97" t="s">
        <v>339</v>
      </c>
      <c r="J387" s="97" t="s">
        <v>339</v>
      </c>
      <c r="K387" s="97" t="s">
        <v>339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342</v>
      </c>
      <c r="C389" s="99" t="s">
        <v>342</v>
      </c>
      <c r="D389" s="99" t="s">
        <v>342</v>
      </c>
      <c r="E389" s="99" t="s">
        <v>342</v>
      </c>
      <c r="F389" s="99" t="s">
        <v>342</v>
      </c>
      <c r="G389" s="99" t="s">
        <v>342</v>
      </c>
      <c r="H389" s="99" t="s">
        <v>342</v>
      </c>
      <c r="I389" s="99" t="s">
        <v>342</v>
      </c>
      <c r="J389" s="99" t="s">
        <v>342</v>
      </c>
      <c r="K389" s="99" t="s">
        <v>342</v>
      </c>
      <c r="L389" s="3"/>
    </row>
    <row r="390" spans="1:12" ht="19.899999999999999" customHeight="1" x14ac:dyDescent="0.25">
      <c r="A390" s="6" t="s">
        <v>304</v>
      </c>
      <c r="B390" s="106" t="s">
        <v>2483</v>
      </c>
      <c r="C390" s="106" t="s">
        <v>2483</v>
      </c>
      <c r="D390" s="106" t="s">
        <v>2484</v>
      </c>
      <c r="E390" s="106" t="s">
        <v>2485</v>
      </c>
      <c r="F390" s="106" t="s">
        <v>2485</v>
      </c>
      <c r="G390" s="106" t="s">
        <v>2485</v>
      </c>
      <c r="H390" s="106" t="s">
        <v>2485</v>
      </c>
      <c r="I390" s="106" t="s">
        <v>2485</v>
      </c>
      <c r="J390" s="106" t="s">
        <v>2485</v>
      </c>
      <c r="K390" s="106" t="s">
        <v>2485</v>
      </c>
      <c r="L390" s="10"/>
    </row>
    <row r="391" spans="1:12" ht="19.899999999999999" customHeight="1" x14ac:dyDescent="0.25">
      <c r="A391" s="8" t="s">
        <v>305</v>
      </c>
      <c r="B391" s="105" t="s">
        <v>2483</v>
      </c>
      <c r="C391" s="105" t="s">
        <v>2483</v>
      </c>
      <c r="D391" s="105" t="s">
        <v>2484</v>
      </c>
      <c r="E391" s="105" t="s">
        <v>2485</v>
      </c>
      <c r="F391" s="105" t="s">
        <v>2485</v>
      </c>
      <c r="G391" s="105" t="s">
        <v>2485</v>
      </c>
      <c r="H391" s="105" t="s">
        <v>2485</v>
      </c>
      <c r="I391" s="105" t="s">
        <v>2485</v>
      </c>
      <c r="J391" s="105" t="s">
        <v>2485</v>
      </c>
      <c r="K391" s="105" t="s">
        <v>2485</v>
      </c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6">
        <v>12</v>
      </c>
      <c r="E392" s="106">
        <v>12</v>
      </c>
      <c r="F392" s="106">
        <v>12</v>
      </c>
      <c r="G392" s="106">
        <v>12</v>
      </c>
      <c r="H392" s="106">
        <v>12</v>
      </c>
      <c r="I392" s="106">
        <v>12</v>
      </c>
      <c r="J392" s="106">
        <v>12</v>
      </c>
      <c r="K392" s="106">
        <v>12</v>
      </c>
      <c r="L392" s="11"/>
    </row>
    <row r="393" spans="1:12" ht="19.899999999999999" customHeight="1" x14ac:dyDescent="0.25">
      <c r="A393" s="8" t="s">
        <v>307</v>
      </c>
      <c r="B393" s="105">
        <v>3</v>
      </c>
      <c r="C393" s="105">
        <v>3</v>
      </c>
      <c r="D393" s="105">
        <v>3</v>
      </c>
      <c r="E393" s="105">
        <v>3</v>
      </c>
      <c r="F393" s="105">
        <v>3</v>
      </c>
      <c r="G393" s="105">
        <v>3</v>
      </c>
      <c r="H393" s="105">
        <v>3</v>
      </c>
      <c r="I393" s="105">
        <v>3</v>
      </c>
      <c r="J393" s="105">
        <v>3</v>
      </c>
      <c r="K393" s="105">
        <v>3</v>
      </c>
      <c r="L393" s="12"/>
    </row>
    <row r="394" spans="1:12" ht="19.899999999999999" customHeight="1" x14ac:dyDescent="0.25">
      <c r="A394" s="6" t="s">
        <v>308</v>
      </c>
      <c r="B394" s="106">
        <v>593.68600000000004</v>
      </c>
      <c r="C394" s="106">
        <v>446.80700000000002</v>
      </c>
      <c r="D394" s="106">
        <v>77.623999999999995</v>
      </c>
      <c r="E394" s="106">
        <v>39.965000000000003</v>
      </c>
      <c r="F394" s="106">
        <v>48.031999999999996</v>
      </c>
      <c r="G394" s="106">
        <v>21.462</v>
      </c>
      <c r="H394" s="106">
        <v>41.064999999999998</v>
      </c>
      <c r="I394" s="106">
        <v>142.636</v>
      </c>
      <c r="J394" s="106">
        <v>115.369</v>
      </c>
      <c r="K394" s="106">
        <v>88.007999999999996</v>
      </c>
      <c r="L394" s="10"/>
    </row>
    <row r="395" spans="1:12" ht="19.899999999999999" customHeight="1" x14ac:dyDescent="0.25">
      <c r="A395" s="8" t="s">
        <v>309</v>
      </c>
      <c r="B395" s="105">
        <v>158.59</v>
      </c>
      <c r="C395" s="105">
        <v>140.54499999999999</v>
      </c>
      <c r="D395" s="105">
        <v>22.503</v>
      </c>
      <c r="E395" s="105">
        <v>11.853999999999999</v>
      </c>
      <c r="F395" s="105">
        <v>12.387</v>
      </c>
      <c r="G395" s="105">
        <v>5.6420000000000003</v>
      </c>
      <c r="H395" s="105">
        <v>10.164</v>
      </c>
      <c r="I395" s="105">
        <v>32.988</v>
      </c>
      <c r="J395" s="105">
        <v>29.757000000000001</v>
      </c>
      <c r="K395" s="105">
        <v>21.699000000000002</v>
      </c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6">
        <v>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1"/>
    </row>
    <row r="397" spans="1:12" ht="19.899999999999999" customHeight="1" x14ac:dyDescent="0.25">
      <c r="A397" s="8" t="s">
        <v>311</v>
      </c>
      <c r="B397" s="105">
        <v>0</v>
      </c>
      <c r="C397" s="105">
        <v>0</v>
      </c>
      <c r="D397" s="105">
        <v>0</v>
      </c>
      <c r="E397" s="105">
        <v>0</v>
      </c>
      <c r="F397" s="105">
        <v>2.8370000000000002</v>
      </c>
      <c r="G397" s="105">
        <v>2.7909999999999999</v>
      </c>
      <c r="H397" s="105">
        <v>3.004</v>
      </c>
      <c r="I397" s="105">
        <v>2.9289999999999998</v>
      </c>
      <c r="J397" s="105">
        <v>6.2939999999999996</v>
      </c>
      <c r="K397" s="105">
        <v>3.93</v>
      </c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6">
        <v>0</v>
      </c>
      <c r="E398" s="106">
        <v>0</v>
      </c>
      <c r="F398" s="106">
        <v>300</v>
      </c>
      <c r="G398" s="106">
        <v>447</v>
      </c>
      <c r="H398" s="106">
        <v>3.0329999999999999</v>
      </c>
      <c r="I398" s="106">
        <v>9.8550000000000004</v>
      </c>
      <c r="J398" s="106">
        <v>9.8529999999999998</v>
      </c>
      <c r="K398" s="106">
        <v>12.718</v>
      </c>
      <c r="L398" s="11"/>
    </row>
    <row r="399" spans="1:12" ht="19.899999999999999" customHeight="1" x14ac:dyDescent="0.25">
      <c r="A399" s="8" t="s">
        <v>313</v>
      </c>
      <c r="B399" s="105">
        <v>-15</v>
      </c>
      <c r="C399" s="105">
        <v>54</v>
      </c>
      <c r="D399" s="105">
        <v>-14</v>
      </c>
      <c r="E399" s="105">
        <v>-107</v>
      </c>
      <c r="F399" s="105">
        <v>-130</v>
      </c>
      <c r="G399" s="105">
        <v>-24</v>
      </c>
      <c r="H399" s="105">
        <v>40</v>
      </c>
      <c r="I399" s="105">
        <v>-88</v>
      </c>
      <c r="J399" s="105">
        <v>-32</v>
      </c>
      <c r="K399" s="105">
        <v>-35</v>
      </c>
      <c r="L399" s="9"/>
    </row>
    <row r="400" spans="1:12" ht="19.899999999999999" customHeight="1" x14ac:dyDescent="0.25">
      <c r="A400" s="6" t="s">
        <v>314</v>
      </c>
      <c r="B400" s="106">
        <v>918</v>
      </c>
      <c r="C400" s="106">
        <v>645</v>
      </c>
      <c r="D400" s="106">
        <v>648</v>
      </c>
      <c r="E400" s="106">
        <v>620</v>
      </c>
      <c r="F400" s="106">
        <v>555</v>
      </c>
      <c r="G400" s="106">
        <v>501</v>
      </c>
      <c r="H400" s="106">
        <v>454</v>
      </c>
      <c r="I400" s="106">
        <v>407</v>
      </c>
      <c r="J400" s="106">
        <v>563</v>
      </c>
      <c r="K400" s="106">
        <v>379</v>
      </c>
      <c r="L400" s="10"/>
    </row>
    <row r="401" spans="1:12" ht="19.899999999999999" customHeight="1" x14ac:dyDescent="0.25">
      <c r="A401" s="8" t="s">
        <v>315</v>
      </c>
      <c r="B401" s="105">
        <v>35.64</v>
      </c>
      <c r="C401" s="105">
        <v>28.74</v>
      </c>
      <c r="D401" s="105">
        <v>28.58</v>
      </c>
      <c r="E401" s="105">
        <v>28.81</v>
      </c>
      <c r="F401" s="105">
        <v>28.324000000000002</v>
      </c>
      <c r="G401" s="105">
        <v>29.100999999999999</v>
      </c>
      <c r="H401" s="105">
        <v>27.666</v>
      </c>
      <c r="I401" s="105">
        <v>24.609000000000002</v>
      </c>
      <c r="J401" s="105">
        <v>21.387</v>
      </c>
      <c r="K401" s="105">
        <v>19.137</v>
      </c>
      <c r="L401" s="9"/>
    </row>
    <row r="402" spans="1:12" ht="19.899999999999999" customHeight="1" x14ac:dyDescent="0.25">
      <c r="A402" s="6" t="s">
        <v>316</v>
      </c>
      <c r="B402" s="106">
        <v>35.64</v>
      </c>
      <c r="C402" s="106">
        <v>28.74</v>
      </c>
      <c r="D402" s="106">
        <v>28.58</v>
      </c>
      <c r="E402" s="106">
        <v>0</v>
      </c>
      <c r="F402" s="106">
        <v>28.324000000000002</v>
      </c>
      <c r="G402" s="106">
        <v>29.100999999999999</v>
      </c>
      <c r="H402" s="106">
        <v>27.666</v>
      </c>
      <c r="I402" s="106">
        <v>24.609000000000002</v>
      </c>
      <c r="J402" s="106">
        <v>21.387</v>
      </c>
      <c r="K402" s="106">
        <v>19.137</v>
      </c>
      <c r="L402" s="11"/>
    </row>
    <row r="403" spans="1:12" ht="19.899999999999999" customHeight="1" x14ac:dyDescent="0.25">
      <c r="A403" s="8" t="s">
        <v>317</v>
      </c>
      <c r="B403" s="105" t="s">
        <v>1920</v>
      </c>
      <c r="C403" s="105" t="s">
        <v>2720</v>
      </c>
      <c r="D403" s="105" t="s">
        <v>2721</v>
      </c>
      <c r="E403" s="105" t="s">
        <v>2722</v>
      </c>
      <c r="F403" s="105" t="s">
        <v>2723</v>
      </c>
      <c r="G403" s="105" t="s">
        <v>2724</v>
      </c>
      <c r="H403" s="105" t="s">
        <v>2725</v>
      </c>
      <c r="I403" s="105" t="s">
        <v>2726</v>
      </c>
      <c r="J403" s="105" t="s">
        <v>2727</v>
      </c>
      <c r="K403" s="105">
        <v>740</v>
      </c>
      <c r="L403" s="9"/>
    </row>
    <row r="404" spans="1:12" ht="19.899999999999999" customHeight="1" x14ac:dyDescent="0.25">
      <c r="A404" s="6" t="s">
        <v>318</v>
      </c>
      <c r="B404" s="106" t="s">
        <v>2728</v>
      </c>
      <c r="C404" s="106" t="s">
        <v>2729</v>
      </c>
      <c r="D404" s="106" t="s">
        <v>2730</v>
      </c>
      <c r="E404" s="106" t="s">
        <v>1725</v>
      </c>
      <c r="F404" s="106" t="s">
        <v>2731</v>
      </c>
      <c r="G404" s="106" t="s">
        <v>2732</v>
      </c>
      <c r="H404" s="106" t="s">
        <v>2733</v>
      </c>
      <c r="I404" s="106" t="s">
        <v>1919</v>
      </c>
      <c r="J404" s="106" t="s">
        <v>2734</v>
      </c>
      <c r="K404" s="106" t="s">
        <v>2735</v>
      </c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2"/>
    </row>
    <row r="406" spans="1:12" ht="19.899999999999999" customHeight="1" x14ac:dyDescent="0.25">
      <c r="A406" s="6" t="s">
        <v>320</v>
      </c>
      <c r="B406" s="106">
        <v>0</v>
      </c>
      <c r="C406" s="106">
        <v>0</v>
      </c>
      <c r="D406" s="106">
        <v>0</v>
      </c>
      <c r="E406" s="106">
        <v>0</v>
      </c>
      <c r="F406" s="106">
        <v>0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  <c r="L406" s="10"/>
    </row>
    <row r="407" spans="1:12" ht="19.899999999999999" customHeight="1" x14ac:dyDescent="0.25">
      <c r="A407" s="8" t="s">
        <v>321</v>
      </c>
      <c r="B407" s="105">
        <v>0</v>
      </c>
      <c r="C407" s="105">
        <v>0</v>
      </c>
      <c r="D407" s="105">
        <v>0</v>
      </c>
      <c r="E407" s="105">
        <v>0</v>
      </c>
      <c r="F407" s="105">
        <v>0</v>
      </c>
      <c r="G407" s="105">
        <v>0</v>
      </c>
      <c r="H407" s="105">
        <v>0</v>
      </c>
      <c r="I407" s="105">
        <v>0</v>
      </c>
      <c r="J407" s="105">
        <v>0</v>
      </c>
      <c r="K407" s="105">
        <v>0</v>
      </c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6">
        <v>0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1"/>
    </row>
    <row r="409" spans="1:12" ht="19.899999999999999" customHeight="1" x14ac:dyDescent="0.25">
      <c r="A409" s="8" t="s">
        <v>323</v>
      </c>
      <c r="B409" s="105" t="s">
        <v>2590</v>
      </c>
      <c r="C409" s="105" t="s">
        <v>2591</v>
      </c>
      <c r="D409" s="105" t="s">
        <v>2592</v>
      </c>
      <c r="E409" s="105" t="s">
        <v>2593</v>
      </c>
      <c r="F409" s="105" t="s">
        <v>2594</v>
      </c>
      <c r="G409" s="105" t="s">
        <v>2595</v>
      </c>
      <c r="H409" s="105" t="s">
        <v>2596</v>
      </c>
      <c r="I409" s="105" t="s">
        <v>2597</v>
      </c>
      <c r="J409" s="105" t="s">
        <v>2598</v>
      </c>
      <c r="K409" s="105" t="s">
        <v>2599</v>
      </c>
      <c r="L409" s="12"/>
    </row>
    <row r="410" spans="1:12" ht="19.899999999999999" customHeight="1" x14ac:dyDescent="0.25">
      <c r="A410" s="6" t="s">
        <v>324</v>
      </c>
      <c r="B410" s="106">
        <v>8</v>
      </c>
      <c r="C410" s="106">
        <v>8</v>
      </c>
      <c r="D410" s="106">
        <v>8</v>
      </c>
      <c r="E410" s="106">
        <v>8</v>
      </c>
      <c r="F410" s="106">
        <v>9</v>
      </c>
      <c r="G410" s="106">
        <v>2</v>
      </c>
      <c r="H410" s="106">
        <v>2</v>
      </c>
      <c r="I410" s="106">
        <v>2</v>
      </c>
      <c r="J410" s="106">
        <v>2</v>
      </c>
      <c r="K410" s="106">
        <v>2</v>
      </c>
      <c r="L410" s="11"/>
    </row>
    <row r="411" spans="1:12" ht="19.899999999999999" customHeight="1" x14ac:dyDescent="0.25">
      <c r="A411" s="8" t="s">
        <v>325</v>
      </c>
      <c r="B411" s="105">
        <v>10.904</v>
      </c>
      <c r="C411" s="105">
        <v>11.345000000000001</v>
      </c>
      <c r="D411" s="105">
        <v>9.1890000000000001</v>
      </c>
      <c r="E411" s="105">
        <v>10.542999999999999</v>
      </c>
      <c r="F411" s="105">
        <v>10.111000000000001</v>
      </c>
      <c r="G411" s="105">
        <v>9.3450000000000006</v>
      </c>
      <c r="H411" s="105">
        <v>5.4809999999999999</v>
      </c>
      <c r="I411" s="105">
        <v>4.24</v>
      </c>
      <c r="J411" s="105">
        <v>3.3620000000000001</v>
      </c>
      <c r="K411" s="105">
        <v>2.1589999999999998</v>
      </c>
      <c r="L411" s="9"/>
    </row>
    <row r="412" spans="1:12" ht="19.899999999999999" customHeight="1" x14ac:dyDescent="0.25">
      <c r="A412" s="6" t="s">
        <v>326</v>
      </c>
      <c r="B412" s="106">
        <v>10.5</v>
      </c>
      <c r="C412" s="106">
        <v>10.522</v>
      </c>
      <c r="D412" s="106">
        <v>9.9220000000000006</v>
      </c>
      <c r="E412" s="106">
        <v>10.183</v>
      </c>
      <c r="F412" s="106">
        <v>10.207000000000001</v>
      </c>
      <c r="G412" s="106">
        <v>10.231</v>
      </c>
      <c r="H412" s="106">
        <v>7.4790000000000001</v>
      </c>
      <c r="I412" s="106">
        <v>4.7549999999999999</v>
      </c>
      <c r="J412" s="106">
        <v>3.8730000000000002</v>
      </c>
      <c r="K412" s="106">
        <v>2.8050000000000002</v>
      </c>
      <c r="L412" s="10"/>
    </row>
    <row r="413" spans="1:12" ht="19.899999999999999" customHeight="1" x14ac:dyDescent="0.25">
      <c r="A413" s="8" t="s">
        <v>327</v>
      </c>
      <c r="B413" s="105" t="s">
        <v>2736</v>
      </c>
      <c r="C413" s="105" t="s">
        <v>2737</v>
      </c>
      <c r="D413" s="105" t="s">
        <v>2738</v>
      </c>
      <c r="E413" s="105" t="s">
        <v>2739</v>
      </c>
      <c r="F413" s="105" t="s">
        <v>2740</v>
      </c>
      <c r="G413" s="105" t="s">
        <v>2741</v>
      </c>
      <c r="H413" s="105" t="s">
        <v>2742</v>
      </c>
      <c r="I413" s="105" t="s">
        <v>2743</v>
      </c>
      <c r="J413" s="105" t="s">
        <v>2744</v>
      </c>
      <c r="K413" s="105" t="s">
        <v>2745</v>
      </c>
      <c r="L413" s="12"/>
    </row>
    <row r="414" spans="1:12" ht="19.899999999999999" customHeight="1" x14ac:dyDescent="0.25">
      <c r="A414" s="6" t="s">
        <v>328</v>
      </c>
      <c r="B414" s="106">
        <v>760</v>
      </c>
      <c r="C414" s="106">
        <v>430</v>
      </c>
      <c r="D414" s="106">
        <v>408</v>
      </c>
      <c r="E414" s="106">
        <v>487</v>
      </c>
      <c r="F414" s="106">
        <v>457</v>
      </c>
      <c r="G414" s="106">
        <v>526</v>
      </c>
      <c r="H414" s="106">
        <v>521</v>
      </c>
      <c r="I414" s="106">
        <v>508</v>
      </c>
      <c r="J414" s="106">
        <v>441</v>
      </c>
      <c r="K414" s="106">
        <v>284</v>
      </c>
      <c r="L414" s="10"/>
    </row>
    <row r="415" spans="1:12" ht="19.899999999999999" customHeight="1" x14ac:dyDescent="0.25">
      <c r="A415" s="8" t="s">
        <v>329</v>
      </c>
      <c r="B415" s="105">
        <v>42</v>
      </c>
      <c r="C415" s="105">
        <v>78</v>
      </c>
      <c r="D415" s="105">
        <v>89</v>
      </c>
      <c r="E415" s="105">
        <v>77</v>
      </c>
      <c r="F415" s="105">
        <v>0</v>
      </c>
      <c r="G415" s="105">
        <v>0</v>
      </c>
      <c r="H415" s="105">
        <v>0</v>
      </c>
      <c r="I415" s="105">
        <v>0</v>
      </c>
      <c r="J415" s="105">
        <v>0</v>
      </c>
      <c r="K415" s="105">
        <v>0</v>
      </c>
      <c r="L415" s="9"/>
    </row>
    <row r="416" spans="1:12" ht="19.899999999999999" customHeight="1" x14ac:dyDescent="0.25">
      <c r="A416" s="6" t="s">
        <v>330</v>
      </c>
      <c r="B416" s="106" t="s">
        <v>2746</v>
      </c>
      <c r="C416" s="106" t="s">
        <v>2747</v>
      </c>
      <c r="D416" s="106" t="s">
        <v>2748</v>
      </c>
      <c r="E416" s="106" t="s">
        <v>2749</v>
      </c>
      <c r="F416" s="106" t="s">
        <v>2750</v>
      </c>
      <c r="G416" s="106" t="s">
        <v>2751</v>
      </c>
      <c r="H416" s="106" t="s">
        <v>1899</v>
      </c>
      <c r="I416" s="106" t="s">
        <v>2752</v>
      </c>
      <c r="J416" s="106" t="s">
        <v>2753</v>
      </c>
      <c r="K416" s="106" t="s">
        <v>1906</v>
      </c>
      <c r="L416" s="10"/>
    </row>
    <row r="417" spans="1:12" ht="19.899999999999999" customHeight="1" x14ac:dyDescent="0.25">
      <c r="A417" s="8" t="s">
        <v>331</v>
      </c>
      <c r="B417" s="105">
        <v>0</v>
      </c>
      <c r="C417" s="105">
        <v>0</v>
      </c>
      <c r="D417" s="105">
        <v>0</v>
      </c>
      <c r="E417" s="105">
        <v>0</v>
      </c>
      <c r="F417" s="105">
        <v>0</v>
      </c>
      <c r="G417" s="105">
        <v>0</v>
      </c>
      <c r="H417" s="105">
        <v>0</v>
      </c>
      <c r="I417" s="105">
        <v>0</v>
      </c>
      <c r="J417" s="105">
        <v>0</v>
      </c>
      <c r="K417" s="105">
        <v>0</v>
      </c>
      <c r="L417" s="9"/>
    </row>
    <row r="418" spans="1:12" ht="19.899999999999999" customHeight="1" x14ac:dyDescent="0.25">
      <c r="A418" s="6" t="s">
        <v>332</v>
      </c>
      <c r="B418" s="106" t="s">
        <v>2754</v>
      </c>
      <c r="C418" s="106" t="s">
        <v>2755</v>
      </c>
      <c r="D418" s="106" t="s">
        <v>2756</v>
      </c>
      <c r="E418" s="106" t="s">
        <v>2757</v>
      </c>
      <c r="F418" s="106" t="s">
        <v>2758</v>
      </c>
      <c r="G418" s="106" t="s">
        <v>2759</v>
      </c>
      <c r="H418" s="106" t="s">
        <v>2760</v>
      </c>
      <c r="I418" s="106" t="s">
        <v>2761</v>
      </c>
      <c r="J418" s="106" t="s">
        <v>2762</v>
      </c>
      <c r="K418" s="106" t="s">
        <v>2763</v>
      </c>
      <c r="L418" s="10"/>
    </row>
    <row r="419" spans="1:12" ht="19.899999999999999" customHeight="1" x14ac:dyDescent="0.25">
      <c r="A419" s="8" t="s">
        <v>333</v>
      </c>
      <c r="B419" s="105">
        <v>845.18399999999997</v>
      </c>
      <c r="C419" s="105">
        <v>706.90099999999995</v>
      </c>
      <c r="D419" s="105">
        <v>781.72</v>
      </c>
      <c r="E419" s="105">
        <v>674.11300000000006</v>
      </c>
      <c r="F419" s="105">
        <v>648.89400000000001</v>
      </c>
      <c r="G419" s="105">
        <v>536.83500000000004</v>
      </c>
      <c r="H419" s="105">
        <v>446.99299999999999</v>
      </c>
      <c r="I419" s="105">
        <v>430.04300000000001</v>
      </c>
      <c r="J419" s="105">
        <v>345.51299999999998</v>
      </c>
      <c r="K419" s="105">
        <v>279.37200000000001</v>
      </c>
      <c r="L419" s="9"/>
    </row>
    <row r="420" spans="1:12" ht="19.899999999999999" customHeight="1" x14ac:dyDescent="0.25">
      <c r="A420" s="6" t="s">
        <v>334</v>
      </c>
      <c r="B420" s="106" t="s">
        <v>2764</v>
      </c>
      <c r="C420" s="106" t="s">
        <v>2765</v>
      </c>
      <c r="D420" s="106" t="s">
        <v>2766</v>
      </c>
      <c r="E420" s="106" t="s">
        <v>2767</v>
      </c>
      <c r="F420" s="106" t="s">
        <v>2768</v>
      </c>
      <c r="G420" s="106" t="s">
        <v>2769</v>
      </c>
      <c r="H420" s="106" t="s">
        <v>2770</v>
      </c>
      <c r="I420" s="106" t="s">
        <v>2771</v>
      </c>
      <c r="J420" s="106" t="s">
        <v>2772</v>
      </c>
      <c r="K420" s="106" t="s">
        <v>2773</v>
      </c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5">
        <v>1</v>
      </c>
      <c r="E421" s="105">
        <v>1</v>
      </c>
      <c r="F421" s="105">
        <v>1</v>
      </c>
      <c r="G421" s="105">
        <v>1</v>
      </c>
      <c r="H421" s="105">
        <v>1</v>
      </c>
      <c r="I421" s="105">
        <v>1</v>
      </c>
      <c r="J421" s="105">
        <v>1</v>
      </c>
      <c r="K421" s="105">
        <v>1</v>
      </c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6">
        <v>0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7"/>
  <sheetViews>
    <sheetView workbookViewId="0">
      <selection activeCell="N3" sqref="N3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  <col min="21" max="21" width="12.1406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5562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339</v>
      </c>
      <c r="C5" s="97" t="s">
        <v>339</v>
      </c>
      <c r="D5" s="97" t="s">
        <v>339</v>
      </c>
      <c r="E5" s="97" t="s">
        <v>339</v>
      </c>
      <c r="F5" s="97" t="s">
        <v>339</v>
      </c>
      <c r="G5" s="97" t="s">
        <v>339</v>
      </c>
      <c r="H5" s="97" t="s">
        <v>339</v>
      </c>
      <c r="I5" s="97" t="s">
        <v>339</v>
      </c>
      <c r="J5" s="97" t="s">
        <v>339</v>
      </c>
      <c r="K5" s="97" t="s">
        <v>339</v>
      </c>
      <c r="L5" s="2"/>
      <c r="N5" s="4" t="s">
        <v>344</v>
      </c>
      <c r="O5" s="22">
        <v>1.3</v>
      </c>
      <c r="P5" s="21">
        <v>2.0499999999999998</v>
      </c>
      <c r="Q5" s="22">
        <v>2.15</v>
      </c>
      <c r="R5" s="21">
        <v>2.09</v>
      </c>
      <c r="S5" s="22">
        <v>2.2799999999999998</v>
      </c>
      <c r="T5" s="21">
        <v>1.86</v>
      </c>
      <c r="U5" s="22">
        <v>1.56</v>
      </c>
      <c r="V5" s="21">
        <v>1.17</v>
      </c>
      <c r="W5" s="22">
        <v>1.1000000000000001</v>
      </c>
      <c r="X5" s="21">
        <v>1.22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1.27</v>
      </c>
      <c r="P6" s="21">
        <v>1.27</v>
      </c>
      <c r="Q6" s="22">
        <v>1.1399999999999999</v>
      </c>
      <c r="R6" s="21">
        <v>1.07</v>
      </c>
      <c r="S6" s="22">
        <v>1.1200000000000001</v>
      </c>
      <c r="T6" s="21">
        <v>1.0900000000000001</v>
      </c>
      <c r="U6" s="22">
        <v>1.07</v>
      </c>
      <c r="V6" s="21">
        <v>1.1200000000000001</v>
      </c>
      <c r="W6" s="22">
        <v>1.08</v>
      </c>
      <c r="X6" s="21">
        <v>1.2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6758.73</v>
      </c>
      <c r="P7" s="23">
        <v>6598.3</v>
      </c>
      <c r="Q7" s="24">
        <v>6830.31</v>
      </c>
      <c r="R7" s="23">
        <v>6628.5</v>
      </c>
      <c r="S7" s="24">
        <v>6193.81</v>
      </c>
      <c r="T7" s="23">
        <v>6070.05</v>
      </c>
      <c r="U7" s="24">
        <v>4672.18</v>
      </c>
      <c r="V7" s="23">
        <v>4035.04</v>
      </c>
      <c r="W7" s="24">
        <v>3545.61</v>
      </c>
      <c r="X7" s="23">
        <v>2762.62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282.88</v>
      </c>
      <c r="P8" s="21">
        <v>227.32</v>
      </c>
      <c r="Q8" s="22">
        <v>609.24</v>
      </c>
      <c r="R8" s="21">
        <v>544.12</v>
      </c>
      <c r="S8" s="22">
        <v>614.72</v>
      </c>
      <c r="T8" s="23">
        <v>1816.99</v>
      </c>
      <c r="U8" s="22">
        <v>911.93</v>
      </c>
      <c r="V8" s="21">
        <v>752.73</v>
      </c>
      <c r="W8" s="24">
        <v>1022.87</v>
      </c>
      <c r="X8" s="21">
        <v>268.8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 t="e">
        <v>#N/A</v>
      </c>
      <c r="P9" s="21">
        <v>8.1199999999999992</v>
      </c>
      <c r="Q9" s="22">
        <v>4.62</v>
      </c>
      <c r="R9" s="21">
        <v>4.2699999999999996</v>
      </c>
      <c r="S9" s="22">
        <v>4.82</v>
      </c>
      <c r="T9" s="21">
        <v>10.68</v>
      </c>
      <c r="U9" s="22">
        <v>4.47</v>
      </c>
      <c r="V9" s="21">
        <v>4.1900000000000004</v>
      </c>
      <c r="W9" s="22">
        <v>6.39</v>
      </c>
      <c r="X9" s="21">
        <v>3.84</v>
      </c>
    </row>
    <row r="10" spans="1:24" ht="19.899999999999999" customHeight="1" x14ac:dyDescent="0.25">
      <c r="A10" s="6" t="s">
        <v>11</v>
      </c>
      <c r="B10" s="104">
        <v>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7"/>
      <c r="N10" s="4" t="s">
        <v>349</v>
      </c>
      <c r="O10" s="22">
        <v>2.15</v>
      </c>
      <c r="P10" s="21">
        <v>2.08</v>
      </c>
      <c r="Q10" s="22">
        <v>17.05</v>
      </c>
      <c r="R10" s="21">
        <v>10.35</v>
      </c>
      <c r="S10" s="22">
        <v>10.57</v>
      </c>
      <c r="T10" s="21">
        <v>50.24</v>
      </c>
      <c r="U10" s="22">
        <v>51.43</v>
      </c>
      <c r="V10" s="21">
        <v>26.89</v>
      </c>
      <c r="W10" s="22">
        <v>29.1</v>
      </c>
      <c r="X10" s="21">
        <v>5.71</v>
      </c>
    </row>
    <row r="11" spans="1:24" ht="19.899999999999999" customHeight="1" x14ac:dyDescent="0.25">
      <c r="A11" s="8" t="s">
        <v>12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9"/>
      <c r="N11" s="4" t="s">
        <v>350</v>
      </c>
      <c r="O11" s="22">
        <v>1.71</v>
      </c>
      <c r="P11" s="21">
        <v>1.57</v>
      </c>
      <c r="Q11" s="22">
        <v>2.88</v>
      </c>
      <c r="R11" s="21">
        <v>5.97</v>
      </c>
      <c r="S11" s="22">
        <v>2.73</v>
      </c>
      <c r="T11" s="21">
        <v>4.1399999999999997</v>
      </c>
      <c r="U11" s="22">
        <v>6.01</v>
      </c>
      <c r="V11" s="21">
        <v>4.47</v>
      </c>
      <c r="W11" s="22">
        <v>7.01</v>
      </c>
      <c r="X11" s="21">
        <v>3.1</v>
      </c>
    </row>
    <row r="12" spans="1:24" ht="19.899999999999999" customHeight="1" x14ac:dyDescent="0.25">
      <c r="A12" s="6" t="s">
        <v>13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1"/>
      <c r="N12" s="4" t="s">
        <v>351</v>
      </c>
      <c r="O12" s="22">
        <v>0.28000000000000003</v>
      </c>
      <c r="P12" s="21">
        <v>0.25</v>
      </c>
      <c r="Q12" s="22">
        <v>0.17</v>
      </c>
      <c r="R12" s="21">
        <v>0.13</v>
      </c>
      <c r="S12" s="22">
        <v>0.18</v>
      </c>
      <c r="T12" s="21">
        <v>0.14000000000000001</v>
      </c>
      <c r="U12" s="22">
        <v>0.15</v>
      </c>
      <c r="V12" s="21">
        <v>0.19</v>
      </c>
      <c r="W12" s="22">
        <v>0.15</v>
      </c>
      <c r="X12" s="21">
        <v>0.22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2"/>
      <c r="N13" s="4" t="s">
        <v>352</v>
      </c>
      <c r="O13" s="22">
        <v>0.46</v>
      </c>
      <c r="P13" s="21">
        <v>0.4</v>
      </c>
      <c r="Q13" s="22">
        <v>0.24</v>
      </c>
      <c r="R13" s="21">
        <v>0.18</v>
      </c>
      <c r="S13" s="22">
        <v>0.26</v>
      </c>
      <c r="T13" s="21">
        <v>0.19</v>
      </c>
      <c r="U13" s="22">
        <v>0.21</v>
      </c>
      <c r="V13" s="21">
        <v>0.28000000000000003</v>
      </c>
      <c r="W13" s="22">
        <v>0.21</v>
      </c>
      <c r="X13" s="21">
        <v>0.34</v>
      </c>
    </row>
    <row r="14" spans="1:24" ht="19.899999999999999" customHeight="1" x14ac:dyDescent="0.25">
      <c r="A14" s="6" t="s">
        <v>15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1"/>
      <c r="N14" s="4" t="s">
        <v>353</v>
      </c>
      <c r="O14" s="22">
        <v>21.21</v>
      </c>
      <c r="P14" s="26">
        <v>-136.84</v>
      </c>
      <c r="Q14" s="22">
        <v>7.07</v>
      </c>
      <c r="R14" s="21">
        <v>9.44</v>
      </c>
      <c r="S14" s="22">
        <v>14.1</v>
      </c>
      <c r="T14" s="21">
        <v>7.83</v>
      </c>
      <c r="U14" s="22">
        <v>5.83</v>
      </c>
      <c r="V14" s="21">
        <v>6.31</v>
      </c>
      <c r="W14" s="22">
        <v>4.63</v>
      </c>
      <c r="X14" s="21">
        <v>10.09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 t="e">
        <v>#N/A</v>
      </c>
      <c r="P15" s="21">
        <v>28</v>
      </c>
      <c r="Q15" s="22">
        <v>132</v>
      </c>
      <c r="R15" s="21">
        <v>127.5</v>
      </c>
      <c r="S15" s="22">
        <v>127.5</v>
      </c>
      <c r="T15" s="21">
        <v>170.2</v>
      </c>
      <c r="U15" s="22">
        <v>204</v>
      </c>
      <c r="V15" s="21">
        <v>179.8</v>
      </c>
      <c r="W15" s="22">
        <v>160</v>
      </c>
      <c r="X15" s="21">
        <v>70</v>
      </c>
    </row>
    <row r="16" spans="1:24" ht="19.899999999999999" customHeight="1" x14ac:dyDescent="0.25">
      <c r="A16" s="6" t="s">
        <v>16</v>
      </c>
      <c r="B16" s="104">
        <v>70.435000000000002</v>
      </c>
      <c r="C16" s="104">
        <v>67.582999999999998</v>
      </c>
      <c r="D16" s="104">
        <v>56.429000000000002</v>
      </c>
      <c r="E16" s="104">
        <v>24.321999999999999</v>
      </c>
      <c r="F16" s="104">
        <v>20.603000000000002</v>
      </c>
      <c r="G16" s="104">
        <v>20.314</v>
      </c>
      <c r="H16" s="104">
        <v>22.03</v>
      </c>
      <c r="I16" s="104">
        <v>17.963999999999999</v>
      </c>
      <c r="J16" s="104">
        <v>16.044</v>
      </c>
      <c r="K16" s="104">
        <v>11.936</v>
      </c>
      <c r="L16" s="7"/>
      <c r="N16" s="4" t="s">
        <v>355</v>
      </c>
      <c r="O16" s="22" t="e">
        <v>#N/A</v>
      </c>
      <c r="P16" s="26">
        <v>-1.81</v>
      </c>
      <c r="Q16" s="22">
        <v>3.21</v>
      </c>
      <c r="R16" s="21">
        <v>3.55</v>
      </c>
      <c r="S16" s="22">
        <v>2.59</v>
      </c>
      <c r="T16" s="21">
        <v>3.98</v>
      </c>
      <c r="U16" s="22">
        <v>3.68</v>
      </c>
      <c r="V16" s="21">
        <v>3.27</v>
      </c>
      <c r="W16" s="22">
        <v>1.27</v>
      </c>
      <c r="X16" s="21">
        <v>1.28</v>
      </c>
    </row>
    <row r="17" spans="1:24" ht="19.899999999999999" customHeight="1" x14ac:dyDescent="0.25">
      <c r="A17" s="8" t="s">
        <v>17</v>
      </c>
      <c r="B17" s="105">
        <v>64.978999999999999</v>
      </c>
      <c r="C17" s="105">
        <v>60.816000000000003</v>
      </c>
      <c r="D17" s="105">
        <v>56.429000000000002</v>
      </c>
      <c r="E17" s="105">
        <v>24.321999999999999</v>
      </c>
      <c r="F17" s="105">
        <v>20.062999999999999</v>
      </c>
      <c r="G17" s="105">
        <v>19.66</v>
      </c>
      <c r="H17" s="105">
        <v>20.827000000000002</v>
      </c>
      <c r="I17" s="105">
        <v>17.026</v>
      </c>
      <c r="J17" s="105">
        <v>15.394</v>
      </c>
      <c r="K17" s="105">
        <v>11.936</v>
      </c>
      <c r="L17" s="9"/>
      <c r="N17" s="4" t="s">
        <v>356</v>
      </c>
      <c r="O17" s="22" t="e">
        <v>#N/A</v>
      </c>
      <c r="P17" s="21">
        <v>2.96</v>
      </c>
      <c r="Q17" s="22">
        <v>2.57</v>
      </c>
      <c r="R17" s="21">
        <v>1.89</v>
      </c>
      <c r="S17" s="22">
        <v>2.63</v>
      </c>
      <c r="T17" s="21">
        <v>3.37</v>
      </c>
      <c r="U17" s="22">
        <v>3.83</v>
      </c>
      <c r="V17" s="21">
        <v>3.8</v>
      </c>
      <c r="W17" s="22">
        <v>3.22</v>
      </c>
      <c r="X17" s="21">
        <v>2.3199999999999998</v>
      </c>
    </row>
    <row r="18" spans="1:24" ht="19.899999999999999" customHeight="1" x14ac:dyDescent="0.25">
      <c r="A18" s="6" t="s">
        <v>18</v>
      </c>
      <c r="B18" s="106">
        <v>5.4560000000000004</v>
      </c>
      <c r="C18" s="106">
        <v>6.7670000000000003</v>
      </c>
      <c r="D18" s="106">
        <v>0</v>
      </c>
      <c r="E18" s="106">
        <v>0</v>
      </c>
      <c r="F18" s="106">
        <v>540</v>
      </c>
      <c r="G18" s="106">
        <v>654</v>
      </c>
      <c r="H18" s="106">
        <v>1.2030000000000001</v>
      </c>
      <c r="I18" s="106">
        <v>938</v>
      </c>
      <c r="J18" s="106">
        <v>650</v>
      </c>
      <c r="K18" s="106">
        <v>0</v>
      </c>
      <c r="L18" s="10"/>
      <c r="N18" s="4" t="s">
        <v>357</v>
      </c>
      <c r="O18" s="22">
        <v>145</v>
      </c>
      <c r="P18" s="26">
        <v>-50.6</v>
      </c>
      <c r="Q18" s="22">
        <v>424.1</v>
      </c>
      <c r="R18" s="21">
        <v>452.9</v>
      </c>
      <c r="S18" s="22">
        <v>330.6</v>
      </c>
      <c r="T18" s="21">
        <v>676.8</v>
      </c>
      <c r="U18" s="22">
        <v>749.9</v>
      </c>
      <c r="V18" s="21">
        <v>588.29999999999995</v>
      </c>
      <c r="W18" s="22">
        <v>203.9</v>
      </c>
      <c r="X18" s="21">
        <v>89.9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3.25</v>
      </c>
      <c r="P19" s="26">
        <v>-1</v>
      </c>
      <c r="Q19" s="22">
        <v>6.6</v>
      </c>
      <c r="R19" s="21">
        <v>8.67</v>
      </c>
      <c r="S19" s="22">
        <v>4.71</v>
      </c>
      <c r="T19" s="21">
        <v>9.58</v>
      </c>
      <c r="U19" s="22">
        <v>13.35</v>
      </c>
      <c r="V19" s="21">
        <v>17.2</v>
      </c>
      <c r="W19" s="22">
        <v>5.48</v>
      </c>
      <c r="X19" s="21">
        <v>1.84</v>
      </c>
    </row>
    <row r="20" spans="1:24" ht="19.899999999999999" customHeight="1" x14ac:dyDescent="0.25">
      <c r="A20" s="6" t="s">
        <v>19</v>
      </c>
      <c r="B20" s="104">
        <v>991.21500000000003</v>
      </c>
      <c r="C20" s="104">
        <v>979.18799999999999</v>
      </c>
      <c r="D20" s="104">
        <v>874.81500000000005</v>
      </c>
      <c r="E20" s="104">
        <v>494.70499999999998</v>
      </c>
      <c r="F20" s="104">
        <v>514.11599999999999</v>
      </c>
      <c r="G20" s="104">
        <v>460.96100000000001</v>
      </c>
      <c r="H20" s="104">
        <v>285.61399999999998</v>
      </c>
      <c r="I20" s="104">
        <v>236.952</v>
      </c>
      <c r="J20" s="104">
        <v>177.84700000000001</v>
      </c>
      <c r="K20" s="104">
        <v>159.79</v>
      </c>
      <c r="L20" s="7"/>
      <c r="N20" s="4" t="s">
        <v>359</v>
      </c>
      <c r="O20" s="22">
        <v>63.09</v>
      </c>
      <c r="P20" s="26">
        <v>-286.88</v>
      </c>
      <c r="Q20" s="22">
        <v>414.05</v>
      </c>
      <c r="R20" s="21">
        <v>393.44</v>
      </c>
      <c r="S20" s="22">
        <v>319.36</v>
      </c>
      <c r="T20" s="23">
        <v>1598.17</v>
      </c>
      <c r="U20" s="22">
        <v>753.34</v>
      </c>
      <c r="V20" s="21">
        <v>620.23</v>
      </c>
      <c r="W20" s="22">
        <v>895.59</v>
      </c>
      <c r="X20" s="21">
        <v>157.84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3"/>
      <c r="N21" s="4" t="s">
        <v>360</v>
      </c>
      <c r="O21" s="22">
        <v>3.18</v>
      </c>
      <c r="P21" s="26">
        <v>-1.86</v>
      </c>
      <c r="Q21" s="22">
        <v>8.44</v>
      </c>
      <c r="R21" s="21">
        <v>6.79</v>
      </c>
      <c r="S21" s="22">
        <v>5.5</v>
      </c>
      <c r="T21" s="21">
        <v>9.57</v>
      </c>
      <c r="U21" s="22">
        <v>10.34</v>
      </c>
      <c r="V21" s="21">
        <v>13.71</v>
      </c>
      <c r="W21" s="22">
        <v>19.27</v>
      </c>
      <c r="X21" s="21">
        <v>9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0.8</v>
      </c>
      <c r="P22" s="26">
        <v>-4.2699999999999996</v>
      </c>
      <c r="Q22" s="22">
        <v>5.94</v>
      </c>
      <c r="R22" s="21">
        <v>5.92</v>
      </c>
      <c r="S22" s="22">
        <v>5.12</v>
      </c>
      <c r="T22" s="21">
        <v>26.13</v>
      </c>
      <c r="U22" s="22">
        <v>16.02</v>
      </c>
      <c r="V22" s="21">
        <v>15.06</v>
      </c>
      <c r="W22" s="22">
        <v>24.63</v>
      </c>
      <c r="X22" s="21">
        <v>5.58</v>
      </c>
    </row>
    <row r="23" spans="1:24" ht="19.899999999999999" customHeight="1" x14ac:dyDescent="0.25">
      <c r="A23" s="8" t="s">
        <v>21</v>
      </c>
      <c r="B23" s="107">
        <v>14.406000000000001</v>
      </c>
      <c r="C23" s="107">
        <v>6.0439999999999996</v>
      </c>
      <c r="D23" s="107">
        <v>13.082000000000001</v>
      </c>
      <c r="E23" s="107">
        <v>316.59800000000001</v>
      </c>
      <c r="F23" s="107">
        <v>263.32900000000001</v>
      </c>
      <c r="G23" s="107">
        <v>198.87299999999999</v>
      </c>
      <c r="H23" s="107">
        <v>166.35499999999999</v>
      </c>
      <c r="I23" s="107">
        <v>119.56399999999999</v>
      </c>
      <c r="J23" s="107">
        <v>101.73</v>
      </c>
      <c r="K23" s="107">
        <v>79.153000000000006</v>
      </c>
      <c r="L23" s="14"/>
      <c r="N23" s="4" t="s">
        <v>362</v>
      </c>
      <c r="O23" s="22">
        <v>3.69</v>
      </c>
      <c r="P23" s="21">
        <v>0.18</v>
      </c>
      <c r="Q23" s="22">
        <v>22.95</v>
      </c>
      <c r="R23" s="21">
        <v>10.91</v>
      </c>
      <c r="S23" s="22">
        <v>8.39</v>
      </c>
      <c r="T23" s="21">
        <v>21.64</v>
      </c>
      <c r="U23" s="22">
        <v>38.159999999999997</v>
      </c>
      <c r="V23" s="21">
        <v>29.7</v>
      </c>
      <c r="W23" s="22">
        <v>27.46</v>
      </c>
      <c r="X23" s="21">
        <v>8.51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0.56000000000000005</v>
      </c>
      <c r="P24" s="26">
        <v>-3.86</v>
      </c>
      <c r="Q24" s="22">
        <v>0.73</v>
      </c>
      <c r="R24" s="21">
        <v>0.91</v>
      </c>
      <c r="S24" s="22">
        <v>0.95</v>
      </c>
      <c r="T24" s="21">
        <v>2.76</v>
      </c>
      <c r="U24" s="22">
        <v>1.55</v>
      </c>
      <c r="V24" s="21">
        <v>1.1100000000000001</v>
      </c>
      <c r="W24" s="22">
        <v>1.29</v>
      </c>
      <c r="X24" s="21">
        <v>0.65</v>
      </c>
    </row>
    <row r="25" spans="1:24" ht="19.899999999999999" customHeight="1" x14ac:dyDescent="0.25">
      <c r="A25" s="8" t="s">
        <v>22</v>
      </c>
      <c r="B25" s="107" t="s">
        <v>2774</v>
      </c>
      <c r="C25" s="107" t="s">
        <v>2775</v>
      </c>
      <c r="D25" s="107">
        <v>944.32600000000002</v>
      </c>
      <c r="E25" s="107">
        <v>835.625</v>
      </c>
      <c r="F25" s="107">
        <v>798.048</v>
      </c>
      <c r="G25" s="107">
        <v>680.14800000000002</v>
      </c>
      <c r="H25" s="107">
        <v>473.99900000000002</v>
      </c>
      <c r="I25" s="107">
        <v>374.48</v>
      </c>
      <c r="J25" s="107">
        <v>295.62099999999998</v>
      </c>
      <c r="K25" s="107">
        <v>250.87899999999999</v>
      </c>
      <c r="L25" s="14"/>
      <c r="N25" s="4" t="s">
        <v>364</v>
      </c>
      <c r="O25" s="22">
        <v>24.46</v>
      </c>
      <c r="P25" s="21">
        <v>17.29</v>
      </c>
      <c r="Q25" s="22">
        <v>27.96</v>
      </c>
      <c r="R25" s="21">
        <v>53.62</v>
      </c>
      <c r="S25" s="22">
        <v>42.31</v>
      </c>
      <c r="T25" s="21">
        <v>42.48</v>
      </c>
      <c r="U25" s="22">
        <v>54.31</v>
      </c>
      <c r="V25" s="21">
        <v>43.55</v>
      </c>
      <c r="W25" s="22">
        <v>52.38</v>
      </c>
      <c r="X25" s="21">
        <v>22.95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6941.95</v>
      </c>
      <c r="P26" s="23">
        <v>6762.03</v>
      </c>
      <c r="Q26" s="24">
        <v>6990.16</v>
      </c>
      <c r="R26" s="23">
        <v>6655.05</v>
      </c>
      <c r="S26" s="24">
        <v>6230.44</v>
      </c>
      <c r="T26" s="23">
        <v>6087.34</v>
      </c>
      <c r="U26" s="24">
        <v>4700.83</v>
      </c>
      <c r="V26" s="23">
        <v>4066.17</v>
      </c>
      <c r="W26" s="24">
        <v>3545.06</v>
      </c>
      <c r="X26" s="23">
        <v>2759.02</v>
      </c>
    </row>
    <row r="27" spans="1:24" ht="19.899999999999999" customHeight="1" x14ac:dyDescent="0.25">
      <c r="A27" s="8" t="s">
        <v>23</v>
      </c>
      <c r="B27" s="107">
        <v>605.87599999999998</v>
      </c>
      <c r="C27" s="107">
        <v>515.61500000000001</v>
      </c>
      <c r="D27" s="107">
        <v>523.495</v>
      </c>
      <c r="E27" s="107">
        <v>495.43299999999999</v>
      </c>
      <c r="F27" s="107">
        <v>313.93700000000001</v>
      </c>
      <c r="G27" s="107">
        <v>345.72199999999998</v>
      </c>
      <c r="H27" s="107">
        <v>329.44400000000002</v>
      </c>
      <c r="I27" s="107">
        <v>356.37599999999998</v>
      </c>
      <c r="J27" s="107">
        <v>303.66399999999999</v>
      </c>
      <c r="K27" s="107">
        <v>279.89</v>
      </c>
      <c r="L27" s="14"/>
      <c r="N27" s="4" t="s">
        <v>366</v>
      </c>
      <c r="O27" s="22">
        <v>3.84</v>
      </c>
      <c r="P27" s="26">
        <v>-1.1499999999999999</v>
      </c>
      <c r="Q27" s="22">
        <v>9.76</v>
      </c>
      <c r="R27" s="21">
        <v>11.14</v>
      </c>
      <c r="S27" s="22">
        <v>7.74</v>
      </c>
      <c r="T27" s="21">
        <v>41.02</v>
      </c>
      <c r="U27" s="22">
        <v>22.83</v>
      </c>
      <c r="V27" s="21">
        <v>21.62</v>
      </c>
      <c r="W27" s="22">
        <v>37.82</v>
      </c>
      <c r="X27" s="21">
        <v>6.69</v>
      </c>
    </row>
    <row r="28" spans="1:24" ht="19.899999999999999" customHeight="1" x14ac:dyDescent="0.25">
      <c r="A28" s="6" t="s">
        <v>24</v>
      </c>
      <c r="B28" s="106">
        <v>30.541</v>
      </c>
      <c r="C28" s="106">
        <v>159.02099999999999</v>
      </c>
      <c r="D28" s="106">
        <v>151.191</v>
      </c>
      <c r="E28" s="106">
        <v>105.05800000000001</v>
      </c>
      <c r="F28" s="106">
        <v>60.655000000000001</v>
      </c>
      <c r="G28" s="106">
        <v>52.808</v>
      </c>
      <c r="H28" s="106">
        <v>29.443999999999999</v>
      </c>
      <c r="I28" s="106">
        <v>25.466999999999999</v>
      </c>
      <c r="J28" s="106">
        <v>19.347999999999999</v>
      </c>
      <c r="K28" s="106">
        <v>21.105</v>
      </c>
      <c r="L28" s="10"/>
      <c r="N28" s="4" t="s">
        <v>367</v>
      </c>
      <c r="O28" s="24">
        <v>55050.63</v>
      </c>
      <c r="P28" s="21" t="e">
        <v>#N/A</v>
      </c>
      <c r="Q28" s="22" t="e">
        <v>#N/A</v>
      </c>
      <c r="R28" s="21" t="e">
        <v>#N/A</v>
      </c>
      <c r="S28" s="22" t="e">
        <v>#N/A</v>
      </c>
      <c r="T28" s="21" t="e">
        <v>#N/A</v>
      </c>
      <c r="U28" s="24">
        <v>42340.58</v>
      </c>
      <c r="V28" s="23">
        <v>40992.04</v>
      </c>
      <c r="W28" s="24">
        <v>28046.69</v>
      </c>
      <c r="X28" s="23">
        <v>24288.44</v>
      </c>
    </row>
    <row r="29" spans="1:24" ht="19.899999999999999" customHeight="1" x14ac:dyDescent="0.25">
      <c r="A29" s="8" t="s">
        <v>25</v>
      </c>
      <c r="B29" s="105">
        <v>511.29</v>
      </c>
      <c r="C29" s="105">
        <v>321.322</v>
      </c>
      <c r="D29" s="105">
        <v>308.536</v>
      </c>
      <c r="E29" s="105">
        <v>260.27600000000001</v>
      </c>
      <c r="F29" s="105">
        <v>230.523</v>
      </c>
      <c r="G29" s="105">
        <v>264.06700000000001</v>
      </c>
      <c r="H29" s="105">
        <v>262.88900000000001</v>
      </c>
      <c r="I29" s="105">
        <v>309.95400000000001</v>
      </c>
      <c r="J29" s="105">
        <v>271.03899999999999</v>
      </c>
      <c r="K29" s="105">
        <v>253.952</v>
      </c>
      <c r="L29" s="9"/>
      <c r="N29" s="4" t="s">
        <v>368</v>
      </c>
      <c r="O29" s="22">
        <v>11.11</v>
      </c>
      <c r="P29" s="21">
        <v>0.47</v>
      </c>
      <c r="Q29" s="22">
        <v>18.850000000000001</v>
      </c>
      <c r="R29" s="21">
        <v>16.13</v>
      </c>
      <c r="S29" s="22">
        <v>11.66</v>
      </c>
      <c r="T29" s="21">
        <v>20.02</v>
      </c>
      <c r="U29" s="22">
        <v>20.399999999999999</v>
      </c>
      <c r="V29" s="21">
        <v>28.45</v>
      </c>
      <c r="W29" s="22">
        <v>40.07</v>
      </c>
      <c r="X29" s="21">
        <v>16.059999999999999</v>
      </c>
    </row>
    <row r="30" spans="1:24" ht="19.899999999999999" customHeight="1" x14ac:dyDescent="0.25">
      <c r="A30" s="6" t="s">
        <v>26</v>
      </c>
      <c r="B30" s="106">
        <v>56.683</v>
      </c>
      <c r="C30" s="106">
        <v>26.873999999999999</v>
      </c>
      <c r="D30" s="106">
        <v>56.868000000000002</v>
      </c>
      <c r="E30" s="106">
        <v>125.74299999999999</v>
      </c>
      <c r="F30" s="106">
        <v>13.073</v>
      </c>
      <c r="G30" s="106">
        <v>28.847000000000001</v>
      </c>
      <c r="H30" s="106">
        <v>36.619999999999997</v>
      </c>
      <c r="I30" s="106">
        <v>19.382999999999999</v>
      </c>
      <c r="J30" s="106">
        <v>7.8109999999999999</v>
      </c>
      <c r="K30" s="106">
        <v>3.3380000000000001</v>
      </c>
      <c r="L30" s="10"/>
      <c r="N30" s="4" t="s">
        <v>369</v>
      </c>
      <c r="O30" s="22">
        <v>70.709999999999994</v>
      </c>
      <c r="P30" s="26">
        <v>-17.649999999999999</v>
      </c>
      <c r="Q30" s="22">
        <v>15.51</v>
      </c>
      <c r="R30" s="21">
        <v>13.28</v>
      </c>
      <c r="S30" s="22">
        <v>21.96</v>
      </c>
      <c r="T30" s="21">
        <v>4.42</v>
      </c>
      <c r="U30" s="22">
        <v>7.46</v>
      </c>
      <c r="V30" s="21">
        <v>5.51</v>
      </c>
      <c r="W30" s="22">
        <v>4.16</v>
      </c>
      <c r="X30" s="21">
        <v>30.9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2"/>
      <c r="N31" s="4" t="s">
        <v>370</v>
      </c>
      <c r="O31" s="22">
        <v>0.66</v>
      </c>
      <c r="P31" s="21">
        <v>0.77</v>
      </c>
      <c r="Q31" s="22">
        <v>0.94</v>
      </c>
      <c r="R31" s="21">
        <v>0.79</v>
      </c>
      <c r="S31" s="22">
        <v>1.1299999999999999</v>
      </c>
      <c r="T31" s="21">
        <v>1.1599999999999999</v>
      </c>
      <c r="U31" s="22">
        <v>1.2</v>
      </c>
      <c r="V31" s="21">
        <v>0.85</v>
      </c>
      <c r="W31" s="22">
        <v>1.05</v>
      </c>
      <c r="X31" s="21">
        <v>1.77</v>
      </c>
    </row>
    <row r="32" spans="1:24" ht="19.899999999999999" customHeight="1" x14ac:dyDescent="0.25">
      <c r="A32" s="6" t="s">
        <v>28</v>
      </c>
      <c r="B32" s="106">
        <v>7.3620000000000001</v>
      </c>
      <c r="C32" s="106">
        <v>8.3979999999999997</v>
      </c>
      <c r="D32" s="106">
        <v>6.9</v>
      </c>
      <c r="E32" s="106">
        <v>4.3559999999999999</v>
      </c>
      <c r="F32" s="106">
        <v>9.6859999999999999</v>
      </c>
      <c r="G32" s="106">
        <v>0</v>
      </c>
      <c r="H32" s="106">
        <v>491</v>
      </c>
      <c r="I32" s="106">
        <v>1.5720000000000001</v>
      </c>
      <c r="J32" s="106">
        <v>5.4660000000000002</v>
      </c>
      <c r="K32" s="106">
        <v>1.4950000000000001</v>
      </c>
      <c r="L32" s="11"/>
      <c r="N32" s="4" t="s">
        <v>371</v>
      </c>
      <c r="O32" s="22">
        <v>15.77</v>
      </c>
      <c r="P32" s="21">
        <v>22.28</v>
      </c>
      <c r="Q32" s="22">
        <v>10.54</v>
      </c>
      <c r="R32" s="21">
        <v>9.6</v>
      </c>
      <c r="S32" s="22">
        <v>11.41</v>
      </c>
      <c r="T32" s="21">
        <v>3.89</v>
      </c>
      <c r="U32" s="22">
        <v>6.16</v>
      </c>
      <c r="V32" s="21">
        <v>4.54</v>
      </c>
      <c r="W32" s="22">
        <v>3.64</v>
      </c>
      <c r="X32" s="21">
        <v>18.14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30.77</v>
      </c>
      <c r="P33" s="26">
        <v>-100.08</v>
      </c>
      <c r="Q33" s="22">
        <v>15.14</v>
      </c>
      <c r="R33" s="21">
        <v>11.53</v>
      </c>
      <c r="S33" s="22">
        <v>21.21</v>
      </c>
      <c r="T33" s="21">
        <v>10.44</v>
      </c>
      <c r="U33" s="22">
        <v>7.49</v>
      </c>
      <c r="V33" s="21">
        <v>5.81</v>
      </c>
      <c r="W33" s="22">
        <v>18.25</v>
      </c>
      <c r="X33" s="21">
        <v>54.25</v>
      </c>
    </row>
    <row r="34" spans="1:24" ht="19.899999999999999" customHeight="1" x14ac:dyDescent="0.25">
      <c r="A34" s="6" t="s">
        <v>29</v>
      </c>
      <c r="B34" s="104" t="s">
        <v>2776</v>
      </c>
      <c r="C34" s="104" t="s">
        <v>2777</v>
      </c>
      <c r="D34" s="104" t="s">
        <v>2778</v>
      </c>
      <c r="E34" s="104" t="s">
        <v>2779</v>
      </c>
      <c r="F34" s="104" t="s">
        <v>2780</v>
      </c>
      <c r="G34" s="104" t="s">
        <v>2781</v>
      </c>
      <c r="H34" s="104">
        <v>803.44299999999998</v>
      </c>
      <c r="I34" s="104">
        <v>730.85599999999999</v>
      </c>
      <c r="J34" s="104">
        <v>599.28499999999997</v>
      </c>
      <c r="K34" s="104">
        <v>530.76900000000001</v>
      </c>
      <c r="L34" s="7"/>
      <c r="N34" s="4" t="s">
        <v>373</v>
      </c>
      <c r="O34" s="22">
        <v>0.56000000000000005</v>
      </c>
      <c r="P34" s="21">
        <v>0.66</v>
      </c>
      <c r="Q34" s="22">
        <v>0.81</v>
      </c>
      <c r="R34" s="21">
        <v>0.69</v>
      </c>
      <c r="S34" s="22">
        <v>0.97</v>
      </c>
      <c r="T34" s="21">
        <v>1.01</v>
      </c>
      <c r="U34" s="22">
        <v>1.02</v>
      </c>
      <c r="V34" s="21">
        <v>0.72</v>
      </c>
      <c r="W34" s="22">
        <v>0.91</v>
      </c>
      <c r="X34" s="21">
        <v>1.46</v>
      </c>
    </row>
    <row r="35" spans="1:24" ht="19.899999999999999" customHeight="1" x14ac:dyDescent="0.25">
      <c r="A35" s="8" t="s">
        <v>30</v>
      </c>
      <c r="B35" s="107" t="s">
        <v>2776</v>
      </c>
      <c r="C35" s="107" t="s">
        <v>2777</v>
      </c>
      <c r="D35" s="107" t="s">
        <v>2778</v>
      </c>
      <c r="E35" s="107" t="s">
        <v>2779</v>
      </c>
      <c r="F35" s="107" t="s">
        <v>2780</v>
      </c>
      <c r="G35" s="107" t="s">
        <v>2781</v>
      </c>
      <c r="H35" s="107">
        <v>803.44299999999998</v>
      </c>
      <c r="I35" s="107">
        <v>730.85599999999999</v>
      </c>
      <c r="J35" s="107">
        <v>599.28499999999997</v>
      </c>
      <c r="K35" s="107">
        <v>530.76900000000001</v>
      </c>
      <c r="L35" s="14"/>
      <c r="N35" s="4" t="s">
        <v>374</v>
      </c>
      <c r="O35" s="24">
        <v>4461</v>
      </c>
      <c r="P35" s="23">
        <v>5064</v>
      </c>
      <c r="Q35" s="24">
        <v>6421</v>
      </c>
      <c r="R35" s="23">
        <v>5224</v>
      </c>
      <c r="S35" s="24">
        <v>7012</v>
      </c>
      <c r="T35" s="23">
        <v>7068</v>
      </c>
      <c r="U35" s="24">
        <v>5618</v>
      </c>
      <c r="V35" s="23">
        <v>3420</v>
      </c>
      <c r="W35" s="24">
        <v>3722</v>
      </c>
      <c r="X35" s="23">
        <v>4877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1.62</v>
      </c>
      <c r="P36" s="21">
        <v>1.08</v>
      </c>
      <c r="Q36" s="22">
        <v>2.0499999999999998</v>
      </c>
      <c r="R36" s="21">
        <v>4.7</v>
      </c>
      <c r="S36" s="22">
        <v>2.2000000000000002</v>
      </c>
      <c r="T36" s="21">
        <v>3.51</v>
      </c>
      <c r="U36" s="22">
        <v>5.47</v>
      </c>
      <c r="V36" s="21">
        <v>4.1500000000000004</v>
      </c>
      <c r="W36" s="22">
        <v>6.57</v>
      </c>
      <c r="X36" s="21">
        <v>2.87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2.56</v>
      </c>
      <c r="P37" s="21">
        <v>2.4700000000000002</v>
      </c>
      <c r="Q37" s="22">
        <v>16.05</v>
      </c>
      <c r="R37" s="21">
        <v>16.27</v>
      </c>
      <c r="S37" s="22">
        <v>15.59</v>
      </c>
      <c r="T37" s="21">
        <v>22.17</v>
      </c>
      <c r="U37" s="22">
        <v>160.22999999999999</v>
      </c>
      <c r="V37" s="21">
        <v>54.12</v>
      </c>
      <c r="W37" s="22">
        <v>33.729999999999997</v>
      </c>
      <c r="X37" s="21">
        <v>4.21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100</v>
      </c>
      <c r="P38" s="21">
        <v>401.78</v>
      </c>
      <c r="Q38" s="22">
        <v>61.15</v>
      </c>
      <c r="R38" s="21">
        <v>75.040000000000006</v>
      </c>
      <c r="S38" s="22">
        <v>42.92</v>
      </c>
      <c r="T38" s="21">
        <v>85.16</v>
      </c>
      <c r="U38" s="22">
        <v>71.599999999999994</v>
      </c>
      <c r="V38" s="21">
        <v>79.430000000000007</v>
      </c>
      <c r="W38" s="22">
        <v>86.83</v>
      </c>
      <c r="X38" s="21">
        <v>32.229999999999997</v>
      </c>
    </row>
    <row r="39" spans="1:24" ht="19.899999999999999" customHeight="1" x14ac:dyDescent="0.25">
      <c r="A39" s="8" t="s">
        <v>32</v>
      </c>
      <c r="B39" s="107" t="s">
        <v>2782</v>
      </c>
      <c r="C39" s="107" t="s">
        <v>2783</v>
      </c>
      <c r="D39" s="107" t="s">
        <v>2784</v>
      </c>
      <c r="E39" s="107" t="s">
        <v>2785</v>
      </c>
      <c r="F39" s="107">
        <v>778.995</v>
      </c>
      <c r="G39" s="107">
        <v>761.60900000000004</v>
      </c>
      <c r="H39" s="107">
        <v>578.65</v>
      </c>
      <c r="I39" s="107">
        <v>499.74</v>
      </c>
      <c r="J39" s="107">
        <v>439.12400000000002</v>
      </c>
      <c r="K39" s="107">
        <v>342.15100000000001</v>
      </c>
      <c r="L39" s="14"/>
      <c r="N39" s="4" t="s">
        <v>378</v>
      </c>
      <c r="O39" s="22">
        <v>4.4000000000000004</v>
      </c>
      <c r="P39" s="21">
        <v>0.2</v>
      </c>
      <c r="Q39" s="22">
        <v>8.5299999999999994</v>
      </c>
      <c r="R39" s="21">
        <v>6.58</v>
      </c>
      <c r="S39" s="22">
        <v>5.52</v>
      </c>
      <c r="T39" s="21">
        <v>9.57</v>
      </c>
      <c r="U39" s="22">
        <v>10.43</v>
      </c>
      <c r="V39" s="21">
        <v>14.09</v>
      </c>
      <c r="W39" s="22">
        <v>19.95</v>
      </c>
      <c r="X39" s="21">
        <v>9.34</v>
      </c>
    </row>
    <row r="40" spans="1:24" ht="19.899999999999999" customHeight="1" x14ac:dyDescent="0.25">
      <c r="A40" s="6" t="s">
        <v>33</v>
      </c>
      <c r="B40" s="106">
        <v>3.8159999999999998</v>
      </c>
      <c r="C40" s="106">
        <v>3.8159999999999998</v>
      </c>
      <c r="D40" s="106">
        <v>3.8159999999999998</v>
      </c>
      <c r="E40" s="106">
        <v>3.8159999999999998</v>
      </c>
      <c r="F40" s="106">
        <v>3.1440000000000001</v>
      </c>
      <c r="G40" s="106">
        <v>3.137</v>
      </c>
      <c r="H40" s="106">
        <v>3.0960000000000001</v>
      </c>
      <c r="I40" s="106">
        <v>3.0960000000000001</v>
      </c>
      <c r="J40" s="106">
        <v>3.0960000000000001</v>
      </c>
      <c r="K40" s="106">
        <v>3.0960000000000001</v>
      </c>
      <c r="L40" s="10"/>
      <c r="N40" s="4" t="s">
        <v>379</v>
      </c>
      <c r="O40" s="22">
        <v>2.48</v>
      </c>
      <c r="P40" s="26">
        <v>-0.75</v>
      </c>
      <c r="Q40" s="22">
        <v>6.22</v>
      </c>
      <c r="R40" s="21">
        <v>5.98</v>
      </c>
      <c r="S40" s="22">
        <v>5.22</v>
      </c>
      <c r="T40" s="21">
        <v>26.41</v>
      </c>
      <c r="U40" s="22">
        <v>16.21</v>
      </c>
      <c r="V40" s="21">
        <v>15.66</v>
      </c>
      <c r="W40" s="22">
        <v>25.69</v>
      </c>
      <c r="X40" s="21">
        <v>6.04</v>
      </c>
    </row>
    <row r="41" spans="1:24" ht="19.899999999999999" customHeight="1" x14ac:dyDescent="0.25">
      <c r="A41" s="8" t="s">
        <v>34</v>
      </c>
      <c r="B41" s="105">
        <v>222.45500000000001</v>
      </c>
      <c r="C41" s="105">
        <v>222.45500000000001</v>
      </c>
      <c r="D41" s="105">
        <v>222.45500000000001</v>
      </c>
      <c r="E41" s="105">
        <v>222.45500000000001</v>
      </c>
      <c r="F41" s="105">
        <v>9.8650000000000002</v>
      </c>
      <c r="G41" s="105">
        <v>8.9719999999999995</v>
      </c>
      <c r="H41" s="105">
        <v>112</v>
      </c>
      <c r="I41" s="105">
        <v>112</v>
      </c>
      <c r="J41" s="105">
        <v>112</v>
      </c>
      <c r="K41" s="105">
        <v>112</v>
      </c>
      <c r="L41" s="9"/>
      <c r="N41" s="4" t="s">
        <v>380</v>
      </c>
      <c r="O41" s="22">
        <v>0.4</v>
      </c>
      <c r="P41" s="21">
        <v>0.42</v>
      </c>
      <c r="Q41" s="22">
        <v>0.45</v>
      </c>
      <c r="R41" s="21">
        <v>0.41</v>
      </c>
      <c r="S41" s="22">
        <v>0.47</v>
      </c>
      <c r="T41" s="21">
        <v>0.48</v>
      </c>
      <c r="U41" s="22">
        <v>0.51</v>
      </c>
      <c r="V41" s="21">
        <v>0.5</v>
      </c>
      <c r="W41" s="22">
        <v>0.5</v>
      </c>
      <c r="X41" s="21">
        <v>0.57999999999999996</v>
      </c>
    </row>
    <row r="42" spans="1:24" ht="19.899999999999999" customHeight="1" x14ac:dyDescent="0.25">
      <c r="A42" s="6" t="s">
        <v>35</v>
      </c>
      <c r="B42" s="106">
        <v>-25.934999999999999</v>
      </c>
      <c r="C42" s="106">
        <v>-24.577999999999999</v>
      </c>
      <c r="D42" s="106">
        <v>-20.399000000000001</v>
      </c>
      <c r="E42" s="106">
        <v>-22.884</v>
      </c>
      <c r="F42" s="106">
        <v>4.63</v>
      </c>
      <c r="G42" s="106">
        <v>6.6959999999999997</v>
      </c>
      <c r="H42" s="106">
        <v>12.259</v>
      </c>
      <c r="I42" s="106">
        <v>493</v>
      </c>
      <c r="J42" s="106">
        <v>2.0379999999999998</v>
      </c>
      <c r="K42" s="106">
        <v>3.03</v>
      </c>
      <c r="L42" s="10"/>
      <c r="N42" s="4" t="s">
        <v>381</v>
      </c>
      <c r="O42" s="22">
        <v>10.87</v>
      </c>
      <c r="P42" s="21">
        <v>11.47</v>
      </c>
      <c r="Q42" s="22">
        <v>2.72</v>
      </c>
      <c r="R42" s="21">
        <v>2.16</v>
      </c>
      <c r="S42" s="22">
        <v>2.58</v>
      </c>
      <c r="T42" s="21">
        <v>0.64</v>
      </c>
      <c r="U42" s="22">
        <v>1.06</v>
      </c>
      <c r="V42" s="21">
        <v>1.52</v>
      </c>
      <c r="W42" s="22">
        <v>0.72</v>
      </c>
      <c r="X42" s="21">
        <v>3.52</v>
      </c>
    </row>
    <row r="43" spans="1:24" ht="19.899999999999999" customHeight="1" x14ac:dyDescent="0.25">
      <c r="A43" s="8" t="s">
        <v>36</v>
      </c>
      <c r="B43" s="105">
        <v>831.31600000000003</v>
      </c>
      <c r="C43" s="105">
        <v>805.471</v>
      </c>
      <c r="D43" s="105">
        <v>836.70600000000002</v>
      </c>
      <c r="E43" s="105">
        <v>808.38699999999994</v>
      </c>
      <c r="F43" s="105">
        <v>761.35599999999999</v>
      </c>
      <c r="G43" s="105">
        <v>742.80399999999997</v>
      </c>
      <c r="H43" s="105">
        <v>563.18299999999999</v>
      </c>
      <c r="I43" s="105">
        <v>496.03899999999999</v>
      </c>
      <c r="J43" s="105">
        <v>433.87799999999999</v>
      </c>
      <c r="K43" s="105">
        <v>335.91300000000001</v>
      </c>
      <c r="L43" s="9"/>
      <c r="N43" s="4" t="s">
        <v>382</v>
      </c>
      <c r="O43" s="24">
        <v>495676.1</v>
      </c>
      <c r="P43" s="21" t="e">
        <v>#N/A</v>
      </c>
      <c r="Q43" s="22" t="e">
        <v>#N/A</v>
      </c>
      <c r="R43" s="21" t="e">
        <v>#N/A</v>
      </c>
      <c r="S43" s="22" t="e">
        <v>#N/A</v>
      </c>
      <c r="T43" s="21" t="e">
        <v>#N/A</v>
      </c>
      <c r="U43" s="24">
        <v>207531.58</v>
      </c>
      <c r="V43" s="23">
        <v>144093.95000000001</v>
      </c>
      <c r="W43" s="24">
        <v>69991.320000000007</v>
      </c>
      <c r="X43" s="23">
        <v>151229.19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1.93</v>
      </c>
      <c r="P44" s="26">
        <v>-0.61</v>
      </c>
      <c r="Q44" s="22">
        <v>5.04</v>
      </c>
      <c r="R44" s="21">
        <v>4.84</v>
      </c>
      <c r="S44" s="22">
        <v>4.08</v>
      </c>
      <c r="T44" s="21">
        <v>21.35</v>
      </c>
      <c r="U44" s="22">
        <v>12.53</v>
      </c>
      <c r="V44" s="21">
        <v>12.02</v>
      </c>
      <c r="W44" s="22">
        <v>20.29</v>
      </c>
      <c r="X44" s="21">
        <v>4.6900000000000004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4"/>
      <c r="N45" s="4" t="s">
        <v>384</v>
      </c>
      <c r="O45" s="22">
        <v>5.07</v>
      </c>
      <c r="P45" s="21">
        <v>14.77</v>
      </c>
      <c r="Q45" s="22">
        <v>5.64</v>
      </c>
      <c r="R45" s="21">
        <v>6.62</v>
      </c>
      <c r="S45" s="22">
        <v>9.6</v>
      </c>
      <c r="T45" s="21">
        <v>7.2</v>
      </c>
      <c r="U45" s="22">
        <v>6.79</v>
      </c>
      <c r="V45" s="21">
        <v>3.62</v>
      </c>
      <c r="W45" s="22">
        <v>3.46</v>
      </c>
      <c r="X45" s="21">
        <v>9.7200000000000006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"/>
      <c r="N46" s="4" t="s">
        <v>385</v>
      </c>
      <c r="O46" s="22">
        <v>9.2100000000000009</v>
      </c>
      <c r="P46" s="21">
        <v>252.6</v>
      </c>
      <c r="Q46" s="22">
        <v>7.83</v>
      </c>
      <c r="R46" s="21">
        <v>9.11</v>
      </c>
      <c r="S46" s="22">
        <v>14.37</v>
      </c>
      <c r="T46" s="21">
        <v>9.0299999999999994</v>
      </c>
      <c r="U46" s="22">
        <v>8.3000000000000007</v>
      </c>
      <c r="V46" s="21">
        <v>4.1100000000000003</v>
      </c>
      <c r="W46" s="22">
        <v>3.86</v>
      </c>
      <c r="X46" s="21">
        <v>12.18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2"/>
      <c r="N47" s="4" t="s">
        <v>386</v>
      </c>
      <c r="O47" s="22">
        <v>12.01</v>
      </c>
      <c r="P47" s="21">
        <v>28.76</v>
      </c>
      <c r="Q47" s="22">
        <v>17.23</v>
      </c>
      <c r="R47" s="21">
        <v>6.34</v>
      </c>
      <c r="S47" s="22">
        <v>67.459999999999994</v>
      </c>
      <c r="T47" s="21">
        <v>30.74</v>
      </c>
      <c r="U47" s="22">
        <v>19</v>
      </c>
      <c r="V47" s="21">
        <v>21.85</v>
      </c>
      <c r="W47" s="22">
        <v>59.02</v>
      </c>
      <c r="X47" s="21">
        <v>180.95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1"/>
      <c r="N48" s="4" t="s">
        <v>387</v>
      </c>
      <c r="O48" s="22">
        <v>2.61</v>
      </c>
      <c r="P48" s="21">
        <v>2.69</v>
      </c>
      <c r="Q48" s="22">
        <v>22.43</v>
      </c>
      <c r="R48" s="21">
        <v>17.61</v>
      </c>
      <c r="S48" s="22">
        <v>15.7</v>
      </c>
      <c r="T48" s="21">
        <v>21.27</v>
      </c>
      <c r="U48" s="22">
        <v>176.52</v>
      </c>
      <c r="V48" s="21">
        <v>57.17</v>
      </c>
      <c r="W48" s="22">
        <v>38.68</v>
      </c>
      <c r="X48" s="21">
        <v>4.5599999999999996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4.55</v>
      </c>
      <c r="P49" s="21">
        <v>0.2</v>
      </c>
      <c r="Q49" s="22">
        <v>8.94</v>
      </c>
      <c r="R49" s="21">
        <v>7.17</v>
      </c>
      <c r="S49" s="22">
        <v>5.74</v>
      </c>
      <c r="T49" s="21">
        <v>10.74</v>
      </c>
      <c r="U49" s="22">
        <v>10.92</v>
      </c>
      <c r="V49" s="21">
        <v>15.48</v>
      </c>
      <c r="W49" s="22">
        <v>21.16</v>
      </c>
      <c r="X49" s="21">
        <v>9.42</v>
      </c>
    </row>
    <row r="50" spans="1:24" ht="19.899999999999999" customHeight="1" x14ac:dyDescent="0.25">
      <c r="A50" s="6" t="s">
        <v>41</v>
      </c>
      <c r="B50" s="104">
        <v>27.968</v>
      </c>
      <c r="C50" s="104">
        <v>24.992000000000001</v>
      </c>
      <c r="D50" s="104">
        <v>24.4</v>
      </c>
      <c r="E50" s="104">
        <v>4.0529999999999999</v>
      </c>
      <c r="F50" s="104">
        <v>4.6079999999999997</v>
      </c>
      <c r="G50" s="104">
        <v>2.169</v>
      </c>
      <c r="H50" s="104">
        <v>3.548</v>
      </c>
      <c r="I50" s="104">
        <v>3.855</v>
      </c>
      <c r="J50" s="104">
        <v>-68</v>
      </c>
      <c r="K50" s="104">
        <v>-446</v>
      </c>
      <c r="L50" s="7"/>
      <c r="N50" s="4" t="s">
        <v>389</v>
      </c>
      <c r="O50" s="22">
        <v>2.5099999999999998</v>
      </c>
      <c r="P50" s="26">
        <v>-0.74</v>
      </c>
      <c r="Q50" s="22">
        <v>6.31</v>
      </c>
      <c r="R50" s="21">
        <v>6.75</v>
      </c>
      <c r="S50" s="22">
        <v>5.28</v>
      </c>
      <c r="T50" s="21">
        <v>30.02</v>
      </c>
      <c r="U50" s="22">
        <v>17.39</v>
      </c>
      <c r="V50" s="21">
        <v>16.670000000000002</v>
      </c>
      <c r="W50" s="22">
        <v>28.88</v>
      </c>
      <c r="X50" s="21">
        <v>6.04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3.36</v>
      </c>
      <c r="P51" s="26">
        <v>-2.15</v>
      </c>
      <c r="Q51" s="22">
        <v>8.75</v>
      </c>
      <c r="R51" s="21">
        <v>7.11</v>
      </c>
      <c r="S51" s="22">
        <v>5.66</v>
      </c>
      <c r="T51" s="21">
        <v>10.61</v>
      </c>
      <c r="U51" s="22">
        <v>10.76</v>
      </c>
      <c r="V51" s="21">
        <v>15.02</v>
      </c>
      <c r="W51" s="22">
        <v>20.47</v>
      </c>
      <c r="X51" s="21">
        <v>8.94</v>
      </c>
    </row>
    <row r="52" spans="1:24" ht="19.899999999999999" customHeight="1" thickBot="1" x14ac:dyDescent="0.3">
      <c r="A52" s="6" t="s">
        <v>42</v>
      </c>
      <c r="B52" s="104" t="s">
        <v>2786</v>
      </c>
      <c r="C52" s="104" t="s">
        <v>2787</v>
      </c>
      <c r="D52" s="104" t="s">
        <v>2788</v>
      </c>
      <c r="E52" s="104" t="s">
        <v>2789</v>
      </c>
      <c r="F52" s="104">
        <v>783.60299999999995</v>
      </c>
      <c r="G52" s="104">
        <v>763.77800000000002</v>
      </c>
      <c r="H52" s="104">
        <v>582.19799999999998</v>
      </c>
      <c r="I52" s="104">
        <v>503.59500000000003</v>
      </c>
      <c r="J52" s="104">
        <v>439.05599999999998</v>
      </c>
      <c r="K52" s="104">
        <v>341.70499999999998</v>
      </c>
      <c r="L52" s="7"/>
      <c r="N52" s="4" t="s">
        <v>391</v>
      </c>
      <c r="O52" s="22">
        <v>0.86</v>
      </c>
      <c r="P52" s="26">
        <v>-4.1900000000000004</v>
      </c>
      <c r="Q52" s="22">
        <v>6.08</v>
      </c>
      <c r="R52" s="21">
        <v>6.68</v>
      </c>
      <c r="S52" s="22">
        <v>5.18</v>
      </c>
      <c r="T52" s="21">
        <v>29.71</v>
      </c>
      <c r="U52" s="22">
        <v>17.079999999999998</v>
      </c>
      <c r="V52" s="21">
        <v>15.99</v>
      </c>
      <c r="W52" s="22">
        <v>27.71</v>
      </c>
      <c r="X52" s="21">
        <v>5.46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15.263999999999999</v>
      </c>
      <c r="P53" s="58">
        <f t="shared" ref="P53:X53" si="0">C86</f>
        <v>15.32</v>
      </c>
      <c r="Q53" s="58">
        <f t="shared" si="0"/>
        <v>15.263999999999999</v>
      </c>
      <c r="R53" s="58">
        <f t="shared" si="0"/>
        <v>13.326000000000001</v>
      </c>
      <c r="S53" s="58">
        <f t="shared" si="0"/>
        <v>12.564</v>
      </c>
      <c r="T53" s="58">
        <f t="shared" si="0"/>
        <v>12.500999999999999</v>
      </c>
      <c r="U53" s="58">
        <f t="shared" si="0"/>
        <v>12.385</v>
      </c>
      <c r="V53" s="58">
        <f t="shared" si="0"/>
        <v>12.385</v>
      </c>
      <c r="W53" s="58">
        <f t="shared" si="0"/>
        <v>12.385</v>
      </c>
      <c r="X53" s="58">
        <f t="shared" si="0"/>
        <v>12.385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>
        <v>267.67399999999998</v>
      </c>
      <c r="C56" s="104">
        <v>207.202</v>
      </c>
      <c r="D56" s="104">
        <v>218.91800000000001</v>
      </c>
      <c r="E56" s="104">
        <v>232.191</v>
      </c>
      <c r="F56" s="104">
        <v>213.5</v>
      </c>
      <c r="G56" s="104">
        <v>178.535</v>
      </c>
      <c r="H56" s="104">
        <v>166.44</v>
      </c>
      <c r="I56" s="104">
        <v>147.47300000000001</v>
      </c>
      <c r="J56" s="104">
        <v>116.928</v>
      </c>
      <c r="K56" s="104">
        <v>98.805999999999997</v>
      </c>
      <c r="L56" s="7"/>
      <c r="N56" s="44" t="s">
        <v>397</v>
      </c>
      <c r="O56" s="45">
        <f>B135/100</f>
        <v>1.67147</v>
      </c>
      <c r="P56" s="45">
        <f t="shared" ref="P56:X56" si="1">C135/100</f>
        <v>0.84033000000000002</v>
      </c>
      <c r="Q56" s="45">
        <f t="shared" si="1"/>
        <v>2.0301</v>
      </c>
      <c r="R56" s="45">
        <f t="shared" si="1"/>
        <v>1.4365299999999999</v>
      </c>
      <c r="S56" s="45">
        <f t="shared" si="1"/>
        <v>1.07176</v>
      </c>
      <c r="T56" s="45">
        <f t="shared" si="1"/>
        <v>1.3799700000000001</v>
      </c>
      <c r="U56" s="45">
        <f t="shared" si="1"/>
        <v>1.15937</v>
      </c>
      <c r="V56" s="45">
        <f t="shared" si="1"/>
        <v>1.29657</v>
      </c>
      <c r="W56" s="45">
        <f t="shared" si="1"/>
        <v>1.40279</v>
      </c>
      <c r="X56" s="45">
        <f t="shared" si="1"/>
        <v>0.68669000000000002</v>
      </c>
    </row>
    <row r="57" spans="1:24" ht="19.899999999999999" customHeight="1" x14ac:dyDescent="0.25">
      <c r="A57" s="8" t="s">
        <v>45</v>
      </c>
      <c r="B57" s="105">
        <v>129.596</v>
      </c>
      <c r="C57" s="105">
        <v>126.986</v>
      </c>
      <c r="D57" s="105">
        <v>148.32599999999999</v>
      </c>
      <c r="E57" s="105">
        <v>136.17500000000001</v>
      </c>
      <c r="F57" s="105">
        <v>118.32</v>
      </c>
      <c r="G57" s="105">
        <v>107.199</v>
      </c>
      <c r="H57" s="105">
        <v>87.513999999999996</v>
      </c>
      <c r="I57" s="105">
        <v>71.456000000000003</v>
      </c>
      <c r="J57" s="105">
        <v>53.103000000000002</v>
      </c>
      <c r="K57" s="105">
        <v>57.546999999999997</v>
      </c>
      <c r="L57" s="9"/>
      <c r="N57" s="41" t="s">
        <v>398</v>
      </c>
      <c r="O57" s="46">
        <f>(B30+B29+B28)-(B66+B68)</f>
        <v>502.97100000000012</v>
      </c>
      <c r="P57" s="46">
        <f t="shared" ref="P57:X57" si="2">(C30+C29+C28)-(C66+C68)</f>
        <v>107.32399999999996</v>
      </c>
      <c r="Q57" s="46">
        <f t="shared" si="2"/>
        <v>424.90900000000005</v>
      </c>
      <c r="R57" s="46">
        <f t="shared" si="2"/>
        <v>432.666</v>
      </c>
      <c r="S57" s="46">
        <f t="shared" si="2"/>
        <v>-47.585000000000036</v>
      </c>
      <c r="T57" s="46">
        <f t="shared" si="2"/>
        <v>296.34299999999996</v>
      </c>
      <c r="U57" s="46">
        <f t="shared" si="2"/>
        <v>290.45600000000002</v>
      </c>
      <c r="V57" s="46">
        <f t="shared" si="2"/>
        <v>316.16199999999998</v>
      </c>
      <c r="W57" s="46">
        <f t="shared" si="2"/>
        <v>277.44299999999998</v>
      </c>
      <c r="X57" s="46">
        <f t="shared" si="2"/>
        <v>250.24900000000002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1"/>
      <c r="N58" s="41" t="s">
        <v>399</v>
      </c>
      <c r="O58" s="46">
        <f>B20</f>
        <v>991.21500000000003</v>
      </c>
      <c r="P58" s="46">
        <f t="shared" ref="P58:X58" si="3">C20</f>
        <v>979.18799999999999</v>
      </c>
      <c r="Q58" s="46">
        <f t="shared" si="3"/>
        <v>874.81500000000005</v>
      </c>
      <c r="R58" s="46">
        <f t="shared" si="3"/>
        <v>494.70499999999998</v>
      </c>
      <c r="S58" s="46">
        <f t="shared" si="3"/>
        <v>514.11599999999999</v>
      </c>
      <c r="T58" s="46">
        <f t="shared" si="3"/>
        <v>460.96100000000001</v>
      </c>
      <c r="U58" s="46">
        <f t="shared" si="3"/>
        <v>285.61399999999998</v>
      </c>
      <c r="V58" s="46">
        <f t="shared" si="3"/>
        <v>236.952</v>
      </c>
      <c r="W58" s="46">
        <f t="shared" si="3"/>
        <v>177.84700000000001</v>
      </c>
      <c r="X58" s="46">
        <f t="shared" si="3"/>
        <v>159.79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2"/>
      <c r="N59" s="44" t="s">
        <v>400</v>
      </c>
      <c r="O59" s="47">
        <f>O57+O58</f>
        <v>1494.1860000000001</v>
      </c>
      <c r="P59" s="48">
        <f t="shared" ref="P59:X59" si="4">P57+P58</f>
        <v>1086.5119999999999</v>
      </c>
      <c r="Q59" s="47">
        <f t="shared" si="4"/>
        <v>1299.7240000000002</v>
      </c>
      <c r="R59" s="48">
        <f t="shared" si="4"/>
        <v>927.37099999999998</v>
      </c>
      <c r="S59" s="47">
        <f t="shared" si="4"/>
        <v>466.53099999999995</v>
      </c>
      <c r="T59" s="48">
        <f t="shared" si="4"/>
        <v>757.30399999999997</v>
      </c>
      <c r="U59" s="47">
        <f t="shared" si="4"/>
        <v>576.06999999999994</v>
      </c>
      <c r="V59" s="48">
        <f t="shared" si="4"/>
        <v>553.11400000000003</v>
      </c>
      <c r="W59" s="47">
        <f t="shared" si="4"/>
        <v>455.28999999999996</v>
      </c>
      <c r="X59" s="48">
        <f t="shared" si="4"/>
        <v>410.03899999999999</v>
      </c>
    </row>
    <row r="60" spans="1:24" ht="19.899999999999999" customHeight="1" x14ac:dyDescent="0.25">
      <c r="A60" s="6" t="s">
        <v>48</v>
      </c>
      <c r="B60" s="106">
        <v>44.045000000000002</v>
      </c>
      <c r="C60" s="106">
        <v>44.673999999999999</v>
      </c>
      <c r="D60" s="106">
        <v>37.423000000000002</v>
      </c>
      <c r="E60" s="106">
        <v>53.048999999999999</v>
      </c>
      <c r="F60" s="106">
        <v>45.082000000000001</v>
      </c>
      <c r="G60" s="106">
        <v>41.762999999999998</v>
      </c>
      <c r="H60" s="106">
        <v>51.634999999999998</v>
      </c>
      <c r="I60" s="106">
        <v>45.173999999999999</v>
      </c>
      <c r="J60" s="106">
        <v>41.076000000000001</v>
      </c>
      <c r="K60" s="106">
        <v>16.55</v>
      </c>
      <c r="L60" s="11"/>
      <c r="N60" s="41" t="s">
        <v>401</v>
      </c>
      <c r="O60" s="46">
        <f>B146</f>
        <v>0</v>
      </c>
      <c r="P60" s="46">
        <f t="shared" ref="P60:X60" si="5">C146</f>
        <v>0</v>
      </c>
      <c r="Q60" s="46">
        <f t="shared" si="5"/>
        <v>0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>
        <v>70.765000000000001</v>
      </c>
      <c r="C61" s="105">
        <v>24.103999999999999</v>
      </c>
      <c r="D61" s="105">
        <v>33.168999999999997</v>
      </c>
      <c r="E61" s="105">
        <v>42.966999999999999</v>
      </c>
      <c r="F61" s="105">
        <v>39.161999999999999</v>
      </c>
      <c r="G61" s="105">
        <v>19.954999999999998</v>
      </c>
      <c r="H61" s="105">
        <v>13.513</v>
      </c>
      <c r="I61" s="105">
        <v>16.373000000000001</v>
      </c>
      <c r="J61" s="105">
        <v>6.5590000000000002</v>
      </c>
      <c r="K61" s="105">
        <v>10.332000000000001</v>
      </c>
      <c r="L61" s="9"/>
      <c r="N61" s="41" t="s">
        <v>402</v>
      </c>
      <c r="O61" s="49">
        <f>B165/B163</f>
        <v>0.28381656462977933</v>
      </c>
      <c r="P61" s="49">
        <f t="shared" ref="P61:X61" si="6">C165/C163</f>
        <v>84.333257867330772</v>
      </c>
      <c r="Q61" s="49">
        <f>D165/D163</f>
        <v>4.3655879525793013</v>
      </c>
      <c r="R61" s="49">
        <f t="shared" si="6"/>
        <v>-7.3479286837965382E-2</v>
      </c>
      <c r="S61" s="49">
        <f t="shared" si="6"/>
        <v>-0.42548046328115058</v>
      </c>
      <c r="T61" s="49">
        <f t="shared" si="6"/>
        <v>-0.91259370942748252</v>
      </c>
      <c r="U61" s="49">
        <f t="shared" si="6"/>
        <v>-8.7839989808268043E-2</v>
      </c>
      <c r="V61" s="49">
        <f t="shared" si="6"/>
        <v>0.23332913147611245</v>
      </c>
      <c r="W61" s="49">
        <f t="shared" si="6"/>
        <v>8.9666519015376825E-2</v>
      </c>
      <c r="X61" s="49">
        <f t="shared" si="6"/>
        <v>0.94009900990099005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1.762</v>
      </c>
      <c r="P62" s="46">
        <f t="shared" ref="P62:X62" si="7">C154</f>
        <v>1.591</v>
      </c>
      <c r="Q62" s="46">
        <f t="shared" si="7"/>
        <v>8.9580000000000002</v>
      </c>
      <c r="R62" s="46">
        <f t="shared" si="7"/>
        <v>3.847</v>
      </c>
      <c r="S62" s="46">
        <f t="shared" si="7"/>
        <v>3.0449999999999999</v>
      </c>
      <c r="T62" s="46">
        <f t="shared" si="7"/>
        <v>4.4260000000000002</v>
      </c>
      <c r="U62" s="46">
        <f t="shared" si="7"/>
        <v>33.767000000000003</v>
      </c>
      <c r="V62" s="46">
        <f t="shared" si="7"/>
        <v>1.014</v>
      </c>
      <c r="W62" s="46">
        <f t="shared" si="7"/>
        <v>911</v>
      </c>
      <c r="X62" s="46">
        <f t="shared" si="7"/>
        <v>401</v>
      </c>
    </row>
    <row r="63" spans="1:24" ht="19.899999999999999" customHeight="1" x14ac:dyDescent="0.25">
      <c r="A63" s="8" t="s">
        <v>50</v>
      </c>
      <c r="B63" s="107">
        <v>23.268000000000001</v>
      </c>
      <c r="C63" s="107">
        <v>11.438000000000001</v>
      </c>
      <c r="D63" s="107">
        <v>0</v>
      </c>
      <c r="E63" s="107">
        <v>0</v>
      </c>
      <c r="F63" s="107">
        <v>10.936</v>
      </c>
      <c r="G63" s="107">
        <v>9.6180000000000003</v>
      </c>
      <c r="H63" s="107">
        <v>13.778</v>
      </c>
      <c r="I63" s="107">
        <v>14.47</v>
      </c>
      <c r="J63" s="107">
        <v>16.190000000000001</v>
      </c>
      <c r="K63" s="107">
        <v>14.377000000000001</v>
      </c>
      <c r="L63" s="14"/>
      <c r="N63" s="44" t="s">
        <v>404</v>
      </c>
      <c r="O63" s="50">
        <f>O62*(1-O61)</f>
        <v>1.2619152131223288</v>
      </c>
      <c r="P63" s="48">
        <f t="shared" ref="P63:X63" si="8">P62*(1-P61)</f>
        <v>-132.58321326692325</v>
      </c>
      <c r="Q63" s="50">
        <f t="shared" si="8"/>
        <v>-30.148936879205383</v>
      </c>
      <c r="R63" s="48">
        <f t="shared" si="8"/>
        <v>4.1296748164656529</v>
      </c>
      <c r="S63" s="50">
        <f t="shared" si="8"/>
        <v>4.3405880106911034</v>
      </c>
      <c r="T63" s="48">
        <f t="shared" si="8"/>
        <v>8.4651397579260372</v>
      </c>
      <c r="U63" s="50">
        <f t="shared" si="8"/>
        <v>36.733092935855787</v>
      </c>
      <c r="V63" s="48">
        <f t="shared" si="8"/>
        <v>0.77740426068322199</v>
      </c>
      <c r="W63" s="50">
        <f t="shared" si="8"/>
        <v>829.31380117699177</v>
      </c>
      <c r="X63" s="48">
        <f t="shared" si="8"/>
        <v>24.020297029702991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>
        <f>(O63+O60)-(O59-P59+O60)</f>
        <v>-406.41208478687787</v>
      </c>
      <c r="P64" s="53">
        <f t="shared" ref="P64:V64" si="9">(P63+P60)-(P59-Q59+P60)</f>
        <v>80.628786733076964</v>
      </c>
      <c r="Q64" s="52">
        <f t="shared" si="9"/>
        <v>-402.50193687920557</v>
      </c>
      <c r="R64" s="53">
        <f t="shared" si="9"/>
        <v>-456.71032518353439</v>
      </c>
      <c r="S64" s="52">
        <f t="shared" si="9"/>
        <v>295.1135880106911</v>
      </c>
      <c r="T64" s="53">
        <f t="shared" si="9"/>
        <v>-172.768860242074</v>
      </c>
      <c r="U64" s="52">
        <f t="shared" si="9"/>
        <v>13.777092935855883</v>
      </c>
      <c r="V64" s="53">
        <f t="shared" si="9"/>
        <v>-97.046595739316842</v>
      </c>
      <c r="W64" s="52">
        <f>(W63+W60)-(W59-X59+W60)</f>
        <v>784.0628011769918</v>
      </c>
      <c r="X64" s="53">
        <f>(X63+X60)-(X59+X60)</f>
        <v>-386.018702970297</v>
      </c>
    </row>
    <row r="65" spans="1:24" ht="19.899999999999999" customHeight="1" thickBot="1" x14ac:dyDescent="0.3">
      <c r="A65" s="8" t="s">
        <v>51</v>
      </c>
      <c r="B65" s="107">
        <v>354.63799999999998</v>
      </c>
      <c r="C65" s="107">
        <v>329.072</v>
      </c>
      <c r="D65" s="107">
        <v>181.92500000000001</v>
      </c>
      <c r="E65" s="107">
        <v>83.04</v>
      </c>
      <c r="F65" s="107">
        <v>114.88200000000001</v>
      </c>
      <c r="G65" s="107">
        <v>83.557000000000002</v>
      </c>
      <c r="H65" s="107">
        <v>54.805</v>
      </c>
      <c r="I65" s="107">
        <v>79.787999999999997</v>
      </c>
      <c r="J65" s="107">
        <v>43.301000000000002</v>
      </c>
      <c r="K65" s="107">
        <v>90.257999999999996</v>
      </c>
      <c r="L65" s="14"/>
      <c r="N65" s="54" t="s">
        <v>406</v>
      </c>
      <c r="O65" s="55" t="e">
        <f>O64/O55</f>
        <v>#REF!</v>
      </c>
      <c r="P65" s="56" t="e">
        <f>P64/P55</f>
        <v>#REF!</v>
      </c>
      <c r="Q65" s="57" t="e">
        <f t="shared" ref="Q65:X65" si="10">Q64/Q55</f>
        <v>#REF!</v>
      </c>
      <c r="R65" s="56" t="e">
        <f t="shared" si="10"/>
        <v>#REF!</v>
      </c>
      <c r="S65" s="57" t="e">
        <f t="shared" si="10"/>
        <v>#REF!</v>
      </c>
      <c r="T65" s="56" t="e">
        <f t="shared" si="10"/>
        <v>#REF!</v>
      </c>
      <c r="U65" s="57" t="e">
        <f t="shared" si="10"/>
        <v>#REF!</v>
      </c>
      <c r="V65" s="56" t="e">
        <f t="shared" si="10"/>
        <v>#REF!</v>
      </c>
      <c r="W65" s="57" t="e">
        <f t="shared" si="10"/>
        <v>#REF!</v>
      </c>
      <c r="X65" s="56" t="e">
        <f t="shared" si="10"/>
        <v>#REF!</v>
      </c>
    </row>
    <row r="66" spans="1:24" ht="19.899999999999999" customHeight="1" x14ac:dyDescent="0.25">
      <c r="A66" s="6" t="s">
        <v>52</v>
      </c>
      <c r="B66" s="106">
        <v>92.768000000000001</v>
      </c>
      <c r="C66" s="106">
        <v>62.893000000000001</v>
      </c>
      <c r="D66" s="106">
        <v>77.611999999999995</v>
      </c>
      <c r="E66" s="106">
        <v>56.103999999999999</v>
      </c>
      <c r="F66" s="106">
        <v>21.835999999999999</v>
      </c>
      <c r="G66" s="106">
        <v>40.326000000000001</v>
      </c>
      <c r="H66" s="106">
        <v>38.497</v>
      </c>
      <c r="I66" s="106">
        <v>38.642000000000003</v>
      </c>
      <c r="J66" s="106">
        <v>20.754999999999999</v>
      </c>
      <c r="K66" s="106">
        <v>28.146000000000001</v>
      </c>
      <c r="L66" s="10"/>
      <c r="N66" s="61" t="s">
        <v>407</v>
      </c>
      <c r="O66" s="63">
        <f>B11</f>
        <v>0</v>
      </c>
      <c r="P66" s="63">
        <f t="shared" ref="P66:X66" si="11">C11</f>
        <v>0</v>
      </c>
      <c r="Q66" s="63">
        <f t="shared" si="11"/>
        <v>0</v>
      </c>
      <c r="R66" s="63">
        <f t="shared" si="11"/>
        <v>0</v>
      </c>
      <c r="S66" s="63">
        <f t="shared" si="11"/>
        <v>0</v>
      </c>
      <c r="T66" s="63">
        <f t="shared" si="11"/>
        <v>0</v>
      </c>
      <c r="U66" s="63">
        <f t="shared" si="11"/>
        <v>0</v>
      </c>
      <c r="V66" s="63">
        <f t="shared" si="11"/>
        <v>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5">
        <v>0</v>
      </c>
      <c r="E67" s="105">
        <v>0</v>
      </c>
      <c r="F67" s="105">
        <v>1.0629999999999999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2"/>
      <c r="N67" s="61" t="s">
        <v>408</v>
      </c>
      <c r="O67" s="63" t="str">
        <f>B34</f>
        <v>1,681,932</v>
      </c>
      <c r="P67" s="63" t="str">
        <f t="shared" ref="P67:X67" si="12">C34</f>
        <v>1,568,430</v>
      </c>
      <c r="Q67" s="63" t="str">
        <f t="shared" si="12"/>
        <v>1,467,821</v>
      </c>
      <c r="R67" s="63" t="str">
        <f t="shared" si="12"/>
        <v>1,331,058</v>
      </c>
      <c r="S67" s="63" t="str">
        <f t="shared" si="12"/>
        <v>1,111,985</v>
      </c>
      <c r="T67" s="63" t="str">
        <f t="shared" si="12"/>
        <v>1,025,870</v>
      </c>
      <c r="U67" s="63">
        <f t="shared" si="12"/>
        <v>803.44299999999998</v>
      </c>
      <c r="V67" s="63">
        <f t="shared" si="12"/>
        <v>730.85599999999999</v>
      </c>
      <c r="W67" s="63">
        <f t="shared" si="12"/>
        <v>599.28499999999997</v>
      </c>
      <c r="X67" s="63">
        <f t="shared" si="12"/>
        <v>530.76900000000001</v>
      </c>
    </row>
    <row r="68" spans="1:24" ht="19.899999999999999" customHeight="1" x14ac:dyDescent="0.25">
      <c r="A68" s="6" t="s">
        <v>54</v>
      </c>
      <c r="B68" s="106">
        <v>2.7749999999999999</v>
      </c>
      <c r="C68" s="106">
        <v>337</v>
      </c>
      <c r="D68" s="106">
        <v>14.074</v>
      </c>
      <c r="E68" s="106">
        <v>2.3069999999999999</v>
      </c>
      <c r="F68" s="106">
        <v>330</v>
      </c>
      <c r="G68" s="106">
        <v>9.0530000000000008</v>
      </c>
      <c r="H68" s="106">
        <v>0</v>
      </c>
      <c r="I68" s="106">
        <v>0</v>
      </c>
      <c r="J68" s="106">
        <v>0</v>
      </c>
      <c r="K68" s="106">
        <v>0</v>
      </c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#VALUE!</v>
      </c>
      <c r="R68" s="76" t="e">
        <f t="shared" si="13"/>
        <v>#VALUE!</v>
      </c>
      <c r="S68" s="76" t="e">
        <f t="shared" si="13"/>
        <v>#VALUE!</v>
      </c>
      <c r="T68" s="76" t="e">
        <f t="shared" si="13"/>
        <v>#VALUE!</v>
      </c>
      <c r="U68" s="76">
        <f t="shared" si="13"/>
        <v>0</v>
      </c>
      <c r="V68" s="76">
        <f t="shared" si="13"/>
        <v>0</v>
      </c>
      <c r="W68" s="76">
        <f t="shared" si="13"/>
        <v>0</v>
      </c>
      <c r="X68" s="76">
        <f t="shared" si="13"/>
        <v>0</v>
      </c>
    </row>
    <row r="69" spans="1:24" ht="19.899999999999999" customHeight="1" x14ac:dyDescent="0.25">
      <c r="A69" s="8" t="s">
        <v>55</v>
      </c>
      <c r="B69" s="105">
        <v>259.09500000000003</v>
      </c>
      <c r="C69" s="105">
        <v>265.84199999999998</v>
      </c>
      <c r="D69" s="105">
        <v>90.239000000000004</v>
      </c>
      <c r="E69" s="105">
        <v>24.629000000000001</v>
      </c>
      <c r="F69" s="105">
        <v>91.653000000000006</v>
      </c>
      <c r="G69" s="105">
        <v>34.177999999999997</v>
      </c>
      <c r="H69" s="105">
        <v>16.308</v>
      </c>
      <c r="I69" s="105">
        <v>41.146000000000001</v>
      </c>
      <c r="J69" s="105">
        <v>22.545999999999999</v>
      </c>
      <c r="K69" s="105">
        <v>62.112000000000002</v>
      </c>
      <c r="L69" s="9"/>
      <c r="N69" s="77" t="s">
        <v>415</v>
      </c>
      <c r="O69" s="79">
        <f>B215</f>
        <v>0</v>
      </c>
      <c r="P69" s="79">
        <f t="shared" ref="P69:X69" si="14">C215</f>
        <v>-150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#DIV/0!</v>
      </c>
      <c r="P70" s="80" t="e">
        <f t="shared" ref="P70:X70" si="15">P69/P66</f>
        <v>#DIV/0!</v>
      </c>
      <c r="Q70" s="80" t="e">
        <f t="shared" si="15"/>
        <v>#DIV/0!</v>
      </c>
      <c r="R70" s="80" t="e">
        <f t="shared" si="15"/>
        <v>#DIV/0!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>
        <v>622.31200000000001</v>
      </c>
      <c r="C71" s="107">
        <v>536.274</v>
      </c>
      <c r="D71" s="107">
        <v>400.84300000000002</v>
      </c>
      <c r="E71" s="107">
        <v>315.23099999999999</v>
      </c>
      <c r="F71" s="107">
        <v>328.38200000000001</v>
      </c>
      <c r="G71" s="107">
        <v>262.09199999999998</v>
      </c>
      <c r="H71" s="107">
        <v>221.245</v>
      </c>
      <c r="I71" s="107">
        <v>227.261</v>
      </c>
      <c r="J71" s="107">
        <v>160.22900000000001</v>
      </c>
      <c r="K71" s="107">
        <v>189.06399999999999</v>
      </c>
      <c r="L71" s="14"/>
    </row>
    <row r="72" spans="1:24" ht="19.899999999999999" customHeight="1" x14ac:dyDescent="0.25">
      <c r="A72" s="6" t="s">
        <v>57</v>
      </c>
      <c r="B72" s="104" t="s">
        <v>2776</v>
      </c>
      <c r="C72" s="104" t="s">
        <v>2777</v>
      </c>
      <c r="D72" s="104" t="s">
        <v>2778</v>
      </c>
      <c r="E72" s="104" t="s">
        <v>2779</v>
      </c>
      <c r="F72" s="104" t="s">
        <v>2780</v>
      </c>
      <c r="G72" s="104" t="s">
        <v>2781</v>
      </c>
      <c r="H72" s="104">
        <v>803.44299999999998</v>
      </c>
      <c r="I72" s="104">
        <v>730.85599999999999</v>
      </c>
      <c r="J72" s="104">
        <v>599.28499999999997</v>
      </c>
      <c r="K72" s="104">
        <v>530.76900000000001</v>
      </c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5"/>
    </row>
    <row r="75" spans="1:24" ht="19.899999999999999" customHeight="1" x14ac:dyDescent="0.25">
      <c r="A75" s="8" t="s">
        <v>59</v>
      </c>
      <c r="B75" s="107">
        <v>251.238</v>
      </c>
      <c r="C75" s="107">
        <v>186.54300000000001</v>
      </c>
      <c r="D75" s="107">
        <v>341.57</v>
      </c>
      <c r="E75" s="107">
        <v>412.39299999999997</v>
      </c>
      <c r="F75" s="107">
        <v>199.05500000000001</v>
      </c>
      <c r="G75" s="107">
        <v>262.16500000000002</v>
      </c>
      <c r="H75" s="107">
        <v>274.63900000000001</v>
      </c>
      <c r="I75" s="107">
        <v>276.58800000000002</v>
      </c>
      <c r="J75" s="107">
        <v>260.363</v>
      </c>
      <c r="K75" s="107">
        <v>189.63200000000001</v>
      </c>
      <c r="L75" s="14"/>
    </row>
    <row r="76" spans="1:24" ht="19.899999999999999" customHeight="1" x14ac:dyDescent="0.25">
      <c r="A76" s="6" t="s">
        <v>60</v>
      </c>
      <c r="B76" s="104" t="s">
        <v>2790</v>
      </c>
      <c r="C76" s="104" t="s">
        <v>2791</v>
      </c>
      <c r="D76" s="104" t="s">
        <v>2792</v>
      </c>
      <c r="E76" s="104" t="s">
        <v>2793</v>
      </c>
      <c r="F76" s="104">
        <v>997.10299999999995</v>
      </c>
      <c r="G76" s="104">
        <v>942.31299999999999</v>
      </c>
      <c r="H76" s="104">
        <v>748.63800000000003</v>
      </c>
      <c r="I76" s="104">
        <v>651.06799999999998</v>
      </c>
      <c r="J76" s="104">
        <v>555.98400000000004</v>
      </c>
      <c r="K76" s="104">
        <v>440.51100000000002</v>
      </c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15.263999999999999</v>
      </c>
      <c r="C80" s="105">
        <v>15.263999999999999</v>
      </c>
      <c r="D80" s="105">
        <v>15.263999999999999</v>
      </c>
      <c r="E80" s="105">
        <v>15.263999999999999</v>
      </c>
      <c r="F80" s="105">
        <v>12.577</v>
      </c>
      <c r="G80" s="105">
        <v>12.547000000000001</v>
      </c>
      <c r="H80" s="105">
        <v>12.385</v>
      </c>
      <c r="I80" s="105">
        <v>12.385</v>
      </c>
      <c r="J80" s="105">
        <v>12.385</v>
      </c>
      <c r="K80" s="105">
        <v>12.385</v>
      </c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1"/>
    </row>
    <row r="82" spans="1:12" ht="19.899999999999999" customHeight="1" x14ac:dyDescent="0.25">
      <c r="A82" s="8" t="s">
        <v>64</v>
      </c>
      <c r="B82" s="105">
        <v>16</v>
      </c>
      <c r="C82" s="105">
        <v>16</v>
      </c>
      <c r="D82" s="105">
        <v>16</v>
      </c>
      <c r="E82" s="105">
        <v>16</v>
      </c>
      <c r="F82" s="105">
        <v>16</v>
      </c>
      <c r="G82" s="105">
        <v>16</v>
      </c>
      <c r="H82" s="105">
        <v>16</v>
      </c>
      <c r="I82" s="105">
        <v>16</v>
      </c>
      <c r="J82" s="105">
        <v>16</v>
      </c>
      <c r="K82" s="105">
        <v>16</v>
      </c>
      <c r="L82" s="9"/>
    </row>
    <row r="83" spans="1:12" ht="19.899999999999999" customHeight="1" x14ac:dyDescent="0.25">
      <c r="A83" s="6" t="s">
        <v>65</v>
      </c>
      <c r="B83" s="106">
        <v>25</v>
      </c>
      <c r="C83" s="106">
        <v>25</v>
      </c>
      <c r="D83" s="106">
        <v>25</v>
      </c>
      <c r="E83" s="106">
        <v>25</v>
      </c>
      <c r="F83" s="106">
        <v>25</v>
      </c>
      <c r="G83" s="106">
        <v>25</v>
      </c>
      <c r="H83" s="106">
        <v>25</v>
      </c>
      <c r="I83" s="106">
        <v>25</v>
      </c>
      <c r="J83" s="106">
        <v>25</v>
      </c>
      <c r="K83" s="106">
        <v>25</v>
      </c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1"/>
    </row>
    <row r="86" spans="1:12" ht="19.899999999999999" customHeight="1" x14ac:dyDescent="0.25">
      <c r="A86" s="8" t="s">
        <v>68</v>
      </c>
      <c r="B86" s="105">
        <v>15.263999999999999</v>
      </c>
      <c r="C86" s="105">
        <v>15.32</v>
      </c>
      <c r="D86" s="105">
        <v>15.263999999999999</v>
      </c>
      <c r="E86" s="105">
        <v>13.326000000000001</v>
      </c>
      <c r="F86" s="105">
        <v>12.564</v>
      </c>
      <c r="G86" s="105">
        <v>12.500999999999999</v>
      </c>
      <c r="H86" s="105">
        <v>12.385</v>
      </c>
      <c r="I86" s="105">
        <v>12.385</v>
      </c>
      <c r="J86" s="105">
        <v>12.385</v>
      </c>
      <c r="K86" s="105">
        <v>12.385</v>
      </c>
      <c r="L86" s="9"/>
    </row>
    <row r="87" spans="1:12" ht="19.899999999999999" customHeight="1" x14ac:dyDescent="0.25">
      <c r="A87" s="6" t="s">
        <v>69</v>
      </c>
      <c r="B87" s="106">
        <v>15.263999999999999</v>
      </c>
      <c r="C87" s="106">
        <v>15.32</v>
      </c>
      <c r="D87" s="106">
        <v>15.269</v>
      </c>
      <c r="E87" s="106">
        <v>13.377000000000001</v>
      </c>
      <c r="F87" s="106">
        <v>12.8</v>
      </c>
      <c r="G87" s="106">
        <v>12.727</v>
      </c>
      <c r="H87" s="106">
        <v>12.574</v>
      </c>
      <c r="I87" s="106">
        <v>12.48</v>
      </c>
      <c r="J87" s="106">
        <v>12.461</v>
      </c>
      <c r="K87" s="106">
        <v>12.398999999999999</v>
      </c>
      <c r="L87" s="10"/>
    </row>
    <row r="88" spans="1:12" ht="19.899999999999999" customHeight="1" x14ac:dyDescent="0.25">
      <c r="A88" s="8" t="s">
        <v>70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9"/>
    </row>
    <row r="89" spans="1:12" ht="19.899999999999999" customHeight="1" x14ac:dyDescent="0.25">
      <c r="A89" s="6" t="s">
        <v>71</v>
      </c>
      <c r="B89" s="106">
        <v>0</v>
      </c>
      <c r="C89" s="106">
        <v>0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1"/>
    </row>
    <row r="94" spans="1:12" ht="19.899999999999999" customHeight="1" x14ac:dyDescent="0.25">
      <c r="A94" s="8" t="s">
        <v>76</v>
      </c>
      <c r="B94" s="105">
        <v>951</v>
      </c>
      <c r="C94" s="105">
        <v>951</v>
      </c>
      <c r="D94" s="105">
        <v>951</v>
      </c>
      <c r="E94" s="105">
        <v>997</v>
      </c>
      <c r="F94" s="105">
        <v>869</v>
      </c>
      <c r="G94" s="105">
        <v>1.0580000000000001</v>
      </c>
      <c r="H94" s="105">
        <v>6.4359999999999999</v>
      </c>
      <c r="I94" s="105">
        <v>3.6150000000000002</v>
      </c>
      <c r="J94" s="105">
        <v>5.1310000000000002</v>
      </c>
      <c r="K94" s="105">
        <v>3.589</v>
      </c>
      <c r="L94" s="9"/>
    </row>
    <row r="95" spans="1:12" ht="19.899999999999999" customHeight="1" x14ac:dyDescent="0.25">
      <c r="A95" s="6" t="s">
        <v>77</v>
      </c>
      <c r="B95" s="106">
        <v>-31.498000000000001</v>
      </c>
      <c r="C95" s="106">
        <v>-29.001999999999999</v>
      </c>
      <c r="D95" s="106">
        <v>-23.763999999999999</v>
      </c>
      <c r="E95" s="106">
        <v>-25.315000000000001</v>
      </c>
      <c r="F95" s="106">
        <v>2.7250000000000001</v>
      </c>
      <c r="G95" s="106">
        <v>4.8460000000000001</v>
      </c>
      <c r="H95" s="106">
        <v>5.1029999999999998</v>
      </c>
      <c r="I95" s="106">
        <v>-3.673</v>
      </c>
      <c r="J95" s="106">
        <v>-3.5129999999999999</v>
      </c>
      <c r="K95" s="106">
        <v>-867</v>
      </c>
      <c r="L95" s="10"/>
    </row>
    <row r="96" spans="1:12" ht="19.899999999999999" customHeight="1" x14ac:dyDescent="0.25">
      <c r="A96" s="8" t="s">
        <v>78</v>
      </c>
      <c r="B96" s="105">
        <v>435.80399999999997</v>
      </c>
      <c r="C96" s="105">
        <v>444.06099999999998</v>
      </c>
      <c r="D96" s="105">
        <v>483.14100000000002</v>
      </c>
      <c r="E96" s="105">
        <v>481.60700000000003</v>
      </c>
      <c r="F96" s="105">
        <v>21.905000000000001</v>
      </c>
      <c r="G96" s="105">
        <v>24.539000000000001</v>
      </c>
      <c r="H96" s="105">
        <v>35.433</v>
      </c>
      <c r="I96" s="105">
        <v>42.137</v>
      </c>
      <c r="J96" s="105">
        <v>11.5</v>
      </c>
      <c r="K96" s="105">
        <v>0</v>
      </c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1"/>
    </row>
    <row r="100" spans="1:12" ht="19.899999999999999" customHeight="1" x14ac:dyDescent="0.25">
      <c r="A100" s="8" t="s">
        <v>82</v>
      </c>
      <c r="B100" s="105">
        <v>3.5760000000000001</v>
      </c>
      <c r="C100" s="105">
        <v>0</v>
      </c>
      <c r="D100" s="105">
        <v>0</v>
      </c>
      <c r="E100" s="105">
        <v>0</v>
      </c>
      <c r="F100" s="105">
        <v>10.936</v>
      </c>
      <c r="G100" s="105">
        <v>9.6180000000000003</v>
      </c>
      <c r="H100" s="105">
        <v>10.513999999999999</v>
      </c>
      <c r="I100" s="105">
        <v>9.6</v>
      </c>
      <c r="J100" s="105">
        <v>11.329000000000001</v>
      </c>
      <c r="K100" s="105">
        <v>10.118</v>
      </c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3.2639999999999998</v>
      </c>
      <c r="I101" s="106">
        <v>4.87</v>
      </c>
      <c r="J101" s="106">
        <v>4.8609999999999998</v>
      </c>
      <c r="K101" s="106">
        <v>4.2590000000000003</v>
      </c>
      <c r="L101" s="11"/>
    </row>
    <row r="102" spans="1:12" ht="19.899999999999999" customHeight="1" x14ac:dyDescent="0.25">
      <c r="A102" s="8" t="s">
        <v>84</v>
      </c>
      <c r="B102" s="105">
        <v>70.765000000000001</v>
      </c>
      <c r="C102" s="105">
        <v>24.103999999999999</v>
      </c>
      <c r="D102" s="105">
        <v>33.168999999999997</v>
      </c>
      <c r="E102" s="105">
        <v>42.966999999999999</v>
      </c>
      <c r="F102" s="105">
        <v>39.161999999999999</v>
      </c>
      <c r="G102" s="105">
        <v>19.954999999999998</v>
      </c>
      <c r="H102" s="105">
        <v>13.513</v>
      </c>
      <c r="I102" s="105">
        <v>16.373000000000001</v>
      </c>
      <c r="J102" s="105">
        <v>6.5590000000000002</v>
      </c>
      <c r="K102" s="105">
        <v>10.332000000000001</v>
      </c>
      <c r="L102" s="9"/>
    </row>
    <row r="103" spans="1:12" ht="19.899999999999999" customHeight="1" x14ac:dyDescent="0.25">
      <c r="A103" s="6" t="s">
        <v>85</v>
      </c>
      <c r="B103" s="106">
        <v>44.045000000000002</v>
      </c>
      <c r="C103" s="106">
        <v>44.673999999999999</v>
      </c>
      <c r="D103" s="106">
        <v>37.423000000000002</v>
      </c>
      <c r="E103" s="106">
        <v>53.048999999999999</v>
      </c>
      <c r="F103" s="106">
        <v>56.018000000000001</v>
      </c>
      <c r="G103" s="106">
        <v>51.381</v>
      </c>
      <c r="H103" s="106">
        <v>65.412999999999997</v>
      </c>
      <c r="I103" s="106">
        <v>59.643999999999998</v>
      </c>
      <c r="J103" s="106">
        <v>57.265999999999998</v>
      </c>
      <c r="K103" s="106">
        <v>30.927</v>
      </c>
      <c r="L103" s="10"/>
    </row>
    <row r="104" spans="1:12" ht="19.899999999999999" customHeight="1" x14ac:dyDescent="0.25">
      <c r="A104" s="8" t="s">
        <v>86</v>
      </c>
      <c r="B104" s="105">
        <v>259.09500000000003</v>
      </c>
      <c r="C104" s="105">
        <v>265.84199999999998</v>
      </c>
      <c r="D104" s="105">
        <v>90.239000000000004</v>
      </c>
      <c r="E104" s="105">
        <v>24.629000000000001</v>
      </c>
      <c r="F104" s="105">
        <v>91.653000000000006</v>
      </c>
      <c r="G104" s="105">
        <v>34.177999999999997</v>
      </c>
      <c r="H104" s="105">
        <v>15.911</v>
      </c>
      <c r="I104" s="105">
        <v>16.02</v>
      </c>
      <c r="J104" s="105">
        <v>14.999000000000001</v>
      </c>
      <c r="K104" s="105">
        <v>3.9</v>
      </c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6">
        <v>597</v>
      </c>
      <c r="E105" s="106">
        <v>660</v>
      </c>
      <c r="F105" s="106">
        <v>538</v>
      </c>
      <c r="G105" s="106">
        <v>470</v>
      </c>
      <c r="H105" s="106">
        <v>397</v>
      </c>
      <c r="I105" s="106">
        <v>0</v>
      </c>
      <c r="J105" s="106">
        <v>0</v>
      </c>
      <c r="K105" s="106">
        <v>10</v>
      </c>
      <c r="L105" s="11"/>
    </row>
    <row r="106" spans="1:12" ht="19.899999999999999" customHeight="1" x14ac:dyDescent="0.25">
      <c r="A106" s="8" t="s">
        <v>88</v>
      </c>
      <c r="B106" s="105">
        <v>4.7869999999999999</v>
      </c>
      <c r="C106" s="105">
        <v>-17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2"/>
    </row>
    <row r="107" spans="1:12" ht="19.899999999999999" customHeight="1" x14ac:dyDescent="0.25">
      <c r="A107" s="6" t="s">
        <v>89</v>
      </c>
      <c r="B107" s="106">
        <v>0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"/>
    </row>
    <row r="110" spans="1:12" ht="19.899999999999999" customHeight="1" x14ac:dyDescent="0.25">
      <c r="A110" s="8" t="s">
        <v>92</v>
      </c>
      <c r="B110" s="105">
        <v>3.5760000000000001</v>
      </c>
      <c r="C110" s="105">
        <v>0</v>
      </c>
      <c r="D110" s="105">
        <v>0</v>
      </c>
      <c r="E110" s="105">
        <v>0</v>
      </c>
      <c r="F110" s="105">
        <v>10.936</v>
      </c>
      <c r="G110" s="105">
        <v>0</v>
      </c>
      <c r="H110" s="105">
        <v>13.778</v>
      </c>
      <c r="I110" s="105">
        <v>14.47</v>
      </c>
      <c r="J110" s="105">
        <v>16.190000000000001</v>
      </c>
      <c r="K110" s="105">
        <v>14.377000000000001</v>
      </c>
      <c r="L110" s="9"/>
    </row>
    <row r="111" spans="1:12" ht="19.899999999999999" customHeight="1" x14ac:dyDescent="0.25">
      <c r="A111" s="6" t="s">
        <v>93</v>
      </c>
      <c r="B111" s="106">
        <v>16.154</v>
      </c>
      <c r="C111" s="106">
        <v>9.6029999999999998</v>
      </c>
      <c r="D111" s="106">
        <v>16.809999999999999</v>
      </c>
      <c r="E111" s="106">
        <v>14.103999999999999</v>
      </c>
      <c r="F111" s="106">
        <v>7.2220000000000004</v>
      </c>
      <c r="G111" s="106">
        <v>13.339</v>
      </c>
      <c r="H111" s="106">
        <v>11.917999999999999</v>
      </c>
      <c r="I111" s="106">
        <v>13.721</v>
      </c>
      <c r="J111" s="106">
        <v>8.8620000000000001</v>
      </c>
      <c r="K111" s="106">
        <v>4.8659999999999997</v>
      </c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6">
        <v>0</v>
      </c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1"/>
      <c r="K115" s="101"/>
      <c r="L115" s="4"/>
    </row>
    <row r="116" spans="1:13" ht="19.899999999999999" customHeight="1" x14ac:dyDescent="0.25">
      <c r="A116" s="8" t="s">
        <v>98</v>
      </c>
      <c r="B116" s="105">
        <v>333.55200000000002</v>
      </c>
      <c r="C116" s="105">
        <v>312.298</v>
      </c>
      <c r="D116" s="105">
        <v>274.17099999999999</v>
      </c>
      <c r="E116" s="105">
        <v>239.05099999999999</v>
      </c>
      <c r="F116" s="105">
        <v>499.58800000000002</v>
      </c>
      <c r="G116" s="105">
        <v>436.35300000000001</v>
      </c>
      <c r="H116" s="105">
        <v>315.32400000000001</v>
      </c>
      <c r="I116" s="105">
        <v>409.13400000000001</v>
      </c>
      <c r="J116" s="105">
        <v>322.04899999999998</v>
      </c>
      <c r="K116" s="105">
        <v>377.839</v>
      </c>
      <c r="L116" s="9"/>
    </row>
    <row r="117" spans="1:13" ht="19.899999999999999" customHeight="1" x14ac:dyDescent="0.25">
      <c r="A117" s="6" t="s">
        <v>99</v>
      </c>
      <c r="B117" s="106">
        <v>287.435</v>
      </c>
      <c r="C117" s="106">
        <v>316.03199999999998</v>
      </c>
      <c r="D117" s="106"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9"/>
    </row>
    <row r="119" spans="1:13" ht="19.899999999999999" customHeight="1" x14ac:dyDescent="0.25">
      <c r="A119" s="6" t="s">
        <v>101</v>
      </c>
      <c r="B119" s="106">
        <v>0</v>
      </c>
      <c r="C119" s="106">
        <v>0</v>
      </c>
      <c r="D119" s="106">
        <v>298.34100000000001</v>
      </c>
      <c r="E119" s="106">
        <v>255.654</v>
      </c>
      <c r="F119" s="106">
        <v>268.762</v>
      </c>
      <c r="G119" s="106">
        <v>217.49100000000001</v>
      </c>
      <c r="H119" s="106">
        <v>131.184</v>
      </c>
      <c r="I119" s="106">
        <v>101.042</v>
      </c>
      <c r="J119" s="106">
        <v>72.393000000000001</v>
      </c>
      <c r="K119" s="106">
        <v>81.918999999999997</v>
      </c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9"/>
    </row>
    <row r="121" spans="1:13" ht="19.899999999999999" customHeight="1" x14ac:dyDescent="0.25">
      <c r="A121" s="6" t="s">
        <v>103</v>
      </c>
      <c r="B121" s="106">
        <v>370.22800000000001</v>
      </c>
      <c r="C121" s="106">
        <v>350.858</v>
      </c>
      <c r="D121" s="106">
        <v>302.303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"/>
    </row>
    <row r="122" spans="1:13" ht="19.899999999999999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5"/>
    </row>
    <row r="123" spans="1:13" ht="19.899999999999999" customHeight="1" x14ac:dyDescent="0.2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4"/>
    </row>
    <row r="124" spans="1:13" ht="19.899999999999999" customHeight="1" thickBot="1" x14ac:dyDescent="0.3">
      <c r="A124" s="167" t="s">
        <v>107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5"/>
    </row>
    <row r="125" spans="1:13" ht="19.899999999999999" customHeight="1" x14ac:dyDescent="0.25">
      <c r="A125" s="95" t="s">
        <v>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6"/>
    </row>
    <row r="126" spans="1:13" ht="19.899999999999999" customHeight="1" x14ac:dyDescent="0.25">
      <c r="A126" s="96" t="s">
        <v>3</v>
      </c>
      <c r="B126" s="97">
        <v>2019</v>
      </c>
      <c r="C126" s="97">
        <v>2018</v>
      </c>
      <c r="D126" s="97">
        <v>2017</v>
      </c>
      <c r="E126" s="97">
        <v>2016</v>
      </c>
      <c r="F126" s="97">
        <v>2015</v>
      </c>
      <c r="G126" s="97">
        <v>2014</v>
      </c>
      <c r="H126" s="97">
        <v>2013</v>
      </c>
      <c r="I126" s="97">
        <v>2012</v>
      </c>
      <c r="J126" s="97">
        <v>2011</v>
      </c>
      <c r="K126" s="97">
        <v>2010</v>
      </c>
    </row>
    <row r="127" spans="1:13" ht="19.899999999999999" customHeight="1" x14ac:dyDescent="0.25">
      <c r="A127" s="96" t="s">
        <v>4</v>
      </c>
      <c r="B127" s="97">
        <v>12</v>
      </c>
      <c r="C127" s="97">
        <v>12</v>
      </c>
      <c r="D127" s="97">
        <v>12</v>
      </c>
      <c r="E127" s="97">
        <v>12</v>
      </c>
      <c r="F127" s="97">
        <v>12</v>
      </c>
      <c r="G127" s="97">
        <v>12</v>
      </c>
      <c r="H127" s="97">
        <v>12</v>
      </c>
      <c r="I127" s="97">
        <v>12</v>
      </c>
      <c r="J127" s="97">
        <v>12</v>
      </c>
      <c r="K127" s="97">
        <v>12</v>
      </c>
      <c r="L127" s="60"/>
    </row>
    <row r="128" spans="1:13" ht="19.899999999999999" customHeight="1" x14ac:dyDescent="0.25">
      <c r="A128" s="96" t="s">
        <v>5</v>
      </c>
      <c r="B128" s="97" t="s">
        <v>339</v>
      </c>
      <c r="C128" s="97" t="s">
        <v>339</v>
      </c>
      <c r="D128" s="97" t="s">
        <v>339</v>
      </c>
      <c r="E128" s="97" t="s">
        <v>339</v>
      </c>
      <c r="F128" s="97" t="s">
        <v>339</v>
      </c>
      <c r="G128" s="97" t="s">
        <v>339</v>
      </c>
      <c r="H128" s="97" t="s">
        <v>339</v>
      </c>
      <c r="I128" s="97" t="s">
        <v>339</v>
      </c>
      <c r="J128" s="97" t="s">
        <v>339</v>
      </c>
      <c r="K128" s="97" t="s">
        <v>339</v>
      </c>
      <c r="M128" t="s">
        <v>2</v>
      </c>
    </row>
    <row r="129" spans="1:12" ht="19.899999999999999" customHeigh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2"/>
    </row>
    <row r="130" spans="1:12" ht="19.899999999999999" customHeight="1" x14ac:dyDescent="0.25">
      <c r="A130" s="98" t="s">
        <v>108</v>
      </c>
      <c r="B130" s="99" t="s">
        <v>8</v>
      </c>
      <c r="C130" s="99" t="s">
        <v>8</v>
      </c>
      <c r="D130" s="99" t="s">
        <v>8</v>
      </c>
      <c r="E130" s="99" t="s">
        <v>8</v>
      </c>
      <c r="F130" s="99" t="s">
        <v>8</v>
      </c>
      <c r="G130" s="99" t="s">
        <v>8</v>
      </c>
      <c r="H130" s="99" t="s">
        <v>8</v>
      </c>
      <c r="I130" s="99" t="s">
        <v>8</v>
      </c>
      <c r="J130" s="99" t="s">
        <v>8</v>
      </c>
      <c r="K130" s="99" t="s">
        <v>8</v>
      </c>
      <c r="L130" s="2"/>
    </row>
    <row r="131" spans="1:12" ht="19.899999999999999" customHeight="1" x14ac:dyDescent="0.25">
      <c r="A131" s="6" t="s">
        <v>109</v>
      </c>
      <c r="B131" s="104">
        <v>665.69299999999998</v>
      </c>
      <c r="C131" s="104">
        <v>657.22299999999996</v>
      </c>
      <c r="D131" s="104">
        <v>663.95100000000002</v>
      </c>
      <c r="E131" s="104">
        <v>542.71199999999999</v>
      </c>
      <c r="F131" s="104">
        <v>526.08699999999999</v>
      </c>
      <c r="G131" s="104">
        <v>490.41899999999998</v>
      </c>
      <c r="H131" s="104">
        <v>410.70499999999998</v>
      </c>
      <c r="I131" s="104">
        <v>361.964</v>
      </c>
      <c r="J131" s="104">
        <v>298.303</v>
      </c>
      <c r="K131" s="104">
        <v>308.81</v>
      </c>
      <c r="L131" s="2"/>
    </row>
    <row r="132" spans="1:12" ht="19.899999999999999" customHeight="1" x14ac:dyDescent="0.25">
      <c r="A132" s="8" t="s">
        <v>110</v>
      </c>
      <c r="B132" s="107">
        <v>1</v>
      </c>
      <c r="C132" s="107">
        <v>-1</v>
      </c>
      <c r="D132" s="107">
        <v>22</v>
      </c>
      <c r="E132" s="107">
        <v>3</v>
      </c>
      <c r="F132" s="107">
        <v>7</v>
      </c>
      <c r="G132" s="107">
        <v>19</v>
      </c>
      <c r="H132" s="107">
        <v>13</v>
      </c>
      <c r="I132" s="107">
        <v>21</v>
      </c>
      <c r="J132" s="107">
        <v>-3</v>
      </c>
      <c r="K132" s="107">
        <v>0</v>
      </c>
      <c r="L132" s="1"/>
    </row>
    <row r="133" spans="1:12" ht="19.899999999999999" customHeight="1" x14ac:dyDescent="0.25">
      <c r="A133" s="6" t="s">
        <v>111</v>
      </c>
      <c r="B133" s="104">
        <v>506.959</v>
      </c>
      <c r="C133" s="104">
        <v>509.08800000000002</v>
      </c>
      <c r="D133" s="104">
        <v>402.15499999999997</v>
      </c>
      <c r="E133" s="104">
        <v>316.22800000000001</v>
      </c>
      <c r="F133" s="104">
        <v>324.03100000000001</v>
      </c>
      <c r="G133" s="104">
        <v>256.12900000000002</v>
      </c>
      <c r="H133" s="104">
        <v>209.881</v>
      </c>
      <c r="I133" s="104">
        <v>172.53399999999999</v>
      </c>
      <c r="J133" s="104">
        <v>197.642</v>
      </c>
      <c r="K133" s="104">
        <v>202.04900000000001</v>
      </c>
      <c r="L133" s="3"/>
    </row>
    <row r="134" spans="1:12" ht="19.899999999999999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7"/>
    </row>
    <row r="135" spans="1:12" ht="19.899999999999999" customHeight="1" x14ac:dyDescent="0.25">
      <c r="A135" s="6" t="s">
        <v>112</v>
      </c>
      <c r="B135" s="106">
        <v>167.14699999999999</v>
      </c>
      <c r="C135" s="106">
        <v>84.033000000000001</v>
      </c>
      <c r="D135" s="106">
        <v>203.01</v>
      </c>
      <c r="E135" s="106">
        <v>143.65299999999999</v>
      </c>
      <c r="F135" s="106">
        <v>107.176</v>
      </c>
      <c r="G135" s="106">
        <v>137.99700000000001</v>
      </c>
      <c r="H135" s="106">
        <v>115.937</v>
      </c>
      <c r="I135" s="106">
        <v>129.65700000000001</v>
      </c>
      <c r="J135" s="106">
        <v>140.279</v>
      </c>
      <c r="K135" s="106">
        <v>68.668999999999997</v>
      </c>
      <c r="L135" s="13"/>
    </row>
    <row r="136" spans="1:12" ht="19.899999999999999" customHeight="1" x14ac:dyDescent="0.25">
      <c r="A136" s="8" t="s">
        <v>113</v>
      </c>
      <c r="B136" s="107">
        <v>167.14699999999999</v>
      </c>
      <c r="C136" s="107">
        <v>84.033000000000001</v>
      </c>
      <c r="D136" s="107">
        <v>203.01</v>
      </c>
      <c r="E136" s="107">
        <v>143.65299999999999</v>
      </c>
      <c r="F136" s="107">
        <v>107.176</v>
      </c>
      <c r="G136" s="107">
        <v>137.99700000000001</v>
      </c>
      <c r="H136" s="107">
        <v>115.937</v>
      </c>
      <c r="I136" s="107">
        <v>129.65700000000001</v>
      </c>
      <c r="J136" s="107">
        <v>140.279</v>
      </c>
      <c r="K136" s="107">
        <v>68.668999999999997</v>
      </c>
      <c r="L136" s="7"/>
    </row>
    <row r="137" spans="1:12" ht="19.899999999999999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5"/>
    </row>
    <row r="138" spans="1:12" ht="19.899999999999999" customHeight="1" x14ac:dyDescent="0.25">
      <c r="A138" s="8" t="s">
        <v>114</v>
      </c>
      <c r="B138" s="105">
        <v>0</v>
      </c>
      <c r="C138" s="105">
        <v>0</v>
      </c>
      <c r="D138" s="105">
        <v>0</v>
      </c>
      <c r="E138" s="105">
        <v>0</v>
      </c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05">
        <v>0</v>
      </c>
      <c r="L138" s="10"/>
    </row>
    <row r="139" spans="1:12" ht="19.899999999999999" customHeight="1" x14ac:dyDescent="0.25">
      <c r="A139" s="6" t="s">
        <v>115</v>
      </c>
      <c r="B139" s="106">
        <v>0</v>
      </c>
      <c r="C139" s="106">
        <v>0</v>
      </c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4"/>
    </row>
    <row r="140" spans="1:12" ht="19.899999999999999" customHeight="1" x14ac:dyDescent="0.25">
      <c r="A140" s="8" t="s">
        <v>116</v>
      </c>
      <c r="B140" s="105">
        <v>17.952000000000002</v>
      </c>
      <c r="C140" s="105">
        <v>17.518999999999998</v>
      </c>
      <c r="D140" s="105">
        <v>17.038</v>
      </c>
      <c r="E140" s="105">
        <v>12.693</v>
      </c>
      <c r="F140" s="105">
        <v>4.3730000000000002</v>
      </c>
      <c r="G140" s="105">
        <v>5.4039999999999999</v>
      </c>
      <c r="H140" s="105">
        <v>5.101</v>
      </c>
      <c r="I140" s="105">
        <v>4.6769999999999996</v>
      </c>
      <c r="J140" s="105">
        <v>0</v>
      </c>
      <c r="K140" s="105">
        <v>0</v>
      </c>
      <c r="L140" s="4"/>
    </row>
    <row r="141" spans="1:12" ht="19.899999999999999" customHeight="1" x14ac:dyDescent="0.25">
      <c r="A141" s="6" t="s">
        <v>117</v>
      </c>
      <c r="B141" s="106">
        <v>0</v>
      </c>
      <c r="C141" s="106"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2"/>
    </row>
    <row r="142" spans="1:12" ht="19.899999999999999" customHeight="1" x14ac:dyDescent="0.25">
      <c r="A142" s="8" t="s">
        <v>118</v>
      </c>
      <c r="B142" s="105">
        <v>0</v>
      </c>
      <c r="C142" s="105">
        <v>0</v>
      </c>
      <c r="D142" s="105">
        <v>0</v>
      </c>
      <c r="E142" s="105">
        <v>0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05">
        <v>378</v>
      </c>
      <c r="L142" s="11"/>
    </row>
    <row r="143" spans="1:12" ht="19.899999999999999" customHeight="1" x14ac:dyDescent="0.25">
      <c r="A143" s="6" t="s">
        <v>119</v>
      </c>
      <c r="B143" s="106">
        <v>59.988999999999997</v>
      </c>
      <c r="C143" s="106">
        <v>49.29</v>
      </c>
      <c r="D143" s="106">
        <v>48.557000000000002</v>
      </c>
      <c r="E143" s="106">
        <v>32.869999999999997</v>
      </c>
      <c r="F143" s="106">
        <v>30.501999999999999</v>
      </c>
      <c r="G143" s="106">
        <v>24.952999999999999</v>
      </c>
      <c r="H143" s="106">
        <v>18.655999999999999</v>
      </c>
      <c r="I143" s="106">
        <v>13.975</v>
      </c>
      <c r="J143" s="106">
        <v>13.742000000000001</v>
      </c>
      <c r="K143" s="106">
        <v>12.541</v>
      </c>
      <c r="L143" s="9"/>
    </row>
    <row r="144" spans="1:12" ht="19.899999999999999" customHeight="1" x14ac:dyDescent="0.25">
      <c r="A144" s="8" t="s">
        <v>120</v>
      </c>
      <c r="B144" s="105">
        <v>3.206</v>
      </c>
      <c r="C144" s="105">
        <v>2.7610000000000001</v>
      </c>
      <c r="D144" s="105">
        <v>3.0150000000000001</v>
      </c>
      <c r="E144" s="105">
        <v>2.3410000000000002</v>
      </c>
      <c r="F144" s="105">
        <v>2.778</v>
      </c>
      <c r="G144" s="105">
        <v>1.667</v>
      </c>
      <c r="H144" s="105">
        <v>1.56</v>
      </c>
      <c r="I144" s="105">
        <v>1.137</v>
      </c>
      <c r="J144" s="105">
        <v>1.4179999999999999</v>
      </c>
      <c r="K144" s="105">
        <v>1.6879999999999999</v>
      </c>
      <c r="L144" s="11"/>
    </row>
    <row r="145" spans="1:12" ht="19.899999999999999" customHeight="1" x14ac:dyDescent="0.25">
      <c r="A145" s="6" t="s">
        <v>121</v>
      </c>
      <c r="B145" s="106">
        <v>12.067</v>
      </c>
      <c r="C145" s="106">
        <v>11.403</v>
      </c>
      <c r="D145" s="106">
        <v>9.2460000000000004</v>
      </c>
      <c r="E145" s="106">
        <v>8.2110000000000003</v>
      </c>
      <c r="F145" s="106">
        <v>8.1630000000000003</v>
      </c>
      <c r="G145" s="106">
        <v>7.7779999999999996</v>
      </c>
      <c r="H145" s="106">
        <v>6.8280000000000003</v>
      </c>
      <c r="I145" s="106">
        <v>6.8959999999999999</v>
      </c>
      <c r="J145" s="106">
        <v>5.5839999999999996</v>
      </c>
      <c r="K145" s="106">
        <v>4.4649999999999999</v>
      </c>
      <c r="L145" s="9"/>
    </row>
    <row r="146" spans="1:12" ht="19.899999999999999" customHeight="1" x14ac:dyDescent="0.25">
      <c r="A146" s="8" t="s">
        <v>122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"/>
    </row>
    <row r="147" spans="1:12" ht="19.899999999999999" customHeight="1" x14ac:dyDescent="0.25">
      <c r="A147" s="6" t="s">
        <v>123</v>
      </c>
      <c r="B147" s="106">
        <v>0</v>
      </c>
      <c r="C147" s="106">
        <v>0</v>
      </c>
      <c r="D147" s="106">
        <v>0</v>
      </c>
      <c r="E147" s="106">
        <v>0</v>
      </c>
      <c r="F147" s="101"/>
      <c r="G147" s="101"/>
      <c r="H147" s="101"/>
      <c r="I147" s="101"/>
      <c r="J147" s="101"/>
      <c r="K147" s="101"/>
      <c r="L147" s="9"/>
    </row>
    <row r="148" spans="1:12" ht="19.899999999999999" customHeight="1" x14ac:dyDescent="0.25">
      <c r="A148" s="8" t="s">
        <v>124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"/>
    </row>
    <row r="149" spans="1:12" ht="19.899999999999999" customHeight="1" x14ac:dyDescent="0.25">
      <c r="A149" s="6" t="s">
        <v>125</v>
      </c>
      <c r="B149" s="104">
        <v>93.213999999999999</v>
      </c>
      <c r="C149" s="104">
        <v>80.972999999999999</v>
      </c>
      <c r="D149" s="104">
        <v>77.855999999999995</v>
      </c>
      <c r="E149" s="104">
        <v>56.115000000000002</v>
      </c>
      <c r="F149" s="104">
        <v>45.816000000000003</v>
      </c>
      <c r="G149" s="104">
        <v>39.802</v>
      </c>
      <c r="H149" s="104">
        <v>32.145000000000003</v>
      </c>
      <c r="I149" s="104">
        <v>26.684999999999999</v>
      </c>
      <c r="J149" s="104">
        <v>20.744</v>
      </c>
      <c r="K149" s="104">
        <v>19.071999999999999</v>
      </c>
      <c r="L149" s="12"/>
    </row>
    <row r="150" spans="1:12" ht="19.899999999999999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1"/>
    </row>
    <row r="151" spans="1:12" ht="19.899999999999999" customHeight="1" x14ac:dyDescent="0.25">
      <c r="A151" s="6" t="s">
        <v>126</v>
      </c>
      <c r="B151" s="104">
        <v>73.933000000000007</v>
      </c>
      <c r="C151" s="104">
        <v>3.06</v>
      </c>
      <c r="D151" s="104">
        <v>125.154</v>
      </c>
      <c r="E151" s="104">
        <v>87.537999999999997</v>
      </c>
      <c r="F151" s="104">
        <v>61.36</v>
      </c>
      <c r="G151" s="104">
        <v>98.194999999999993</v>
      </c>
      <c r="H151" s="104">
        <v>83.792000000000002</v>
      </c>
      <c r="I151" s="104">
        <v>102.97199999999999</v>
      </c>
      <c r="J151" s="104">
        <v>119.535</v>
      </c>
      <c r="K151" s="104">
        <v>49.597000000000001</v>
      </c>
      <c r="L151" s="12"/>
    </row>
    <row r="152" spans="1:12" ht="19.899999999999999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7"/>
    </row>
    <row r="153" spans="1:12" ht="19.899999999999999" customHeight="1" x14ac:dyDescent="0.25">
      <c r="A153" s="6" t="s">
        <v>127</v>
      </c>
      <c r="B153" s="106">
        <v>39</v>
      </c>
      <c r="C153" s="106">
        <v>75</v>
      </c>
      <c r="D153" s="106">
        <v>97</v>
      </c>
      <c r="E153" s="106">
        <v>109</v>
      </c>
      <c r="F153" s="106">
        <v>166</v>
      </c>
      <c r="G153" s="106">
        <v>78</v>
      </c>
      <c r="H153" s="106">
        <v>1.532</v>
      </c>
      <c r="I153" s="106">
        <v>8.7080000000000002</v>
      </c>
      <c r="J153" s="106">
        <v>4.5010000000000003</v>
      </c>
      <c r="K153" s="106">
        <v>101</v>
      </c>
      <c r="L153" s="5"/>
    </row>
    <row r="154" spans="1:12" ht="19.899999999999999" customHeight="1" x14ac:dyDescent="0.25">
      <c r="A154" s="8" t="s">
        <v>128</v>
      </c>
      <c r="B154" s="105">
        <v>1.762</v>
      </c>
      <c r="C154" s="105">
        <v>1.591</v>
      </c>
      <c r="D154" s="105">
        <v>8.9580000000000002</v>
      </c>
      <c r="E154" s="105">
        <v>3.847</v>
      </c>
      <c r="F154" s="105">
        <v>3.0449999999999999</v>
      </c>
      <c r="G154" s="105">
        <v>4.4260000000000002</v>
      </c>
      <c r="H154" s="105">
        <v>33.767000000000003</v>
      </c>
      <c r="I154" s="105">
        <v>1.014</v>
      </c>
      <c r="J154" s="105">
        <v>911</v>
      </c>
      <c r="K154" s="105">
        <v>401</v>
      </c>
      <c r="L154" s="7"/>
    </row>
    <row r="155" spans="1:12" ht="19.899999999999999" customHeight="1" x14ac:dyDescent="0.25">
      <c r="A155" s="6" t="s">
        <v>129</v>
      </c>
      <c r="B155" s="106">
        <v>20.050999999999998</v>
      </c>
      <c r="C155" s="106">
        <v>16.7</v>
      </c>
      <c r="D155" s="106">
        <v>5.4530000000000003</v>
      </c>
      <c r="E155" s="106">
        <v>8.0259999999999998</v>
      </c>
      <c r="F155" s="106">
        <v>7.3159999999999998</v>
      </c>
      <c r="G155" s="106">
        <v>4.5380000000000003</v>
      </c>
      <c r="H155" s="106">
        <v>2.1960000000000002</v>
      </c>
      <c r="I155" s="106">
        <v>3.4670000000000001</v>
      </c>
      <c r="J155" s="106">
        <v>4.3529999999999998</v>
      </c>
      <c r="K155" s="106">
        <v>5.8280000000000003</v>
      </c>
      <c r="L155" s="5"/>
    </row>
    <row r="156" spans="1:12" ht="19.899999999999999" customHeight="1" x14ac:dyDescent="0.25">
      <c r="A156" s="8" t="s">
        <v>130</v>
      </c>
      <c r="B156" s="107">
        <v>-18.25</v>
      </c>
      <c r="C156" s="107">
        <v>-15.034000000000001</v>
      </c>
      <c r="D156" s="107">
        <v>3.6019999999999999</v>
      </c>
      <c r="E156" s="107">
        <v>-4.07</v>
      </c>
      <c r="F156" s="107">
        <v>-4.1050000000000004</v>
      </c>
      <c r="G156" s="107">
        <v>-34</v>
      </c>
      <c r="H156" s="107">
        <v>33.103000000000002</v>
      </c>
      <c r="I156" s="107">
        <v>6.2549999999999999</v>
      </c>
      <c r="J156" s="107">
        <v>1.0589999999999999</v>
      </c>
      <c r="K156" s="107">
        <v>-5.3259999999999996</v>
      </c>
      <c r="L156" s="11"/>
    </row>
    <row r="157" spans="1:12" ht="19.899999999999999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9"/>
    </row>
    <row r="158" spans="1:12" ht="19.899999999999999" customHeight="1" x14ac:dyDescent="0.25">
      <c r="A158" s="8" t="s">
        <v>131</v>
      </c>
      <c r="B158" s="107">
        <v>1.2090000000000001</v>
      </c>
      <c r="C158" s="107">
        <v>3.641</v>
      </c>
      <c r="D158" s="107">
        <v>2.105</v>
      </c>
      <c r="E158" s="107">
        <v>3.5489999999999999</v>
      </c>
      <c r="F158" s="107">
        <v>655</v>
      </c>
      <c r="G158" s="107">
        <v>1.121</v>
      </c>
      <c r="H158" s="107">
        <v>158</v>
      </c>
      <c r="I158" s="107">
        <v>120</v>
      </c>
      <c r="J158" s="107">
        <v>51</v>
      </c>
      <c r="K158" s="107">
        <v>0</v>
      </c>
      <c r="L158" s="10"/>
    </row>
    <row r="159" spans="1:12" ht="19.899999999999999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4"/>
    </row>
    <row r="160" spans="1:12" ht="19.899999999999999" customHeight="1" x14ac:dyDescent="0.25">
      <c r="A160" s="8" t="s">
        <v>132</v>
      </c>
      <c r="B160" s="107">
        <v>56.892000000000003</v>
      </c>
      <c r="C160" s="107">
        <v>-8.3330000000000002</v>
      </c>
      <c r="D160" s="107">
        <v>130.86099999999999</v>
      </c>
      <c r="E160" s="107">
        <v>87.016999999999996</v>
      </c>
      <c r="F160" s="107">
        <v>57.91</v>
      </c>
      <c r="G160" s="107">
        <v>99.281999999999996</v>
      </c>
      <c r="H160" s="107">
        <v>117.053</v>
      </c>
      <c r="I160" s="107">
        <v>109.34699999999999</v>
      </c>
      <c r="J160" s="107">
        <v>120.645</v>
      </c>
      <c r="K160" s="107">
        <v>44.271000000000001</v>
      </c>
      <c r="L160" s="4"/>
    </row>
    <row r="161" spans="1:12" ht="19.899999999999999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4"/>
    </row>
    <row r="162" spans="1:12" ht="19.899999999999999" customHeight="1" x14ac:dyDescent="0.25">
      <c r="A162" s="8" t="s">
        <v>133</v>
      </c>
      <c r="B162" s="107">
        <v>14.446999999999999</v>
      </c>
      <c r="C162" s="107">
        <v>-5.0960000000000001</v>
      </c>
      <c r="D162" s="107">
        <v>34.655000000000001</v>
      </c>
      <c r="E162" s="107">
        <v>25.254000000000001</v>
      </c>
      <c r="F162" s="107">
        <v>14.773999999999999</v>
      </c>
      <c r="G162" s="107">
        <v>19.692</v>
      </c>
      <c r="H162" s="107">
        <v>30.158999999999999</v>
      </c>
      <c r="I162" s="107">
        <v>27.163</v>
      </c>
      <c r="J162" s="107">
        <v>7.4390000000000001</v>
      </c>
      <c r="K162" s="107">
        <v>7.2140000000000004</v>
      </c>
      <c r="L162" s="4"/>
    </row>
    <row r="163" spans="1:12" ht="19.899999999999999" customHeight="1" x14ac:dyDescent="0.25">
      <c r="A163" s="6" t="s">
        <v>134</v>
      </c>
      <c r="B163" s="106">
        <v>17.314</v>
      </c>
      <c r="C163" s="106">
        <v>8.8339999999999996</v>
      </c>
      <c r="D163" s="106">
        <v>24.968</v>
      </c>
      <c r="E163" s="106">
        <v>15.256</v>
      </c>
      <c r="F163" s="106">
        <v>7.8570000000000002</v>
      </c>
      <c r="G163" s="106">
        <v>23.876999999999999</v>
      </c>
      <c r="H163" s="106">
        <v>15.699</v>
      </c>
      <c r="I163" s="106">
        <v>7.9329999999999998</v>
      </c>
      <c r="J163" s="106">
        <v>15.803000000000001</v>
      </c>
      <c r="K163" s="106">
        <v>8.08</v>
      </c>
      <c r="L163" s="14"/>
    </row>
    <row r="164" spans="1:12" ht="19.899999999999999" customHeight="1" x14ac:dyDescent="0.25">
      <c r="A164" s="8" t="s">
        <v>135</v>
      </c>
      <c r="B164" s="105">
        <v>-7.7809999999999997</v>
      </c>
      <c r="C164" s="105">
        <v>-14.675000000000001</v>
      </c>
      <c r="D164" s="105">
        <v>9.5779999999999994</v>
      </c>
      <c r="E164" s="105">
        <v>11.119</v>
      </c>
      <c r="F164" s="105">
        <v>10.26</v>
      </c>
      <c r="G164" s="105">
        <v>17.605</v>
      </c>
      <c r="H164" s="105">
        <v>15.839</v>
      </c>
      <c r="I164" s="105">
        <v>17.379000000000001</v>
      </c>
      <c r="J164" s="105">
        <v>-9.7810000000000006</v>
      </c>
      <c r="K164" s="105">
        <v>-8.4619999999999997</v>
      </c>
      <c r="L164" s="4"/>
    </row>
    <row r="165" spans="1:12" ht="19.899999999999999" customHeight="1" x14ac:dyDescent="0.25">
      <c r="A165" s="6" t="s">
        <v>136</v>
      </c>
      <c r="B165" s="106">
        <v>4.9139999999999997</v>
      </c>
      <c r="C165" s="106">
        <v>745</v>
      </c>
      <c r="D165" s="106">
        <v>109</v>
      </c>
      <c r="E165" s="106">
        <v>-1.121</v>
      </c>
      <c r="F165" s="106">
        <v>-3.343</v>
      </c>
      <c r="G165" s="106">
        <v>-21.79</v>
      </c>
      <c r="H165" s="106">
        <v>-1.379</v>
      </c>
      <c r="I165" s="106">
        <v>1.851</v>
      </c>
      <c r="J165" s="106">
        <v>1.417</v>
      </c>
      <c r="K165" s="106">
        <v>7.5960000000000001</v>
      </c>
      <c r="L165" s="14"/>
    </row>
    <row r="166" spans="1:12" ht="19.899999999999999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"/>
    </row>
    <row r="167" spans="1:12" ht="19.899999999999999" customHeight="1" x14ac:dyDescent="0.25">
      <c r="A167" s="6" t="s">
        <v>137</v>
      </c>
      <c r="B167" s="104">
        <v>42.445</v>
      </c>
      <c r="C167" s="104">
        <v>-3.2370000000000001</v>
      </c>
      <c r="D167" s="104">
        <v>96.206000000000003</v>
      </c>
      <c r="E167" s="104">
        <v>61.762999999999998</v>
      </c>
      <c r="F167" s="104">
        <v>43.136000000000003</v>
      </c>
      <c r="G167" s="104">
        <v>79.59</v>
      </c>
      <c r="H167" s="104">
        <v>86.894000000000005</v>
      </c>
      <c r="I167" s="104">
        <v>82.183999999999997</v>
      </c>
      <c r="J167" s="104">
        <v>113.206</v>
      </c>
      <c r="K167" s="104">
        <v>37.057000000000002</v>
      </c>
      <c r="L167" s="9"/>
    </row>
    <row r="168" spans="1:12" ht="19.899999999999999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"/>
    </row>
    <row r="169" spans="1:12" ht="19.899999999999999" customHeight="1" x14ac:dyDescent="0.25">
      <c r="A169" s="6" t="s">
        <v>138</v>
      </c>
      <c r="B169" s="106">
        <v>-1.76</v>
      </c>
      <c r="C169" s="106">
        <v>0</v>
      </c>
      <c r="D169" s="106">
        <v>0</v>
      </c>
      <c r="E169" s="106">
        <v>0</v>
      </c>
      <c r="F169" s="106">
        <v>0</v>
      </c>
      <c r="G169" s="106">
        <v>123.107</v>
      </c>
      <c r="H169" s="106">
        <v>6.5709999999999997</v>
      </c>
      <c r="I169" s="106">
        <v>0</v>
      </c>
      <c r="J169" s="106">
        <v>0</v>
      </c>
      <c r="K169" s="106">
        <v>-16.797000000000001</v>
      </c>
      <c r="L169" s="5"/>
    </row>
    <row r="170" spans="1:12" ht="19.899999999999999" customHeight="1" x14ac:dyDescent="0.25">
      <c r="A170" s="8" t="s">
        <v>139</v>
      </c>
      <c r="B170" s="105">
        <v>0</v>
      </c>
      <c r="C170" s="105"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05">
        <v>0</v>
      </c>
      <c r="L170" s="7"/>
    </row>
    <row r="171" spans="1:12" ht="19.899999999999999" customHeight="1" x14ac:dyDescent="0.25">
      <c r="A171" s="6" t="s">
        <v>140</v>
      </c>
      <c r="B171" s="106">
        <v>15.101000000000001</v>
      </c>
      <c r="C171" s="106">
        <v>4.3499999999999996</v>
      </c>
      <c r="D171" s="106">
        <v>31.38</v>
      </c>
      <c r="E171" s="106">
        <v>1.298</v>
      </c>
      <c r="F171" s="106">
        <v>2.4390000000000001</v>
      </c>
      <c r="G171" s="106">
        <v>1.5509999999999999</v>
      </c>
      <c r="H171" s="106">
        <v>-307</v>
      </c>
      <c r="I171" s="106">
        <v>3.923</v>
      </c>
      <c r="J171" s="106">
        <v>378</v>
      </c>
      <c r="K171" s="106">
        <v>-390</v>
      </c>
      <c r="L171" s="5"/>
    </row>
    <row r="172" spans="1:12" ht="19.899999999999999" customHeight="1" x14ac:dyDescent="0.25">
      <c r="A172" s="8" t="s">
        <v>141</v>
      </c>
      <c r="B172" s="107">
        <v>25.584</v>
      </c>
      <c r="C172" s="107">
        <v>-7.5869999999999997</v>
      </c>
      <c r="D172" s="107">
        <v>64.825999999999993</v>
      </c>
      <c r="E172" s="107">
        <v>60.465000000000003</v>
      </c>
      <c r="F172" s="107">
        <v>40.697000000000003</v>
      </c>
      <c r="G172" s="107">
        <v>201.14599999999999</v>
      </c>
      <c r="H172" s="107">
        <v>93.772000000000006</v>
      </c>
      <c r="I172" s="107">
        <v>78.260999999999996</v>
      </c>
      <c r="J172" s="107">
        <v>112.828</v>
      </c>
      <c r="K172" s="107">
        <v>20.65</v>
      </c>
      <c r="L172" s="11"/>
    </row>
    <row r="173" spans="1:12" ht="19.899999999999999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9"/>
    </row>
    <row r="174" spans="1:12" ht="19.899999999999999" customHeight="1" x14ac:dyDescent="0.25">
      <c r="A174" s="8" t="s">
        <v>142</v>
      </c>
      <c r="B174" s="105">
        <v>22.132999999999999</v>
      </c>
      <c r="C174" s="105">
        <v>-7.7229999999999999</v>
      </c>
      <c r="D174" s="105">
        <v>64.733999999999995</v>
      </c>
      <c r="E174" s="105">
        <v>60.345999999999997</v>
      </c>
      <c r="F174" s="105">
        <v>41.530999999999999</v>
      </c>
      <c r="G174" s="105">
        <v>84.602999999999994</v>
      </c>
      <c r="H174" s="105">
        <v>92.879000000000005</v>
      </c>
      <c r="I174" s="105">
        <v>72.855000000000004</v>
      </c>
      <c r="J174" s="105">
        <v>25.25</v>
      </c>
      <c r="K174" s="105">
        <v>11.132999999999999</v>
      </c>
      <c r="L174" s="10"/>
    </row>
    <row r="175" spans="1:12" ht="19.899999999999999" customHeight="1" x14ac:dyDescent="0.25">
      <c r="A175" s="6" t="s">
        <v>143</v>
      </c>
      <c r="B175" s="106" t="s">
        <v>2794</v>
      </c>
      <c r="C175" s="106" t="s">
        <v>2795</v>
      </c>
      <c r="D175" s="106" t="s">
        <v>2796</v>
      </c>
      <c r="E175" s="106" t="s">
        <v>2797</v>
      </c>
      <c r="F175" s="106" t="s">
        <v>2798</v>
      </c>
      <c r="G175" s="106" t="s">
        <v>2799</v>
      </c>
      <c r="H175" s="106" t="s">
        <v>2800</v>
      </c>
      <c r="I175" s="106" t="s">
        <v>2801</v>
      </c>
      <c r="J175" s="106" t="s">
        <v>2802</v>
      </c>
      <c r="K175" s="106" t="s">
        <v>2803</v>
      </c>
      <c r="L175" s="14"/>
    </row>
    <row r="176" spans="1:12" ht="19.899999999999999" customHeight="1" x14ac:dyDescent="0.25">
      <c r="A176" s="8" t="s">
        <v>144</v>
      </c>
      <c r="B176" s="105" t="s">
        <v>718</v>
      </c>
      <c r="C176" s="105" t="s">
        <v>2804</v>
      </c>
      <c r="D176" s="105" t="s">
        <v>2805</v>
      </c>
      <c r="E176" s="105" t="s">
        <v>2806</v>
      </c>
      <c r="F176" s="105" t="s">
        <v>2806</v>
      </c>
      <c r="G176" s="105" t="s">
        <v>2807</v>
      </c>
      <c r="H176" s="105" t="s">
        <v>2808</v>
      </c>
      <c r="I176" s="105" t="s">
        <v>2807</v>
      </c>
      <c r="J176" s="105" t="s">
        <v>2070</v>
      </c>
      <c r="K176" s="105" t="s">
        <v>2809</v>
      </c>
      <c r="L176" s="4"/>
    </row>
    <row r="177" spans="1:12" ht="19.899999999999999" customHeight="1" x14ac:dyDescent="0.25">
      <c r="A177" s="6" t="s">
        <v>145</v>
      </c>
      <c r="B177" s="106" t="s">
        <v>718</v>
      </c>
      <c r="C177" s="106" t="s">
        <v>2810</v>
      </c>
      <c r="D177" s="106" t="s">
        <v>2811</v>
      </c>
      <c r="E177" s="106" t="s">
        <v>697</v>
      </c>
      <c r="F177" s="106" t="s">
        <v>697</v>
      </c>
      <c r="G177" s="106" t="s">
        <v>2812</v>
      </c>
      <c r="H177" s="106" t="s">
        <v>2813</v>
      </c>
      <c r="I177" s="106" t="s">
        <v>2814</v>
      </c>
      <c r="J177" s="106" t="s">
        <v>2070</v>
      </c>
      <c r="K177" s="106" t="s">
        <v>2809</v>
      </c>
      <c r="L177" s="9"/>
    </row>
    <row r="178" spans="1:12" ht="19.899999999999999" customHeight="1" x14ac:dyDescent="0.25">
      <c r="A178" s="8" t="s">
        <v>146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1"/>
    </row>
    <row r="179" spans="1:12" ht="19.899999999999999" customHeight="1" x14ac:dyDescent="0.25">
      <c r="A179" s="6" t="s">
        <v>147</v>
      </c>
      <c r="B179" s="106">
        <v>0</v>
      </c>
      <c r="C179" s="106">
        <v>0</v>
      </c>
      <c r="D179" s="106">
        <v>0</v>
      </c>
      <c r="E179" s="106">
        <v>0</v>
      </c>
      <c r="F179" s="106">
        <v>0</v>
      </c>
      <c r="G179" s="106">
        <v>0</v>
      </c>
      <c r="H179" s="106">
        <v>0</v>
      </c>
      <c r="I179" s="106">
        <v>0</v>
      </c>
      <c r="J179" s="106">
        <v>0</v>
      </c>
      <c r="K179" s="106">
        <v>0</v>
      </c>
      <c r="L179" s="12"/>
    </row>
    <row r="180" spans="1:12" ht="19.899999999999999" customHeight="1" x14ac:dyDescent="0.25">
      <c r="A180" s="8" t="s">
        <v>148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1"/>
    </row>
    <row r="181" spans="1:12" ht="19.899999999999999" customHeight="1" x14ac:dyDescent="0.25">
      <c r="A181" s="6" t="s">
        <v>149</v>
      </c>
      <c r="B181" s="106">
        <v>134.315</v>
      </c>
      <c r="C181" s="106">
        <v>52.35</v>
      </c>
      <c r="D181" s="106">
        <v>173.71100000000001</v>
      </c>
      <c r="E181" s="106">
        <v>120.408</v>
      </c>
      <c r="F181" s="106">
        <v>91.861999999999995</v>
      </c>
      <c r="G181" s="106">
        <v>123.148</v>
      </c>
      <c r="H181" s="106">
        <v>102.44799999999999</v>
      </c>
      <c r="I181" s="106">
        <v>116.947</v>
      </c>
      <c r="J181" s="106">
        <v>133.27699999999999</v>
      </c>
      <c r="K181" s="106">
        <v>62.137999999999998</v>
      </c>
      <c r="L181" s="12"/>
    </row>
    <row r="182" spans="1:12" ht="19.899999999999999" customHeight="1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1"/>
    </row>
    <row r="183" spans="1:12" ht="19.899999999999999" customHeight="1" x14ac:dyDescent="0.25">
      <c r="A183" s="98" t="s">
        <v>61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2"/>
    </row>
    <row r="184" spans="1:12" ht="19.899999999999999" customHeight="1" x14ac:dyDescent="0.25">
      <c r="A184" s="6" t="s">
        <v>116</v>
      </c>
      <c r="B184" s="106">
        <v>17.952000000000002</v>
      </c>
      <c r="C184" s="106">
        <v>17.518999999999998</v>
      </c>
      <c r="D184" s="106">
        <v>17.038</v>
      </c>
      <c r="E184" s="106">
        <v>12.693</v>
      </c>
      <c r="F184" s="106">
        <v>4.3730000000000002</v>
      </c>
      <c r="G184" s="106">
        <v>5.4039999999999999</v>
      </c>
      <c r="H184" s="106">
        <v>5.101</v>
      </c>
      <c r="I184" s="106">
        <v>4.6769999999999996</v>
      </c>
      <c r="J184" s="106">
        <v>0</v>
      </c>
      <c r="K184" s="106">
        <v>0</v>
      </c>
      <c r="L184" s="10"/>
    </row>
    <row r="185" spans="1:12" ht="19.899999999999999" customHeight="1" x14ac:dyDescent="0.25">
      <c r="A185" s="8" t="s">
        <v>117</v>
      </c>
      <c r="B185" s="105">
        <v>0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6"/>
    </row>
    <row r="186" spans="1:12" ht="19.899999999999999" customHeight="1" x14ac:dyDescent="0.25">
      <c r="A186" s="6" t="s">
        <v>118</v>
      </c>
      <c r="B186" s="106">
        <v>0</v>
      </c>
      <c r="C186" s="106">
        <v>0</v>
      </c>
      <c r="D186" s="106">
        <v>0</v>
      </c>
      <c r="E186" s="106">
        <v>0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06">
        <v>378</v>
      </c>
      <c r="L186" s="17"/>
    </row>
    <row r="187" spans="1:12" ht="19.899999999999999" customHeight="1" x14ac:dyDescent="0.25">
      <c r="A187" s="8" t="s">
        <v>150</v>
      </c>
      <c r="B187" s="105" t="s">
        <v>2815</v>
      </c>
      <c r="C187" s="105" t="s">
        <v>2816</v>
      </c>
      <c r="D187" s="105" t="s">
        <v>2817</v>
      </c>
      <c r="E187" s="105" t="s">
        <v>2818</v>
      </c>
      <c r="F187" s="105" t="s">
        <v>2819</v>
      </c>
      <c r="G187" s="105" t="s">
        <v>2820</v>
      </c>
      <c r="H187" s="105" t="s">
        <v>2821</v>
      </c>
      <c r="I187" s="105" t="s">
        <v>2822</v>
      </c>
      <c r="J187" s="105" t="s">
        <v>2823</v>
      </c>
      <c r="K187" s="105" t="s">
        <v>2824</v>
      </c>
      <c r="L187" s="10"/>
    </row>
    <row r="188" spans="1:12" ht="19.899999999999999" customHeight="1" x14ac:dyDescent="0.25">
      <c r="A188" s="6" t="s">
        <v>151</v>
      </c>
      <c r="B188" s="106" t="s">
        <v>2794</v>
      </c>
      <c r="C188" s="106" t="s">
        <v>2795</v>
      </c>
      <c r="D188" s="106" t="s">
        <v>2796</v>
      </c>
      <c r="E188" s="106" t="s">
        <v>2797</v>
      </c>
      <c r="F188" s="106" t="s">
        <v>2798</v>
      </c>
      <c r="G188" s="106" t="s">
        <v>2799</v>
      </c>
      <c r="H188" s="106" t="s">
        <v>2800</v>
      </c>
      <c r="I188" s="106" t="s">
        <v>2801</v>
      </c>
      <c r="J188" s="106" t="s">
        <v>2802</v>
      </c>
      <c r="K188" s="106" t="s">
        <v>2803</v>
      </c>
      <c r="L188" s="12"/>
    </row>
    <row r="189" spans="1:12" ht="19.899999999999999" customHeight="1" x14ac:dyDescent="0.25">
      <c r="A189" s="8" t="s">
        <v>152</v>
      </c>
      <c r="B189" s="105" t="s">
        <v>2794</v>
      </c>
      <c r="C189" s="105" t="s">
        <v>2795</v>
      </c>
      <c r="D189" s="105" t="s">
        <v>2825</v>
      </c>
      <c r="E189" s="105" t="s">
        <v>2826</v>
      </c>
      <c r="F189" s="105" t="s">
        <v>2827</v>
      </c>
      <c r="G189" s="105" t="s">
        <v>2828</v>
      </c>
      <c r="H189" s="105" t="s">
        <v>2829</v>
      </c>
      <c r="I189" s="105" t="s">
        <v>2830</v>
      </c>
      <c r="J189" s="105" t="s">
        <v>2831</v>
      </c>
      <c r="K189" s="105" t="s">
        <v>2832</v>
      </c>
      <c r="L189" s="10"/>
    </row>
    <row r="190" spans="1:12" ht="19.899999999999999" customHeight="1" x14ac:dyDescent="0.25">
      <c r="A190" s="6" t="s">
        <v>153</v>
      </c>
      <c r="B190" s="106" t="s">
        <v>2815</v>
      </c>
      <c r="C190" s="106" t="s">
        <v>2816</v>
      </c>
      <c r="D190" s="106" t="s">
        <v>2833</v>
      </c>
      <c r="E190" s="106" t="s">
        <v>2834</v>
      </c>
      <c r="F190" s="106" t="s">
        <v>2835</v>
      </c>
      <c r="G190" s="106" t="s">
        <v>2836</v>
      </c>
      <c r="H190" s="106" t="s">
        <v>2837</v>
      </c>
      <c r="I190" s="106" t="s">
        <v>2838</v>
      </c>
      <c r="J190" s="106" t="s">
        <v>2839</v>
      </c>
      <c r="K190" s="106" t="s">
        <v>2076</v>
      </c>
      <c r="L190" s="12"/>
    </row>
    <row r="191" spans="1:12" ht="19.899999999999999" customHeight="1" x14ac:dyDescent="0.25">
      <c r="A191" s="8" t="s">
        <v>154</v>
      </c>
      <c r="B191" s="105" t="s">
        <v>2840</v>
      </c>
      <c r="C191" s="105" t="s">
        <v>2816</v>
      </c>
      <c r="D191" s="105" t="s">
        <v>2817</v>
      </c>
      <c r="E191" s="105" t="s">
        <v>2818</v>
      </c>
      <c r="F191" s="105" t="s">
        <v>2819</v>
      </c>
      <c r="G191" s="105" t="s">
        <v>2841</v>
      </c>
      <c r="H191" s="105" t="s">
        <v>2842</v>
      </c>
      <c r="I191" s="105" t="s">
        <v>718</v>
      </c>
      <c r="J191" s="105" t="s">
        <v>2823</v>
      </c>
      <c r="K191" s="105" t="s">
        <v>2843</v>
      </c>
      <c r="L191" s="11"/>
    </row>
    <row r="192" spans="1:12" ht="19.899999999999999" customHeight="1" x14ac:dyDescent="0.25">
      <c r="A192" s="6" t="s">
        <v>155</v>
      </c>
      <c r="B192" s="106" t="s">
        <v>718</v>
      </c>
      <c r="C192" s="106" t="s">
        <v>718</v>
      </c>
      <c r="D192" s="106" t="s">
        <v>718</v>
      </c>
      <c r="E192" s="106" t="s">
        <v>718</v>
      </c>
      <c r="F192" s="106" t="s">
        <v>718</v>
      </c>
      <c r="G192" s="106" t="s">
        <v>718</v>
      </c>
      <c r="H192" s="106" t="s">
        <v>718</v>
      </c>
      <c r="I192" s="106" t="s">
        <v>718</v>
      </c>
      <c r="J192" s="106" t="s">
        <v>718</v>
      </c>
      <c r="K192" s="106" t="s">
        <v>718</v>
      </c>
      <c r="L192" s="12"/>
    </row>
    <row r="193" spans="1:12" ht="19.899999999999999" customHeight="1" x14ac:dyDescent="0.25">
      <c r="A193" s="8" t="s">
        <v>156</v>
      </c>
      <c r="B193" s="105" t="s">
        <v>718</v>
      </c>
      <c r="C193" s="105" t="s">
        <v>718</v>
      </c>
      <c r="D193" s="105" t="s">
        <v>718</v>
      </c>
      <c r="E193" s="105" t="s">
        <v>718</v>
      </c>
      <c r="F193" s="105" t="s">
        <v>718</v>
      </c>
      <c r="G193" s="105" t="s">
        <v>718</v>
      </c>
      <c r="H193" s="105" t="s">
        <v>718</v>
      </c>
      <c r="I193" s="105" t="s">
        <v>718</v>
      </c>
      <c r="J193" s="105" t="s">
        <v>718</v>
      </c>
      <c r="K193" s="105" t="s">
        <v>718</v>
      </c>
      <c r="L193" s="11"/>
    </row>
    <row r="194" spans="1:12" ht="19.899999999999999" customHeight="1" x14ac:dyDescent="0.25">
      <c r="A194" s="6" t="s">
        <v>157</v>
      </c>
      <c r="B194" s="106" t="s">
        <v>718</v>
      </c>
      <c r="C194" s="106" t="s">
        <v>718</v>
      </c>
      <c r="D194" s="106" t="s">
        <v>718</v>
      </c>
      <c r="E194" s="106" t="s">
        <v>718</v>
      </c>
      <c r="F194" s="106" t="s">
        <v>718</v>
      </c>
      <c r="G194" s="106" t="s">
        <v>718</v>
      </c>
      <c r="H194" s="106" t="s">
        <v>718</v>
      </c>
      <c r="I194" s="106" t="s">
        <v>718</v>
      </c>
      <c r="J194" s="106" t="s">
        <v>718</v>
      </c>
      <c r="K194" s="106" t="s">
        <v>718</v>
      </c>
      <c r="L194" s="12"/>
    </row>
    <row r="195" spans="1:12" ht="19.899999999999999" customHeight="1" x14ac:dyDescent="0.25">
      <c r="A195" s="8" t="s">
        <v>158</v>
      </c>
      <c r="B195" s="105">
        <v>-7.7809999999999997</v>
      </c>
      <c r="C195" s="105">
        <v>-14.675000000000001</v>
      </c>
      <c r="D195" s="105">
        <v>9.5779999999999994</v>
      </c>
      <c r="E195" s="105">
        <v>11.119</v>
      </c>
      <c r="F195" s="105">
        <v>10.26</v>
      </c>
      <c r="G195" s="105">
        <v>17.605</v>
      </c>
      <c r="H195" s="105">
        <v>15.839</v>
      </c>
      <c r="I195" s="105">
        <v>17.379000000000001</v>
      </c>
      <c r="J195" s="105">
        <v>-9.7810000000000006</v>
      </c>
      <c r="K195" s="105">
        <v>-8.4619999999999997</v>
      </c>
      <c r="L195" s="11"/>
    </row>
    <row r="196" spans="1:12" ht="19.899999999999999" customHeight="1" x14ac:dyDescent="0.25">
      <c r="A196" s="6" t="s">
        <v>159</v>
      </c>
      <c r="B196" s="106">
        <v>2.149</v>
      </c>
      <c r="C196" s="106">
        <v>620</v>
      </c>
      <c r="D196" s="106">
        <v>-78</v>
      </c>
      <c r="E196" s="106">
        <v>73</v>
      </c>
      <c r="F196" s="106">
        <v>365</v>
      </c>
      <c r="G196" s="106">
        <v>-2.5</v>
      </c>
      <c r="H196" s="106">
        <v>-799</v>
      </c>
      <c r="I196" s="106">
        <v>322</v>
      </c>
      <c r="J196" s="106">
        <v>118</v>
      </c>
      <c r="K196" s="106">
        <v>0</v>
      </c>
      <c r="L196" s="12"/>
    </row>
    <row r="197" spans="1:12" ht="19.899999999999999" customHeight="1" x14ac:dyDescent="0.25">
      <c r="A197" s="8" t="s">
        <v>160</v>
      </c>
      <c r="B197" s="105">
        <v>26</v>
      </c>
      <c r="C197" s="105">
        <v>59</v>
      </c>
      <c r="D197" s="105">
        <v>27</v>
      </c>
      <c r="E197" s="105">
        <v>29</v>
      </c>
      <c r="F197" s="105">
        <v>26</v>
      </c>
      <c r="G197" s="105">
        <v>2</v>
      </c>
      <c r="H197" s="105">
        <v>26</v>
      </c>
      <c r="I197" s="105">
        <v>25</v>
      </c>
      <c r="J197" s="105">
        <v>6</v>
      </c>
      <c r="K197" s="105">
        <v>16</v>
      </c>
      <c r="L197" s="11"/>
    </row>
    <row r="198" spans="1:12" ht="19.899999999999999" customHeight="1" x14ac:dyDescent="0.25">
      <c r="A198" s="6" t="s">
        <v>161</v>
      </c>
      <c r="B198" s="106">
        <v>0</v>
      </c>
      <c r="C198" s="106">
        <v>0</v>
      </c>
      <c r="D198" s="106">
        <v>0</v>
      </c>
      <c r="E198" s="106">
        <v>6.9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6">
        <v>0</v>
      </c>
      <c r="L198" s="9"/>
    </row>
    <row r="199" spans="1:12" ht="19.899999999999999" customHeight="1" x14ac:dyDescent="0.25">
      <c r="A199" s="8" t="s">
        <v>162</v>
      </c>
      <c r="B199" s="105">
        <v>2.4990000000000001</v>
      </c>
      <c r="C199" s="105">
        <v>-75</v>
      </c>
      <c r="D199" s="105">
        <v>284</v>
      </c>
      <c r="E199" s="105">
        <v>-612</v>
      </c>
      <c r="F199" s="105">
        <v>-4.3479999999999999</v>
      </c>
      <c r="G199" s="105">
        <v>-1.135</v>
      </c>
      <c r="H199" s="105">
        <v>-580</v>
      </c>
      <c r="I199" s="105">
        <v>475</v>
      </c>
      <c r="J199" s="105">
        <v>35</v>
      </c>
      <c r="K199" s="105">
        <v>19</v>
      </c>
      <c r="L199" s="10"/>
    </row>
    <row r="200" spans="1:12" ht="19.899999999999999" customHeight="1" x14ac:dyDescent="0.25">
      <c r="A200" s="6" t="s">
        <v>163</v>
      </c>
      <c r="B200" s="106">
        <v>1.7749999999999999</v>
      </c>
      <c r="C200" s="106">
        <v>-69</v>
      </c>
      <c r="D200" s="106">
        <v>15.525</v>
      </c>
      <c r="E200" s="106">
        <v>3.109</v>
      </c>
      <c r="F200" s="106">
        <v>-334</v>
      </c>
      <c r="G200" s="106">
        <v>4.2480000000000002</v>
      </c>
      <c r="H200" s="106">
        <v>9.8149999999999995</v>
      </c>
      <c r="I200" s="106">
        <v>8.7530000000000001</v>
      </c>
      <c r="J200" s="106">
        <v>2.0059999999999998</v>
      </c>
      <c r="K200" s="106">
        <v>4.0730000000000004</v>
      </c>
      <c r="L200" s="12"/>
    </row>
    <row r="201" spans="1:12" ht="19.899999999999999" customHeight="1" x14ac:dyDescent="0.25">
      <c r="A201" s="8" t="s">
        <v>164</v>
      </c>
      <c r="B201" s="105">
        <v>4.1440000000000001</v>
      </c>
      <c r="C201" s="105">
        <v>2.2229999999999999</v>
      </c>
      <c r="D201" s="105">
        <v>5.9569999999999999</v>
      </c>
      <c r="E201" s="105">
        <v>732</v>
      </c>
      <c r="F201" s="105">
        <v>1.425</v>
      </c>
      <c r="G201" s="105">
        <v>3.7109999999999999</v>
      </c>
      <c r="H201" s="105">
        <v>463</v>
      </c>
      <c r="I201" s="105">
        <v>1.83</v>
      </c>
      <c r="J201" s="105">
        <v>3.1080000000000001</v>
      </c>
      <c r="K201" s="105">
        <v>4.6040000000000001</v>
      </c>
      <c r="L201" s="10"/>
    </row>
    <row r="202" spans="1:12" ht="19.899999999999999" customHeight="1" x14ac:dyDescent="0.25">
      <c r="A202" s="6" t="s">
        <v>165</v>
      </c>
      <c r="B202" s="106">
        <v>66</v>
      </c>
      <c r="C202" s="106">
        <v>-143</v>
      </c>
      <c r="D202" s="106">
        <v>363</v>
      </c>
      <c r="E202" s="106">
        <v>-227</v>
      </c>
      <c r="F202" s="106">
        <v>0</v>
      </c>
      <c r="G202" s="106">
        <v>0</v>
      </c>
      <c r="H202" s="106">
        <v>0</v>
      </c>
      <c r="I202" s="106">
        <v>475</v>
      </c>
      <c r="J202" s="106">
        <v>0</v>
      </c>
      <c r="K202" s="106">
        <v>0</v>
      </c>
      <c r="L202" s="12"/>
    </row>
    <row r="203" spans="1:12" ht="19.899999999999999" customHeight="1" x14ac:dyDescent="0.25">
      <c r="A203" s="8" t="s">
        <v>166</v>
      </c>
      <c r="B203" s="105">
        <v>-2.4350000000000001</v>
      </c>
      <c r="C203" s="105">
        <v>-2.149</v>
      </c>
      <c r="D203" s="105">
        <v>9.2050000000000001</v>
      </c>
      <c r="E203" s="105">
        <v>2.6040000000000001</v>
      </c>
      <c r="F203" s="105">
        <v>-1.7589999999999999</v>
      </c>
      <c r="G203" s="105">
        <v>537</v>
      </c>
      <c r="H203" s="105">
        <v>9.3520000000000003</v>
      </c>
      <c r="I203" s="105">
        <v>6.4480000000000004</v>
      </c>
      <c r="J203" s="105">
        <v>-1.1020000000000001</v>
      </c>
      <c r="K203" s="105">
        <v>-531</v>
      </c>
      <c r="L203" s="10"/>
    </row>
    <row r="204" spans="1:12" ht="19.899999999999999" customHeight="1" x14ac:dyDescent="0.25">
      <c r="A204" s="6" t="s">
        <v>167</v>
      </c>
      <c r="B204" s="106">
        <v>0</v>
      </c>
      <c r="C204" s="106">
        <v>0</v>
      </c>
      <c r="D204" s="106">
        <v>0</v>
      </c>
      <c r="E204" s="106">
        <v>0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06">
        <v>0</v>
      </c>
      <c r="L204" s="9"/>
    </row>
    <row r="205" spans="1:12" ht="19.899999999999999" customHeight="1" x14ac:dyDescent="0.25">
      <c r="A205" s="8" t="s">
        <v>168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1"/>
    </row>
    <row r="206" spans="1:12" ht="19.899999999999999" customHeight="1" x14ac:dyDescent="0.25">
      <c r="A206" s="6" t="s">
        <v>169</v>
      </c>
      <c r="B206" s="106">
        <v>0</v>
      </c>
      <c r="C206" s="106">
        <v>0</v>
      </c>
      <c r="D206" s="106">
        <v>0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2"/>
    </row>
    <row r="207" spans="1:12" ht="19.899999999999999" customHeight="1" x14ac:dyDescent="0.25">
      <c r="A207" s="8" t="s">
        <v>170</v>
      </c>
      <c r="B207" s="105">
        <v>0</v>
      </c>
      <c r="C207" s="105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"/>
    </row>
    <row r="208" spans="1:12" ht="19.899999999999999" customHeight="1" x14ac:dyDescent="0.25">
      <c r="A208" s="6" t="s">
        <v>171</v>
      </c>
      <c r="B208" s="106">
        <v>0</v>
      </c>
      <c r="C208" s="106">
        <v>0</v>
      </c>
      <c r="D208" s="106">
        <v>0</v>
      </c>
      <c r="E208" s="106">
        <v>0</v>
      </c>
      <c r="F208" s="106">
        <v>0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2"/>
    </row>
    <row r="209" spans="1:12" ht="19.899999999999999" customHeight="1" x14ac:dyDescent="0.25">
      <c r="A209" s="8" t="s">
        <v>114</v>
      </c>
      <c r="B209" s="105">
        <v>0</v>
      </c>
      <c r="C209" s="105"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1"/>
    </row>
    <row r="210" spans="1:12" ht="19.899999999999999" customHeight="1" x14ac:dyDescent="0.25">
      <c r="A210" s="6" t="s">
        <v>172</v>
      </c>
      <c r="B210" s="106">
        <v>0</v>
      </c>
      <c r="C210" s="106">
        <v>0</v>
      </c>
      <c r="D210" s="106">
        <v>0</v>
      </c>
      <c r="E210" s="106">
        <v>0</v>
      </c>
      <c r="F210" s="106">
        <v>0</v>
      </c>
      <c r="G210" s="106">
        <v>0</v>
      </c>
      <c r="H210" s="106">
        <v>0</v>
      </c>
      <c r="I210" s="106">
        <v>0</v>
      </c>
      <c r="J210" s="106">
        <v>0</v>
      </c>
      <c r="K210" s="106">
        <v>0</v>
      </c>
      <c r="L210" s="12"/>
    </row>
    <row r="211" spans="1:12" ht="19.899999999999999" customHeight="1" x14ac:dyDescent="0.25">
      <c r="A211" s="8" t="s">
        <v>173</v>
      </c>
      <c r="B211" s="105">
        <v>393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1"/>
    </row>
    <row r="212" spans="1:12" ht="19.899999999999999" customHeight="1" x14ac:dyDescent="0.25">
      <c r="A212" s="6" t="s">
        <v>174</v>
      </c>
      <c r="B212" s="106">
        <v>393</v>
      </c>
      <c r="C212" s="106">
        <v>0</v>
      </c>
      <c r="D212" s="106">
        <v>0</v>
      </c>
      <c r="E212" s="106">
        <v>0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2"/>
    </row>
    <row r="213" spans="1:12" ht="19.899999999999999" customHeight="1" x14ac:dyDescent="0.25">
      <c r="A213" s="8" t="s">
        <v>115</v>
      </c>
      <c r="B213" s="105">
        <v>0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1"/>
    </row>
    <row r="214" spans="1:12" ht="19.899999999999999" customHeight="1" x14ac:dyDescent="0.25">
      <c r="A214" s="6" t="s">
        <v>175</v>
      </c>
      <c r="B214" s="106">
        <v>0</v>
      </c>
      <c r="C214" s="106"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9"/>
    </row>
    <row r="215" spans="1:12" ht="19.899999999999999" customHeight="1" x14ac:dyDescent="0.25">
      <c r="A215" s="8" t="s">
        <v>176</v>
      </c>
      <c r="B215" s="105">
        <v>0</v>
      </c>
      <c r="C215" s="105">
        <v>-150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"/>
    </row>
    <row r="216" spans="1:12" ht="19.899999999999999" customHeight="1" x14ac:dyDescent="0.25">
      <c r="A216" s="6" t="s">
        <v>177</v>
      </c>
      <c r="B216" s="106">
        <v>0</v>
      </c>
      <c r="C216" s="106">
        <v>0</v>
      </c>
      <c r="D216" s="106">
        <v>0</v>
      </c>
      <c r="E216" s="106">
        <v>0</v>
      </c>
      <c r="F216" s="106">
        <v>0</v>
      </c>
      <c r="G216" s="106">
        <v>0</v>
      </c>
      <c r="H216" s="106">
        <v>0</v>
      </c>
      <c r="I216" s="106">
        <v>0</v>
      </c>
      <c r="J216" s="106">
        <v>0</v>
      </c>
      <c r="K216" s="106">
        <v>0</v>
      </c>
      <c r="L216" s="12"/>
    </row>
    <row r="217" spans="1:12" ht="19.899999999999999" customHeight="1" x14ac:dyDescent="0.25">
      <c r="A217" s="8" t="s">
        <v>178</v>
      </c>
      <c r="B217" s="105">
        <v>30</v>
      </c>
      <c r="C217" s="105">
        <v>-4</v>
      </c>
      <c r="D217" s="105">
        <v>0</v>
      </c>
      <c r="E217" s="105">
        <v>0</v>
      </c>
      <c r="F217" s="105">
        <v>251</v>
      </c>
      <c r="G217" s="105">
        <v>7.43</v>
      </c>
      <c r="H217" s="105">
        <v>0</v>
      </c>
      <c r="I217" s="105">
        <v>0</v>
      </c>
      <c r="J217" s="105">
        <v>0</v>
      </c>
      <c r="K217" s="105">
        <v>117</v>
      </c>
      <c r="L217" s="11"/>
    </row>
    <row r="218" spans="1:12" ht="19.899999999999999" customHeight="1" x14ac:dyDescent="0.25">
      <c r="A218" s="6" t="s">
        <v>179</v>
      </c>
      <c r="B218" s="106">
        <v>0</v>
      </c>
      <c r="C218" s="106">
        <v>0</v>
      </c>
      <c r="D218" s="106">
        <v>0</v>
      </c>
      <c r="E218" s="106">
        <v>0</v>
      </c>
      <c r="F218" s="106">
        <v>0</v>
      </c>
      <c r="G218" s="106">
        <v>0</v>
      </c>
      <c r="H218" s="106">
        <v>-345</v>
      </c>
      <c r="I218" s="106">
        <v>-859</v>
      </c>
      <c r="J218" s="106">
        <v>0</v>
      </c>
      <c r="K218" s="106">
        <v>0</v>
      </c>
      <c r="L218" s="12"/>
    </row>
    <row r="219" spans="1:12" ht="19.899999999999999" customHeight="1" x14ac:dyDescent="0.25">
      <c r="A219" s="8" t="s">
        <v>180</v>
      </c>
      <c r="B219" s="105">
        <v>0</v>
      </c>
      <c r="C219" s="105"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1"/>
    </row>
    <row r="220" spans="1:12" ht="19.899999999999999" customHeight="1" x14ac:dyDescent="0.25">
      <c r="A220" s="6" t="s">
        <v>181</v>
      </c>
      <c r="B220" s="106">
        <v>369</v>
      </c>
      <c r="C220" s="106">
        <v>361</v>
      </c>
      <c r="D220" s="106">
        <v>128</v>
      </c>
      <c r="E220" s="106">
        <v>399</v>
      </c>
      <c r="F220" s="106">
        <v>-1.165</v>
      </c>
      <c r="G220" s="106">
        <v>230</v>
      </c>
      <c r="H220" s="106">
        <v>1.1779999999999999</v>
      </c>
      <c r="I220" s="106">
        <v>5.0629999999999997</v>
      </c>
      <c r="J220" s="106">
        <v>94.24</v>
      </c>
      <c r="K220" s="106">
        <v>15.531000000000001</v>
      </c>
      <c r="L220" s="9"/>
    </row>
    <row r="221" spans="1:12" ht="19.899999999999999" customHeight="1" x14ac:dyDescent="0.25">
      <c r="A221" s="8" t="s">
        <v>182</v>
      </c>
      <c r="B221" s="105">
        <v>0</v>
      </c>
      <c r="C221" s="105"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05">
        <v>0</v>
      </c>
      <c r="L221" s="10"/>
    </row>
    <row r="222" spans="1:12" ht="19.899999999999999" customHeight="1" x14ac:dyDescent="0.25">
      <c r="A222" s="6" t="s">
        <v>183</v>
      </c>
      <c r="B222" s="106">
        <v>1.742</v>
      </c>
      <c r="C222" s="106">
        <v>-625</v>
      </c>
      <c r="D222" s="106">
        <v>0</v>
      </c>
      <c r="E222" s="106">
        <v>0</v>
      </c>
      <c r="F222" s="106">
        <v>0</v>
      </c>
      <c r="G222" s="106">
        <v>0</v>
      </c>
      <c r="H222" s="106">
        <v>0</v>
      </c>
      <c r="I222" s="106">
        <v>0</v>
      </c>
      <c r="J222" s="106">
        <v>0</v>
      </c>
      <c r="K222" s="106">
        <v>0</v>
      </c>
      <c r="L222" s="9"/>
    </row>
    <row r="223" spans="1:12" ht="19.899999999999999" customHeight="1" x14ac:dyDescent="0.25">
      <c r="A223" s="8" t="s">
        <v>184</v>
      </c>
      <c r="B223" s="105">
        <v>0</v>
      </c>
      <c r="C223" s="105">
        <v>0</v>
      </c>
      <c r="D223" s="105">
        <v>0</v>
      </c>
      <c r="E223" s="105">
        <v>0</v>
      </c>
      <c r="F223" s="105">
        <v>0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"/>
    </row>
    <row r="224" spans="1:12" ht="19.899999999999999" customHeight="1" x14ac:dyDescent="0.25">
      <c r="A224" s="6" t="s">
        <v>185</v>
      </c>
      <c r="B224" s="106">
        <v>0</v>
      </c>
      <c r="C224" s="106">
        <v>0</v>
      </c>
      <c r="D224" s="106">
        <v>0</v>
      </c>
      <c r="E224" s="106">
        <v>0</v>
      </c>
      <c r="F224" s="106">
        <v>0</v>
      </c>
      <c r="G224" s="106">
        <v>0</v>
      </c>
      <c r="H224" s="106">
        <v>0</v>
      </c>
      <c r="I224" s="106">
        <v>0</v>
      </c>
      <c r="J224" s="106">
        <v>0</v>
      </c>
      <c r="K224" s="106">
        <v>0</v>
      </c>
      <c r="L224" s="12"/>
    </row>
    <row r="225" spans="1:12" ht="19.899999999999999" customHeight="1" x14ac:dyDescent="0.25">
      <c r="A225" s="8" t="s">
        <v>186</v>
      </c>
      <c r="B225" s="105">
        <v>150.11500000000001</v>
      </c>
      <c r="C225" s="105">
        <v>133.41399999999999</v>
      </c>
      <c r="D225" s="105">
        <v>157.905</v>
      </c>
      <c r="E225" s="105">
        <v>116.935</v>
      </c>
      <c r="F225" s="105">
        <v>120.5</v>
      </c>
      <c r="G225" s="105">
        <v>130.989</v>
      </c>
      <c r="H225" s="105">
        <v>92.927999999999997</v>
      </c>
      <c r="I225" s="105">
        <v>75.316999999999993</v>
      </c>
      <c r="J225" s="105">
        <v>60.7</v>
      </c>
      <c r="K225" s="105">
        <v>0</v>
      </c>
      <c r="L225" s="10"/>
    </row>
    <row r="226" spans="1:12" ht="19.899999999999999" customHeight="1" x14ac:dyDescent="0.25">
      <c r="A226" s="6" t="s">
        <v>187</v>
      </c>
      <c r="B226" s="106">
        <v>0</v>
      </c>
      <c r="C226" s="106">
        <v>0</v>
      </c>
      <c r="D226" s="106">
        <v>0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9"/>
    </row>
    <row r="227" spans="1:12" ht="19.899999999999999" customHeight="1" x14ac:dyDescent="0.25">
      <c r="A227" s="8" t="s">
        <v>188</v>
      </c>
      <c r="B227" s="105">
        <v>0</v>
      </c>
      <c r="C227" s="105">
        <v>5.3620000000000001</v>
      </c>
      <c r="D227" s="105">
        <v>25.186</v>
      </c>
      <c r="E227" s="105">
        <v>22.853999999999999</v>
      </c>
      <c r="F227" s="105">
        <v>18.867000000000001</v>
      </c>
      <c r="G227" s="105">
        <v>25.091999999999999</v>
      </c>
      <c r="H227" s="105">
        <v>29.724</v>
      </c>
      <c r="I227" s="105">
        <v>24.77</v>
      </c>
      <c r="J227" s="105">
        <v>19.815999999999999</v>
      </c>
      <c r="K227" s="105">
        <v>8.6690000000000005</v>
      </c>
      <c r="L227" s="11"/>
    </row>
    <row r="228" spans="1:12" ht="19.899999999999999" customHeight="1" x14ac:dyDescent="0.25">
      <c r="A228" s="6" t="s">
        <v>189</v>
      </c>
      <c r="B228" s="106">
        <v>0</v>
      </c>
      <c r="C228" s="106">
        <v>22.896000000000001</v>
      </c>
      <c r="D228" s="106">
        <v>25.186</v>
      </c>
      <c r="E228" s="106">
        <v>15.092000000000001</v>
      </c>
      <c r="F228" s="106">
        <v>23.231000000000002</v>
      </c>
      <c r="G228" s="106">
        <v>29.853000000000002</v>
      </c>
      <c r="H228" s="106">
        <v>26.628</v>
      </c>
      <c r="I228" s="106">
        <v>16.100000000000001</v>
      </c>
      <c r="J228" s="106">
        <v>14.863</v>
      </c>
      <c r="K228" s="106">
        <v>13.994999999999999</v>
      </c>
      <c r="L228" s="9"/>
    </row>
    <row r="229" spans="1:12" ht="19.899999999999999" customHeight="1" x14ac:dyDescent="0.25">
      <c r="A229" s="8" t="s">
        <v>190</v>
      </c>
      <c r="B229" s="105">
        <v>12.125</v>
      </c>
      <c r="C229" s="105">
        <v>10.895</v>
      </c>
      <c r="D229" s="105">
        <v>10.895</v>
      </c>
      <c r="E229" s="105">
        <v>1.853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1"/>
    </row>
    <row r="230" spans="1:12" ht="19.899999999999999" customHeight="1" x14ac:dyDescent="0.25">
      <c r="A230" s="6" t="s">
        <v>191</v>
      </c>
      <c r="B230" s="106">
        <v>2.41</v>
      </c>
      <c r="C230" s="106">
        <v>2.3079999999999998</v>
      </c>
      <c r="D230" s="106">
        <v>2.1339999999999999</v>
      </c>
      <c r="E230" s="106">
        <v>1.84</v>
      </c>
      <c r="F230" s="106">
        <v>1.786</v>
      </c>
      <c r="G230" s="106">
        <v>1.4450000000000001</v>
      </c>
      <c r="H230" s="106">
        <v>1.2989999999999999</v>
      </c>
      <c r="I230" s="106">
        <v>1.0660000000000001</v>
      </c>
      <c r="J230" s="106">
        <v>1.004</v>
      </c>
      <c r="K230" s="106">
        <v>850</v>
      </c>
      <c r="L230" s="9"/>
    </row>
    <row r="231" spans="1:12" ht="19.899999999999999" customHeight="1" x14ac:dyDescent="0.25">
      <c r="A231" s="8" t="s">
        <v>192</v>
      </c>
      <c r="B231" s="105">
        <v>234</v>
      </c>
      <c r="C231" s="105">
        <v>-52</v>
      </c>
      <c r="D231" s="105">
        <v>0</v>
      </c>
      <c r="E231" s="105">
        <v>50</v>
      </c>
      <c r="F231" s="105">
        <v>154</v>
      </c>
      <c r="G231" s="105">
        <v>50</v>
      </c>
      <c r="H231" s="105">
        <v>50</v>
      </c>
      <c r="I231" s="105">
        <v>0</v>
      </c>
      <c r="J231" s="105">
        <v>75</v>
      </c>
      <c r="K231" s="105">
        <v>555</v>
      </c>
      <c r="L231" s="10"/>
    </row>
    <row r="232" spans="1:12" ht="19.899999999999999" customHeight="1" x14ac:dyDescent="0.25">
      <c r="A232" s="6" t="s">
        <v>193</v>
      </c>
      <c r="B232" s="106">
        <v>91</v>
      </c>
      <c r="C232" s="106">
        <v>40</v>
      </c>
      <c r="D232" s="106">
        <v>39</v>
      </c>
      <c r="E232" s="106">
        <v>148</v>
      </c>
      <c r="F232" s="106">
        <v>64</v>
      </c>
      <c r="G232" s="106">
        <v>57</v>
      </c>
      <c r="H232" s="106">
        <v>59</v>
      </c>
      <c r="I232" s="106">
        <v>43</v>
      </c>
      <c r="J232" s="106">
        <v>33</v>
      </c>
      <c r="K232" s="106">
        <v>75</v>
      </c>
      <c r="L232" s="12"/>
    </row>
    <row r="233" spans="1:12" ht="19.899999999999999" customHeight="1" x14ac:dyDescent="0.25">
      <c r="A233" s="8" t="s">
        <v>194</v>
      </c>
      <c r="B233" s="105">
        <v>471</v>
      </c>
      <c r="C233" s="105">
        <v>465</v>
      </c>
      <c r="D233" s="105">
        <v>842</v>
      </c>
      <c r="E233" s="105">
        <v>303</v>
      </c>
      <c r="F233" s="105">
        <v>774</v>
      </c>
      <c r="G233" s="105">
        <v>115</v>
      </c>
      <c r="H233" s="105">
        <v>152</v>
      </c>
      <c r="I233" s="105">
        <v>28</v>
      </c>
      <c r="J233" s="105">
        <v>306</v>
      </c>
      <c r="K233" s="105">
        <v>208</v>
      </c>
      <c r="L233" s="10"/>
    </row>
    <row r="234" spans="1:12" ht="19.899999999999999" customHeight="1" x14ac:dyDescent="0.25">
      <c r="A234" s="6" t="s">
        <v>195</v>
      </c>
      <c r="B234" s="106">
        <v>8.1669999999999998</v>
      </c>
      <c r="C234" s="106">
        <v>13.318</v>
      </c>
      <c r="D234" s="106">
        <v>12.183999999999999</v>
      </c>
      <c r="E234" s="106">
        <v>163.42500000000001</v>
      </c>
      <c r="F234" s="106">
        <v>155.185</v>
      </c>
      <c r="G234" s="106">
        <v>149.374</v>
      </c>
      <c r="H234" s="106">
        <v>117.804</v>
      </c>
      <c r="I234" s="106">
        <v>103.419</v>
      </c>
      <c r="J234" s="106">
        <v>100.13200000000001</v>
      </c>
      <c r="K234" s="106">
        <v>105.039</v>
      </c>
      <c r="L234" s="12"/>
    </row>
    <row r="235" spans="1:12" ht="19.899999999999999" customHeight="1" x14ac:dyDescent="0.25">
      <c r="A235" s="8" t="s">
        <v>196</v>
      </c>
      <c r="B235" s="105">
        <v>1.139</v>
      </c>
      <c r="C235" s="105">
        <v>1.0589999999999999</v>
      </c>
      <c r="D235" s="105">
        <v>980</v>
      </c>
      <c r="E235" s="105">
        <v>0</v>
      </c>
      <c r="F235" s="105">
        <v>1.369</v>
      </c>
      <c r="G235" s="105">
        <v>72</v>
      </c>
      <c r="H235" s="105">
        <v>169</v>
      </c>
      <c r="I235" s="105">
        <v>131</v>
      </c>
      <c r="J235" s="105">
        <v>112</v>
      </c>
      <c r="K235" s="105">
        <v>100</v>
      </c>
      <c r="L235" s="11"/>
    </row>
    <row r="236" spans="1:12" ht="19.899999999999999" customHeight="1" x14ac:dyDescent="0.25">
      <c r="A236" s="6" t="s">
        <v>197</v>
      </c>
      <c r="B236" s="106">
        <v>0</v>
      </c>
      <c r="C236" s="106">
        <v>0</v>
      </c>
      <c r="D236" s="106">
        <v>0</v>
      </c>
      <c r="E236" s="106">
        <v>0</v>
      </c>
      <c r="F236" s="106">
        <v>1.369</v>
      </c>
      <c r="G236" s="106">
        <v>0</v>
      </c>
      <c r="H236" s="106">
        <v>0</v>
      </c>
      <c r="I236" s="106">
        <v>0</v>
      </c>
      <c r="J236" s="106">
        <v>0</v>
      </c>
      <c r="K236" s="106">
        <v>0</v>
      </c>
      <c r="L236" s="9"/>
    </row>
    <row r="237" spans="1:12" ht="19.899999999999999" customHeight="1" x14ac:dyDescent="0.25">
      <c r="A237" s="8" t="s">
        <v>198</v>
      </c>
      <c r="B237" s="105">
        <v>7.2329999999999997</v>
      </c>
      <c r="C237" s="105">
        <v>4.3780000000000001</v>
      </c>
      <c r="D237" s="105">
        <v>6.7590000000000003</v>
      </c>
      <c r="E237" s="105">
        <v>2.2189999999999999</v>
      </c>
      <c r="F237" s="105">
        <v>2.863</v>
      </c>
      <c r="G237" s="105">
        <v>3.0680000000000001</v>
      </c>
      <c r="H237" s="105">
        <v>2.02</v>
      </c>
      <c r="I237" s="105">
        <v>2.1509999999999998</v>
      </c>
      <c r="J237" s="105">
        <v>1.5780000000000001</v>
      </c>
      <c r="K237" s="105">
        <v>0</v>
      </c>
      <c r="L237" s="10"/>
    </row>
    <row r="238" spans="1:12" ht="19.899999999999999" customHeight="1" x14ac:dyDescent="0.25">
      <c r="A238" s="6" t="s">
        <v>199</v>
      </c>
      <c r="B238" s="106">
        <v>0</v>
      </c>
      <c r="C238" s="106">
        <v>0</v>
      </c>
      <c r="D238" s="106">
        <v>0</v>
      </c>
      <c r="E238" s="106">
        <v>0</v>
      </c>
      <c r="F238" s="106">
        <v>0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2"/>
    </row>
    <row r="239" spans="1:12" ht="19.899999999999999" customHeight="1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1"/>
    </row>
    <row r="240" spans="1:12" ht="19.899999999999999" customHeight="1" x14ac:dyDescent="0.2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2"/>
    </row>
    <row r="241" spans="1:13" ht="19.899999999999999" customHeight="1" thickBot="1" x14ac:dyDescent="0.3">
      <c r="A241" s="167" t="s">
        <v>202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1"/>
    </row>
    <row r="242" spans="1:13" ht="19.899999999999999" customHeight="1" x14ac:dyDescent="0.25">
      <c r="A242" s="95" t="s">
        <v>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"/>
    </row>
    <row r="243" spans="1:13" ht="19.899999999999999" customHeight="1" x14ac:dyDescent="0.25">
      <c r="A243" s="96" t="s">
        <v>3</v>
      </c>
      <c r="B243" s="97">
        <v>2019</v>
      </c>
      <c r="C243" s="97">
        <v>2018</v>
      </c>
      <c r="D243" s="97">
        <v>2017</v>
      </c>
      <c r="E243" s="97">
        <v>2016</v>
      </c>
      <c r="F243" s="97">
        <v>2015</v>
      </c>
      <c r="G243" s="97">
        <v>2014</v>
      </c>
      <c r="H243" s="97">
        <v>2013</v>
      </c>
      <c r="I243" s="97">
        <v>2012</v>
      </c>
      <c r="J243" s="97">
        <v>2011</v>
      </c>
      <c r="K243" s="97">
        <v>2010</v>
      </c>
      <c r="L243" s="4"/>
    </row>
    <row r="244" spans="1:13" ht="19.899999999999999" customHeight="1" x14ac:dyDescent="0.25">
      <c r="A244" s="96" t="s">
        <v>4</v>
      </c>
      <c r="B244" s="97">
        <v>12</v>
      </c>
      <c r="C244" s="97">
        <v>12</v>
      </c>
      <c r="D244" s="97">
        <v>12</v>
      </c>
      <c r="E244" s="97">
        <v>12</v>
      </c>
      <c r="F244" s="97">
        <v>12</v>
      </c>
      <c r="G244" s="97">
        <v>12</v>
      </c>
      <c r="H244" s="97">
        <v>12</v>
      </c>
      <c r="I244" s="97">
        <v>12</v>
      </c>
      <c r="J244" s="97">
        <v>12</v>
      </c>
      <c r="K244" s="97">
        <v>12</v>
      </c>
      <c r="L244" s="16"/>
    </row>
    <row r="245" spans="1:13" ht="19.899999999999999" customHeight="1" x14ac:dyDescent="0.25">
      <c r="A245" s="96" t="s">
        <v>5</v>
      </c>
      <c r="B245" s="97" t="s">
        <v>339</v>
      </c>
      <c r="C245" s="97" t="s">
        <v>339</v>
      </c>
      <c r="D245" s="97" t="s">
        <v>339</v>
      </c>
      <c r="E245" s="97" t="s">
        <v>339</v>
      </c>
      <c r="F245" s="97" t="s">
        <v>339</v>
      </c>
      <c r="G245" s="97" t="s">
        <v>339</v>
      </c>
      <c r="H245" s="97" t="s">
        <v>339</v>
      </c>
      <c r="I245" s="97" t="s">
        <v>339</v>
      </c>
      <c r="J245" s="97" t="s">
        <v>339</v>
      </c>
      <c r="K245" s="97" t="s">
        <v>339</v>
      </c>
    </row>
    <row r="246" spans="1:13" ht="19.899999999999999" customHeigh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60"/>
    </row>
    <row r="247" spans="1:13" ht="19.899999999999999" customHeight="1" x14ac:dyDescent="0.25">
      <c r="A247" s="98" t="s">
        <v>203</v>
      </c>
      <c r="B247" s="99" t="s">
        <v>8</v>
      </c>
      <c r="C247" s="99" t="s">
        <v>8</v>
      </c>
      <c r="D247" s="99" t="s">
        <v>8</v>
      </c>
      <c r="E247" s="99" t="s">
        <v>8</v>
      </c>
      <c r="F247" s="99" t="s">
        <v>8</v>
      </c>
      <c r="G247" s="99" t="s">
        <v>8</v>
      </c>
      <c r="H247" s="99" t="s">
        <v>8</v>
      </c>
      <c r="I247" s="99" t="s">
        <v>8</v>
      </c>
      <c r="J247" s="99" t="s">
        <v>8</v>
      </c>
      <c r="K247" s="99" t="s">
        <v>8</v>
      </c>
      <c r="M247" t="s">
        <v>2</v>
      </c>
    </row>
    <row r="248" spans="1:13" ht="19.899999999999999" customHeight="1" x14ac:dyDescent="0.25">
      <c r="A248" s="6" t="s">
        <v>204</v>
      </c>
      <c r="B248" s="104" t="s">
        <v>2783</v>
      </c>
      <c r="C248" s="104" t="s">
        <v>2784</v>
      </c>
      <c r="D248" s="104" t="s">
        <v>2844</v>
      </c>
      <c r="E248" s="104">
        <v>778.995</v>
      </c>
      <c r="F248" s="104">
        <v>761.60900000000004</v>
      </c>
      <c r="G248" s="104">
        <v>581.00099999999998</v>
      </c>
      <c r="H248" s="104">
        <v>499.74</v>
      </c>
      <c r="I248" s="104">
        <v>439.12400000000002</v>
      </c>
      <c r="J248" s="104">
        <v>342.15100000000001</v>
      </c>
      <c r="K248" s="104">
        <v>342.15100000000001</v>
      </c>
      <c r="L248" s="2"/>
    </row>
    <row r="249" spans="1:13" ht="19.899999999999999" customHeight="1" x14ac:dyDescent="0.25">
      <c r="A249" s="8" t="s">
        <v>205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2"/>
    </row>
    <row r="250" spans="1:13" ht="19.899999999999999" customHeight="1" x14ac:dyDescent="0.25">
      <c r="A250" s="6" t="s">
        <v>206</v>
      </c>
      <c r="B250" s="104">
        <v>226.27099999999999</v>
      </c>
      <c r="C250" s="104">
        <v>226.27099999999999</v>
      </c>
      <c r="D250" s="104">
        <v>226.27099999999999</v>
      </c>
      <c r="E250" s="104">
        <v>13.009</v>
      </c>
      <c r="F250" s="104">
        <v>12.109</v>
      </c>
      <c r="G250" s="104">
        <v>3.2080000000000002</v>
      </c>
      <c r="H250" s="104">
        <v>3.2080000000000002</v>
      </c>
      <c r="I250" s="104">
        <v>3.2080000000000002</v>
      </c>
      <c r="J250" s="104">
        <v>3.2080000000000002</v>
      </c>
      <c r="K250" s="104">
        <v>9.4009999999999998</v>
      </c>
      <c r="L250" s="2"/>
    </row>
    <row r="251" spans="1:13" ht="19.899999999999999" customHeight="1" x14ac:dyDescent="0.25">
      <c r="A251" s="8" t="s">
        <v>207</v>
      </c>
      <c r="B251" s="105">
        <v>0</v>
      </c>
      <c r="C251" s="105">
        <v>0</v>
      </c>
      <c r="D251" s="105">
        <v>0</v>
      </c>
      <c r="E251" s="105">
        <v>0</v>
      </c>
      <c r="F251" s="105">
        <v>0</v>
      </c>
      <c r="G251" s="105">
        <v>0</v>
      </c>
      <c r="H251" s="105">
        <v>0</v>
      </c>
      <c r="I251" s="105">
        <v>0</v>
      </c>
      <c r="J251" s="105">
        <v>0</v>
      </c>
      <c r="K251" s="105">
        <v>0</v>
      </c>
      <c r="L251" s="1"/>
    </row>
    <row r="252" spans="1:13" ht="19.899999999999999" customHeight="1" x14ac:dyDescent="0.25">
      <c r="A252" s="6" t="s">
        <v>208</v>
      </c>
      <c r="B252" s="106">
        <v>0</v>
      </c>
      <c r="C252" s="106">
        <v>0</v>
      </c>
      <c r="D252" s="106">
        <v>0</v>
      </c>
      <c r="E252" s="106">
        <v>215</v>
      </c>
      <c r="F252" s="106">
        <v>900</v>
      </c>
      <c r="G252" s="106">
        <v>8.9009999999999998</v>
      </c>
      <c r="H252" s="106">
        <v>0</v>
      </c>
      <c r="I252" s="106">
        <v>0</v>
      </c>
      <c r="J252" s="106">
        <v>0</v>
      </c>
      <c r="K252" s="106">
        <v>0</v>
      </c>
      <c r="L252" s="3"/>
    </row>
    <row r="253" spans="1:13" ht="19.899999999999999" customHeight="1" x14ac:dyDescent="0.25">
      <c r="A253" s="8" t="s">
        <v>209</v>
      </c>
      <c r="B253" s="105">
        <v>0</v>
      </c>
      <c r="C253" s="105">
        <v>0</v>
      </c>
      <c r="D253" s="105">
        <v>0</v>
      </c>
      <c r="E253" s="105">
        <v>0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7"/>
    </row>
    <row r="254" spans="1:13" ht="19.899999999999999" customHeight="1" x14ac:dyDescent="0.25">
      <c r="A254" s="6" t="s">
        <v>210</v>
      </c>
      <c r="B254" s="106">
        <v>0</v>
      </c>
      <c r="C254" s="106">
        <v>0</v>
      </c>
      <c r="D254" s="106">
        <v>0</v>
      </c>
      <c r="E254" s="106">
        <v>-1.738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3"/>
    </row>
    <row r="255" spans="1:13" ht="19.899999999999999" customHeight="1" x14ac:dyDescent="0.25">
      <c r="A255" s="8" t="s">
        <v>211</v>
      </c>
      <c r="B255" s="105">
        <v>0</v>
      </c>
      <c r="C255" s="105">
        <v>0</v>
      </c>
      <c r="D255" s="105">
        <v>0</v>
      </c>
      <c r="E255" s="105">
        <v>0</v>
      </c>
      <c r="F255" s="105">
        <v>0</v>
      </c>
      <c r="G255" s="105">
        <v>0</v>
      </c>
      <c r="H255" s="105">
        <v>0</v>
      </c>
      <c r="I255" s="105">
        <v>0</v>
      </c>
      <c r="J255" s="105">
        <v>0</v>
      </c>
      <c r="K255" s="105">
        <v>-6.1929999999999996</v>
      </c>
      <c r="L255" s="7"/>
    </row>
    <row r="256" spans="1:13" ht="19.899999999999999" customHeight="1" x14ac:dyDescent="0.25">
      <c r="A256" s="6" t="s">
        <v>212</v>
      </c>
      <c r="B256" s="106">
        <v>0</v>
      </c>
      <c r="C256" s="106">
        <v>0</v>
      </c>
      <c r="D256" s="106">
        <v>0</v>
      </c>
      <c r="E256" s="106">
        <v>0</v>
      </c>
      <c r="F256" s="106">
        <v>0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2"/>
    </row>
    <row r="257" spans="1:12" ht="19.899999999999999" customHeight="1" x14ac:dyDescent="0.25">
      <c r="A257" s="8" t="s">
        <v>213</v>
      </c>
      <c r="B257" s="105">
        <v>0</v>
      </c>
      <c r="C257" s="105">
        <v>0</v>
      </c>
      <c r="D257" s="105">
        <v>0</v>
      </c>
      <c r="E257" s="105">
        <v>0</v>
      </c>
      <c r="F257" s="105">
        <v>0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1"/>
    </row>
    <row r="258" spans="1:12" ht="19.899999999999999" customHeight="1" x14ac:dyDescent="0.25">
      <c r="A258" s="6" t="s">
        <v>214</v>
      </c>
      <c r="B258" s="106">
        <v>0</v>
      </c>
      <c r="C258" s="106">
        <v>0</v>
      </c>
      <c r="D258" s="106">
        <v>0</v>
      </c>
      <c r="E258" s="106">
        <v>0</v>
      </c>
      <c r="F258" s="106">
        <v>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2"/>
    </row>
    <row r="259" spans="1:12" ht="19.899999999999999" customHeight="1" x14ac:dyDescent="0.25">
      <c r="A259" s="8" t="s">
        <v>215</v>
      </c>
      <c r="B259" s="107">
        <v>226.27099999999999</v>
      </c>
      <c r="C259" s="107">
        <v>226.27099999999999</v>
      </c>
      <c r="D259" s="107">
        <v>226.27099999999999</v>
      </c>
      <c r="E259" s="107">
        <v>226.27099999999999</v>
      </c>
      <c r="F259" s="107">
        <v>13.009</v>
      </c>
      <c r="G259" s="107">
        <v>12.109</v>
      </c>
      <c r="H259" s="107">
        <v>3.2080000000000002</v>
      </c>
      <c r="I259" s="107">
        <v>3.2080000000000002</v>
      </c>
      <c r="J259" s="107">
        <v>3.2080000000000002</v>
      </c>
      <c r="K259" s="107">
        <v>3.2080000000000002</v>
      </c>
      <c r="L259" s="11"/>
    </row>
    <row r="260" spans="1:12" ht="19.899999999999999" customHeight="1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2"/>
    </row>
    <row r="261" spans="1:12" ht="19.899999999999999" customHeight="1" x14ac:dyDescent="0.25">
      <c r="A261" s="8" t="s">
        <v>216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1"/>
    </row>
    <row r="262" spans="1:12" ht="19.899999999999999" customHeight="1" x14ac:dyDescent="0.25">
      <c r="A262" s="6" t="s">
        <v>217</v>
      </c>
      <c r="B262" s="104">
        <v>-24.577999999999999</v>
      </c>
      <c r="C262" s="104">
        <v>-20.399000000000001</v>
      </c>
      <c r="D262" s="104">
        <v>-22.884</v>
      </c>
      <c r="E262" s="104">
        <v>4.63</v>
      </c>
      <c r="F262" s="104">
        <v>6.6959999999999997</v>
      </c>
      <c r="G262" s="104">
        <v>12.259</v>
      </c>
      <c r="H262" s="104">
        <v>493</v>
      </c>
      <c r="I262" s="104">
        <v>2.0379999999999998</v>
      </c>
      <c r="J262" s="104">
        <v>3.03</v>
      </c>
      <c r="K262" s="104">
        <v>3.492</v>
      </c>
      <c r="L262" s="12"/>
    </row>
    <row r="263" spans="1:12" ht="19.899999999999999" customHeight="1" x14ac:dyDescent="0.25">
      <c r="A263" s="8" t="s">
        <v>218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1"/>
    </row>
    <row r="264" spans="1:12" ht="19.899999999999999" customHeight="1" x14ac:dyDescent="0.25">
      <c r="A264" s="6" t="s">
        <v>219</v>
      </c>
      <c r="B264" s="106">
        <v>0</v>
      </c>
      <c r="C264" s="106">
        <v>0</v>
      </c>
      <c r="D264" s="106">
        <v>0</v>
      </c>
      <c r="E264" s="106">
        <v>0</v>
      </c>
      <c r="F264" s="106">
        <v>-204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4"/>
    </row>
    <row r="265" spans="1:12" ht="19.899999999999999" customHeight="1" x14ac:dyDescent="0.25">
      <c r="A265" s="8" t="s">
        <v>220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4"/>
    </row>
    <row r="266" spans="1:12" ht="19.899999999999999" customHeight="1" x14ac:dyDescent="0.25">
      <c r="A266" s="6" t="s">
        <v>221</v>
      </c>
      <c r="B266" s="106">
        <v>0</v>
      </c>
      <c r="C266" s="106">
        <v>0</v>
      </c>
      <c r="D266" s="106">
        <v>0</v>
      </c>
      <c r="E266" s="106">
        <v>0</v>
      </c>
      <c r="F266" s="106">
        <v>0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3"/>
    </row>
    <row r="267" spans="1:12" ht="19.899999999999999" customHeight="1" x14ac:dyDescent="0.25">
      <c r="A267" s="8" t="s">
        <v>222</v>
      </c>
      <c r="B267" s="105">
        <v>-2.496</v>
      </c>
      <c r="C267" s="105">
        <v>-5.2380000000000004</v>
      </c>
      <c r="D267" s="105">
        <v>1.5509999999999999</v>
      </c>
      <c r="E267" s="105">
        <v>-28.04</v>
      </c>
      <c r="F267" s="105">
        <v>-2.121</v>
      </c>
      <c r="G267" s="105">
        <v>-257</v>
      </c>
      <c r="H267" s="105">
        <v>8.7759999999999998</v>
      </c>
      <c r="I267" s="105">
        <v>-160</v>
      </c>
      <c r="J267" s="105">
        <v>-2.6459999999999999</v>
      </c>
      <c r="K267" s="105">
        <v>-867</v>
      </c>
      <c r="L267" s="7"/>
    </row>
    <row r="268" spans="1:12" ht="19.899999999999999" customHeight="1" x14ac:dyDescent="0.25">
      <c r="A268" s="6" t="s">
        <v>223</v>
      </c>
      <c r="B268" s="106">
        <v>0</v>
      </c>
      <c r="C268" s="106">
        <v>0</v>
      </c>
      <c r="D268" s="106">
        <v>0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2"/>
    </row>
    <row r="269" spans="1:12" ht="19.899999999999999" customHeight="1" x14ac:dyDescent="0.25">
      <c r="A269" s="8" t="s">
        <v>224</v>
      </c>
      <c r="B269" s="105">
        <v>0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0</v>
      </c>
      <c r="I269" s="105">
        <v>0</v>
      </c>
      <c r="J269" s="105">
        <v>0</v>
      </c>
      <c r="K269" s="105">
        <v>0</v>
      </c>
      <c r="L269" s="11"/>
    </row>
    <row r="270" spans="1:12" ht="19.899999999999999" customHeight="1" x14ac:dyDescent="0.25">
      <c r="A270" s="6" t="s">
        <v>225</v>
      </c>
      <c r="B270" s="106">
        <v>1.139</v>
      </c>
      <c r="C270" s="106">
        <v>1.0589999999999999</v>
      </c>
      <c r="D270" s="106">
        <v>980</v>
      </c>
      <c r="E270" s="106">
        <v>398</v>
      </c>
      <c r="F270" s="106">
        <v>244</v>
      </c>
      <c r="G270" s="106">
        <v>72</v>
      </c>
      <c r="H270" s="106">
        <v>169</v>
      </c>
      <c r="I270" s="106">
        <v>131</v>
      </c>
      <c r="J270" s="106">
        <v>112</v>
      </c>
      <c r="K270" s="106">
        <v>100</v>
      </c>
      <c r="L270" s="12"/>
    </row>
    <row r="271" spans="1:12" ht="19.899999999999999" customHeight="1" x14ac:dyDescent="0.25">
      <c r="A271" s="8" t="s">
        <v>226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1"/>
    </row>
    <row r="272" spans="1:12" ht="19.899999999999999" customHeight="1" x14ac:dyDescent="0.25">
      <c r="A272" s="6" t="s">
        <v>227</v>
      </c>
      <c r="B272" s="106">
        <v>0</v>
      </c>
      <c r="C272" s="106">
        <v>0</v>
      </c>
      <c r="D272" s="106">
        <v>-46</v>
      </c>
      <c r="E272" s="106">
        <v>128</v>
      </c>
      <c r="F272" s="106">
        <v>15</v>
      </c>
      <c r="G272" s="106">
        <v>-5.3780000000000001</v>
      </c>
      <c r="H272" s="106">
        <v>2.8210000000000002</v>
      </c>
      <c r="I272" s="106">
        <v>-1.516</v>
      </c>
      <c r="J272" s="106">
        <v>1.542</v>
      </c>
      <c r="K272" s="106">
        <v>305</v>
      </c>
      <c r="L272" s="9"/>
    </row>
    <row r="273" spans="1:12" ht="19.899999999999999" customHeight="1" x14ac:dyDescent="0.25">
      <c r="A273" s="8" t="s">
        <v>228</v>
      </c>
      <c r="B273" s="107">
        <v>-25.934999999999999</v>
      </c>
      <c r="C273" s="107">
        <v>-24.577999999999999</v>
      </c>
      <c r="D273" s="107">
        <v>-20.399000000000001</v>
      </c>
      <c r="E273" s="107">
        <v>-22.884</v>
      </c>
      <c r="F273" s="107">
        <v>4.63</v>
      </c>
      <c r="G273" s="107">
        <v>6.6959999999999997</v>
      </c>
      <c r="H273" s="107">
        <v>12.259</v>
      </c>
      <c r="I273" s="107">
        <v>493</v>
      </c>
      <c r="J273" s="107">
        <v>2.0379999999999998</v>
      </c>
      <c r="K273" s="107">
        <v>3.03</v>
      </c>
      <c r="L273" s="11"/>
    </row>
    <row r="274" spans="1:12" ht="19.899999999999999" customHeight="1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9"/>
    </row>
    <row r="275" spans="1:12" ht="19.899999999999999" customHeight="1" x14ac:dyDescent="0.25">
      <c r="A275" s="8" t="s">
        <v>229</v>
      </c>
      <c r="B275" s="107">
        <v>0</v>
      </c>
      <c r="C275" s="107">
        <v>0</v>
      </c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107">
        <v>0</v>
      </c>
      <c r="K275" s="107">
        <v>0</v>
      </c>
      <c r="L275" s="11"/>
    </row>
    <row r="276" spans="1:12" ht="19.899999999999999" customHeight="1" x14ac:dyDescent="0.25">
      <c r="A276" s="6" t="s">
        <v>230</v>
      </c>
      <c r="B276" s="104">
        <v>805.471</v>
      </c>
      <c r="C276" s="104">
        <v>836.70600000000002</v>
      </c>
      <c r="D276" s="104">
        <v>796.81500000000005</v>
      </c>
      <c r="E276" s="104">
        <v>761.35599999999999</v>
      </c>
      <c r="F276" s="104">
        <v>742.80399999999997</v>
      </c>
      <c r="G276" s="104">
        <v>565.53399999999999</v>
      </c>
      <c r="H276" s="104">
        <v>496.03899999999999</v>
      </c>
      <c r="I276" s="104">
        <v>433.87799999999999</v>
      </c>
      <c r="J276" s="104">
        <v>335.91300000000001</v>
      </c>
      <c r="K276" s="104">
        <v>329.25799999999998</v>
      </c>
      <c r="L276" s="9"/>
    </row>
    <row r="277" spans="1:12" ht="19.899999999999999" customHeight="1" x14ac:dyDescent="0.25">
      <c r="A277" s="8" t="s">
        <v>231</v>
      </c>
      <c r="B277" s="105">
        <v>0</v>
      </c>
      <c r="C277" s="105">
        <v>0</v>
      </c>
      <c r="D277" s="105">
        <v>0</v>
      </c>
      <c r="E277" s="105">
        <v>0</v>
      </c>
      <c r="F277" s="105">
        <v>0</v>
      </c>
      <c r="G277" s="105">
        <v>0</v>
      </c>
      <c r="H277" s="105">
        <v>0</v>
      </c>
      <c r="I277" s="105">
        <v>0</v>
      </c>
      <c r="J277" s="105">
        <v>0</v>
      </c>
      <c r="K277" s="105">
        <v>0</v>
      </c>
      <c r="L277" s="10"/>
    </row>
    <row r="278" spans="1:12" ht="19.899999999999999" customHeight="1" x14ac:dyDescent="0.25">
      <c r="A278" s="6" t="s">
        <v>232</v>
      </c>
      <c r="B278" s="106">
        <v>25.584</v>
      </c>
      <c r="C278" s="106">
        <v>-7.5869999999999997</v>
      </c>
      <c r="D278" s="106">
        <v>64.825999999999993</v>
      </c>
      <c r="E278" s="106">
        <v>60.465000000000003</v>
      </c>
      <c r="F278" s="106">
        <v>41.783000000000001</v>
      </c>
      <c r="G278" s="106">
        <v>207.12299999999999</v>
      </c>
      <c r="H278" s="106">
        <v>93.772000000000006</v>
      </c>
      <c r="I278" s="106">
        <v>78.260999999999996</v>
      </c>
      <c r="J278" s="106">
        <v>112.828</v>
      </c>
      <c r="K278" s="106">
        <v>20.65</v>
      </c>
      <c r="L278" s="14"/>
    </row>
    <row r="279" spans="1:12" ht="19.899999999999999" customHeight="1" x14ac:dyDescent="0.25">
      <c r="A279" s="8" t="s">
        <v>233</v>
      </c>
      <c r="B279" s="105">
        <v>0</v>
      </c>
      <c r="C279" s="105">
        <v>-22.896000000000001</v>
      </c>
      <c r="D279" s="105">
        <v>-25.186</v>
      </c>
      <c r="E279" s="105">
        <v>-15.092000000000001</v>
      </c>
      <c r="F279" s="105">
        <v>-23.231000000000002</v>
      </c>
      <c r="G279" s="105">
        <v>-29.853000000000002</v>
      </c>
      <c r="H279" s="105">
        <v>-26.628</v>
      </c>
      <c r="I279" s="105">
        <v>-16.100000000000001</v>
      </c>
      <c r="J279" s="105">
        <v>-14.863</v>
      </c>
      <c r="K279" s="105">
        <v>-13.994999999999999</v>
      </c>
      <c r="L279" s="4"/>
    </row>
    <row r="280" spans="1:12" ht="19.899999999999999" customHeight="1" x14ac:dyDescent="0.25">
      <c r="A280" s="6" t="s">
        <v>234</v>
      </c>
      <c r="B280" s="106">
        <v>0</v>
      </c>
      <c r="C280" s="106">
        <v>0</v>
      </c>
      <c r="D280" s="106">
        <v>0</v>
      </c>
      <c r="E280" s="106">
        <v>0</v>
      </c>
      <c r="F280" s="106">
        <v>0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3"/>
    </row>
    <row r="281" spans="1:12" ht="19.899999999999999" customHeight="1" x14ac:dyDescent="0.25">
      <c r="A281" s="8" t="s">
        <v>235</v>
      </c>
      <c r="B281" s="105">
        <v>0</v>
      </c>
      <c r="C281" s="105">
        <v>0</v>
      </c>
      <c r="D281" s="105">
        <v>0</v>
      </c>
      <c r="E281" s="105">
        <v>0</v>
      </c>
      <c r="F281" s="105">
        <v>0</v>
      </c>
      <c r="G281" s="105">
        <v>0</v>
      </c>
      <c r="H281" s="105">
        <v>0</v>
      </c>
      <c r="I281" s="105">
        <v>0</v>
      </c>
      <c r="J281" s="105">
        <v>0</v>
      </c>
      <c r="K281" s="105">
        <v>0</v>
      </c>
      <c r="L281" s="7"/>
    </row>
    <row r="282" spans="1:12" ht="19.899999999999999" customHeight="1" x14ac:dyDescent="0.25">
      <c r="A282" s="6" t="s">
        <v>236</v>
      </c>
      <c r="B282" s="106">
        <v>0</v>
      </c>
      <c r="C282" s="106">
        <v>0</v>
      </c>
      <c r="D282" s="106">
        <v>0</v>
      </c>
      <c r="E282" s="106">
        <v>0</v>
      </c>
      <c r="F282" s="106">
        <v>0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2"/>
    </row>
    <row r="283" spans="1:12" ht="19.899999999999999" customHeight="1" x14ac:dyDescent="0.25">
      <c r="A283" s="8" t="s">
        <v>237</v>
      </c>
      <c r="B283" s="105">
        <v>261</v>
      </c>
      <c r="C283" s="105">
        <v>-752</v>
      </c>
      <c r="D283" s="105">
        <v>251</v>
      </c>
      <c r="E283" s="105">
        <v>1.6579999999999999</v>
      </c>
      <c r="F283" s="105">
        <v>0</v>
      </c>
      <c r="G283" s="105">
        <v>0</v>
      </c>
      <c r="H283" s="105">
        <v>0</v>
      </c>
      <c r="I283" s="105">
        <v>0</v>
      </c>
      <c r="J283" s="105">
        <v>0</v>
      </c>
      <c r="K283" s="105">
        <v>0</v>
      </c>
      <c r="L283" s="10"/>
    </row>
    <row r="284" spans="1:12" ht="19.899999999999999" customHeight="1" x14ac:dyDescent="0.25">
      <c r="A284" s="6" t="s">
        <v>238</v>
      </c>
      <c r="B284" s="104">
        <v>831.31600000000003</v>
      </c>
      <c r="C284" s="104">
        <v>805.471</v>
      </c>
      <c r="D284" s="104">
        <v>836.70600000000002</v>
      </c>
      <c r="E284" s="104">
        <v>808.38699999999994</v>
      </c>
      <c r="F284" s="104">
        <v>761.35599999999999</v>
      </c>
      <c r="G284" s="104">
        <v>742.80399999999997</v>
      </c>
      <c r="H284" s="104">
        <v>563.18299999999999</v>
      </c>
      <c r="I284" s="104">
        <v>496.03899999999999</v>
      </c>
      <c r="J284" s="104">
        <v>433.87799999999999</v>
      </c>
      <c r="K284" s="104">
        <v>335.91300000000001</v>
      </c>
      <c r="L284" s="9"/>
    </row>
    <row r="285" spans="1:12" ht="19.899999999999999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1"/>
    </row>
    <row r="286" spans="1:12" ht="19.899999999999999" customHeight="1" x14ac:dyDescent="0.25">
      <c r="A286" s="6" t="s">
        <v>239</v>
      </c>
      <c r="B286" s="104" t="s">
        <v>2782</v>
      </c>
      <c r="C286" s="104" t="s">
        <v>2783</v>
      </c>
      <c r="D286" s="104" t="s">
        <v>2784</v>
      </c>
      <c r="E286" s="104" t="s">
        <v>2785</v>
      </c>
      <c r="F286" s="104">
        <v>778.995</v>
      </c>
      <c r="G286" s="104">
        <v>761.60900000000004</v>
      </c>
      <c r="H286" s="104">
        <v>578.65</v>
      </c>
      <c r="I286" s="104">
        <v>499.74</v>
      </c>
      <c r="J286" s="104">
        <v>439.12400000000002</v>
      </c>
      <c r="K286" s="104">
        <v>342.15100000000001</v>
      </c>
      <c r="L286" s="9"/>
    </row>
    <row r="287" spans="1:12" ht="19.899999999999999" customHeight="1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1"/>
    </row>
    <row r="288" spans="1:12" ht="19.899999999999999" customHeight="1" x14ac:dyDescent="0.25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9"/>
    </row>
    <row r="289" spans="1:13" ht="19.899999999999999" customHeight="1" thickBot="1" x14ac:dyDescent="0.3">
      <c r="A289" s="167" t="s">
        <v>240</v>
      </c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7"/>
    </row>
    <row r="290" spans="1:13" ht="19.899999999999999" customHeight="1" x14ac:dyDescent="0.25">
      <c r="A290" s="95" t="s">
        <v>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5"/>
    </row>
    <row r="291" spans="1:13" ht="19.899999999999999" customHeight="1" x14ac:dyDescent="0.25">
      <c r="A291" s="96" t="s">
        <v>3</v>
      </c>
      <c r="B291" s="97">
        <v>2019</v>
      </c>
      <c r="C291" s="97">
        <v>2018</v>
      </c>
      <c r="D291" s="97">
        <v>2017</v>
      </c>
      <c r="E291" s="97">
        <v>2016</v>
      </c>
      <c r="F291" s="97">
        <v>2015</v>
      </c>
      <c r="G291" s="97">
        <v>2014</v>
      </c>
      <c r="H291" s="97">
        <v>2013</v>
      </c>
      <c r="I291" s="97">
        <v>2012</v>
      </c>
      <c r="J291" s="97">
        <v>2011</v>
      </c>
      <c r="K291" s="97">
        <v>2010</v>
      </c>
      <c r="L291" s="7"/>
    </row>
    <row r="292" spans="1:13" ht="19.899999999999999" customHeight="1" x14ac:dyDescent="0.25">
      <c r="A292" s="96" t="s">
        <v>4</v>
      </c>
      <c r="B292" s="97">
        <v>12</v>
      </c>
      <c r="C292" s="97">
        <v>12</v>
      </c>
      <c r="D292" s="97">
        <v>12</v>
      </c>
      <c r="E292" s="97">
        <v>12</v>
      </c>
      <c r="F292" s="97">
        <v>12</v>
      </c>
      <c r="G292" s="97">
        <v>12</v>
      </c>
      <c r="H292" s="97">
        <v>12</v>
      </c>
      <c r="I292" s="97">
        <v>12</v>
      </c>
      <c r="J292" s="97">
        <v>12</v>
      </c>
      <c r="K292" s="97">
        <v>12</v>
      </c>
      <c r="L292" s="16"/>
    </row>
    <row r="293" spans="1:13" ht="19.899999999999999" customHeight="1" x14ac:dyDescent="0.25">
      <c r="A293" s="96" t="s">
        <v>5</v>
      </c>
      <c r="B293" s="97" t="s">
        <v>339</v>
      </c>
      <c r="C293" s="97" t="s">
        <v>339</v>
      </c>
      <c r="D293" s="97" t="s">
        <v>339</v>
      </c>
      <c r="E293" s="97" t="s">
        <v>339</v>
      </c>
      <c r="F293" s="97" t="s">
        <v>339</v>
      </c>
      <c r="G293" s="97" t="s">
        <v>339</v>
      </c>
      <c r="H293" s="97" t="s">
        <v>339</v>
      </c>
      <c r="I293" s="97" t="s">
        <v>339</v>
      </c>
      <c r="J293" s="97" t="s">
        <v>339</v>
      </c>
      <c r="K293" s="97" t="s">
        <v>339</v>
      </c>
    </row>
    <row r="294" spans="1:13" ht="19.899999999999999" customHeigh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60"/>
    </row>
    <row r="295" spans="1:13" ht="19.899999999999999" customHeight="1" x14ac:dyDescent="0.25">
      <c r="A295" s="98" t="s">
        <v>241</v>
      </c>
      <c r="B295" s="99" t="s">
        <v>8</v>
      </c>
      <c r="C295" s="99" t="s">
        <v>8</v>
      </c>
      <c r="D295" s="99" t="s">
        <v>8</v>
      </c>
      <c r="E295" s="99" t="s">
        <v>8</v>
      </c>
      <c r="F295" s="99" t="s">
        <v>8</v>
      </c>
      <c r="G295" s="99" t="s">
        <v>8</v>
      </c>
      <c r="H295" s="99" t="s">
        <v>8</v>
      </c>
      <c r="I295" s="99" t="s">
        <v>8</v>
      </c>
      <c r="J295" s="99" t="s">
        <v>8</v>
      </c>
      <c r="K295" s="99" t="s">
        <v>8</v>
      </c>
      <c r="M295" t="s">
        <v>2</v>
      </c>
    </row>
    <row r="296" spans="1:13" ht="19.899999999999999" customHeight="1" x14ac:dyDescent="0.25">
      <c r="A296" s="6" t="s">
        <v>242</v>
      </c>
      <c r="B296" s="106">
        <v>78.501999999999995</v>
      </c>
      <c r="C296" s="106">
        <v>3.06</v>
      </c>
      <c r="D296" s="106">
        <v>125.154</v>
      </c>
      <c r="E296" s="106">
        <v>89.474000000000004</v>
      </c>
      <c r="F296" s="106">
        <v>37.697000000000003</v>
      </c>
      <c r="G296" s="106">
        <v>42.401000000000003</v>
      </c>
      <c r="H296" s="106">
        <v>44.752000000000002</v>
      </c>
      <c r="I296" s="106">
        <v>46.448</v>
      </c>
      <c r="J296" s="106">
        <v>16.574999999999999</v>
      </c>
      <c r="K296" s="106">
        <v>7.7919999999999998</v>
      </c>
      <c r="L296" s="2"/>
    </row>
    <row r="297" spans="1:13" ht="19.899999999999999" customHeight="1" x14ac:dyDescent="0.25">
      <c r="A297" s="8" t="s">
        <v>243</v>
      </c>
      <c r="B297" s="105">
        <v>17.594999999999999</v>
      </c>
      <c r="C297" s="105">
        <v>42.284999999999997</v>
      </c>
      <c r="D297" s="105">
        <v>28.169</v>
      </c>
      <c r="E297" s="105">
        <v>22.588999999999999</v>
      </c>
      <c r="F297" s="105">
        <v>36.616</v>
      </c>
      <c r="G297" s="105">
        <v>26.832000000000001</v>
      </c>
      <c r="H297" s="105">
        <v>20.581</v>
      </c>
      <c r="I297" s="105">
        <v>20.748000000000001</v>
      </c>
      <c r="J297" s="105">
        <v>26.21</v>
      </c>
      <c r="K297" s="105">
        <v>14.278</v>
      </c>
      <c r="L297" s="2"/>
    </row>
    <row r="298" spans="1:13" ht="19.899999999999999" customHeight="1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2"/>
    </row>
    <row r="299" spans="1:13" ht="19.899999999999999" customHeight="1" x14ac:dyDescent="0.25">
      <c r="A299" s="8" t="s">
        <v>244</v>
      </c>
      <c r="B299" s="107">
        <v>96.096999999999994</v>
      </c>
      <c r="C299" s="107">
        <v>45.344999999999999</v>
      </c>
      <c r="D299" s="107">
        <v>153.32300000000001</v>
      </c>
      <c r="E299" s="107">
        <v>112.063</v>
      </c>
      <c r="F299" s="107">
        <v>74.313000000000002</v>
      </c>
      <c r="G299" s="107">
        <v>69.233000000000004</v>
      </c>
      <c r="H299" s="107">
        <v>65.332999999999998</v>
      </c>
      <c r="I299" s="107">
        <v>67.195999999999998</v>
      </c>
      <c r="J299" s="107">
        <v>42.784999999999997</v>
      </c>
      <c r="K299" s="107">
        <v>22.07</v>
      </c>
      <c r="L299" s="1"/>
    </row>
    <row r="300" spans="1:13" ht="19.899999999999999" customHeight="1" x14ac:dyDescent="0.25">
      <c r="A300" s="6" t="s">
        <v>245</v>
      </c>
      <c r="B300" s="106">
        <v>0</v>
      </c>
      <c r="C300" s="106">
        <v>0</v>
      </c>
      <c r="D300" s="106">
        <v>24</v>
      </c>
      <c r="E300" s="106">
        <v>27</v>
      </c>
      <c r="F300" s="106">
        <v>40</v>
      </c>
      <c r="G300" s="106">
        <v>78</v>
      </c>
      <c r="H300" s="106">
        <v>1.532</v>
      </c>
      <c r="I300" s="106">
        <v>8.7080000000000002</v>
      </c>
      <c r="J300" s="106">
        <v>4.5010000000000003</v>
      </c>
      <c r="K300" s="106">
        <v>101</v>
      </c>
      <c r="L300" s="3"/>
    </row>
    <row r="301" spans="1:13" ht="19.899999999999999" customHeight="1" x14ac:dyDescent="0.25">
      <c r="A301" s="8" t="s">
        <v>246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0</v>
      </c>
      <c r="I301" s="105">
        <v>0</v>
      </c>
      <c r="J301" s="105">
        <v>0</v>
      </c>
      <c r="K301" s="105">
        <v>0</v>
      </c>
      <c r="L301" s="10"/>
    </row>
    <row r="302" spans="1:13" ht="19.899999999999999" customHeight="1" x14ac:dyDescent="0.25">
      <c r="A302" s="6" t="s">
        <v>247</v>
      </c>
      <c r="B302" s="104">
        <v>21.850999999999999</v>
      </c>
      <c r="C302" s="104">
        <v>-22.620999999999999</v>
      </c>
      <c r="D302" s="104">
        <v>-51.505000000000003</v>
      </c>
      <c r="E302" s="104">
        <v>-30.777999999999999</v>
      </c>
      <c r="F302" s="104">
        <v>-12.205</v>
      </c>
      <c r="G302" s="104">
        <v>-49.781999999999996</v>
      </c>
      <c r="H302" s="104">
        <v>11.84</v>
      </c>
      <c r="I302" s="104">
        <v>-4.9859999999999998</v>
      </c>
      <c r="J302" s="104">
        <v>-1.224</v>
      </c>
      <c r="K302" s="104">
        <v>18.231000000000002</v>
      </c>
      <c r="L302" s="9"/>
    </row>
    <row r="303" spans="1:13" ht="19.899999999999999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4"/>
    </row>
    <row r="304" spans="1:13" ht="19.899999999999999" customHeight="1" x14ac:dyDescent="0.25">
      <c r="A304" s="6" t="s">
        <v>248</v>
      </c>
      <c r="B304" s="106">
        <v>3.0609999999999999</v>
      </c>
      <c r="C304" s="106">
        <v>-6.8369999999999997</v>
      </c>
      <c r="D304" s="106">
        <v>-39.487000000000002</v>
      </c>
      <c r="E304" s="106">
        <v>-40.124000000000002</v>
      </c>
      <c r="F304" s="106">
        <v>-7.8470000000000004</v>
      </c>
      <c r="G304" s="106">
        <v>-24.48</v>
      </c>
      <c r="H304" s="106">
        <v>-3.9769999999999999</v>
      </c>
      <c r="I304" s="106">
        <v>-6.1189999999999998</v>
      </c>
      <c r="J304" s="106">
        <v>1.7569999999999999</v>
      </c>
      <c r="K304" s="106">
        <v>5.0960000000000001</v>
      </c>
      <c r="L304" s="14"/>
    </row>
    <row r="305" spans="1:12" ht="19.899999999999999" customHeight="1" x14ac:dyDescent="0.25">
      <c r="A305" s="8" t="s">
        <v>249</v>
      </c>
      <c r="B305" s="105">
        <v>-12.227</v>
      </c>
      <c r="C305" s="105">
        <v>-10.199</v>
      </c>
      <c r="D305" s="105">
        <v>-30.863</v>
      </c>
      <c r="E305" s="105">
        <v>-8.9149999999999991</v>
      </c>
      <c r="F305" s="105">
        <v>8.0830000000000002</v>
      </c>
      <c r="G305" s="105">
        <v>-26.059000000000001</v>
      </c>
      <c r="H305" s="105">
        <v>14.159000000000001</v>
      </c>
      <c r="I305" s="105">
        <v>-11.895</v>
      </c>
      <c r="J305" s="105">
        <v>-1.5940000000000001</v>
      </c>
      <c r="K305" s="105">
        <v>11.706</v>
      </c>
      <c r="L305" s="10"/>
    </row>
    <row r="306" spans="1:12" ht="19.899999999999999" customHeight="1" x14ac:dyDescent="0.25">
      <c r="A306" s="6" t="s">
        <v>250</v>
      </c>
      <c r="B306" s="106">
        <v>31.016999999999999</v>
      </c>
      <c r="C306" s="106">
        <v>-5.585</v>
      </c>
      <c r="D306" s="106">
        <v>18.844999999999999</v>
      </c>
      <c r="E306" s="106">
        <v>18.260999999999999</v>
      </c>
      <c r="F306" s="106">
        <v>-12.441000000000001</v>
      </c>
      <c r="G306" s="106">
        <v>757</v>
      </c>
      <c r="H306" s="106">
        <v>1.6579999999999999</v>
      </c>
      <c r="I306" s="106">
        <v>13.028</v>
      </c>
      <c r="J306" s="106">
        <v>-1.387</v>
      </c>
      <c r="K306" s="106">
        <v>1.429</v>
      </c>
      <c r="L306" s="12"/>
    </row>
    <row r="307" spans="1:12" ht="19.899999999999999" customHeight="1" x14ac:dyDescent="0.25">
      <c r="A307" s="8" t="s">
        <v>251</v>
      </c>
      <c r="B307" s="105">
        <v>0</v>
      </c>
      <c r="C307" s="105">
        <v>0</v>
      </c>
      <c r="D307" s="105">
        <v>0</v>
      </c>
      <c r="E307" s="105">
        <v>0</v>
      </c>
      <c r="F307" s="105">
        <v>0</v>
      </c>
      <c r="G307" s="105">
        <v>0</v>
      </c>
      <c r="H307" s="105">
        <v>0</v>
      </c>
      <c r="I307" s="105">
        <v>0</v>
      </c>
      <c r="J307" s="105">
        <v>0</v>
      </c>
      <c r="K307" s="105">
        <v>0</v>
      </c>
      <c r="L307" s="7"/>
    </row>
    <row r="308" spans="1:12" ht="19.899999999999999" customHeight="1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5"/>
    </row>
    <row r="309" spans="1:12" ht="19.899999999999999" customHeight="1" x14ac:dyDescent="0.25">
      <c r="A309" s="8" t="s">
        <v>252</v>
      </c>
      <c r="B309" s="107">
        <v>117.94799999999999</v>
      </c>
      <c r="C309" s="107">
        <v>22.724</v>
      </c>
      <c r="D309" s="107">
        <v>101.842</v>
      </c>
      <c r="E309" s="107">
        <v>81.311999999999998</v>
      </c>
      <c r="F309" s="107">
        <v>62.148000000000003</v>
      </c>
      <c r="G309" s="107">
        <v>19.529</v>
      </c>
      <c r="H309" s="107">
        <v>78.704999999999998</v>
      </c>
      <c r="I309" s="107">
        <v>70.918000000000006</v>
      </c>
      <c r="J309" s="107">
        <v>46.061999999999998</v>
      </c>
      <c r="K309" s="107">
        <v>40.402000000000001</v>
      </c>
      <c r="L309" s="10"/>
    </row>
    <row r="310" spans="1:12" ht="19.899999999999999" customHeight="1" x14ac:dyDescent="0.25">
      <c r="A310" s="6" t="s">
        <v>253</v>
      </c>
      <c r="B310" s="106">
        <v>21.65</v>
      </c>
      <c r="C310" s="106">
        <v>15.003</v>
      </c>
      <c r="D310" s="106">
        <v>-3.5049999999999999</v>
      </c>
      <c r="E310" s="106">
        <v>4.1790000000000003</v>
      </c>
      <c r="F310" s="106">
        <v>4.2709999999999999</v>
      </c>
      <c r="G310" s="106">
        <v>-3.6080000000000001</v>
      </c>
      <c r="H310" s="106">
        <v>-31.571000000000002</v>
      </c>
      <c r="I310" s="106">
        <v>2.4529999999999998</v>
      </c>
      <c r="J310" s="106">
        <v>3.4420000000000002</v>
      </c>
      <c r="K310" s="106">
        <v>5.4269999999999996</v>
      </c>
      <c r="L310" s="9"/>
    </row>
    <row r="311" spans="1:12" ht="19.899999999999999" customHeight="1" x14ac:dyDescent="0.25">
      <c r="A311" s="8" t="s">
        <v>254</v>
      </c>
      <c r="B311" s="105">
        <v>16.552</v>
      </c>
      <c r="C311" s="105">
        <v>17.170999999999999</v>
      </c>
      <c r="D311" s="105">
        <v>15.962</v>
      </c>
      <c r="E311" s="105">
        <v>8.3580000000000005</v>
      </c>
      <c r="F311" s="105">
        <v>21.134</v>
      </c>
      <c r="G311" s="105">
        <v>16.780999999999999</v>
      </c>
      <c r="H311" s="105">
        <v>17.431000000000001</v>
      </c>
      <c r="I311" s="105">
        <v>5.4690000000000003</v>
      </c>
      <c r="J311" s="105">
        <v>20.47</v>
      </c>
      <c r="K311" s="105">
        <v>12.552</v>
      </c>
      <c r="L311" s="10"/>
    </row>
    <row r="312" spans="1:12" ht="19.899999999999999" customHeight="1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2"/>
    </row>
    <row r="313" spans="1:12" ht="19.899999999999999" customHeight="1" x14ac:dyDescent="0.25">
      <c r="A313" s="8" t="s">
        <v>255</v>
      </c>
      <c r="B313" s="107">
        <v>79.745999999999995</v>
      </c>
      <c r="C313" s="107">
        <v>-9.4499999999999993</v>
      </c>
      <c r="D313" s="107">
        <v>89.385000000000005</v>
      </c>
      <c r="E313" s="107">
        <v>68.775000000000006</v>
      </c>
      <c r="F313" s="107">
        <v>36.743000000000002</v>
      </c>
      <c r="G313" s="107">
        <v>6.3559999999999999</v>
      </c>
      <c r="H313" s="107">
        <v>92.844999999999999</v>
      </c>
      <c r="I313" s="107">
        <v>62.996000000000002</v>
      </c>
      <c r="J313" s="107">
        <v>22.15</v>
      </c>
      <c r="K313" s="107">
        <v>22.422999999999998</v>
      </c>
      <c r="L313" s="4"/>
    </row>
    <row r="314" spans="1:12" ht="19.899999999999999" customHeight="1" x14ac:dyDescent="0.25">
      <c r="A314" s="6" t="s">
        <v>256</v>
      </c>
      <c r="B314" s="106">
        <v>12.125</v>
      </c>
      <c r="C314" s="106">
        <v>33.790999999999997</v>
      </c>
      <c r="D314" s="106">
        <v>36.081000000000003</v>
      </c>
      <c r="E314" s="106">
        <v>16.945</v>
      </c>
      <c r="F314" s="106">
        <v>23.231000000000002</v>
      </c>
      <c r="G314" s="106">
        <v>20.952999999999999</v>
      </c>
      <c r="H314" s="106">
        <v>26.628</v>
      </c>
      <c r="I314" s="106">
        <v>16.100000000000001</v>
      </c>
      <c r="J314" s="106">
        <v>14.862</v>
      </c>
      <c r="K314" s="106">
        <v>13.994999999999999</v>
      </c>
      <c r="L314" s="14"/>
    </row>
    <row r="315" spans="1:12" ht="19.899999999999999" customHeight="1" x14ac:dyDescent="0.25">
      <c r="A315" s="8" t="s">
        <v>257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"/>
    </row>
    <row r="316" spans="1:12" ht="19.899999999999999" customHeight="1" x14ac:dyDescent="0.25">
      <c r="A316" s="6" t="s">
        <v>258</v>
      </c>
      <c r="B316" s="104">
        <v>67.620999999999995</v>
      </c>
      <c r="C316" s="104">
        <v>-43.241</v>
      </c>
      <c r="D316" s="104">
        <v>53.304000000000002</v>
      </c>
      <c r="E316" s="104">
        <v>51.83</v>
      </c>
      <c r="F316" s="104">
        <v>13.512</v>
      </c>
      <c r="G316" s="104">
        <v>-14.597</v>
      </c>
      <c r="H316" s="104">
        <v>66.216999999999999</v>
      </c>
      <c r="I316" s="104">
        <v>46.896000000000001</v>
      </c>
      <c r="J316" s="104">
        <v>7.2880000000000003</v>
      </c>
      <c r="K316" s="104">
        <v>8.4280000000000008</v>
      </c>
      <c r="L316" s="9"/>
    </row>
    <row r="317" spans="1:12" ht="19.899999999999999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4"/>
    </row>
    <row r="318" spans="1:12" ht="19.899999999999999" customHeight="1" x14ac:dyDescent="0.25">
      <c r="A318" s="6" t="s">
        <v>259</v>
      </c>
      <c r="B318" s="106">
        <v>84.69</v>
      </c>
      <c r="C318" s="106">
        <v>166.666</v>
      </c>
      <c r="D318" s="106">
        <v>158.999</v>
      </c>
      <c r="E318" s="106">
        <v>89.363</v>
      </c>
      <c r="F318" s="106">
        <v>126.65</v>
      </c>
      <c r="G318" s="106">
        <v>204.00700000000001</v>
      </c>
      <c r="H318" s="106">
        <v>89.81</v>
      </c>
      <c r="I318" s="106">
        <v>89.525999999999996</v>
      </c>
      <c r="J318" s="106">
        <v>20.539000000000001</v>
      </c>
      <c r="K318" s="106">
        <v>77.968000000000004</v>
      </c>
      <c r="L318" s="14"/>
    </row>
    <row r="319" spans="1:12" ht="19.899999999999999" customHeight="1" x14ac:dyDescent="0.25">
      <c r="A319" s="8" t="s">
        <v>260</v>
      </c>
      <c r="B319" s="105">
        <v>766</v>
      </c>
      <c r="C319" s="105">
        <v>12.127000000000001</v>
      </c>
      <c r="D319" s="105">
        <v>32.033999999999999</v>
      </c>
      <c r="E319" s="105">
        <v>727</v>
      </c>
      <c r="F319" s="105">
        <v>0</v>
      </c>
      <c r="G319" s="105">
        <v>2.25</v>
      </c>
      <c r="H319" s="105">
        <v>1.895</v>
      </c>
      <c r="I319" s="105">
        <v>3.319</v>
      </c>
      <c r="J319" s="105">
        <v>130.75899999999999</v>
      </c>
      <c r="K319" s="105">
        <v>2.258</v>
      </c>
      <c r="L319" s="10"/>
    </row>
    <row r="320" spans="1:12" ht="19.899999999999999" customHeight="1" x14ac:dyDescent="0.25">
      <c r="A320" s="6" t="s">
        <v>261</v>
      </c>
      <c r="B320" s="106">
        <v>0</v>
      </c>
      <c r="C320" s="106">
        <v>0</v>
      </c>
      <c r="D320" s="106">
        <v>0</v>
      </c>
      <c r="E320" s="106">
        <v>0</v>
      </c>
      <c r="F320" s="106">
        <v>0</v>
      </c>
      <c r="G320" s="106">
        <v>6.5529999999999999</v>
      </c>
      <c r="H320" s="106">
        <v>0</v>
      </c>
      <c r="I320" s="106">
        <v>0</v>
      </c>
      <c r="J320" s="106">
        <v>0</v>
      </c>
      <c r="K320" s="106">
        <v>0</v>
      </c>
      <c r="L320" s="9"/>
    </row>
    <row r="321" spans="1:12" ht="19.899999999999999" customHeight="1" x14ac:dyDescent="0.25">
      <c r="A321" s="8" t="s">
        <v>262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12.599</v>
      </c>
      <c r="H321" s="105">
        <v>117</v>
      </c>
      <c r="I321" s="105">
        <v>0</v>
      </c>
      <c r="J321" s="105">
        <v>0</v>
      </c>
      <c r="K321" s="105">
        <v>0</v>
      </c>
      <c r="L321" s="7"/>
    </row>
    <row r="322" spans="1:12" ht="19.899999999999999" customHeight="1" x14ac:dyDescent="0.25">
      <c r="A322" s="6" t="s">
        <v>263</v>
      </c>
      <c r="B322" s="106">
        <v>1.538</v>
      </c>
      <c r="C322" s="106">
        <v>6.4020000000000001</v>
      </c>
      <c r="D322" s="106">
        <v>1.7430000000000001</v>
      </c>
      <c r="E322" s="106">
        <v>665</v>
      </c>
      <c r="F322" s="106">
        <v>1.1779999999999999</v>
      </c>
      <c r="G322" s="106">
        <v>142.779</v>
      </c>
      <c r="H322" s="106">
        <v>1.968</v>
      </c>
      <c r="I322" s="106">
        <v>1.0349999999999999</v>
      </c>
      <c r="J322" s="106">
        <v>201.56800000000001</v>
      </c>
      <c r="K322" s="106">
        <v>38.695</v>
      </c>
      <c r="L322" s="5"/>
    </row>
    <row r="323" spans="1:12" ht="19.899999999999999" customHeight="1" x14ac:dyDescent="0.25">
      <c r="A323" s="8" t="s">
        <v>264</v>
      </c>
      <c r="B323" s="105">
        <v>294</v>
      </c>
      <c r="C323" s="105">
        <v>0</v>
      </c>
      <c r="D323" s="105">
        <v>0</v>
      </c>
      <c r="E323" s="105">
        <v>100</v>
      </c>
      <c r="F323" s="105">
        <v>15.038</v>
      </c>
      <c r="G323" s="105">
        <v>42.533000000000001</v>
      </c>
      <c r="H323" s="105">
        <v>62.204000000000001</v>
      </c>
      <c r="I323" s="105">
        <v>24.73</v>
      </c>
      <c r="J323" s="105">
        <v>89</v>
      </c>
      <c r="K323" s="105">
        <v>117</v>
      </c>
      <c r="L323" s="10"/>
    </row>
    <row r="324" spans="1:12" ht="19.899999999999999" customHeight="1" x14ac:dyDescent="0.25">
      <c r="A324" s="6" t="s">
        <v>265</v>
      </c>
      <c r="B324" s="106">
        <v>0</v>
      </c>
      <c r="C324" s="106">
        <v>0</v>
      </c>
      <c r="D324" s="106">
        <v>0</v>
      </c>
      <c r="E324" s="106">
        <v>0</v>
      </c>
      <c r="F324" s="106">
        <v>0</v>
      </c>
      <c r="G324" s="106">
        <v>5.4610000000000003</v>
      </c>
      <c r="H324" s="106">
        <v>0</v>
      </c>
      <c r="I324" s="106">
        <v>0</v>
      </c>
      <c r="J324" s="106">
        <v>0</v>
      </c>
      <c r="K324" s="106">
        <v>0</v>
      </c>
      <c r="L324" s="9"/>
    </row>
    <row r="325" spans="1:12" ht="19.899999999999999" customHeight="1" x14ac:dyDescent="0.25">
      <c r="A325" s="8" t="s">
        <v>266</v>
      </c>
      <c r="B325" s="107">
        <v>-83.623999999999995</v>
      </c>
      <c r="C325" s="107">
        <v>-172.39099999999999</v>
      </c>
      <c r="D325" s="107">
        <v>-189.29</v>
      </c>
      <c r="E325" s="107">
        <v>-89.325000000000003</v>
      </c>
      <c r="F325" s="107">
        <v>-110.434</v>
      </c>
      <c r="G325" s="107">
        <v>-34.636000000000003</v>
      </c>
      <c r="H325" s="107">
        <v>-27.65</v>
      </c>
      <c r="I325" s="107">
        <v>-67.08</v>
      </c>
      <c r="J325" s="107">
        <v>50.359000000000002</v>
      </c>
      <c r="K325" s="107">
        <v>-41.414000000000001</v>
      </c>
      <c r="L325" s="10"/>
    </row>
    <row r="326" spans="1:12" ht="19.899999999999999" customHeight="1" x14ac:dyDescent="0.2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2"/>
    </row>
    <row r="327" spans="1:12" ht="19.899999999999999" customHeight="1" x14ac:dyDescent="0.25">
      <c r="A327" s="8" t="s">
        <v>267</v>
      </c>
      <c r="B327" s="105">
        <v>62.267000000000003</v>
      </c>
      <c r="C327" s="105">
        <v>171.471</v>
      </c>
      <c r="D327" s="105">
        <v>-1.298</v>
      </c>
      <c r="E327" s="105">
        <v>3.927</v>
      </c>
      <c r="F327" s="105">
        <v>22.773</v>
      </c>
      <c r="G327" s="105">
        <v>16.161000000000001</v>
      </c>
      <c r="H327" s="105">
        <v>3.9049999999999998</v>
      </c>
      <c r="I327" s="105">
        <v>13.156000000000001</v>
      </c>
      <c r="J327" s="105">
        <v>-3.6080000000000001</v>
      </c>
      <c r="K327" s="105">
        <v>49.036000000000001</v>
      </c>
      <c r="L327" s="10"/>
    </row>
    <row r="328" spans="1:12" ht="19.899999999999999" customHeight="1" x14ac:dyDescent="0.25">
      <c r="A328" s="6" t="s">
        <v>268</v>
      </c>
      <c r="B328" s="106">
        <v>0</v>
      </c>
      <c r="C328" s="106">
        <v>0</v>
      </c>
      <c r="D328" s="106">
        <v>0</v>
      </c>
      <c r="E328" s="106">
        <v>215</v>
      </c>
      <c r="F328" s="106">
        <v>900</v>
      </c>
      <c r="G328" s="106">
        <v>0</v>
      </c>
      <c r="H328" s="106">
        <v>0</v>
      </c>
      <c r="I328" s="106">
        <v>0</v>
      </c>
      <c r="J328" s="106">
        <v>0</v>
      </c>
      <c r="K328" s="106">
        <v>-6.1929999999999996</v>
      </c>
      <c r="L328" s="9"/>
    </row>
    <row r="329" spans="1:12" ht="19.899999999999999" customHeight="1" x14ac:dyDescent="0.25">
      <c r="A329" s="8" t="s">
        <v>269</v>
      </c>
      <c r="B329" s="105">
        <v>0</v>
      </c>
      <c r="C329" s="105">
        <v>0</v>
      </c>
      <c r="D329" s="105">
        <v>58.526000000000003</v>
      </c>
      <c r="E329" s="105">
        <v>-67.024000000000001</v>
      </c>
      <c r="F329" s="105">
        <v>57.475000000000001</v>
      </c>
      <c r="G329" s="105">
        <v>25.298999999999999</v>
      </c>
      <c r="H329" s="105">
        <v>-25.234999999999999</v>
      </c>
      <c r="I329" s="105">
        <v>18.600000000000001</v>
      </c>
      <c r="J329" s="105">
        <v>-49.566000000000003</v>
      </c>
      <c r="K329" s="105">
        <v>0</v>
      </c>
      <c r="L329" s="11"/>
    </row>
    <row r="330" spans="1:12" ht="19.899999999999999" customHeight="1" x14ac:dyDescent="0.25">
      <c r="A330" s="6" t="s">
        <v>270</v>
      </c>
      <c r="B330" s="106">
        <v>0</v>
      </c>
      <c r="C330" s="106">
        <v>0</v>
      </c>
      <c r="D330" s="106">
        <v>0</v>
      </c>
      <c r="E330" s="106">
        <v>-1.738</v>
      </c>
      <c r="F330" s="106">
        <v>0</v>
      </c>
      <c r="G330" s="106">
        <v>0</v>
      </c>
      <c r="H330" s="106">
        <v>0</v>
      </c>
      <c r="I330" s="106">
        <v>0</v>
      </c>
      <c r="J330" s="106">
        <v>0</v>
      </c>
      <c r="K330" s="106">
        <v>0</v>
      </c>
      <c r="L330" s="14"/>
    </row>
    <row r="331" spans="1:12" ht="19.899999999999999" customHeight="1" x14ac:dyDescent="0.25">
      <c r="A331" s="8" t="s">
        <v>271</v>
      </c>
      <c r="B331" s="107">
        <v>62.267000000000003</v>
      </c>
      <c r="C331" s="107">
        <v>171.471</v>
      </c>
      <c r="D331" s="107">
        <v>57.228000000000002</v>
      </c>
      <c r="E331" s="107">
        <v>150.16499999999999</v>
      </c>
      <c r="F331" s="107">
        <v>81.147999999999996</v>
      </c>
      <c r="G331" s="107">
        <v>41.46</v>
      </c>
      <c r="H331" s="107">
        <v>-21.33</v>
      </c>
      <c r="I331" s="107">
        <v>31.756</v>
      </c>
      <c r="J331" s="107">
        <v>-53.173999999999999</v>
      </c>
      <c r="K331" s="107">
        <v>42.843000000000004</v>
      </c>
      <c r="L331" s="4"/>
    </row>
    <row r="332" spans="1:12" ht="19.899999999999999" customHeight="1" x14ac:dyDescent="0.2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9"/>
    </row>
    <row r="333" spans="1:12" ht="19.899999999999999" customHeight="1" x14ac:dyDescent="0.25">
      <c r="A333" s="8" t="s">
        <v>272</v>
      </c>
      <c r="B333" s="107">
        <v>46.264000000000003</v>
      </c>
      <c r="C333" s="107">
        <v>-44.161000000000001</v>
      </c>
      <c r="D333" s="107">
        <v>-78.757999999999996</v>
      </c>
      <c r="E333" s="107">
        <v>112.67</v>
      </c>
      <c r="F333" s="107">
        <v>-15.773999999999999</v>
      </c>
      <c r="G333" s="107">
        <v>-7.7729999999999997</v>
      </c>
      <c r="H333" s="107">
        <v>17.236999999999998</v>
      </c>
      <c r="I333" s="107">
        <v>11.571999999999999</v>
      </c>
      <c r="J333" s="107">
        <v>4.4729999999999999</v>
      </c>
      <c r="K333" s="107">
        <v>9.8569999999999993</v>
      </c>
      <c r="L333" s="11"/>
    </row>
    <row r="334" spans="1:12" ht="19.899999999999999" customHeight="1" x14ac:dyDescent="0.2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9"/>
    </row>
    <row r="335" spans="1:12" ht="19.899999999999999" customHeight="1" x14ac:dyDescent="0.25">
      <c r="A335" s="98" t="s">
        <v>61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1"/>
    </row>
    <row r="336" spans="1:12" ht="19.899999999999999" customHeight="1" x14ac:dyDescent="0.25">
      <c r="A336" s="6" t="s">
        <v>273</v>
      </c>
      <c r="B336" s="106">
        <v>12.125</v>
      </c>
      <c r="C336" s="106">
        <v>10.895</v>
      </c>
      <c r="D336" s="106">
        <v>10.895</v>
      </c>
      <c r="E336" s="106">
        <v>1.853</v>
      </c>
      <c r="F336" s="106">
        <v>0</v>
      </c>
      <c r="G336" s="106">
        <v>0</v>
      </c>
      <c r="H336" s="106">
        <v>0</v>
      </c>
      <c r="I336" s="106">
        <v>0</v>
      </c>
      <c r="J336" s="106">
        <v>0</v>
      </c>
      <c r="K336" s="106">
        <v>0</v>
      </c>
      <c r="L336" s="14"/>
    </row>
    <row r="337" spans="1:13" ht="19.899999999999999" customHeight="1" x14ac:dyDescent="0.25">
      <c r="A337" s="8" t="s">
        <v>274</v>
      </c>
      <c r="B337" s="105">
        <v>0</v>
      </c>
      <c r="C337" s="105">
        <v>0</v>
      </c>
      <c r="D337" s="105">
        <v>0</v>
      </c>
      <c r="E337" s="105">
        <v>0</v>
      </c>
      <c r="F337" s="105">
        <v>0</v>
      </c>
      <c r="G337" s="105">
        <v>0</v>
      </c>
      <c r="H337" s="105">
        <v>0</v>
      </c>
      <c r="I337" s="105">
        <v>0</v>
      </c>
      <c r="J337" s="105">
        <v>0</v>
      </c>
      <c r="K337" s="105">
        <v>0</v>
      </c>
      <c r="L337" s="4"/>
    </row>
    <row r="338" spans="1:13" ht="19.899999999999999" customHeight="1" x14ac:dyDescent="0.25">
      <c r="A338" s="6" t="s">
        <v>275</v>
      </c>
      <c r="B338" s="106">
        <v>0</v>
      </c>
      <c r="C338" s="106">
        <v>0</v>
      </c>
      <c r="D338" s="106">
        <v>0</v>
      </c>
      <c r="E338" s="106">
        <v>0</v>
      </c>
      <c r="F338" s="106">
        <v>0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4"/>
    </row>
    <row r="339" spans="1:13" ht="19.899999999999999" customHeight="1" x14ac:dyDescent="0.25">
      <c r="A339" s="8" t="s">
        <v>276</v>
      </c>
      <c r="B339" s="105">
        <v>0</v>
      </c>
      <c r="C339" s="105">
        <v>0</v>
      </c>
      <c r="D339" s="105">
        <v>0</v>
      </c>
      <c r="E339" s="105">
        <v>0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0</v>
      </c>
      <c r="L339" s="16"/>
    </row>
    <row r="340" spans="1:13" ht="19.899999999999999" customHeight="1" x14ac:dyDescent="0.25">
      <c r="A340" s="6" t="s">
        <v>277</v>
      </c>
      <c r="B340" s="106">
        <v>0</v>
      </c>
      <c r="C340" s="106">
        <v>0</v>
      </c>
      <c r="D340" s="106">
        <v>0</v>
      </c>
      <c r="E340" s="106">
        <v>0</v>
      </c>
      <c r="F340" s="106">
        <v>0</v>
      </c>
      <c r="G340" s="106">
        <v>0</v>
      </c>
      <c r="H340" s="106">
        <v>0</v>
      </c>
      <c r="I340" s="106">
        <v>0</v>
      </c>
      <c r="J340" s="106">
        <v>0</v>
      </c>
      <c r="K340" s="106">
        <v>0</v>
      </c>
      <c r="L340" s="17"/>
    </row>
    <row r="341" spans="1:13" ht="19.899999999999999" customHeight="1" x14ac:dyDescent="0.2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"/>
    </row>
    <row r="342" spans="1:13" ht="19.899999999999999" customHeight="1" x14ac:dyDescent="0.25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2"/>
    </row>
    <row r="343" spans="1:13" ht="19.899999999999999" customHeight="1" thickBot="1" x14ac:dyDescent="0.3">
      <c r="A343" s="167" t="s">
        <v>278</v>
      </c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1"/>
    </row>
    <row r="344" spans="1:13" ht="19.899999999999999" customHeight="1" x14ac:dyDescent="0.25">
      <c r="A344" s="95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2"/>
    </row>
    <row r="345" spans="1:13" ht="19.899999999999999" customHeight="1" x14ac:dyDescent="0.25">
      <c r="A345" s="96" t="s">
        <v>3</v>
      </c>
      <c r="B345" s="97">
        <v>2019</v>
      </c>
      <c r="C345" s="97">
        <v>2018</v>
      </c>
      <c r="D345" s="97">
        <v>2017</v>
      </c>
      <c r="E345" s="97">
        <v>2016</v>
      </c>
      <c r="F345" s="97">
        <v>2015</v>
      </c>
      <c r="G345" s="97">
        <v>2014</v>
      </c>
      <c r="H345" s="97">
        <v>2013</v>
      </c>
      <c r="I345" s="97">
        <v>2012</v>
      </c>
      <c r="J345" s="97">
        <v>2011</v>
      </c>
      <c r="K345" s="97">
        <v>2010</v>
      </c>
      <c r="L345" s="11"/>
    </row>
    <row r="346" spans="1:13" ht="19.899999999999999" customHeight="1" x14ac:dyDescent="0.25">
      <c r="A346" s="96" t="s">
        <v>4</v>
      </c>
      <c r="B346" s="97">
        <v>12</v>
      </c>
      <c r="C346" s="97">
        <v>12</v>
      </c>
      <c r="D346" s="97">
        <v>12</v>
      </c>
      <c r="E346" s="97">
        <v>12</v>
      </c>
      <c r="F346" s="97">
        <v>12</v>
      </c>
      <c r="G346" s="97">
        <v>12</v>
      </c>
      <c r="H346" s="97">
        <v>12</v>
      </c>
      <c r="I346" s="97">
        <v>12</v>
      </c>
      <c r="J346" s="97">
        <v>12</v>
      </c>
      <c r="K346" s="97">
        <v>12</v>
      </c>
      <c r="L346" s="16"/>
    </row>
    <row r="347" spans="1:13" ht="19.899999999999999" customHeight="1" x14ac:dyDescent="0.25">
      <c r="A347" s="96" t="s">
        <v>5</v>
      </c>
      <c r="B347" s="97" t="s">
        <v>339</v>
      </c>
      <c r="C347" s="97" t="s">
        <v>339</v>
      </c>
      <c r="D347" s="97" t="s">
        <v>339</v>
      </c>
      <c r="E347" s="97" t="s">
        <v>339</v>
      </c>
      <c r="F347" s="97" t="s">
        <v>339</v>
      </c>
      <c r="G347" s="97" t="s">
        <v>339</v>
      </c>
      <c r="H347" s="97" t="s">
        <v>339</v>
      </c>
      <c r="I347" s="97" t="s">
        <v>339</v>
      </c>
      <c r="J347" s="97" t="s">
        <v>339</v>
      </c>
      <c r="K347" s="97" t="s">
        <v>339</v>
      </c>
    </row>
    <row r="348" spans="1:13" ht="19.899999999999999" customHeigh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60"/>
    </row>
    <row r="349" spans="1:13" ht="19.899999999999999" customHeight="1" x14ac:dyDescent="0.25">
      <c r="A349" s="98" t="s">
        <v>279</v>
      </c>
      <c r="B349" s="99" t="s">
        <v>8</v>
      </c>
      <c r="C349" s="99" t="s">
        <v>8</v>
      </c>
      <c r="D349" s="99" t="s">
        <v>8</v>
      </c>
      <c r="E349" s="99" t="s">
        <v>8</v>
      </c>
      <c r="F349" s="99" t="s">
        <v>8</v>
      </c>
      <c r="G349" s="99" t="s">
        <v>8</v>
      </c>
      <c r="H349" s="99" t="s">
        <v>8</v>
      </c>
      <c r="I349" s="99" t="s">
        <v>8</v>
      </c>
      <c r="J349" s="99" t="s">
        <v>8</v>
      </c>
      <c r="K349" s="99" t="s">
        <v>8</v>
      </c>
      <c r="M349" t="s">
        <v>2</v>
      </c>
    </row>
    <row r="350" spans="1:13" ht="19.899999999999999" customHeight="1" x14ac:dyDescent="0.25">
      <c r="A350" s="6" t="s">
        <v>280</v>
      </c>
      <c r="B350" s="106">
        <v>665.69299999999998</v>
      </c>
      <c r="C350" s="106">
        <v>657.22299999999996</v>
      </c>
      <c r="D350" s="106">
        <v>663.95100000000002</v>
      </c>
      <c r="E350" s="106">
        <v>542.71199999999999</v>
      </c>
      <c r="F350" s="106">
        <v>526.08699999999999</v>
      </c>
      <c r="G350" s="106">
        <v>490.41899999999998</v>
      </c>
      <c r="H350" s="106">
        <v>410.70499999999998</v>
      </c>
      <c r="I350" s="106">
        <v>0</v>
      </c>
      <c r="J350" s="106">
        <v>0</v>
      </c>
      <c r="K350" s="106">
        <v>311.60199999999998</v>
      </c>
      <c r="L350" s="2"/>
    </row>
    <row r="351" spans="1:13" ht="19.899999999999999" customHeight="1" x14ac:dyDescent="0.25">
      <c r="A351" s="8" t="s">
        <v>281</v>
      </c>
      <c r="B351" s="105">
        <v>0</v>
      </c>
      <c r="C351" s="105">
        <v>0</v>
      </c>
      <c r="D351" s="105">
        <v>0</v>
      </c>
      <c r="E351" s="105">
        <v>0</v>
      </c>
      <c r="F351" s="105">
        <v>251</v>
      </c>
      <c r="G351" s="105">
        <v>133.59800000000001</v>
      </c>
      <c r="H351" s="105">
        <v>0</v>
      </c>
      <c r="I351" s="105">
        <v>0</v>
      </c>
      <c r="J351" s="105">
        <v>0</v>
      </c>
      <c r="K351" s="105">
        <v>13.188000000000001</v>
      </c>
      <c r="L351" s="2"/>
    </row>
    <row r="352" spans="1:13" ht="19.899999999999999" customHeight="1" x14ac:dyDescent="0.25">
      <c r="A352" s="6" t="s">
        <v>282</v>
      </c>
      <c r="B352" s="106">
        <v>15.512</v>
      </c>
      <c r="C352" s="106">
        <v>11.715</v>
      </c>
      <c r="D352" s="106">
        <v>19.103999999999999</v>
      </c>
      <c r="E352" s="106">
        <v>13.026999999999999</v>
      </c>
      <c r="F352" s="106">
        <v>5.8170000000000002</v>
      </c>
      <c r="G352" s="106">
        <v>11.821</v>
      </c>
      <c r="H352" s="106">
        <v>37.945</v>
      </c>
      <c r="I352" s="106">
        <v>0</v>
      </c>
      <c r="J352" s="106">
        <v>0</v>
      </c>
      <c r="K352" s="106">
        <v>10.496</v>
      </c>
      <c r="L352" s="2"/>
    </row>
    <row r="353" spans="1:12" ht="19.899999999999999" customHeight="1" x14ac:dyDescent="0.25">
      <c r="A353" s="8" t="s">
        <v>283</v>
      </c>
      <c r="B353" s="105">
        <v>334.72300000000001</v>
      </c>
      <c r="C353" s="105">
        <v>379.56099999999998</v>
      </c>
      <c r="D353" s="105">
        <v>358.613</v>
      </c>
      <c r="E353" s="105">
        <v>326.52600000000001</v>
      </c>
      <c r="F353" s="105">
        <v>293.70299999999997</v>
      </c>
      <c r="G353" s="105">
        <v>225.63</v>
      </c>
      <c r="H353" s="105">
        <v>194.13499999999999</v>
      </c>
      <c r="I353" s="105">
        <v>0</v>
      </c>
      <c r="J353" s="105">
        <v>0</v>
      </c>
      <c r="K353" s="105">
        <v>199</v>
      </c>
      <c r="L353" s="1"/>
    </row>
    <row r="354" spans="1:12" ht="19.899999999999999" customHeight="1" x14ac:dyDescent="0.2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3"/>
    </row>
    <row r="355" spans="1:12" ht="19.899999999999999" customHeight="1" x14ac:dyDescent="0.25">
      <c r="A355" s="8" t="s">
        <v>284</v>
      </c>
      <c r="B355" s="107">
        <v>346.48200000000003</v>
      </c>
      <c r="C355" s="107">
        <v>289.37700000000001</v>
      </c>
      <c r="D355" s="107">
        <v>324.44200000000001</v>
      </c>
      <c r="E355" s="107">
        <v>229.21299999999999</v>
      </c>
      <c r="F355" s="107">
        <v>238.452</v>
      </c>
      <c r="G355" s="107">
        <v>410.20800000000003</v>
      </c>
      <c r="H355" s="107">
        <v>254.51499999999999</v>
      </c>
      <c r="I355" s="107">
        <v>0</v>
      </c>
      <c r="J355" s="107">
        <v>0</v>
      </c>
      <c r="K355" s="107">
        <v>136.286</v>
      </c>
      <c r="L355" s="10"/>
    </row>
    <row r="356" spans="1:12" ht="19.899999999999999" customHeight="1" x14ac:dyDescent="0.2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2"/>
    </row>
    <row r="357" spans="1:12" ht="19.899999999999999" customHeight="1" x14ac:dyDescent="0.25">
      <c r="A357" s="8" t="s">
        <v>285</v>
      </c>
      <c r="B357" s="105">
        <v>190.38399999999999</v>
      </c>
      <c r="C357" s="105">
        <v>175.66200000000001</v>
      </c>
      <c r="D357" s="105">
        <v>162.78700000000001</v>
      </c>
      <c r="E357" s="105">
        <v>143.42599999999999</v>
      </c>
      <c r="F357" s="105">
        <v>143.654</v>
      </c>
      <c r="G357" s="105">
        <v>140.44800000000001</v>
      </c>
      <c r="H357" s="105">
        <v>107.17700000000001</v>
      </c>
      <c r="I357" s="105">
        <v>0</v>
      </c>
      <c r="J357" s="105">
        <v>0</v>
      </c>
      <c r="K357" s="105">
        <v>97.504000000000005</v>
      </c>
      <c r="L357" s="10"/>
    </row>
    <row r="358" spans="1:12" ht="19.899999999999999" customHeight="1" x14ac:dyDescent="0.25">
      <c r="A358" s="6" t="s">
        <v>286</v>
      </c>
      <c r="B358" s="106">
        <v>26.747</v>
      </c>
      <c r="C358" s="106">
        <v>16.7</v>
      </c>
      <c r="D358" s="106">
        <v>5.4530000000000003</v>
      </c>
      <c r="E358" s="106">
        <v>8.0259999999999998</v>
      </c>
      <c r="F358" s="106">
        <v>7.3159999999999998</v>
      </c>
      <c r="G358" s="106">
        <v>4.5380000000000003</v>
      </c>
      <c r="H358" s="106">
        <v>2.1960000000000002</v>
      </c>
      <c r="I358" s="106">
        <v>0</v>
      </c>
      <c r="J358" s="106">
        <v>0</v>
      </c>
      <c r="K358" s="106">
        <v>5.8280000000000003</v>
      </c>
      <c r="L358" s="9"/>
    </row>
    <row r="359" spans="1:12" ht="19.899999999999999" customHeight="1" x14ac:dyDescent="0.25">
      <c r="A359" s="8" t="s">
        <v>287</v>
      </c>
      <c r="B359" s="105">
        <v>0</v>
      </c>
      <c r="C359" s="105">
        <v>22.896000000000001</v>
      </c>
      <c r="D359" s="105">
        <v>25.186</v>
      </c>
      <c r="E359" s="105">
        <v>15.092000000000001</v>
      </c>
      <c r="F359" s="105">
        <v>23.231000000000002</v>
      </c>
      <c r="G359" s="105">
        <v>20.952999999999999</v>
      </c>
      <c r="H359" s="105">
        <v>26.628</v>
      </c>
      <c r="I359" s="105">
        <v>0</v>
      </c>
      <c r="J359" s="105">
        <v>0</v>
      </c>
      <c r="K359" s="105">
        <v>13.994999999999999</v>
      </c>
      <c r="L359" s="4"/>
    </row>
    <row r="360" spans="1:12" ht="19.899999999999999" customHeight="1" x14ac:dyDescent="0.25">
      <c r="A360" s="6" t="s">
        <v>288</v>
      </c>
      <c r="B360" s="106">
        <v>0</v>
      </c>
      <c r="C360" s="106">
        <v>0</v>
      </c>
      <c r="D360" s="106">
        <v>0</v>
      </c>
      <c r="E360" s="106">
        <v>0</v>
      </c>
      <c r="F360" s="106">
        <v>0</v>
      </c>
      <c r="G360" s="106">
        <v>0</v>
      </c>
      <c r="H360" s="106">
        <v>0</v>
      </c>
      <c r="I360" s="106">
        <v>0</v>
      </c>
      <c r="J360" s="106">
        <v>0</v>
      </c>
      <c r="K360" s="106">
        <v>0</v>
      </c>
      <c r="L360" s="14"/>
    </row>
    <row r="361" spans="1:12" ht="19.899999999999999" customHeight="1" x14ac:dyDescent="0.25">
      <c r="A361" s="8" t="s">
        <v>289</v>
      </c>
      <c r="B361" s="105">
        <v>12.125</v>
      </c>
      <c r="C361" s="105">
        <v>10.895</v>
      </c>
      <c r="D361" s="105">
        <v>10.895</v>
      </c>
      <c r="E361" s="105">
        <v>1.853</v>
      </c>
      <c r="F361" s="105">
        <v>0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4"/>
    </row>
    <row r="362" spans="1:12" ht="19.899999999999999" customHeight="1" x14ac:dyDescent="0.25">
      <c r="A362" s="6" t="s">
        <v>290</v>
      </c>
      <c r="B362" s="106">
        <v>16.552</v>
      </c>
      <c r="C362" s="106">
        <v>17.170999999999999</v>
      </c>
      <c r="D362" s="106">
        <v>22.158999999999999</v>
      </c>
      <c r="E362" s="106">
        <v>25.306999999999999</v>
      </c>
      <c r="F362" s="106">
        <v>15.196999999999999</v>
      </c>
      <c r="G362" s="106">
        <v>42.045999999999999</v>
      </c>
      <c r="H362" s="106">
        <v>32.713999999999999</v>
      </c>
      <c r="I362" s="106">
        <v>0</v>
      </c>
      <c r="J362" s="106">
        <v>0</v>
      </c>
      <c r="K362" s="106">
        <v>1.02</v>
      </c>
      <c r="L362" s="9"/>
    </row>
    <row r="363" spans="1:12" ht="19.899999999999999" customHeight="1" x14ac:dyDescent="0.25">
      <c r="A363" s="8" t="s">
        <v>291</v>
      </c>
      <c r="B363" s="105">
        <v>59.988999999999997</v>
      </c>
      <c r="C363" s="105">
        <v>42.29</v>
      </c>
      <c r="D363" s="105">
        <v>48.908000000000001</v>
      </c>
      <c r="E363" s="105">
        <v>32.869999999999997</v>
      </c>
      <c r="F363" s="105">
        <v>30.501999999999999</v>
      </c>
      <c r="G363" s="105">
        <v>24.952999999999999</v>
      </c>
      <c r="H363" s="105">
        <v>18.655999999999999</v>
      </c>
      <c r="I363" s="105">
        <v>0</v>
      </c>
      <c r="J363" s="105">
        <v>0</v>
      </c>
      <c r="K363" s="105">
        <v>12.541</v>
      </c>
      <c r="L363" s="10"/>
    </row>
    <row r="364" spans="1:12" ht="19.899999999999999" customHeight="1" x14ac:dyDescent="0.25">
      <c r="A364" s="6" t="s">
        <v>292</v>
      </c>
      <c r="B364" s="106">
        <v>40.685000000000002</v>
      </c>
      <c r="C364" s="106">
        <v>3.7629999999999999</v>
      </c>
      <c r="D364" s="106">
        <v>49.054000000000002</v>
      </c>
      <c r="E364" s="106">
        <v>2.6389999999999998</v>
      </c>
      <c r="F364" s="106">
        <v>18.552</v>
      </c>
      <c r="G364" s="106">
        <v>177.27</v>
      </c>
      <c r="H364" s="106">
        <v>67.144000000000005</v>
      </c>
      <c r="I364" s="106">
        <v>0</v>
      </c>
      <c r="J364" s="106">
        <v>0</v>
      </c>
      <c r="K364" s="106">
        <v>5.3979999999999997</v>
      </c>
      <c r="L364" s="9"/>
    </row>
    <row r="365" spans="1:12" ht="19.899999999999999" customHeight="1" x14ac:dyDescent="0.25">
      <c r="A365" s="8" t="s">
        <v>293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1"/>
    </row>
    <row r="366" spans="1:12" ht="19.899999999999999" customHeight="1" x14ac:dyDescent="0.25">
      <c r="A366" s="6" t="s">
        <v>294</v>
      </c>
      <c r="B366" s="106">
        <v>0</v>
      </c>
      <c r="C366" s="106">
        <v>0</v>
      </c>
      <c r="D366" s="106">
        <v>0</v>
      </c>
      <c r="E366" s="106">
        <v>0</v>
      </c>
      <c r="F366" s="106">
        <v>0</v>
      </c>
      <c r="G366" s="106">
        <v>0</v>
      </c>
      <c r="H366" s="106">
        <v>0</v>
      </c>
      <c r="I366" s="106">
        <v>0</v>
      </c>
      <c r="J366" s="106">
        <v>0</v>
      </c>
      <c r="K366" s="106">
        <v>0</v>
      </c>
      <c r="L366" s="12"/>
    </row>
    <row r="367" spans="1:12" ht="19.899999999999999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"/>
    </row>
    <row r="368" spans="1:12" ht="19.899999999999999" customHeight="1" x14ac:dyDescent="0.25">
      <c r="A368" s="6" t="s">
        <v>295</v>
      </c>
      <c r="B368" s="104">
        <v>346.48200000000003</v>
      </c>
      <c r="C368" s="104">
        <v>289.37700000000001</v>
      </c>
      <c r="D368" s="104">
        <v>324.44200000000001</v>
      </c>
      <c r="E368" s="104">
        <v>229.21299999999999</v>
      </c>
      <c r="F368" s="104">
        <v>238.452</v>
      </c>
      <c r="G368" s="104">
        <v>410.20800000000003</v>
      </c>
      <c r="H368" s="104">
        <v>254.51499999999999</v>
      </c>
      <c r="I368" s="104">
        <v>0</v>
      </c>
      <c r="J368" s="104">
        <v>0</v>
      </c>
      <c r="K368" s="104">
        <v>136.286</v>
      </c>
      <c r="L368" s="9"/>
    </row>
    <row r="369" spans="1:13" ht="19.899999999999999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"/>
    </row>
    <row r="370" spans="1:13" ht="19.899999999999999" customHeight="1" x14ac:dyDescent="0.25">
      <c r="A370" s="6" t="s">
        <v>296</v>
      </c>
      <c r="B370" s="106">
        <v>17.952000000000002</v>
      </c>
      <c r="C370" s="106">
        <v>17.518999999999998</v>
      </c>
      <c r="D370" s="106">
        <v>17.038</v>
      </c>
      <c r="E370" s="106">
        <v>12.693</v>
      </c>
      <c r="F370" s="106">
        <v>4.3730000000000002</v>
      </c>
      <c r="G370" s="106">
        <v>5.4039999999999999</v>
      </c>
      <c r="H370" s="106">
        <v>5.101</v>
      </c>
      <c r="I370" s="106">
        <v>4.6769999999999996</v>
      </c>
      <c r="J370" s="106">
        <v>0</v>
      </c>
      <c r="K370" s="106">
        <v>0</v>
      </c>
      <c r="L370" s="12"/>
    </row>
    <row r="371" spans="1:13" ht="19.899999999999999" customHeight="1" x14ac:dyDescent="0.25">
      <c r="A371" s="8" t="s">
        <v>297</v>
      </c>
      <c r="B371" s="105">
        <v>0</v>
      </c>
      <c r="C371" s="105">
        <v>0</v>
      </c>
      <c r="D371" s="105">
        <v>0</v>
      </c>
      <c r="E371" s="105">
        <v>0</v>
      </c>
      <c r="F371" s="105">
        <v>0</v>
      </c>
      <c r="G371" s="105">
        <v>0</v>
      </c>
      <c r="H371" s="105">
        <v>0</v>
      </c>
      <c r="I371" s="105">
        <v>0</v>
      </c>
      <c r="J371" s="105">
        <v>0</v>
      </c>
      <c r="K371" s="105">
        <v>0</v>
      </c>
      <c r="L371" s="11"/>
    </row>
    <row r="372" spans="1:13" ht="19.899999999999999" customHeight="1" x14ac:dyDescent="0.25">
      <c r="A372" s="6" t="s">
        <v>298</v>
      </c>
      <c r="B372" s="106">
        <v>39</v>
      </c>
      <c r="C372" s="106">
        <v>75</v>
      </c>
      <c r="D372" s="106">
        <v>97</v>
      </c>
      <c r="E372" s="106">
        <v>109</v>
      </c>
      <c r="F372" s="106">
        <v>166</v>
      </c>
      <c r="G372" s="106">
        <v>78</v>
      </c>
      <c r="H372" s="106">
        <v>1.532</v>
      </c>
      <c r="I372" s="106">
        <v>8.7080000000000002</v>
      </c>
      <c r="J372" s="106">
        <v>4.5010000000000003</v>
      </c>
      <c r="K372" s="106">
        <v>101</v>
      </c>
      <c r="L372" s="5"/>
    </row>
    <row r="373" spans="1:13" ht="19.899999999999999" customHeight="1" x14ac:dyDescent="0.25">
      <c r="A373" s="8" t="s">
        <v>299</v>
      </c>
      <c r="B373" s="105">
        <v>1.762</v>
      </c>
      <c r="C373" s="105">
        <v>1.591</v>
      </c>
      <c r="D373" s="105">
        <v>8.9580000000000002</v>
      </c>
      <c r="E373" s="105">
        <v>3.847</v>
      </c>
      <c r="F373" s="105">
        <v>3.0449999999999999</v>
      </c>
      <c r="G373" s="105">
        <v>4.4260000000000002</v>
      </c>
      <c r="H373" s="105">
        <v>33.767000000000003</v>
      </c>
      <c r="I373" s="105">
        <v>1.014</v>
      </c>
      <c r="J373" s="105">
        <v>911</v>
      </c>
      <c r="K373" s="105">
        <v>401</v>
      </c>
      <c r="L373" s="7"/>
    </row>
    <row r="374" spans="1:13" ht="19.899999999999999" customHeight="1" x14ac:dyDescent="0.25">
      <c r="A374" s="6" t="s">
        <v>300</v>
      </c>
      <c r="B374" s="106">
        <v>-5.6319999999999997</v>
      </c>
      <c r="C374" s="106">
        <v>-14.055</v>
      </c>
      <c r="D374" s="106">
        <v>9.5</v>
      </c>
      <c r="E374" s="106">
        <v>11.192</v>
      </c>
      <c r="F374" s="106">
        <v>10.625</v>
      </c>
      <c r="G374" s="106">
        <v>15.105</v>
      </c>
      <c r="H374" s="106">
        <v>15.04</v>
      </c>
      <c r="I374" s="106">
        <v>17.701000000000001</v>
      </c>
      <c r="J374" s="106">
        <v>-9.6630000000000003</v>
      </c>
      <c r="K374" s="106">
        <v>-8.4619999999999997</v>
      </c>
      <c r="L374" s="5"/>
    </row>
    <row r="375" spans="1:13" ht="19.899999999999999" customHeight="1" x14ac:dyDescent="0.25">
      <c r="A375" s="8" t="s">
        <v>301</v>
      </c>
      <c r="B375" s="105">
        <v>1.343</v>
      </c>
      <c r="C375" s="105">
        <v>0</v>
      </c>
      <c r="D375" s="105">
        <v>0</v>
      </c>
      <c r="E375" s="105">
        <v>0</v>
      </c>
      <c r="F375" s="105">
        <v>0</v>
      </c>
      <c r="G375" s="105">
        <v>0</v>
      </c>
      <c r="H375" s="105">
        <v>1.9790000000000001</v>
      </c>
      <c r="I375" s="105">
        <v>2.512</v>
      </c>
      <c r="J375" s="105">
        <v>4.2619999999999996</v>
      </c>
      <c r="K375" s="105">
        <v>2.0419999999999998</v>
      </c>
      <c r="L375" s="10"/>
    </row>
    <row r="376" spans="1:13" ht="19.899999999999999" customHeight="1" x14ac:dyDescent="0.2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2"/>
    </row>
    <row r="377" spans="1:13" ht="19.899999999999999" customHeight="1" x14ac:dyDescent="0.25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0"/>
    </row>
    <row r="378" spans="1:13" ht="19.899999999999999" customHeight="1" thickBot="1" x14ac:dyDescent="0.3">
      <c r="A378" s="167" t="s">
        <v>302</v>
      </c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9"/>
    </row>
    <row r="379" spans="1:13" ht="19.899999999999999" customHeight="1" x14ac:dyDescent="0.25">
      <c r="A379" s="95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0"/>
    </row>
    <row r="380" spans="1:13" ht="19.899999999999999" customHeight="1" x14ac:dyDescent="0.25">
      <c r="A380" s="96" t="s">
        <v>3</v>
      </c>
      <c r="B380" s="97">
        <v>2019</v>
      </c>
      <c r="C380" s="97">
        <v>2018</v>
      </c>
      <c r="D380" s="97">
        <v>2017</v>
      </c>
      <c r="E380" s="97">
        <v>2016</v>
      </c>
      <c r="F380" s="97">
        <v>2015</v>
      </c>
      <c r="G380" s="97">
        <v>2014</v>
      </c>
      <c r="H380" s="97">
        <v>2013</v>
      </c>
      <c r="I380" s="97">
        <v>2012</v>
      </c>
      <c r="J380" s="97">
        <v>2011</v>
      </c>
      <c r="K380" s="97">
        <v>2010</v>
      </c>
      <c r="L380" s="9"/>
    </row>
    <row r="381" spans="1:13" ht="19.899999999999999" customHeight="1" x14ac:dyDescent="0.25">
      <c r="A381" s="96" t="s">
        <v>4</v>
      </c>
      <c r="B381" s="97">
        <v>12</v>
      </c>
      <c r="C381" s="97">
        <v>12</v>
      </c>
      <c r="D381" s="97">
        <v>12</v>
      </c>
      <c r="E381" s="97">
        <v>12</v>
      </c>
      <c r="F381" s="97">
        <v>12</v>
      </c>
      <c r="G381" s="97">
        <v>12</v>
      </c>
      <c r="H381" s="97">
        <v>12</v>
      </c>
      <c r="I381" s="97">
        <v>12</v>
      </c>
      <c r="J381" s="97">
        <v>12</v>
      </c>
      <c r="K381" s="97">
        <v>12</v>
      </c>
      <c r="L381" s="16"/>
    </row>
    <row r="382" spans="1:13" ht="19.899999999999999" customHeight="1" x14ac:dyDescent="0.25">
      <c r="A382" s="96" t="s">
        <v>5</v>
      </c>
      <c r="B382" s="97" t="s">
        <v>339</v>
      </c>
      <c r="C382" s="97" t="s">
        <v>339</v>
      </c>
      <c r="D382" s="97" t="s">
        <v>339</v>
      </c>
      <c r="E382" s="97" t="s">
        <v>339</v>
      </c>
      <c r="F382" s="97" t="s">
        <v>339</v>
      </c>
      <c r="G382" s="97" t="s">
        <v>339</v>
      </c>
      <c r="H382" s="97" t="s">
        <v>339</v>
      </c>
      <c r="I382" s="97" t="s">
        <v>339</v>
      </c>
      <c r="J382" s="97" t="s">
        <v>339</v>
      </c>
      <c r="K382" s="97" t="s">
        <v>339</v>
      </c>
    </row>
    <row r="383" spans="1:13" ht="19.899999999999999" customHeigh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60"/>
    </row>
    <row r="384" spans="1:13" ht="19.899999999999999" customHeight="1" x14ac:dyDescent="0.25">
      <c r="A384" s="98" t="s">
        <v>303</v>
      </c>
      <c r="B384" s="99" t="s">
        <v>8</v>
      </c>
      <c r="C384" s="99" t="s">
        <v>8</v>
      </c>
      <c r="D384" s="99" t="s">
        <v>8</v>
      </c>
      <c r="E384" s="99" t="s">
        <v>8</v>
      </c>
      <c r="F384" s="99" t="s">
        <v>8</v>
      </c>
      <c r="G384" s="99" t="s">
        <v>8</v>
      </c>
      <c r="H384" s="99" t="s">
        <v>8</v>
      </c>
      <c r="I384" s="99" t="s">
        <v>8</v>
      </c>
      <c r="J384" s="99" t="s">
        <v>8</v>
      </c>
      <c r="K384" s="99" t="s">
        <v>8</v>
      </c>
      <c r="M384" t="s">
        <v>2</v>
      </c>
    </row>
    <row r="385" spans="1:12" ht="19.899999999999999" customHeight="1" x14ac:dyDescent="0.25">
      <c r="A385" s="6" t="s">
        <v>304</v>
      </c>
      <c r="B385" s="106">
        <v>15.263999999999999</v>
      </c>
      <c r="C385" s="106">
        <v>15.263999999999999</v>
      </c>
      <c r="D385" s="106">
        <v>15.263999999999999</v>
      </c>
      <c r="E385" s="106">
        <v>15.263999999999999</v>
      </c>
      <c r="F385" s="106">
        <v>12.577</v>
      </c>
      <c r="G385" s="106">
        <v>12.547000000000001</v>
      </c>
      <c r="H385" s="106">
        <v>12.385</v>
      </c>
      <c r="I385" s="106">
        <v>12.385</v>
      </c>
      <c r="J385" s="106">
        <v>12.385</v>
      </c>
      <c r="K385" s="106">
        <v>12.385</v>
      </c>
      <c r="L385" s="2"/>
    </row>
    <row r="386" spans="1:12" ht="19.899999999999999" customHeight="1" x14ac:dyDescent="0.25">
      <c r="A386" s="8" t="s">
        <v>305</v>
      </c>
      <c r="B386" s="105">
        <v>15.263999999999999</v>
      </c>
      <c r="C386" s="105">
        <v>15.263999999999999</v>
      </c>
      <c r="D386" s="105">
        <v>15.263999999999999</v>
      </c>
      <c r="E386" s="105">
        <v>15.263999999999999</v>
      </c>
      <c r="F386" s="105">
        <v>12.577</v>
      </c>
      <c r="G386" s="105">
        <v>12.547000000000001</v>
      </c>
      <c r="H386" s="105">
        <v>12.385</v>
      </c>
      <c r="I386" s="105">
        <v>12.385</v>
      </c>
      <c r="J386" s="105">
        <v>12.385</v>
      </c>
      <c r="K386" s="105">
        <v>12.385</v>
      </c>
      <c r="L386" s="2"/>
    </row>
    <row r="387" spans="1:12" ht="19.899999999999999" customHeight="1" x14ac:dyDescent="0.25">
      <c r="A387" s="6" t="s">
        <v>306</v>
      </c>
      <c r="B387" s="106">
        <v>12</v>
      </c>
      <c r="C387" s="106">
        <v>12</v>
      </c>
      <c r="D387" s="106">
        <v>12</v>
      </c>
      <c r="E387" s="106">
        <v>12</v>
      </c>
      <c r="F387" s="106">
        <v>12</v>
      </c>
      <c r="G387" s="106">
        <v>12</v>
      </c>
      <c r="H387" s="106">
        <v>12</v>
      </c>
      <c r="I387" s="106">
        <v>12</v>
      </c>
      <c r="J387" s="106">
        <v>12</v>
      </c>
      <c r="K387" s="106">
        <v>12</v>
      </c>
      <c r="L387" s="2"/>
    </row>
    <row r="388" spans="1:12" ht="19.899999999999999" customHeight="1" x14ac:dyDescent="0.25">
      <c r="A388" s="8" t="s">
        <v>307</v>
      </c>
      <c r="B388" s="105">
        <v>3</v>
      </c>
      <c r="C388" s="105">
        <v>3</v>
      </c>
      <c r="D388" s="105">
        <v>3</v>
      </c>
      <c r="E388" s="105">
        <v>3</v>
      </c>
      <c r="F388" s="105">
        <v>3</v>
      </c>
      <c r="G388" s="105">
        <v>3</v>
      </c>
      <c r="H388" s="105">
        <v>3</v>
      </c>
      <c r="I388" s="105">
        <v>3</v>
      </c>
      <c r="J388" s="105">
        <v>3</v>
      </c>
      <c r="K388" s="105">
        <v>3</v>
      </c>
      <c r="L388" s="1"/>
    </row>
    <row r="389" spans="1:12" ht="19.899999999999999" customHeight="1" x14ac:dyDescent="0.25">
      <c r="A389" s="6" t="s">
        <v>308</v>
      </c>
      <c r="B389" s="106">
        <v>179.005</v>
      </c>
      <c r="C389" s="106">
        <v>19.547000000000001</v>
      </c>
      <c r="D389" s="106">
        <v>21.128</v>
      </c>
      <c r="E389" s="106">
        <v>3.4470000000000001</v>
      </c>
      <c r="F389" s="106">
        <v>5.0380000000000003</v>
      </c>
      <c r="G389" s="106">
        <v>5.8869999999999996</v>
      </c>
      <c r="H389" s="106">
        <v>3.6789999999999998</v>
      </c>
      <c r="I389" s="106">
        <v>10.45</v>
      </c>
      <c r="J389" s="106">
        <v>11.31</v>
      </c>
      <c r="K389" s="106">
        <v>7.9020000000000001</v>
      </c>
      <c r="L389" s="3"/>
    </row>
    <row r="390" spans="1:12" ht="19.899999999999999" customHeight="1" x14ac:dyDescent="0.25">
      <c r="A390" s="8" t="s">
        <v>309</v>
      </c>
      <c r="B390" s="105">
        <v>15.954000000000001</v>
      </c>
      <c r="C390" s="105">
        <v>36.201999999999998</v>
      </c>
      <c r="D390" s="105">
        <v>1.625</v>
      </c>
      <c r="E390" s="105">
        <v>410</v>
      </c>
      <c r="F390" s="105">
        <v>531</v>
      </c>
      <c r="G390" s="105">
        <v>624</v>
      </c>
      <c r="H390" s="105">
        <v>471</v>
      </c>
      <c r="I390" s="105">
        <v>1.4450000000000001</v>
      </c>
      <c r="J390" s="105">
        <v>1.909</v>
      </c>
      <c r="K390" s="105">
        <v>1.101</v>
      </c>
      <c r="L390" s="10"/>
    </row>
    <row r="391" spans="1:12" ht="19.899999999999999" customHeight="1" x14ac:dyDescent="0.25">
      <c r="A391" s="6" t="s">
        <v>310</v>
      </c>
      <c r="B391" s="106">
        <v>0</v>
      </c>
      <c r="C391" s="106">
        <v>0</v>
      </c>
      <c r="D391" s="106">
        <v>0</v>
      </c>
      <c r="E391" s="106">
        <v>0</v>
      </c>
      <c r="F391" s="106">
        <v>0</v>
      </c>
      <c r="G391" s="106">
        <v>0</v>
      </c>
      <c r="H391" s="106">
        <v>0</v>
      </c>
      <c r="I391" s="106">
        <v>0</v>
      </c>
      <c r="J391" s="106">
        <v>0</v>
      </c>
      <c r="K391" s="106">
        <v>0</v>
      </c>
      <c r="L391" s="9"/>
    </row>
    <row r="392" spans="1:12" ht="19.899999999999999" customHeight="1" x14ac:dyDescent="0.25">
      <c r="A392" s="8" t="s">
        <v>311</v>
      </c>
      <c r="B392" s="105">
        <v>237</v>
      </c>
      <c r="C392" s="105">
        <v>237</v>
      </c>
      <c r="D392" s="105">
        <v>237</v>
      </c>
      <c r="E392" s="105">
        <v>262</v>
      </c>
      <c r="F392" s="105">
        <v>112</v>
      </c>
      <c r="G392" s="105">
        <v>101</v>
      </c>
      <c r="H392" s="105">
        <v>98</v>
      </c>
      <c r="I392" s="105">
        <v>85</v>
      </c>
      <c r="J392" s="105">
        <v>138</v>
      </c>
      <c r="K392" s="105">
        <v>376</v>
      </c>
      <c r="L392" s="11"/>
    </row>
    <row r="393" spans="1:12" ht="19.899999999999999" customHeight="1" x14ac:dyDescent="0.25">
      <c r="A393" s="6" t="s">
        <v>312</v>
      </c>
      <c r="B393" s="106">
        <v>0</v>
      </c>
      <c r="C393" s="106">
        <v>0</v>
      </c>
      <c r="D393" s="106">
        <v>0</v>
      </c>
      <c r="E393" s="106">
        <v>0</v>
      </c>
      <c r="F393" s="106">
        <v>0</v>
      </c>
      <c r="G393" s="106">
        <v>0</v>
      </c>
      <c r="H393" s="106">
        <v>0</v>
      </c>
      <c r="I393" s="106">
        <v>4</v>
      </c>
      <c r="J393" s="106">
        <v>0</v>
      </c>
      <c r="K393" s="106">
        <v>0</v>
      </c>
      <c r="L393" s="12"/>
    </row>
    <row r="394" spans="1:12" ht="19.899999999999999" customHeight="1" x14ac:dyDescent="0.25">
      <c r="A394" s="8" t="s">
        <v>313</v>
      </c>
      <c r="B394" s="105">
        <v>-5.6319999999999997</v>
      </c>
      <c r="C394" s="105">
        <v>-14.055</v>
      </c>
      <c r="D394" s="105">
        <v>9.5</v>
      </c>
      <c r="E394" s="105">
        <v>11.192</v>
      </c>
      <c r="F394" s="105">
        <v>10.625</v>
      </c>
      <c r="G394" s="105">
        <v>15.105</v>
      </c>
      <c r="H394" s="105">
        <v>15.04</v>
      </c>
      <c r="I394" s="105">
        <v>17.701000000000001</v>
      </c>
      <c r="J394" s="105">
        <v>-9.6630000000000003</v>
      </c>
      <c r="K394" s="105">
        <v>-8.4619999999999997</v>
      </c>
      <c r="L394" s="10"/>
    </row>
    <row r="395" spans="1:12" ht="19.899999999999999" customHeight="1" x14ac:dyDescent="0.25">
      <c r="A395" s="6" t="s">
        <v>314</v>
      </c>
      <c r="B395" s="106">
        <v>17.594999999999999</v>
      </c>
      <c r="C395" s="106">
        <v>42.284999999999997</v>
      </c>
      <c r="D395" s="106">
        <v>28.169</v>
      </c>
      <c r="E395" s="106">
        <v>22.588999999999999</v>
      </c>
      <c r="F395" s="106">
        <v>36.616</v>
      </c>
      <c r="G395" s="106">
        <v>26.832000000000001</v>
      </c>
      <c r="H395" s="106">
        <v>19.170000000000002</v>
      </c>
      <c r="I395" s="106">
        <v>14.965</v>
      </c>
      <c r="J395" s="106">
        <v>13.853999999999999</v>
      </c>
      <c r="K395" s="106">
        <v>12.641</v>
      </c>
      <c r="L395" s="9"/>
    </row>
    <row r="396" spans="1:12" ht="19.899999999999999" customHeight="1" x14ac:dyDescent="0.25">
      <c r="A396" s="8" t="s">
        <v>315</v>
      </c>
      <c r="B396" s="105">
        <v>1.343</v>
      </c>
      <c r="C396" s="105">
        <v>0</v>
      </c>
      <c r="D396" s="105">
        <v>0</v>
      </c>
      <c r="E396" s="105">
        <v>0</v>
      </c>
      <c r="F396" s="105">
        <v>0</v>
      </c>
      <c r="G396" s="105">
        <v>0</v>
      </c>
      <c r="H396" s="105">
        <v>1.9790000000000001</v>
      </c>
      <c r="I396" s="105">
        <v>2.512</v>
      </c>
      <c r="J396" s="105">
        <v>4.2619999999999996</v>
      </c>
      <c r="K396" s="105">
        <v>2.0419999999999998</v>
      </c>
      <c r="L396" s="11"/>
    </row>
    <row r="397" spans="1:12" ht="19.899999999999999" customHeight="1" x14ac:dyDescent="0.25">
      <c r="A397" s="6" t="s">
        <v>316</v>
      </c>
      <c r="B397" s="106">
        <v>0</v>
      </c>
      <c r="C397" s="106">
        <v>0</v>
      </c>
      <c r="D397" s="106">
        <v>0</v>
      </c>
      <c r="E397" s="106">
        <v>0</v>
      </c>
      <c r="F397" s="106">
        <v>0</v>
      </c>
      <c r="G397" s="106">
        <v>0</v>
      </c>
      <c r="H397" s="106">
        <v>2</v>
      </c>
      <c r="I397" s="106">
        <v>4</v>
      </c>
      <c r="J397" s="106">
        <v>0</v>
      </c>
      <c r="K397" s="106">
        <v>0</v>
      </c>
      <c r="L397" s="12"/>
    </row>
    <row r="398" spans="1:12" ht="19.899999999999999" customHeight="1" x14ac:dyDescent="0.25">
      <c r="A398" s="8" t="s">
        <v>317</v>
      </c>
      <c r="B398" s="105">
        <v>0</v>
      </c>
      <c r="C398" s="105">
        <v>0</v>
      </c>
      <c r="D398" s="105">
        <v>0</v>
      </c>
      <c r="E398" s="105">
        <v>0</v>
      </c>
      <c r="F398" s="105">
        <v>0</v>
      </c>
      <c r="G398" s="105">
        <v>0</v>
      </c>
      <c r="H398" s="105">
        <v>0</v>
      </c>
      <c r="I398" s="105">
        <v>0</v>
      </c>
      <c r="J398" s="105">
        <v>0</v>
      </c>
      <c r="K398" s="105">
        <v>0</v>
      </c>
      <c r="L398" s="11"/>
    </row>
    <row r="399" spans="1:12" ht="19.899999999999999" customHeight="1" x14ac:dyDescent="0.25">
      <c r="A399" s="6" t="s">
        <v>318</v>
      </c>
      <c r="B399" s="106">
        <v>0</v>
      </c>
      <c r="C399" s="106">
        <v>88.650999999999996</v>
      </c>
      <c r="D399" s="106">
        <v>56.220999999999997</v>
      </c>
      <c r="E399" s="106">
        <v>66.564999999999998</v>
      </c>
      <c r="F399" s="106">
        <v>39.387999999999998</v>
      </c>
      <c r="G399" s="106">
        <v>37.978000000000002</v>
      </c>
      <c r="H399" s="106">
        <v>17.146999999999998</v>
      </c>
      <c r="I399" s="106">
        <v>13.624000000000001</v>
      </c>
      <c r="J399" s="106">
        <v>10.699</v>
      </c>
      <c r="K399" s="106">
        <v>11.292</v>
      </c>
      <c r="L399" s="9"/>
    </row>
    <row r="400" spans="1:12" ht="19.899999999999999" customHeight="1" x14ac:dyDescent="0.25">
      <c r="A400" s="8" t="s">
        <v>319</v>
      </c>
      <c r="B400" s="105">
        <v>7.431</v>
      </c>
      <c r="C400" s="105">
        <v>412</v>
      </c>
      <c r="D400" s="105">
        <v>59.476999999999997</v>
      </c>
      <c r="E400" s="105">
        <v>13.859</v>
      </c>
      <c r="F400" s="105">
        <v>1.1870000000000001</v>
      </c>
      <c r="G400" s="105">
        <v>258</v>
      </c>
      <c r="H400" s="105">
        <v>225</v>
      </c>
      <c r="I400" s="105">
        <v>319</v>
      </c>
      <c r="J400" s="105">
        <v>375</v>
      </c>
      <c r="K400" s="105">
        <v>344</v>
      </c>
      <c r="L400" s="10"/>
    </row>
    <row r="401" spans="1:12" ht="19.899999999999999" customHeight="1" x14ac:dyDescent="0.25">
      <c r="A401" s="6" t="s">
        <v>320</v>
      </c>
      <c r="B401" s="106">
        <v>23.11</v>
      </c>
      <c r="C401" s="106">
        <v>65.430999999999997</v>
      </c>
      <c r="D401" s="106">
        <v>28.846</v>
      </c>
      <c r="E401" s="106">
        <v>24.634</v>
      </c>
      <c r="F401" s="106">
        <v>20.079999999999998</v>
      </c>
      <c r="G401" s="106">
        <v>14.571999999999999</v>
      </c>
      <c r="H401" s="106">
        <v>12.071999999999999</v>
      </c>
      <c r="I401" s="106">
        <v>11.523999999999999</v>
      </c>
      <c r="J401" s="106">
        <v>8.2739999999999991</v>
      </c>
      <c r="K401" s="106">
        <v>9.4689999999999994</v>
      </c>
      <c r="L401" s="9"/>
    </row>
    <row r="402" spans="1:12" ht="19.899999999999999" customHeight="1" x14ac:dyDescent="0.25">
      <c r="A402" s="8" t="s">
        <v>321</v>
      </c>
      <c r="B402" s="105">
        <v>0</v>
      </c>
      <c r="C402" s="105">
        <v>4.5270000000000001</v>
      </c>
      <c r="D402" s="105">
        <v>6.6470000000000002</v>
      </c>
      <c r="E402" s="105">
        <v>0</v>
      </c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1"/>
    </row>
    <row r="403" spans="1:12" ht="19.899999999999999" customHeight="1" x14ac:dyDescent="0.25">
      <c r="A403" s="6" t="s">
        <v>322</v>
      </c>
      <c r="B403" s="106">
        <v>0</v>
      </c>
      <c r="C403" s="106">
        <v>0</v>
      </c>
      <c r="D403" s="106">
        <v>0</v>
      </c>
      <c r="E403" s="106">
        <v>0</v>
      </c>
      <c r="F403" s="106">
        <v>0</v>
      </c>
      <c r="G403" s="106">
        <v>0</v>
      </c>
      <c r="H403" s="106">
        <v>0</v>
      </c>
      <c r="I403" s="106">
        <v>0</v>
      </c>
      <c r="J403" s="106">
        <v>0</v>
      </c>
      <c r="K403" s="106">
        <v>0</v>
      </c>
      <c r="L403" s="9"/>
    </row>
    <row r="404" spans="1:12" ht="19.899999999999999" customHeight="1" x14ac:dyDescent="0.25">
      <c r="A404" s="8" t="s">
        <v>323</v>
      </c>
      <c r="B404" s="105" t="s">
        <v>2794</v>
      </c>
      <c r="C404" s="105" t="s">
        <v>2795</v>
      </c>
      <c r="D404" s="105" t="s">
        <v>2796</v>
      </c>
      <c r="E404" s="105" t="s">
        <v>2797</v>
      </c>
      <c r="F404" s="105" t="s">
        <v>2798</v>
      </c>
      <c r="G404" s="105" t="s">
        <v>2799</v>
      </c>
      <c r="H404" s="105" t="s">
        <v>2800</v>
      </c>
      <c r="I404" s="105" t="s">
        <v>2801</v>
      </c>
      <c r="J404" s="105" t="s">
        <v>2802</v>
      </c>
      <c r="K404" s="105" t="s">
        <v>2803</v>
      </c>
      <c r="L404" s="10"/>
    </row>
    <row r="405" spans="1:12" ht="19.899999999999999" customHeight="1" x14ac:dyDescent="0.25">
      <c r="A405" s="6" t="s">
        <v>324</v>
      </c>
      <c r="B405" s="106">
        <v>8</v>
      </c>
      <c r="C405" s="106">
        <v>13</v>
      </c>
      <c r="D405" s="106">
        <v>13</v>
      </c>
      <c r="E405" s="106">
        <v>8</v>
      </c>
      <c r="F405" s="106">
        <v>2</v>
      </c>
      <c r="G405" s="106">
        <v>12</v>
      </c>
      <c r="H405" s="106">
        <v>2</v>
      </c>
      <c r="I405" s="106">
        <v>2</v>
      </c>
      <c r="J405" s="106">
        <v>2</v>
      </c>
      <c r="K405" s="106">
        <v>9</v>
      </c>
      <c r="L405" s="12"/>
    </row>
    <row r="406" spans="1:12" ht="19.899999999999999" customHeight="1" x14ac:dyDescent="0.25">
      <c r="A406" s="8" t="s">
        <v>325</v>
      </c>
      <c r="B406" s="105">
        <v>4.5069999999999997</v>
      </c>
      <c r="C406" s="105">
        <v>5.9909999999999997</v>
      </c>
      <c r="D406" s="105">
        <v>5.95</v>
      </c>
      <c r="E406" s="105">
        <v>5.9450000000000003</v>
      </c>
      <c r="F406" s="105">
        <v>7.2530000000000001</v>
      </c>
      <c r="G406" s="105">
        <v>6.2839999999999998</v>
      </c>
      <c r="H406" s="105">
        <v>5.1980000000000004</v>
      </c>
      <c r="I406" s="105">
        <v>4.0209999999999999</v>
      </c>
      <c r="J406" s="105">
        <v>3.9340000000000002</v>
      </c>
      <c r="K406" s="105">
        <v>4.6369999999999996</v>
      </c>
      <c r="L406" s="10"/>
    </row>
    <row r="407" spans="1:12" ht="19.899999999999999" customHeight="1" x14ac:dyDescent="0.25">
      <c r="A407" s="6" t="s">
        <v>326</v>
      </c>
      <c r="B407" s="106">
        <v>4.4610000000000003</v>
      </c>
      <c r="C407" s="106">
        <v>5.0640000000000001</v>
      </c>
      <c r="D407" s="106">
        <v>6.4210000000000003</v>
      </c>
      <c r="E407" s="106">
        <v>5.2240000000000002</v>
      </c>
      <c r="F407" s="106">
        <v>7.0119999999999996</v>
      </c>
      <c r="G407" s="106">
        <v>7.0679999999999996</v>
      </c>
      <c r="H407" s="106">
        <v>5.6180000000000003</v>
      </c>
      <c r="I407" s="106">
        <v>3.42</v>
      </c>
      <c r="J407" s="106">
        <v>3.722</v>
      </c>
      <c r="K407" s="106">
        <v>4.8769999999999998</v>
      </c>
      <c r="L407" s="9"/>
    </row>
    <row r="408" spans="1:12" ht="19.899999999999999" customHeight="1" x14ac:dyDescent="0.25">
      <c r="A408" s="8" t="s">
        <v>327</v>
      </c>
      <c r="B408" s="105" t="s">
        <v>1163</v>
      </c>
      <c r="C408" s="105" t="s">
        <v>1163</v>
      </c>
      <c r="D408" s="105" t="s">
        <v>1163</v>
      </c>
      <c r="E408" s="105" t="s">
        <v>1163</v>
      </c>
      <c r="F408" s="105" t="s">
        <v>1163</v>
      </c>
      <c r="G408" s="105" t="s">
        <v>1163</v>
      </c>
      <c r="H408" s="105" t="s">
        <v>1163</v>
      </c>
      <c r="I408" s="105" t="s">
        <v>1163</v>
      </c>
      <c r="J408" s="105" t="s">
        <v>1163</v>
      </c>
      <c r="K408" s="105" t="s">
        <v>1163</v>
      </c>
      <c r="L408" s="11"/>
    </row>
    <row r="409" spans="1:12" ht="19.899999999999999" customHeight="1" x14ac:dyDescent="0.25">
      <c r="A409" s="6" t="s">
        <v>328</v>
      </c>
      <c r="B409" s="106">
        <v>65.697000000000003</v>
      </c>
      <c r="C409" s="106">
        <v>41.896000000000001</v>
      </c>
      <c r="D409" s="106">
        <v>47.890999999999998</v>
      </c>
      <c r="E409" s="106">
        <v>29.577999999999999</v>
      </c>
      <c r="F409" s="106">
        <v>11.805999999999999</v>
      </c>
      <c r="G409" s="106">
        <v>23.472999999999999</v>
      </c>
      <c r="H409" s="106">
        <v>24.324000000000002</v>
      </c>
      <c r="I409" s="106">
        <v>23.288</v>
      </c>
      <c r="J409" s="106">
        <v>9.5169999999999995</v>
      </c>
      <c r="K409" s="106">
        <v>11.215999999999999</v>
      </c>
      <c r="L409" s="12"/>
    </row>
    <row r="410" spans="1:12" ht="19.899999999999999" customHeight="1" x14ac:dyDescent="0.25">
      <c r="A410" s="8" t="s">
        <v>329</v>
      </c>
      <c r="B410" s="105">
        <v>60.14</v>
      </c>
      <c r="C410" s="105">
        <v>74.611000000000004</v>
      </c>
      <c r="D410" s="105">
        <v>253.21199999999999</v>
      </c>
      <c r="E410" s="105">
        <v>231.23099999999999</v>
      </c>
      <c r="F410" s="105">
        <v>42.08</v>
      </c>
      <c r="G410" s="105">
        <v>100.827</v>
      </c>
      <c r="H410" s="105">
        <v>63.174999999999997</v>
      </c>
      <c r="I410" s="105">
        <v>62.365000000000002</v>
      </c>
      <c r="J410" s="105">
        <v>17.399000000000001</v>
      </c>
      <c r="K410" s="105">
        <v>17.814</v>
      </c>
      <c r="L410" s="11"/>
    </row>
    <row r="411" spans="1:12" ht="19.899999999999999" customHeight="1" x14ac:dyDescent="0.25">
      <c r="A411" s="6" t="s">
        <v>330</v>
      </c>
      <c r="B411" s="106">
        <v>435.80399999999997</v>
      </c>
      <c r="C411" s="106">
        <v>444.06099999999998</v>
      </c>
      <c r="D411" s="106">
        <v>483.14100000000002</v>
      </c>
      <c r="E411" s="106">
        <v>481.60700000000003</v>
      </c>
      <c r="F411" s="106">
        <v>21.905000000000001</v>
      </c>
      <c r="G411" s="106">
        <v>24.539000000000001</v>
      </c>
      <c r="H411" s="106">
        <v>35.433</v>
      </c>
      <c r="I411" s="106">
        <v>42.137</v>
      </c>
      <c r="J411" s="106">
        <v>11.5</v>
      </c>
      <c r="K411" s="106">
        <v>0</v>
      </c>
      <c r="L411" s="9"/>
    </row>
    <row r="412" spans="1:12" ht="19.899999999999999" customHeight="1" x14ac:dyDescent="0.25">
      <c r="A412" s="8" t="s">
        <v>331</v>
      </c>
      <c r="B412" s="105">
        <v>0</v>
      </c>
      <c r="C412" s="105">
        <v>0</v>
      </c>
      <c r="D412" s="105">
        <v>86</v>
      </c>
      <c r="E412" s="105">
        <v>86</v>
      </c>
      <c r="F412" s="105">
        <v>106</v>
      </c>
      <c r="G412" s="105">
        <v>86</v>
      </c>
      <c r="H412" s="105">
        <v>747</v>
      </c>
      <c r="I412" s="105">
        <v>771</v>
      </c>
      <c r="J412" s="105">
        <v>700</v>
      </c>
      <c r="K412" s="105">
        <v>643</v>
      </c>
      <c r="L412" s="10"/>
    </row>
    <row r="413" spans="1:12" ht="19.899999999999999" customHeight="1" x14ac:dyDescent="0.25">
      <c r="A413" s="6" t="s">
        <v>332</v>
      </c>
      <c r="B413" s="106">
        <v>555</v>
      </c>
      <c r="C413" s="106">
        <v>851</v>
      </c>
      <c r="D413" s="106">
        <v>412</v>
      </c>
      <c r="E413" s="106">
        <v>785</v>
      </c>
      <c r="F413" s="106">
        <v>1.1759999999999999</v>
      </c>
      <c r="G413" s="106">
        <v>343</v>
      </c>
      <c r="H413" s="106">
        <v>3.956</v>
      </c>
      <c r="I413" s="106">
        <v>608</v>
      </c>
      <c r="J413" s="106">
        <v>333</v>
      </c>
      <c r="K413" s="106">
        <v>380</v>
      </c>
      <c r="L413" s="12"/>
    </row>
    <row r="414" spans="1:12" ht="19.899999999999999" customHeight="1" x14ac:dyDescent="0.25">
      <c r="A414" s="8" t="s">
        <v>333</v>
      </c>
      <c r="B414" s="105">
        <v>346</v>
      </c>
      <c r="C414" s="105">
        <v>515</v>
      </c>
      <c r="D414" s="105">
        <v>509</v>
      </c>
      <c r="E414" s="105">
        <v>656</v>
      </c>
      <c r="F414" s="105">
        <v>483</v>
      </c>
      <c r="G414" s="105">
        <v>456</v>
      </c>
      <c r="H414" s="105">
        <v>285</v>
      </c>
      <c r="I414" s="105">
        <v>234</v>
      </c>
      <c r="J414" s="105">
        <v>216</v>
      </c>
      <c r="K414" s="105">
        <v>141</v>
      </c>
      <c r="L414" s="10"/>
    </row>
    <row r="415" spans="1:12" ht="19.899999999999999" customHeight="1" x14ac:dyDescent="0.25">
      <c r="A415" s="6" t="s">
        <v>334</v>
      </c>
      <c r="B415" s="106">
        <v>24.997</v>
      </c>
      <c r="C415" s="106">
        <v>50.987000000000002</v>
      </c>
      <c r="D415" s="106">
        <v>24.527000000000001</v>
      </c>
      <c r="E415" s="106">
        <v>46.68</v>
      </c>
      <c r="F415" s="106">
        <v>85.263999999999996</v>
      </c>
      <c r="G415" s="106">
        <v>21.538</v>
      </c>
      <c r="H415" s="106">
        <v>205.60499999999999</v>
      </c>
      <c r="I415" s="106">
        <v>24.431000000000001</v>
      </c>
      <c r="J415" s="106">
        <v>13.093999999999999</v>
      </c>
      <c r="K415" s="106">
        <v>17.638999999999999</v>
      </c>
      <c r="L415" s="9"/>
    </row>
    <row r="416" spans="1:12" ht="19.899999999999999" customHeight="1" x14ac:dyDescent="0.25">
      <c r="A416" s="8" t="s">
        <v>335</v>
      </c>
      <c r="B416" s="105">
        <v>1</v>
      </c>
      <c r="C416" s="105">
        <v>1</v>
      </c>
      <c r="D416" s="105">
        <v>1</v>
      </c>
      <c r="E416" s="105">
        <v>1</v>
      </c>
      <c r="F416" s="105">
        <v>1</v>
      </c>
      <c r="G416" s="105">
        <v>1</v>
      </c>
      <c r="H416" s="105">
        <v>1</v>
      </c>
      <c r="I416" s="105">
        <v>1</v>
      </c>
      <c r="J416" s="105">
        <v>1</v>
      </c>
      <c r="K416" s="105">
        <v>1</v>
      </c>
      <c r="L416" s="10"/>
    </row>
    <row r="417" spans="1:12" ht="19.899999999999999" customHeight="1" x14ac:dyDescent="0.25">
      <c r="A417" s="6" t="s">
        <v>336</v>
      </c>
      <c r="B417" s="106">
        <v>0</v>
      </c>
      <c r="C417" s="106">
        <v>0</v>
      </c>
      <c r="D417" s="106">
        <v>0</v>
      </c>
      <c r="E417" s="106">
        <v>0</v>
      </c>
      <c r="F417" s="106">
        <v>0</v>
      </c>
      <c r="G417" s="106">
        <v>0</v>
      </c>
      <c r="H417" s="106">
        <v>0</v>
      </c>
      <c r="I417" s="106">
        <v>0</v>
      </c>
      <c r="J417" s="106">
        <v>0</v>
      </c>
      <c r="K417" s="106">
        <v>0</v>
      </c>
      <c r="L417" s="9"/>
    </row>
  </sheetData>
  <mergeCells count="11">
    <mergeCell ref="A1:K1"/>
    <mergeCell ref="A124:K124"/>
    <mergeCell ref="A241:K241"/>
    <mergeCell ref="A289:K289"/>
    <mergeCell ref="A343:K343"/>
    <mergeCell ref="A378:K378"/>
    <mergeCell ref="A123:K123"/>
    <mergeCell ref="A240:K240"/>
    <mergeCell ref="A288:K288"/>
    <mergeCell ref="A342:K342"/>
    <mergeCell ref="A377:K377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31" r:id="rId91" display="javascript:Fin_g('02020060')"/>
    <hyperlink ref="A132" r:id="rId92" display="javascript:Fin_g('02020061')"/>
    <hyperlink ref="A133" r:id="rId93" display="javascript:Fin_g('01020053')"/>
    <hyperlink ref="A135" r:id="rId94" display="javascript:Fin_g('02020094')"/>
    <hyperlink ref="A136" r:id="rId95" display="javascript:Fin_g('02020095')"/>
    <hyperlink ref="A138" r:id="rId96" display="javascript:Fin_g('01090322')"/>
    <hyperlink ref="A139" r:id="rId97" display="javascript:Fin_g('01090323')"/>
    <hyperlink ref="A140" r:id="rId98" display="javascript:Fin_g('01090301')"/>
    <hyperlink ref="A141" r:id="rId99" display="javascript:Fin_g('01090302')"/>
    <hyperlink ref="A142" r:id="rId100" display="javascript:Fin_g('01090303')"/>
    <hyperlink ref="A143" r:id="rId101" display="javascript:Fin_g('02020088')"/>
    <hyperlink ref="A144" r:id="rId102" display="javascript:Fin_g('02020089')"/>
    <hyperlink ref="A145" r:id="rId103" display="javascript:Fin_g('02020090')"/>
    <hyperlink ref="A146" r:id="rId104" display="javascript:Fin_g('02020079')"/>
    <hyperlink ref="A147" r:id="rId105" display="javascript:Fin_g('02020096')"/>
    <hyperlink ref="A148" r:id="rId106" display="javascript:Fin_g('02020077')"/>
    <hyperlink ref="A149" r:id="rId107" display="javascript:Fin_g('02020097')"/>
    <hyperlink ref="A151" r:id="rId108" display="javascript:Fin_g('02020098')"/>
    <hyperlink ref="A153" r:id="rId109" display="javascript:Fin_g('02020062')"/>
    <hyperlink ref="A154" r:id="rId110" display="javascript:Fin_g('02020064')"/>
    <hyperlink ref="A155" r:id="rId111" display="javascript:Fin_g('02020066')"/>
    <hyperlink ref="A156" r:id="rId112" display="javascript:Fin_g('02020104')"/>
    <hyperlink ref="A158" r:id="rId113" display="javascript:Fin_g('02020074')"/>
    <hyperlink ref="A160" r:id="rId114" display="javascript:Fin_g('02020099')"/>
    <hyperlink ref="A162" r:id="rId115" display="javascript:Fin_g('02020067')"/>
    <hyperlink ref="A163" r:id="rId116" display="javascript:Fin_g('02020068')"/>
    <hyperlink ref="A164" r:id="rId117" display="javascript:Fin_g('02020069')"/>
    <hyperlink ref="A165" r:id="rId118" display="javascript:Fin_g('02020070')"/>
    <hyperlink ref="A167" r:id="rId119" display="javascript:Fin_g('02020100')"/>
    <hyperlink ref="A169" r:id="rId120" display="javascript:Fin_g('02020075')"/>
    <hyperlink ref="A170" r:id="rId121" display="javascript:Fin_g('02020072')"/>
    <hyperlink ref="A171" r:id="rId122" display="javascript:Fin_g('02020073')"/>
    <hyperlink ref="A172" r:id="rId123" display="javascript:Fin_g('02020101')"/>
    <hyperlink ref="A174" r:id="rId124" display="javascript:Fin_g('02020093')"/>
    <hyperlink ref="A175" r:id="rId125" display="javascript:Fin_g('02020086')"/>
    <hyperlink ref="A176" r:id="rId126" display="javascript:Fin_g('02020103')"/>
    <hyperlink ref="A177" r:id="rId127" display="javascript:Fin_g('02020087')"/>
    <hyperlink ref="A178" r:id="rId128" display="javascript:Fin_g('02020091')"/>
    <hyperlink ref="A179" r:id="rId129" display="javascript:Fin_g('02020105')"/>
    <hyperlink ref="A180" r:id="rId130" display="javascript:Fin_g('02020092')"/>
    <hyperlink ref="A181" r:id="rId131" display="javascript:Fin_g('02020102')"/>
    <hyperlink ref="A184" r:id="rId132" display="javascript:Fin_g('01090301')"/>
    <hyperlink ref="A185" r:id="rId133" display="javascript:Fin_g('01090302')"/>
    <hyperlink ref="A186" r:id="rId134" display="javascript:Fin_g('01090303')"/>
    <hyperlink ref="A187" r:id="rId135" display="javascript:Fin_g('01090305')"/>
    <hyperlink ref="A188" r:id="rId136" display="javascript:Fin_g('01090306')"/>
    <hyperlink ref="A189" r:id="rId137" display="javascript:Fin_g('01090307')"/>
    <hyperlink ref="A190" r:id="rId138" display="javascript:Fin_g('01090308')"/>
    <hyperlink ref="A191" r:id="rId139" display="javascript:Fin_g('01090374')"/>
    <hyperlink ref="A192" r:id="rId140" display="javascript:Fin_g('01090359')"/>
    <hyperlink ref="A193" r:id="rId141" display="javascript:Fin_g('01090375')"/>
    <hyperlink ref="A194" r:id="rId142" display="javascript:Fin_g('01090376')"/>
    <hyperlink ref="A195" r:id="rId143" display="javascript:Fin_g('01090311')"/>
    <hyperlink ref="A196" r:id="rId144" display="javascript:Fin_g('01090312')"/>
    <hyperlink ref="A197" r:id="rId145" display="javascript:Fin_g('01090309')"/>
    <hyperlink ref="A198" r:id="rId146" display="javascript:Fin_g('01090319')"/>
    <hyperlink ref="A199" r:id="rId147" display="javascript:Fin_g('01090320')"/>
    <hyperlink ref="A200" r:id="rId148" display="javascript:Fin_g('01090338')"/>
    <hyperlink ref="A201" r:id="rId149" display="javascript:Fin_g('01090364')"/>
    <hyperlink ref="A202" r:id="rId150" display="javascript:Fin_g('01090365')"/>
    <hyperlink ref="A203" r:id="rId151" display="javascript:Fin_g('01090366')"/>
    <hyperlink ref="A204" r:id="rId152" display="javascript:Fin_g('01090313')"/>
    <hyperlink ref="A205" r:id="rId153" display="javascript:Fin_g('01090373')"/>
    <hyperlink ref="A206" r:id="rId154" display="javascript:Fin_g('01090315')"/>
    <hyperlink ref="A207" r:id="rId155" display="javascript:Fin_g('01090316')"/>
    <hyperlink ref="A208" r:id="rId156" display="javascript:Fin_g('01090317')"/>
    <hyperlink ref="A209" r:id="rId157" display="javascript:Fin_g('01090322')"/>
    <hyperlink ref="A210" r:id="rId158" display="javascript:Fin_g('01090350')"/>
    <hyperlink ref="A211" r:id="rId159" display="javascript:Fin_g('01090383')"/>
    <hyperlink ref="A212" r:id="rId160" display="javascript:Fin_g('01090351')"/>
    <hyperlink ref="A213" r:id="rId161" display="javascript:Fin_g('01090323')"/>
    <hyperlink ref="A214" r:id="rId162" display="javascript:Fin_g('01090384')"/>
    <hyperlink ref="A215" r:id="rId163" display="javascript:Fin_g('01090324')"/>
    <hyperlink ref="A216" r:id="rId164" display="javascript:Fin_g('01090325')"/>
    <hyperlink ref="A217" r:id="rId165" display="javascript:Fin_g('01090326')"/>
    <hyperlink ref="A218" r:id="rId166" display="javascript:Fin_g('01090360')"/>
    <hyperlink ref="A219" r:id="rId167" display="javascript:Fin_g('01090327')"/>
    <hyperlink ref="A220" r:id="rId168" display="javascript:Fin_g('01090328')"/>
    <hyperlink ref="A221" r:id="rId169" display="javascript:Fin_g('01090329')"/>
    <hyperlink ref="A222" r:id="rId170" display="javascript:Fin_g('01090330')"/>
    <hyperlink ref="A223" r:id="rId171" display="javascript:Fin_g('01090331')"/>
    <hyperlink ref="A224" r:id="rId172" display="javascript:Fin_g('01090377')"/>
    <hyperlink ref="A225" r:id="rId173" display="javascript:Fin_g('01090336')"/>
    <hyperlink ref="A226" r:id="rId174" display="javascript:Fin_g('01090337')"/>
    <hyperlink ref="A227" r:id="rId175" display="javascript:Fin_g('01090357')"/>
    <hyperlink ref="A228" r:id="rId176" display="javascript:Fin_g('01090358')"/>
    <hyperlink ref="A229" r:id="rId177" display="javascript:Fin_g('01090353')"/>
    <hyperlink ref="A230" r:id="rId178" display="javascript:Fin_g('01090343')"/>
    <hyperlink ref="A231" r:id="rId179" display="javascript:Fin_g('01090378')"/>
    <hyperlink ref="A232" r:id="rId180" display="javascript:Fin_g('01090379')"/>
    <hyperlink ref="A233" r:id="rId181" display="javascript:Fin_g('01090344')"/>
    <hyperlink ref="A234" r:id="rId182" display="javascript:Fin_g('01090345')"/>
    <hyperlink ref="A235" r:id="rId183" display="javascript:Fin_g('01090372')"/>
    <hyperlink ref="A236" r:id="rId184" display="javascript:Fin_g('01090361')"/>
    <hyperlink ref="A237" r:id="rId185" display="javascript:Fin_g('01090387')"/>
    <hyperlink ref="A238" r:id="rId186" display="javascript:Fin_g('01090363')"/>
    <hyperlink ref="A248" r:id="rId187" display="javascript:Fin_g('01240901')"/>
    <hyperlink ref="A249" r:id="rId188" display="javascript:Fin_g('01240902')"/>
    <hyperlink ref="A250" r:id="rId189" display="javascript:Fin_g('01240903')"/>
    <hyperlink ref="A251" r:id="rId190" display="javascript:Fin_g('01240904')"/>
    <hyperlink ref="A252" r:id="rId191" display="javascript:Fin_g('01240905')"/>
    <hyperlink ref="A253" r:id="rId192" display="javascript:Fin_g('01240906')"/>
    <hyperlink ref="A254" r:id="rId193" display="javascript:Fin_g('01240908')"/>
    <hyperlink ref="A255" r:id="rId194" display="javascript:Fin_g('01240910')"/>
    <hyperlink ref="A256" r:id="rId195" display="javascript:Fin_g('01240911')"/>
    <hyperlink ref="A257" r:id="rId196" display="javascript:Fin_g('01240913')"/>
    <hyperlink ref="A258" r:id="rId197" display="javascript:Fin_g('01240939')"/>
    <hyperlink ref="A259" r:id="rId198" display="javascript:Fin_g('01240940')"/>
    <hyperlink ref="A261" r:id="rId199" display="javascript:Fin_g('01240941')"/>
    <hyperlink ref="A262" r:id="rId200" display="javascript:Fin_g('01240942')"/>
    <hyperlink ref="A263" r:id="rId201" display="javascript:Fin_g('01240943')"/>
    <hyperlink ref="A264" r:id="rId202" display="javascript:Fin_g('01240945')"/>
    <hyperlink ref="A265" r:id="rId203" display="javascript:Fin_g('01240949')"/>
    <hyperlink ref="A266" r:id="rId204" display="javascript:Fin_g('01240952')"/>
    <hyperlink ref="A267" r:id="rId205" display="javascript:Fin_g('01240954')"/>
    <hyperlink ref="A268" r:id="rId206" display="javascript:Fin_g('01240955')"/>
    <hyperlink ref="A269" r:id="rId207" display="javascript:Fin_g('01240957')"/>
    <hyperlink ref="A270" r:id="rId208" display="javascript:Fin_g('01240969')"/>
    <hyperlink ref="A271" r:id="rId209" display="javascript:Fin_g('01240970')"/>
    <hyperlink ref="A272" r:id="rId210" display="javascript:Fin_g('01240999')"/>
    <hyperlink ref="A273" r:id="rId211" display="javascript:Fin_g('01241000')"/>
    <hyperlink ref="A275" r:id="rId212" display="javascript:Fin_g('01241001')"/>
    <hyperlink ref="A276" r:id="rId213" display="javascript:Fin_g('01241002')"/>
    <hyperlink ref="A277" r:id="rId214" display="javascript:Fin_g('01241003')"/>
    <hyperlink ref="A278" r:id="rId215" display="javascript:Fin_g('01241004')"/>
    <hyperlink ref="A279" r:id="rId216" display="javascript:Fin_g('01241005')"/>
    <hyperlink ref="A280" r:id="rId217" display="javascript:Fin_g('01241006')"/>
    <hyperlink ref="A281" r:id="rId218" display="javascript:Fin_g('01241008')"/>
    <hyperlink ref="A282" r:id="rId219" display="javascript:Fin_g('01241025')"/>
    <hyperlink ref="A283" r:id="rId220" display="javascript:Fin_g('01241059')"/>
    <hyperlink ref="A284" r:id="rId221" display="javascript:Fin_g('01241060')"/>
    <hyperlink ref="A286" r:id="rId222" display="javascript:Fin_g('01241091')"/>
    <hyperlink ref="A296" r:id="rId223" display="javascript:Fin_g('01030701')"/>
    <hyperlink ref="A297" r:id="rId224" display="javascript:Fin_g('01030702')"/>
    <hyperlink ref="A299" r:id="rId225" display="javascript:Fin_g('01030703')"/>
    <hyperlink ref="A300" r:id="rId226" display="javascript:Fin_g('01030704')"/>
    <hyperlink ref="A301" r:id="rId227" display="javascript:Fin_g('01030705')"/>
    <hyperlink ref="A302" r:id="rId228" display="javascript:Fin_g('01030706')"/>
    <hyperlink ref="A304" r:id="rId229" display="javascript:Fin_g('01030707')"/>
    <hyperlink ref="A305" r:id="rId230" display="javascript:Fin_g('01030708')"/>
    <hyperlink ref="A306" r:id="rId231" display="javascript:Fin_g('01030709')"/>
    <hyperlink ref="A307" r:id="rId232" display="javascript:Fin_g('01030710')"/>
    <hyperlink ref="A309" r:id="rId233" display="javascript:Fin_g('01030711')"/>
    <hyperlink ref="A310" r:id="rId234" display="javascript:Fin_g('01030712')"/>
    <hyperlink ref="A311" r:id="rId235" display="javascript:Fin_g('01030713')"/>
    <hyperlink ref="A313" r:id="rId236" display="javascript:Fin_g('01030714')"/>
    <hyperlink ref="A314" r:id="rId237" display="javascript:Fin_g('01030715')"/>
    <hyperlink ref="A315" r:id="rId238" display="javascript:Fin_g('01030716')"/>
    <hyperlink ref="A316" r:id="rId239" display="javascript:Fin_g('01030733')"/>
    <hyperlink ref="A318" r:id="rId240" display="javascript:Fin_g('01030719')"/>
    <hyperlink ref="A319" r:id="rId241" display="javascript:Fin_g('01030720')"/>
    <hyperlink ref="A320" r:id="rId242" display="javascript:Fin_g('01030721')"/>
    <hyperlink ref="A321" r:id="rId243" display="javascript:Fin_g('01030722')"/>
    <hyperlink ref="A322" r:id="rId244" display="javascript:Fin_g('01030724')"/>
    <hyperlink ref="A323" r:id="rId245" display="javascript:Fin_g('01030725')"/>
    <hyperlink ref="A324" r:id="rId246" display="javascript:Fin_g('01030726')"/>
    <hyperlink ref="A325" r:id="rId247" display="javascript:Fin_g('01030734')"/>
    <hyperlink ref="A327" r:id="rId248" display="javascript:Fin_g('01030728')"/>
    <hyperlink ref="A328" r:id="rId249" display="javascript:Fin_g('01030730')"/>
    <hyperlink ref="A329" r:id="rId250" display="javascript:Fin_g('01030735')"/>
    <hyperlink ref="A330" r:id="rId251" display="javascript:Fin_g('01030731')"/>
    <hyperlink ref="A331" r:id="rId252" display="javascript:Fin_g('01030736')"/>
    <hyperlink ref="A333" r:id="rId253" display="javascript:Fin_g('01030737')"/>
    <hyperlink ref="A336" r:id="rId254" display="javascript:Fin_g('01120801')"/>
    <hyperlink ref="A337" r:id="rId255" display="javascript:Fin_g('01120802')"/>
    <hyperlink ref="A338" r:id="rId256" display="javascript:Fin_g('01120803')"/>
    <hyperlink ref="A339" r:id="rId257" display="javascript:Fin_g('01120804')"/>
    <hyperlink ref="A340" r:id="rId258" display="javascript:Fin_g('01120805')"/>
    <hyperlink ref="A350" r:id="rId259" display="javascript:Fin_g('01040760')"/>
    <hyperlink ref="A351" r:id="rId260" display="javascript:Fin_g('01040761')"/>
    <hyperlink ref="A352" r:id="rId261" display="javascript:Fin_g('01040762')"/>
    <hyperlink ref="A353" r:id="rId262" display="javascript:Fin_g('01040763')"/>
    <hyperlink ref="A355" r:id="rId263" display="javascript:Fin_g('01040764')"/>
    <hyperlink ref="A357" r:id="rId264" display="javascript:Fin_g('01040765')"/>
    <hyperlink ref="A358" r:id="rId265" display="javascript:Fin_g('01040766')"/>
    <hyperlink ref="A359" r:id="rId266" display="javascript:Fin_g('01040767')"/>
    <hyperlink ref="A360" r:id="rId267" display="javascript:Fin_g('01040768')"/>
    <hyperlink ref="A361" r:id="rId268" display="javascript:Fin_g('01040769')"/>
    <hyperlink ref="A362" r:id="rId269" display="javascript:Fin_g('01040770')"/>
    <hyperlink ref="A363" r:id="rId270" display="javascript:Fin_g('01040771')"/>
    <hyperlink ref="A364" r:id="rId271" display="javascript:Fin_g('01040772')"/>
    <hyperlink ref="A365" r:id="rId272" display="javascript:Fin_g('01040773')"/>
    <hyperlink ref="A366" r:id="rId273" display="javascript:Fin_g('01040774')"/>
    <hyperlink ref="A368" r:id="rId274" display="javascript:Fin_g('01040775')"/>
    <hyperlink ref="A370" r:id="rId275" display="javascript:Fin_g('01040776')"/>
    <hyperlink ref="A371" r:id="rId276" display="javascript:Fin_g('01040777')"/>
    <hyperlink ref="A372" r:id="rId277" display="javascript:Fin_g('01040778')"/>
    <hyperlink ref="A373" r:id="rId278" display="javascript:Fin_g('01040779')"/>
    <hyperlink ref="A374" r:id="rId279" display="javascript:Fin_g('01040780')"/>
    <hyperlink ref="A375" r:id="rId280" display="javascript:Fin_g('01040781')"/>
    <hyperlink ref="A385" r:id="rId281" display="javascript:Fin_g('01050101')"/>
    <hyperlink ref="A386" r:id="rId282" display="javascript:Fin_g('01050102')"/>
    <hyperlink ref="A387" r:id="rId283" display="javascript:Fin_g('01050115')"/>
    <hyperlink ref="A388" r:id="rId284" display="javascript:Fin_g('01050116')"/>
    <hyperlink ref="A389" r:id="rId285" display="javascript:Fin_g('01050118')"/>
    <hyperlink ref="A390" r:id="rId286" display="javascript:Fin_g('01050119')"/>
    <hyperlink ref="A391" r:id="rId287" display="javascript:Fin_g('01050122')"/>
    <hyperlink ref="A392" r:id="rId288" display="javascript:Fin_g('01050126')"/>
    <hyperlink ref="A393" r:id="rId289" display="javascript:Fin_g('01050127')"/>
    <hyperlink ref="A394" r:id="rId290" display="javascript:Fin_g('01050129')"/>
    <hyperlink ref="A395" r:id="rId291" display="javascript:Fin_g('01050130')"/>
    <hyperlink ref="A396" r:id="rId292" display="javascript:Fin_g('01050131')"/>
    <hyperlink ref="A397" r:id="rId293" display="javascript:Fin_g('01050175')"/>
    <hyperlink ref="A398" r:id="rId294" display="javascript:Fin_g('01050132')"/>
    <hyperlink ref="A399" r:id="rId295" display="javascript:Fin_g('01050133')"/>
    <hyperlink ref="A400" r:id="rId296" display="javascript:Fin_g('01050134')"/>
    <hyperlink ref="A401" r:id="rId297" display="javascript:Fin_g('01050135')"/>
    <hyperlink ref="A402" r:id="rId298" display="javascript:Fin_g('01050136')"/>
    <hyperlink ref="A403" r:id="rId299" display="javascript:Fin_g('01050137')"/>
    <hyperlink ref="A404" r:id="rId300" display="javascript:Fin_g('01050144')"/>
    <hyperlink ref="A405" r:id="rId301" display="javascript:Fin_g('01050148')"/>
    <hyperlink ref="A406" r:id="rId302" display="javascript:Fin_g('01050149')"/>
    <hyperlink ref="A407" r:id="rId303" display="javascript:Fin_g('01050150')"/>
    <hyperlink ref="A408" r:id="rId304" display="javascript:Fin_g('01050158')"/>
    <hyperlink ref="A409" r:id="rId305" display="javascript:Fin_g('01050162')"/>
    <hyperlink ref="A410" r:id="rId306" display="javascript:Fin_g('01050140')"/>
    <hyperlink ref="A411" r:id="rId307" display="javascript:Fin_g('01050166')"/>
    <hyperlink ref="A412" r:id="rId308" display="javascript:Fin_g('01050167')"/>
    <hyperlink ref="A413" r:id="rId309" display="javascript:Fin_g('01050170')"/>
    <hyperlink ref="A414" r:id="rId310" display="javascript:Fin_g('01050171')"/>
    <hyperlink ref="A415" r:id="rId311" display="javascript:Fin_g('01050172')"/>
    <hyperlink ref="A416" r:id="rId312" display="javascript:Fin_g('01050173')"/>
    <hyperlink ref="A417" r:id="rId313" display="javascript:Fin_g('01050174')"/>
  </hyperlinks>
  <pageMargins left="0.7" right="0.7" top="0.75" bottom="0.75" header="0.3" footer="0.3"/>
  <drawing r:id="rId3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workbookViewId="0">
      <selection activeCell="N3" sqref="N3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5563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337</v>
      </c>
      <c r="C5" s="97" t="s">
        <v>337</v>
      </c>
      <c r="D5" s="97" t="s">
        <v>337</v>
      </c>
      <c r="E5" s="97" t="s">
        <v>337</v>
      </c>
      <c r="F5" s="97" t="s">
        <v>337</v>
      </c>
      <c r="G5" s="97" t="s">
        <v>337</v>
      </c>
      <c r="H5" s="97" t="s">
        <v>337</v>
      </c>
      <c r="I5" s="97" t="s">
        <v>337</v>
      </c>
      <c r="J5" s="97" t="s">
        <v>337</v>
      </c>
      <c r="K5" s="97" t="s">
        <v>337</v>
      </c>
      <c r="L5" s="2"/>
      <c r="N5" s="4" t="s">
        <v>344</v>
      </c>
      <c r="O5" s="22">
        <v>7.03</v>
      </c>
      <c r="P5" s="21">
        <v>7.16</v>
      </c>
      <c r="Q5" s="22" t="e">
        <v>#N/A</v>
      </c>
      <c r="R5" s="21" t="e">
        <v>#N/A</v>
      </c>
      <c r="S5" s="22" t="e">
        <v>#N/A</v>
      </c>
      <c r="T5" s="21" t="e">
        <v>#N/A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1.22</v>
      </c>
      <c r="P6" s="21">
        <v>1.1499999999999999</v>
      </c>
      <c r="Q6" s="22" t="e">
        <v>#N/A</v>
      </c>
      <c r="R6" s="21" t="e">
        <v>#N/A</v>
      </c>
      <c r="S6" s="22" t="e">
        <v>#N/A</v>
      </c>
      <c r="T6" s="21" t="e">
        <v>#N/A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4">
        <v>5222.58</v>
      </c>
      <c r="P7" s="23">
        <v>5234.55</v>
      </c>
      <c r="Q7" s="22" t="e">
        <v>#N/A</v>
      </c>
      <c r="R7" s="21" t="e">
        <v>#N/A</v>
      </c>
      <c r="S7" s="22" t="e">
        <v>#N/A</v>
      </c>
      <c r="T7" s="21" t="e">
        <v>#N/A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4">
        <v>1147.77</v>
      </c>
      <c r="P8" s="23">
        <v>1078.45</v>
      </c>
      <c r="Q8" s="22" t="e">
        <v>#N/A</v>
      </c>
      <c r="R8" s="21" t="e">
        <v>#N/A</v>
      </c>
      <c r="S8" s="22" t="e">
        <v>#N/A</v>
      </c>
      <c r="T8" s="21" t="e">
        <v>#N/A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3.39</v>
      </c>
      <c r="P9" s="21">
        <v>3.41</v>
      </c>
      <c r="Q9" s="22" t="e">
        <v>#N/A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 t="s">
        <v>2845</v>
      </c>
      <c r="C10" s="104" t="s">
        <v>2846</v>
      </c>
      <c r="D10" s="101"/>
      <c r="E10" s="101"/>
      <c r="F10" s="101"/>
      <c r="G10" s="101"/>
      <c r="H10" s="101"/>
      <c r="I10" s="101"/>
      <c r="J10" s="101"/>
      <c r="K10" s="101"/>
      <c r="L10" s="7"/>
      <c r="N10" s="4" t="s">
        <v>349</v>
      </c>
      <c r="O10" s="22">
        <v>7.49</v>
      </c>
      <c r="P10" s="21">
        <v>7</v>
      </c>
      <c r="Q10" s="22" t="e">
        <v>#N/A</v>
      </c>
      <c r="R10" s="21" t="e">
        <v>#N/A</v>
      </c>
      <c r="S10" s="22" t="e">
        <v>#N/A</v>
      </c>
      <c r="T10" s="21" t="e">
        <v>#N/A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12</v>
      </c>
      <c r="B11" s="105" t="s">
        <v>2847</v>
      </c>
      <c r="C11" s="105" t="s">
        <v>2848</v>
      </c>
      <c r="D11" s="103"/>
      <c r="E11" s="103"/>
      <c r="F11" s="103"/>
      <c r="G11" s="103"/>
      <c r="H11" s="103"/>
      <c r="I11" s="103"/>
      <c r="J11" s="103"/>
      <c r="K11" s="103"/>
      <c r="L11" s="9"/>
      <c r="N11" s="4" t="s">
        <v>350</v>
      </c>
      <c r="O11" s="22">
        <v>2.25</v>
      </c>
      <c r="P11" s="21">
        <v>2.65</v>
      </c>
      <c r="Q11" s="22" t="e">
        <v>#N/A</v>
      </c>
      <c r="R11" s="21" t="e">
        <v>#N/A</v>
      </c>
      <c r="S11" s="22" t="e">
        <v>#N/A</v>
      </c>
      <c r="T11" s="21" t="e">
        <v>#N/A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13</v>
      </c>
      <c r="B12" s="106">
        <v>775.99699999999996</v>
      </c>
      <c r="C12" s="106">
        <v>804.75199999999995</v>
      </c>
      <c r="D12" s="101"/>
      <c r="E12" s="101"/>
      <c r="F12" s="101"/>
      <c r="G12" s="101"/>
      <c r="H12" s="101"/>
      <c r="I12" s="101"/>
      <c r="J12" s="101"/>
      <c r="K12" s="101"/>
      <c r="L12" s="11"/>
      <c r="N12" s="4" t="s">
        <v>351</v>
      </c>
      <c r="O12" s="22">
        <v>0.48</v>
      </c>
      <c r="P12" s="21">
        <v>0.45</v>
      </c>
      <c r="Q12" s="22" t="e">
        <v>#N/A</v>
      </c>
      <c r="R12" s="21" t="e">
        <v>#N/A</v>
      </c>
      <c r="S12" s="22" t="e">
        <v>#N/A</v>
      </c>
      <c r="T12" s="21" t="e">
        <v>#N/A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3"/>
      <c r="E13" s="103"/>
      <c r="F13" s="103"/>
      <c r="G13" s="103"/>
      <c r="H13" s="103"/>
      <c r="I13" s="103"/>
      <c r="J13" s="103"/>
      <c r="K13" s="103"/>
      <c r="L13" s="12"/>
      <c r="N13" s="4" t="s">
        <v>352</v>
      </c>
      <c r="O13" s="22">
        <v>0.9</v>
      </c>
      <c r="P13" s="21">
        <v>0.77</v>
      </c>
      <c r="Q13" s="22" t="e">
        <v>#N/A</v>
      </c>
      <c r="R13" s="21" t="e">
        <v>#N/A</v>
      </c>
      <c r="S13" s="22" t="e">
        <v>#N/A</v>
      </c>
      <c r="T13" s="21" t="e">
        <v>#N/A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15</v>
      </c>
      <c r="B14" s="106">
        <v>152.60400000000001</v>
      </c>
      <c r="C14" s="106">
        <v>171.63300000000001</v>
      </c>
      <c r="D14" s="101"/>
      <c r="E14" s="101"/>
      <c r="F14" s="101"/>
      <c r="G14" s="101"/>
      <c r="H14" s="101"/>
      <c r="I14" s="101"/>
      <c r="J14" s="101"/>
      <c r="K14" s="101"/>
      <c r="L14" s="11"/>
      <c r="N14" s="4" t="s">
        <v>353</v>
      </c>
      <c r="O14" s="22">
        <v>1.56</v>
      </c>
      <c r="P14" s="21">
        <v>0.98</v>
      </c>
      <c r="Q14" s="22" t="e">
        <v>#N/A</v>
      </c>
      <c r="R14" s="21" t="e">
        <v>#N/A</v>
      </c>
      <c r="S14" s="22" t="e">
        <v>#N/A</v>
      </c>
      <c r="T14" s="21" t="e">
        <v>#N/A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338.4</v>
      </c>
      <c r="P15" s="21">
        <v>316</v>
      </c>
      <c r="Q15" s="22" t="e">
        <v>#N/A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688.22</v>
      </c>
      <c r="C16" s="104" t="s">
        <v>2849</v>
      </c>
      <c r="D16" s="101"/>
      <c r="E16" s="101"/>
      <c r="F16" s="101"/>
      <c r="G16" s="101"/>
      <c r="H16" s="101"/>
      <c r="I16" s="101"/>
      <c r="J16" s="101"/>
      <c r="K16" s="101"/>
      <c r="L16" s="7"/>
      <c r="N16" s="4" t="s">
        <v>355</v>
      </c>
      <c r="O16" s="22">
        <v>1.94</v>
      </c>
      <c r="P16" s="21">
        <v>2.11</v>
      </c>
      <c r="Q16" s="22" t="e">
        <v>#N/A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595.89400000000001</v>
      </c>
      <c r="C17" s="105" t="s">
        <v>2850</v>
      </c>
      <c r="D17" s="103"/>
      <c r="E17" s="103"/>
      <c r="F17" s="103"/>
      <c r="G17" s="103"/>
      <c r="H17" s="103"/>
      <c r="I17" s="103"/>
      <c r="J17" s="103"/>
      <c r="K17" s="103"/>
      <c r="L17" s="9"/>
      <c r="N17" s="4" t="s">
        <v>356</v>
      </c>
      <c r="O17" s="22">
        <v>3.04</v>
      </c>
      <c r="P17" s="21">
        <v>2.84</v>
      </c>
      <c r="Q17" s="22" t="e">
        <v>#N/A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18</v>
      </c>
      <c r="B18" s="106">
        <v>92.325999999999993</v>
      </c>
      <c r="C18" s="106">
        <v>20.390999999999998</v>
      </c>
      <c r="D18" s="101"/>
      <c r="E18" s="101"/>
      <c r="F18" s="101"/>
      <c r="G18" s="101"/>
      <c r="H18" s="101"/>
      <c r="I18" s="101"/>
      <c r="J18" s="101"/>
      <c r="K18" s="101"/>
      <c r="L18" s="10"/>
      <c r="N18" s="4" t="s">
        <v>357</v>
      </c>
      <c r="O18" s="22">
        <v>656.4</v>
      </c>
      <c r="P18" s="21">
        <v>668.2</v>
      </c>
      <c r="Q18" s="22" t="e">
        <v>#N/A</v>
      </c>
      <c r="R18" s="21" t="e">
        <v>#N/A</v>
      </c>
      <c r="S18" s="22" t="e">
        <v>#N/A</v>
      </c>
      <c r="T18" s="21" t="e">
        <v>#N/A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5</v>
      </c>
      <c r="P19" s="21">
        <v>5.07</v>
      </c>
      <c r="Q19" s="22" t="e">
        <v>#N/A</v>
      </c>
      <c r="R19" s="21" t="e">
        <v>#N/A</v>
      </c>
      <c r="S19" s="22" t="e">
        <v>#N/A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19</v>
      </c>
      <c r="B20" s="104" t="s">
        <v>2851</v>
      </c>
      <c r="C20" s="104" t="s">
        <v>2852</v>
      </c>
      <c r="D20" s="101"/>
      <c r="E20" s="101"/>
      <c r="F20" s="101"/>
      <c r="G20" s="101"/>
      <c r="H20" s="101"/>
      <c r="I20" s="101"/>
      <c r="J20" s="101"/>
      <c r="K20" s="101"/>
      <c r="L20" s="7"/>
      <c r="N20" s="4" t="s">
        <v>359</v>
      </c>
      <c r="O20" s="22">
        <v>296.52</v>
      </c>
      <c r="P20" s="21">
        <v>658.91</v>
      </c>
      <c r="Q20" s="22" t="e">
        <v>#N/A</v>
      </c>
      <c r="R20" s="21" t="e">
        <v>#N/A</v>
      </c>
      <c r="S20" s="22" t="e">
        <v>#N/A</v>
      </c>
      <c r="T20" s="21" t="e">
        <v>#N/A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3"/>
      <c r="E21" s="103"/>
      <c r="F21" s="103"/>
      <c r="G21" s="103"/>
      <c r="H21" s="103"/>
      <c r="I21" s="103"/>
      <c r="J21" s="103"/>
      <c r="K21" s="103"/>
      <c r="L21" s="13"/>
      <c r="N21" s="4" t="s">
        <v>360</v>
      </c>
      <c r="O21" s="22">
        <v>6.69</v>
      </c>
      <c r="P21" s="21">
        <v>10.28</v>
      </c>
      <c r="Q21" s="22" t="e">
        <v>#N/A</v>
      </c>
      <c r="R21" s="21" t="e">
        <v>#N/A</v>
      </c>
      <c r="S21" s="22" t="e">
        <v>#N/A</v>
      </c>
      <c r="T21" s="21" t="e">
        <v>#N/A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4.8099999999999996</v>
      </c>
      <c r="P22" s="21">
        <v>11.02</v>
      </c>
      <c r="Q22" s="22" t="e">
        <v>#N/A</v>
      </c>
      <c r="R22" s="21" t="e">
        <v>#N/A</v>
      </c>
      <c r="S22" s="22" t="e">
        <v>#N/A</v>
      </c>
      <c r="T22" s="21" t="e">
        <v>#N/A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21</v>
      </c>
      <c r="B23" s="107">
        <v>635.03</v>
      </c>
      <c r="C23" s="107">
        <v>623.03899999999999</v>
      </c>
      <c r="D23" s="103"/>
      <c r="E23" s="103"/>
      <c r="F23" s="103"/>
      <c r="G23" s="103"/>
      <c r="H23" s="103"/>
      <c r="I23" s="103"/>
      <c r="J23" s="103"/>
      <c r="K23" s="103"/>
      <c r="L23" s="14"/>
      <c r="N23" s="4" t="s">
        <v>362</v>
      </c>
      <c r="O23" s="22">
        <v>5.16</v>
      </c>
      <c r="P23" s="21">
        <v>6.97</v>
      </c>
      <c r="Q23" s="22" t="e">
        <v>#N/A</v>
      </c>
      <c r="R23" s="21" t="e">
        <v>#N/A</v>
      </c>
      <c r="S23" s="22" t="e">
        <v>#N/A</v>
      </c>
      <c r="T23" s="21" t="e">
        <v>#N/A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0.95</v>
      </c>
      <c r="P24" s="21">
        <v>1.19</v>
      </c>
      <c r="Q24" s="22" t="e">
        <v>#N/A</v>
      </c>
      <c r="R24" s="21" t="e">
        <v>#N/A</v>
      </c>
      <c r="S24" s="22" t="e">
        <v>#N/A</v>
      </c>
      <c r="T24" s="21" t="e">
        <v>#N/A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22</v>
      </c>
      <c r="B25" s="107" t="s">
        <v>2853</v>
      </c>
      <c r="C25" s="107" t="s">
        <v>2854</v>
      </c>
      <c r="D25" s="103"/>
      <c r="E25" s="103"/>
      <c r="F25" s="103"/>
      <c r="G25" s="103"/>
      <c r="H25" s="103"/>
      <c r="I25" s="103"/>
      <c r="J25" s="103"/>
      <c r="K25" s="103"/>
      <c r="L25" s="14"/>
      <c r="N25" s="4" t="s">
        <v>364</v>
      </c>
      <c r="O25" s="22">
        <v>43.44</v>
      </c>
      <c r="P25" s="21">
        <v>49.2</v>
      </c>
      <c r="Q25" s="22" t="e">
        <v>#N/A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4">
        <v>5383.33</v>
      </c>
      <c r="P26" s="23">
        <v>5376.17</v>
      </c>
      <c r="Q26" s="22" t="e">
        <v>#N/A</v>
      </c>
      <c r="R26" s="21" t="e">
        <v>#N/A</v>
      </c>
      <c r="S26" s="22" t="e">
        <v>#N/A</v>
      </c>
      <c r="T26" s="21" t="e">
        <v>#N/A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23</v>
      </c>
      <c r="B27" s="107" t="s">
        <v>2855</v>
      </c>
      <c r="C27" s="107" t="s">
        <v>2856</v>
      </c>
      <c r="D27" s="103"/>
      <c r="E27" s="103"/>
      <c r="F27" s="103"/>
      <c r="G27" s="103"/>
      <c r="H27" s="103"/>
      <c r="I27" s="103"/>
      <c r="J27" s="103"/>
      <c r="K27" s="103"/>
      <c r="L27" s="14"/>
      <c r="N27" s="4" t="s">
        <v>366</v>
      </c>
      <c r="O27" s="22">
        <v>3.43</v>
      </c>
      <c r="P27" s="21">
        <v>6.73</v>
      </c>
      <c r="Q27" s="22" t="e">
        <v>#N/A</v>
      </c>
      <c r="R27" s="21" t="e">
        <v>#N/A</v>
      </c>
      <c r="S27" s="22" t="e">
        <v>#N/A</v>
      </c>
      <c r="T27" s="21" t="e">
        <v>#N/A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24</v>
      </c>
      <c r="B28" s="106" t="s">
        <v>2857</v>
      </c>
      <c r="C28" s="106" t="s">
        <v>2858</v>
      </c>
      <c r="D28" s="101"/>
      <c r="E28" s="101"/>
      <c r="F28" s="101"/>
      <c r="G28" s="101"/>
      <c r="H28" s="101"/>
      <c r="I28" s="101"/>
      <c r="J28" s="101"/>
      <c r="K28" s="101"/>
      <c r="L28" s="10"/>
      <c r="N28" s="4" t="s">
        <v>367</v>
      </c>
      <c r="O28" s="24">
        <v>356459.08</v>
      </c>
      <c r="P28" s="23">
        <v>502667.44</v>
      </c>
      <c r="Q28" s="22" t="e">
        <v>#N/A</v>
      </c>
      <c r="R28" s="21" t="e">
        <v>#N/A</v>
      </c>
      <c r="S28" s="22" t="e">
        <v>#N/A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 t="s">
        <v>2859</v>
      </c>
      <c r="C29" s="105" t="s">
        <v>2860</v>
      </c>
      <c r="D29" s="103"/>
      <c r="E29" s="103"/>
      <c r="F29" s="103"/>
      <c r="G29" s="103"/>
      <c r="H29" s="103"/>
      <c r="I29" s="103"/>
      <c r="J29" s="103"/>
      <c r="K29" s="103"/>
      <c r="L29" s="9"/>
      <c r="N29" s="4" t="s">
        <v>368</v>
      </c>
      <c r="O29" s="22">
        <v>6.72</v>
      </c>
      <c r="P29" s="21">
        <v>9.77</v>
      </c>
      <c r="Q29" s="22" t="e">
        <v>#N/A</v>
      </c>
      <c r="R29" s="21" t="e">
        <v>#N/A</v>
      </c>
      <c r="S29" s="22" t="e">
        <v>#N/A</v>
      </c>
      <c r="T29" s="21" t="e">
        <v>#N/A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26</v>
      </c>
      <c r="B30" s="106" t="s">
        <v>2861</v>
      </c>
      <c r="C30" s="106" t="s">
        <v>2862</v>
      </c>
      <c r="D30" s="101"/>
      <c r="E30" s="101"/>
      <c r="F30" s="101"/>
      <c r="G30" s="101"/>
      <c r="H30" s="101"/>
      <c r="I30" s="101"/>
      <c r="J30" s="101"/>
      <c r="K30" s="101"/>
      <c r="L30" s="10"/>
      <c r="N30" s="4" t="s">
        <v>369</v>
      </c>
      <c r="O30" s="22">
        <v>44.28</v>
      </c>
      <c r="P30" s="21">
        <v>19.98</v>
      </c>
      <c r="Q30" s="22" t="e">
        <v>#N/A</v>
      </c>
      <c r="R30" s="21" t="e">
        <v>#N/A</v>
      </c>
      <c r="S30" s="22" t="e">
        <v>#N/A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3"/>
      <c r="E31" s="103"/>
      <c r="F31" s="103"/>
      <c r="G31" s="103"/>
      <c r="H31" s="103"/>
      <c r="I31" s="103"/>
      <c r="J31" s="103"/>
      <c r="K31" s="103"/>
      <c r="L31" s="12"/>
      <c r="N31" s="4" t="s">
        <v>370</v>
      </c>
      <c r="O31" s="22">
        <v>2.5099999999999998</v>
      </c>
      <c r="P31" s="21">
        <v>2.52</v>
      </c>
      <c r="Q31" s="22" t="e">
        <v>#N/A</v>
      </c>
      <c r="R31" s="21" t="e">
        <v>#N/A</v>
      </c>
      <c r="S31" s="22" t="e">
        <v>#N/A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28</v>
      </c>
      <c r="B32" s="106">
        <v>36.51</v>
      </c>
      <c r="C32" s="106">
        <v>35.756</v>
      </c>
      <c r="D32" s="101"/>
      <c r="E32" s="101"/>
      <c r="F32" s="101"/>
      <c r="G32" s="101"/>
      <c r="H32" s="101"/>
      <c r="I32" s="101"/>
      <c r="J32" s="101"/>
      <c r="K32" s="101"/>
      <c r="L32" s="11"/>
      <c r="N32" s="4" t="s">
        <v>371</v>
      </c>
      <c r="O32" s="22">
        <v>11.44</v>
      </c>
      <c r="P32" s="21">
        <v>12.21</v>
      </c>
      <c r="Q32" s="22" t="e">
        <v>#N/A</v>
      </c>
      <c r="R32" s="21" t="e">
        <v>#N/A</v>
      </c>
      <c r="S32" s="22" t="e">
        <v>#N/A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20</v>
      </c>
      <c r="P33" s="21">
        <v>19.71</v>
      </c>
      <c r="Q33" s="22" t="e">
        <v>#N/A</v>
      </c>
      <c r="R33" s="21" t="e">
        <v>#N/A</v>
      </c>
      <c r="S33" s="22" t="e">
        <v>#N/A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29</v>
      </c>
      <c r="B34" s="104" t="s">
        <v>2863</v>
      </c>
      <c r="C34" s="104" t="s">
        <v>2864</v>
      </c>
      <c r="D34" s="101"/>
      <c r="E34" s="101"/>
      <c r="F34" s="101"/>
      <c r="G34" s="101"/>
      <c r="H34" s="101"/>
      <c r="I34" s="101"/>
      <c r="J34" s="101"/>
      <c r="K34" s="101"/>
      <c r="L34" s="7"/>
      <c r="N34" s="4" t="s">
        <v>373</v>
      </c>
      <c r="O34" s="22">
        <v>2.61</v>
      </c>
      <c r="P34" s="21">
        <v>2.64</v>
      </c>
      <c r="Q34" s="22" t="e">
        <v>#N/A</v>
      </c>
      <c r="R34" s="21" t="e">
        <v>#N/A</v>
      </c>
      <c r="S34" s="22" t="e">
        <v>#N/A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30</v>
      </c>
      <c r="B35" s="107" t="s">
        <v>2865</v>
      </c>
      <c r="C35" s="107" t="s">
        <v>2866</v>
      </c>
      <c r="D35" s="103"/>
      <c r="E35" s="103"/>
      <c r="F35" s="103"/>
      <c r="G35" s="103"/>
      <c r="H35" s="103"/>
      <c r="I35" s="103"/>
      <c r="J35" s="103"/>
      <c r="K35" s="103"/>
      <c r="L35" s="14"/>
      <c r="N35" s="4" t="s">
        <v>374</v>
      </c>
      <c r="O35" s="24">
        <v>13131</v>
      </c>
      <c r="P35" s="23">
        <v>13168</v>
      </c>
      <c r="Q35" s="22" t="e">
        <v>#N/A</v>
      </c>
      <c r="R35" s="21" t="e">
        <v>#N/A</v>
      </c>
      <c r="S35" s="22" t="e">
        <v>#N/A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0.83</v>
      </c>
      <c r="P36" s="21">
        <v>0.99</v>
      </c>
      <c r="Q36" s="22" t="e">
        <v>#N/A</v>
      </c>
      <c r="R36" s="21" t="e">
        <v>#N/A</v>
      </c>
      <c r="S36" s="22" t="e">
        <v>#N/A</v>
      </c>
      <c r="T36" s="21" t="e">
        <v>#N/A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10.75</v>
      </c>
      <c r="P37" s="21">
        <v>4.9400000000000004</v>
      </c>
      <c r="Q37" s="22" t="e">
        <v>#N/A</v>
      </c>
      <c r="R37" s="21" t="e">
        <v>#N/A</v>
      </c>
      <c r="S37" s="22" t="e">
        <v>#N/A</v>
      </c>
      <c r="T37" s="21" t="e">
        <v>#N/A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1</v>
      </c>
      <c r="P38" s="21">
        <v>49.42</v>
      </c>
      <c r="Q38" s="22" t="e">
        <v>#N/A</v>
      </c>
      <c r="R38" s="21" t="e">
        <v>#N/A</v>
      </c>
      <c r="S38" s="22" t="e">
        <v>#N/A</v>
      </c>
      <c r="T38" s="21" t="e">
        <v>#N/A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32</v>
      </c>
      <c r="B39" s="107" t="s">
        <v>2867</v>
      </c>
      <c r="C39" s="107" t="s">
        <v>2868</v>
      </c>
      <c r="D39" s="103"/>
      <c r="E39" s="103"/>
      <c r="F39" s="103"/>
      <c r="G39" s="103"/>
      <c r="H39" s="103"/>
      <c r="I39" s="103"/>
      <c r="J39" s="103"/>
      <c r="K39" s="103"/>
      <c r="L39" s="14"/>
      <c r="N39" s="4" t="s">
        <v>378</v>
      </c>
      <c r="O39" s="22">
        <v>8.15</v>
      </c>
      <c r="P39" s="21">
        <v>11.87</v>
      </c>
      <c r="Q39" s="22" t="e">
        <v>#N/A</v>
      </c>
      <c r="R39" s="21" t="e">
        <v>#N/A</v>
      </c>
      <c r="S39" s="22" t="e">
        <v>#N/A</v>
      </c>
      <c r="T39" s="21" t="e">
        <v>#N/A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33</v>
      </c>
      <c r="B40" s="106" t="s">
        <v>2869</v>
      </c>
      <c r="C40" s="106" t="s">
        <v>2870</v>
      </c>
      <c r="D40" s="101"/>
      <c r="E40" s="101"/>
      <c r="F40" s="101"/>
      <c r="G40" s="101"/>
      <c r="H40" s="101"/>
      <c r="I40" s="101"/>
      <c r="J40" s="101"/>
      <c r="K40" s="101"/>
      <c r="L40" s="10"/>
      <c r="N40" s="4" t="s">
        <v>379</v>
      </c>
      <c r="O40" s="22">
        <v>7.72</v>
      </c>
      <c r="P40" s="21">
        <v>14.14</v>
      </c>
      <c r="Q40" s="22" t="e">
        <v>#N/A</v>
      </c>
      <c r="R40" s="21" t="e">
        <v>#N/A</v>
      </c>
      <c r="S40" s="22" t="e">
        <v>#N/A</v>
      </c>
      <c r="T40" s="21" t="e">
        <v>#N/A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3"/>
      <c r="E41" s="103"/>
      <c r="F41" s="103"/>
      <c r="G41" s="103"/>
      <c r="H41" s="103"/>
      <c r="I41" s="103"/>
      <c r="J41" s="103"/>
      <c r="K41" s="103"/>
      <c r="L41" s="9"/>
      <c r="N41" s="4" t="s">
        <v>380</v>
      </c>
      <c r="O41" s="22">
        <v>1.21</v>
      </c>
      <c r="P41" s="21">
        <v>1.22</v>
      </c>
      <c r="Q41" s="22" t="e">
        <v>#N/A</v>
      </c>
      <c r="R41" s="21" t="e">
        <v>#N/A</v>
      </c>
      <c r="S41" s="22" t="e">
        <v>#N/A</v>
      </c>
      <c r="T41" s="21" t="e">
        <v>#N/A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35</v>
      </c>
      <c r="B42" s="106" t="s">
        <v>2871</v>
      </c>
      <c r="C42" s="106" t="s">
        <v>2872</v>
      </c>
      <c r="D42" s="101"/>
      <c r="E42" s="101"/>
      <c r="F42" s="101"/>
      <c r="G42" s="101"/>
      <c r="H42" s="101"/>
      <c r="I42" s="101"/>
      <c r="J42" s="101"/>
      <c r="K42" s="101"/>
      <c r="L42" s="10"/>
      <c r="N42" s="4" t="s">
        <v>381</v>
      </c>
      <c r="O42" s="22">
        <v>4.08</v>
      </c>
      <c r="P42" s="21">
        <v>3.76</v>
      </c>
      <c r="Q42" s="22" t="e">
        <v>#N/A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 t="s">
        <v>2873</v>
      </c>
      <c r="C43" s="105" t="s">
        <v>2874</v>
      </c>
      <c r="D43" s="103"/>
      <c r="E43" s="103"/>
      <c r="F43" s="103"/>
      <c r="G43" s="103"/>
      <c r="H43" s="103"/>
      <c r="I43" s="103"/>
      <c r="J43" s="103"/>
      <c r="K43" s="103"/>
      <c r="L43" s="9"/>
      <c r="N43" s="4" t="s">
        <v>382</v>
      </c>
      <c r="O43" s="24">
        <v>5303804.7</v>
      </c>
      <c r="P43" s="23">
        <v>5146026.3099999996</v>
      </c>
      <c r="Q43" s="22" t="e">
        <v>#N/A</v>
      </c>
      <c r="R43" s="21" t="e">
        <v>#N/A</v>
      </c>
      <c r="S43" s="22" t="e">
        <v>#N/A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5.08</v>
      </c>
      <c r="P44" s="21">
        <v>9.3800000000000008</v>
      </c>
      <c r="Q44" s="22" t="e">
        <v>#N/A</v>
      </c>
      <c r="R44" s="21" t="e">
        <v>#N/A</v>
      </c>
      <c r="S44" s="22" t="e">
        <v>#N/A</v>
      </c>
      <c r="T44" s="21" t="e">
        <v>#N/A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3"/>
      <c r="E45" s="103"/>
      <c r="F45" s="103"/>
      <c r="G45" s="103"/>
      <c r="H45" s="103"/>
      <c r="I45" s="103"/>
      <c r="J45" s="103"/>
      <c r="K45" s="103"/>
      <c r="L45" s="14"/>
      <c r="N45" s="4" t="s">
        <v>384</v>
      </c>
      <c r="O45" s="22">
        <v>12.55</v>
      </c>
      <c r="P45" s="21">
        <v>10.039999999999999</v>
      </c>
      <c r="Q45" s="22" t="e">
        <v>#N/A</v>
      </c>
      <c r="R45" s="21" t="e">
        <v>#N/A</v>
      </c>
      <c r="S45" s="22" t="e">
        <v>#N/A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1"/>
      <c r="E46" s="101"/>
      <c r="F46" s="101"/>
      <c r="G46" s="101"/>
      <c r="H46" s="101"/>
      <c r="I46" s="101"/>
      <c r="J46" s="101"/>
      <c r="K46" s="101"/>
      <c r="L46" s="10"/>
      <c r="N46" s="4" t="s">
        <v>385</v>
      </c>
      <c r="O46" s="22">
        <v>16.600000000000001</v>
      </c>
      <c r="P46" s="21">
        <v>12.26</v>
      </c>
      <c r="Q46" s="22" t="e">
        <v>#N/A</v>
      </c>
      <c r="R46" s="21" t="e">
        <v>#N/A</v>
      </c>
      <c r="S46" s="22" t="e">
        <v>#N/A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3"/>
      <c r="E47" s="103"/>
      <c r="F47" s="103"/>
      <c r="G47" s="103"/>
      <c r="H47" s="103"/>
      <c r="I47" s="103"/>
      <c r="J47" s="103"/>
      <c r="K47" s="103"/>
      <c r="L47" s="12"/>
      <c r="N47" s="4" t="s">
        <v>386</v>
      </c>
      <c r="O47" s="22">
        <v>25.32</v>
      </c>
      <c r="P47" s="21">
        <v>27.01</v>
      </c>
      <c r="Q47" s="22" t="e">
        <v>#N/A</v>
      </c>
      <c r="R47" s="21" t="e">
        <v>#N/A</v>
      </c>
      <c r="S47" s="22" t="e">
        <v>#N/A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1"/>
      <c r="E48" s="101"/>
      <c r="F48" s="101"/>
      <c r="G48" s="101"/>
      <c r="H48" s="101"/>
      <c r="I48" s="101"/>
      <c r="J48" s="101"/>
      <c r="K48" s="101"/>
      <c r="L48" s="11"/>
      <c r="N48" s="4" t="s">
        <v>387</v>
      </c>
      <c r="O48" s="22">
        <v>8.35</v>
      </c>
      <c r="P48" s="21">
        <v>9.8800000000000008</v>
      </c>
      <c r="Q48" s="22" t="e">
        <v>#N/A</v>
      </c>
      <c r="R48" s="21" t="e">
        <v>#N/A</v>
      </c>
      <c r="S48" s="22" t="e">
        <v>#N/A</v>
      </c>
      <c r="T48" s="21" t="e">
        <v>#N/A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8.44</v>
      </c>
      <c r="P49" s="21">
        <v>23.74</v>
      </c>
      <c r="Q49" s="22" t="e">
        <v>#N/A</v>
      </c>
      <c r="R49" s="21" t="e">
        <v>#N/A</v>
      </c>
      <c r="S49" s="22" t="e">
        <v>#N/A</v>
      </c>
      <c r="T49" s="21" t="e">
        <v>#N/A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41</v>
      </c>
      <c r="B50" s="104">
        <v>357.464</v>
      </c>
      <c r="C50" s="104">
        <v>314.94400000000002</v>
      </c>
      <c r="D50" s="101"/>
      <c r="E50" s="101"/>
      <c r="F50" s="101"/>
      <c r="G50" s="101"/>
      <c r="H50" s="101"/>
      <c r="I50" s="101"/>
      <c r="J50" s="101"/>
      <c r="K50" s="101"/>
      <c r="L50" s="7"/>
      <c r="N50" s="4" t="s">
        <v>389</v>
      </c>
      <c r="O50" s="22">
        <v>7.71</v>
      </c>
      <c r="P50" s="21">
        <v>28.29</v>
      </c>
      <c r="Q50" s="22" t="e">
        <v>#N/A</v>
      </c>
      <c r="R50" s="21" t="e">
        <v>#N/A</v>
      </c>
      <c r="S50" s="22" t="e">
        <v>#N/A</v>
      </c>
      <c r="T50" s="21" t="e">
        <v>#N/A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6.7</v>
      </c>
      <c r="P51" s="21">
        <v>20.28</v>
      </c>
      <c r="Q51" s="22" t="e">
        <v>#N/A</v>
      </c>
      <c r="R51" s="21" t="e">
        <v>#N/A</v>
      </c>
      <c r="S51" s="22" t="e">
        <v>#N/A</v>
      </c>
      <c r="T51" s="21" t="e">
        <v>#N/A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42</v>
      </c>
      <c r="B52" s="104" t="s">
        <v>2875</v>
      </c>
      <c r="C52" s="104" t="s">
        <v>2876</v>
      </c>
      <c r="D52" s="101"/>
      <c r="E52" s="101"/>
      <c r="F52" s="101"/>
      <c r="G52" s="101"/>
      <c r="H52" s="101"/>
      <c r="I52" s="101"/>
      <c r="J52" s="101"/>
      <c r="K52" s="101"/>
      <c r="L52" s="7"/>
      <c r="N52" s="4" t="s">
        <v>391</v>
      </c>
      <c r="O52" s="22">
        <v>4.8899999999999997</v>
      </c>
      <c r="P52" s="21">
        <v>22.05</v>
      </c>
      <c r="Q52" s="22" t="e">
        <v>#N/A</v>
      </c>
      <c r="R52" s="21" t="e">
        <v>#N/A</v>
      </c>
      <c r="S52" s="22" t="e">
        <v>#N/A</v>
      </c>
      <c r="T52" s="21" t="e">
        <v>#N/A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219.54300000000001</v>
      </c>
      <c r="P53" s="58">
        <f t="shared" ref="P53:X53" si="0">C86</f>
        <v>219.44300000000001</v>
      </c>
      <c r="Q53" s="58">
        <f t="shared" si="0"/>
        <v>0</v>
      </c>
      <c r="R53" s="58">
        <f t="shared" si="0"/>
        <v>0</v>
      </c>
      <c r="S53" s="58">
        <f t="shared" si="0"/>
        <v>0</v>
      </c>
      <c r="T53" s="58">
        <f t="shared" si="0"/>
        <v>0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2877</v>
      </c>
      <c r="C56" s="104" t="s">
        <v>2878</v>
      </c>
      <c r="D56" s="101"/>
      <c r="E56" s="101"/>
      <c r="F56" s="101"/>
      <c r="G56" s="101"/>
      <c r="H56" s="101"/>
      <c r="I56" s="101"/>
      <c r="J56" s="101"/>
      <c r="K56" s="101"/>
      <c r="L56" s="7"/>
      <c r="N56" s="44" t="s">
        <v>397</v>
      </c>
      <c r="O56" s="45" t="e">
        <f>B135/100</f>
        <v>#VALUE!</v>
      </c>
      <c r="P56" s="45" t="e">
        <f t="shared" ref="P56:X56" si="1">C135/100</f>
        <v>#VALUE!</v>
      </c>
      <c r="Q56" s="45">
        <f t="shared" si="1"/>
        <v>0</v>
      </c>
      <c r="R56" s="45">
        <f t="shared" si="1"/>
        <v>0</v>
      </c>
      <c r="S56" s="45">
        <f t="shared" si="1"/>
        <v>0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</row>
    <row r="57" spans="1:24" ht="19.899999999999999" customHeight="1" x14ac:dyDescent="0.25">
      <c r="A57" s="8" t="s">
        <v>45</v>
      </c>
      <c r="B57" s="105" t="s">
        <v>2879</v>
      </c>
      <c r="C57" s="105" t="s">
        <v>2880</v>
      </c>
      <c r="D57" s="103"/>
      <c r="E57" s="103"/>
      <c r="F57" s="103"/>
      <c r="G57" s="103"/>
      <c r="H57" s="103"/>
      <c r="I57" s="103"/>
      <c r="J57" s="103"/>
      <c r="K57" s="103"/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>
        <f t="shared" si="2"/>
        <v>0</v>
      </c>
      <c r="R57" s="46">
        <f t="shared" si="2"/>
        <v>0</v>
      </c>
      <c r="S57" s="46">
        <f t="shared" si="2"/>
        <v>0</v>
      </c>
      <c r="T57" s="46">
        <f t="shared" si="2"/>
        <v>0</v>
      </c>
      <c r="U57" s="46">
        <f t="shared" si="2"/>
        <v>0</v>
      </c>
      <c r="V57" s="46">
        <f t="shared" si="2"/>
        <v>0</v>
      </c>
      <c r="W57" s="46">
        <f t="shared" si="2"/>
        <v>0</v>
      </c>
      <c r="X57" s="46">
        <f t="shared" si="2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1"/>
      <c r="E58" s="101"/>
      <c r="F58" s="101"/>
      <c r="G58" s="101"/>
      <c r="H58" s="101"/>
      <c r="I58" s="101"/>
      <c r="J58" s="101"/>
      <c r="K58" s="101"/>
      <c r="L58" s="11"/>
      <c r="N58" s="41" t="s">
        <v>399</v>
      </c>
      <c r="O58" s="46" t="str">
        <f>B20</f>
        <v>7,040,250</v>
      </c>
      <c r="P58" s="46" t="str">
        <f t="shared" ref="P58:X58" si="3">C20</f>
        <v>6,290,094</v>
      </c>
      <c r="Q58" s="46">
        <f t="shared" si="3"/>
        <v>0</v>
      </c>
      <c r="R58" s="46">
        <f t="shared" si="3"/>
        <v>0</v>
      </c>
      <c r="S58" s="46">
        <f t="shared" si="3"/>
        <v>0</v>
      </c>
      <c r="T58" s="46">
        <f t="shared" si="3"/>
        <v>0</v>
      </c>
      <c r="U58" s="46">
        <f t="shared" si="3"/>
        <v>0</v>
      </c>
      <c r="V58" s="46">
        <f t="shared" si="3"/>
        <v>0</v>
      </c>
      <c r="W58" s="46">
        <f t="shared" si="3"/>
        <v>0</v>
      </c>
      <c r="X58" s="46">
        <f t="shared" si="3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3"/>
      <c r="E59" s="103"/>
      <c r="F59" s="103"/>
      <c r="G59" s="103"/>
      <c r="H59" s="103"/>
      <c r="I59" s="103"/>
      <c r="J59" s="103"/>
      <c r="K59" s="103"/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>
        <f t="shared" si="4"/>
        <v>0</v>
      </c>
      <c r="R59" s="48">
        <f t="shared" si="4"/>
        <v>0</v>
      </c>
      <c r="S59" s="47">
        <f t="shared" si="4"/>
        <v>0</v>
      </c>
      <c r="T59" s="48">
        <f t="shared" si="4"/>
        <v>0</v>
      </c>
      <c r="U59" s="47">
        <f t="shared" si="4"/>
        <v>0</v>
      </c>
      <c r="V59" s="48">
        <f t="shared" si="4"/>
        <v>0</v>
      </c>
      <c r="W59" s="47">
        <f t="shared" si="4"/>
        <v>0</v>
      </c>
      <c r="X59" s="48">
        <f t="shared" si="4"/>
        <v>0</v>
      </c>
    </row>
    <row r="60" spans="1:24" ht="19.899999999999999" customHeight="1" x14ac:dyDescent="0.25">
      <c r="A60" s="6" t="s">
        <v>48</v>
      </c>
      <c r="B60" s="106">
        <v>0</v>
      </c>
      <c r="C60" s="106">
        <v>0</v>
      </c>
      <c r="D60" s="101"/>
      <c r="E60" s="101"/>
      <c r="F60" s="101"/>
      <c r="G60" s="101"/>
      <c r="H60" s="101"/>
      <c r="I60" s="101"/>
      <c r="J60" s="101"/>
      <c r="K60" s="101"/>
      <c r="L60" s="11"/>
      <c r="N60" s="41" t="s">
        <v>401</v>
      </c>
      <c r="O60" s="46">
        <f>B146</f>
        <v>0</v>
      </c>
      <c r="P60" s="46">
        <f t="shared" ref="P60:X60" si="5">C146</f>
        <v>0</v>
      </c>
      <c r="Q60" s="46">
        <f t="shared" si="5"/>
        <v>0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 t="s">
        <v>2881</v>
      </c>
      <c r="C61" s="105" t="s">
        <v>2882</v>
      </c>
      <c r="D61" s="103"/>
      <c r="E61" s="103"/>
      <c r="F61" s="103"/>
      <c r="G61" s="103"/>
      <c r="H61" s="103"/>
      <c r="I61" s="103"/>
      <c r="J61" s="103"/>
      <c r="K61" s="103"/>
      <c r="L61" s="9"/>
      <c r="N61" s="41" t="s">
        <v>402</v>
      </c>
      <c r="O61" s="49">
        <f>B165/B163</f>
        <v>8.1932010693949869E-3</v>
      </c>
      <c r="P61" s="49">
        <f t="shared" ref="P61:X61" si="6">C165/C163</f>
        <v>-1.7307096259999408E-2</v>
      </c>
      <c r="Q61" s="49" t="e">
        <f>D165/D163</f>
        <v>#DIV/0!</v>
      </c>
      <c r="R61" s="49" t="e">
        <f t="shared" si="6"/>
        <v>#DIV/0!</v>
      </c>
      <c r="S61" s="49" t="e">
        <f t="shared" si="6"/>
        <v>#DIV/0!</v>
      </c>
      <c r="T61" s="49" t="e">
        <f t="shared" si="6"/>
        <v>#DIV/0!</v>
      </c>
      <c r="U61" s="49" t="e">
        <f t="shared" si="6"/>
        <v>#DIV/0!</v>
      </c>
      <c r="V61" s="49" t="e">
        <f t="shared" si="6"/>
        <v>#DIV/0!</v>
      </c>
      <c r="W61" s="49" t="e">
        <f t="shared" si="6"/>
        <v>#DIV/0!</v>
      </c>
      <c r="X61" s="49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69.792000000000002</v>
      </c>
      <c r="P62" s="46">
        <f t="shared" ref="P62:X62" si="7">C154</f>
        <v>46.927</v>
      </c>
      <c r="Q62" s="46">
        <f t="shared" si="7"/>
        <v>0</v>
      </c>
      <c r="R62" s="46">
        <f t="shared" si="7"/>
        <v>0</v>
      </c>
      <c r="S62" s="46">
        <f t="shared" si="7"/>
        <v>0</v>
      </c>
      <c r="T62" s="46">
        <f t="shared" si="7"/>
        <v>0</v>
      </c>
      <c r="U62" s="46">
        <f t="shared" si="7"/>
        <v>0</v>
      </c>
      <c r="V62" s="46">
        <f t="shared" si="7"/>
        <v>0</v>
      </c>
      <c r="W62" s="46">
        <f t="shared" si="7"/>
        <v>0</v>
      </c>
      <c r="X62" s="46">
        <f t="shared" si="7"/>
        <v>0</v>
      </c>
    </row>
    <row r="63" spans="1:24" ht="19.899999999999999" customHeight="1" x14ac:dyDescent="0.25">
      <c r="A63" s="8" t="s">
        <v>50</v>
      </c>
      <c r="B63" s="107">
        <v>27.547000000000001</v>
      </c>
      <c r="C63" s="107">
        <v>27.8</v>
      </c>
      <c r="D63" s="103"/>
      <c r="E63" s="103"/>
      <c r="F63" s="103"/>
      <c r="G63" s="103"/>
      <c r="H63" s="103"/>
      <c r="I63" s="103"/>
      <c r="J63" s="103"/>
      <c r="K63" s="103"/>
      <c r="L63" s="14"/>
      <c r="N63" s="44" t="s">
        <v>404</v>
      </c>
      <c r="O63" s="50">
        <f>O62*(1-O61)</f>
        <v>69.22018011096479</v>
      </c>
      <c r="P63" s="48">
        <f t="shared" ref="P63:X63" si="8">P62*(1-P61)</f>
        <v>47.739170106192994</v>
      </c>
      <c r="Q63" s="50" t="e">
        <f t="shared" si="8"/>
        <v>#DIV/0!</v>
      </c>
      <c r="R63" s="48" t="e">
        <f t="shared" si="8"/>
        <v>#DIV/0!</v>
      </c>
      <c r="S63" s="50" t="e">
        <f t="shared" si="8"/>
        <v>#DIV/0!</v>
      </c>
      <c r="T63" s="48" t="e">
        <f t="shared" si="8"/>
        <v>#DIV/0!</v>
      </c>
      <c r="U63" s="50" t="e">
        <f t="shared" si="8"/>
        <v>#DIV/0!</v>
      </c>
      <c r="V63" s="48" t="e">
        <f t="shared" si="8"/>
        <v>#DIV/0!</v>
      </c>
      <c r="W63" s="50" t="e">
        <f t="shared" si="8"/>
        <v>#DIV/0!</v>
      </c>
      <c r="X63" s="48" t="e">
        <f t="shared" si="8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#DIV/0!</v>
      </c>
      <c r="R64" s="53" t="e">
        <f t="shared" si="9"/>
        <v>#DIV/0!</v>
      </c>
      <c r="S64" s="52" t="e">
        <f t="shared" si="9"/>
        <v>#DIV/0!</v>
      </c>
      <c r="T64" s="53" t="e">
        <f t="shared" si="9"/>
        <v>#DIV/0!</v>
      </c>
      <c r="U64" s="52" t="e">
        <f t="shared" si="9"/>
        <v>#DIV/0!</v>
      </c>
      <c r="V64" s="53" t="e">
        <f t="shared" si="9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 t="s">
        <v>2883</v>
      </c>
      <c r="C65" s="107" t="s">
        <v>2884</v>
      </c>
      <c r="D65" s="103"/>
      <c r="E65" s="103"/>
      <c r="F65" s="103"/>
      <c r="G65" s="103"/>
      <c r="H65" s="103"/>
      <c r="I65" s="103"/>
      <c r="J65" s="103"/>
      <c r="K65" s="103"/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#DIV/0!</v>
      </c>
      <c r="R65" s="56" t="e">
        <f t="shared" si="10"/>
        <v>#DIV/0!</v>
      </c>
      <c r="S65" s="57" t="e">
        <f t="shared" si="10"/>
        <v>#DIV/0!</v>
      </c>
      <c r="T65" s="56" t="e">
        <f t="shared" si="10"/>
        <v>#DIV/0!</v>
      </c>
      <c r="U65" s="57" t="e">
        <f t="shared" si="10"/>
        <v>#DIV/0!</v>
      </c>
      <c r="V65" s="56" t="e">
        <f t="shared" si="10"/>
        <v>#DIV/0!</v>
      </c>
      <c r="W65" s="57" t="e">
        <f t="shared" si="10"/>
        <v>#DIV/0!</v>
      </c>
      <c r="X65" s="56" t="e">
        <f t="shared" si="10"/>
        <v>#DIV/0!</v>
      </c>
    </row>
    <row r="66" spans="1:24" ht="19.899999999999999" customHeight="1" x14ac:dyDescent="0.25">
      <c r="A66" s="6" t="s">
        <v>52</v>
      </c>
      <c r="B66" s="106" t="s">
        <v>2885</v>
      </c>
      <c r="C66" s="106" t="s">
        <v>2886</v>
      </c>
      <c r="D66" s="101"/>
      <c r="E66" s="101"/>
      <c r="F66" s="101"/>
      <c r="G66" s="101"/>
      <c r="H66" s="101"/>
      <c r="I66" s="101"/>
      <c r="J66" s="101"/>
      <c r="K66" s="101"/>
      <c r="L66" s="10"/>
      <c r="N66" s="61" t="s">
        <v>407</v>
      </c>
      <c r="O66" s="63" t="str">
        <f>B11</f>
        <v>1,023,386</v>
      </c>
      <c r="P66" s="63" t="str">
        <f t="shared" ref="P66:X66" si="11">C11</f>
        <v>1,032,090</v>
      </c>
      <c r="Q66" s="63">
        <f t="shared" si="11"/>
        <v>0</v>
      </c>
      <c r="R66" s="63">
        <f t="shared" si="11"/>
        <v>0</v>
      </c>
      <c r="S66" s="63">
        <f t="shared" si="11"/>
        <v>0</v>
      </c>
      <c r="T66" s="63">
        <f t="shared" si="11"/>
        <v>0</v>
      </c>
      <c r="U66" s="63">
        <f t="shared" si="11"/>
        <v>0</v>
      </c>
      <c r="V66" s="63">
        <f t="shared" si="11"/>
        <v>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3"/>
      <c r="E67" s="103"/>
      <c r="F67" s="103"/>
      <c r="G67" s="103"/>
      <c r="H67" s="103"/>
      <c r="I67" s="103"/>
      <c r="J67" s="103"/>
      <c r="K67" s="103"/>
      <c r="L67" s="12"/>
      <c r="N67" s="61" t="s">
        <v>408</v>
      </c>
      <c r="O67" s="63" t="str">
        <f>B34</f>
        <v>21,590,771</v>
      </c>
      <c r="P67" s="63" t="str">
        <f t="shared" ref="P67:X67" si="12">C34</f>
        <v>20,117,561</v>
      </c>
      <c r="Q67" s="63">
        <f t="shared" si="12"/>
        <v>0</v>
      </c>
      <c r="R67" s="63">
        <f t="shared" si="12"/>
        <v>0</v>
      </c>
      <c r="S67" s="63">
        <f t="shared" si="12"/>
        <v>0</v>
      </c>
      <c r="T67" s="63">
        <f t="shared" si="12"/>
        <v>0</v>
      </c>
      <c r="U67" s="63">
        <f t="shared" si="12"/>
        <v>0</v>
      </c>
      <c r="V67" s="63">
        <f t="shared" si="12"/>
        <v>0</v>
      </c>
      <c r="W67" s="63">
        <f t="shared" si="12"/>
        <v>0</v>
      </c>
      <c r="X67" s="63">
        <f t="shared" si="12"/>
        <v>0</v>
      </c>
    </row>
    <row r="68" spans="1:24" ht="19.899999999999999" customHeight="1" x14ac:dyDescent="0.25">
      <c r="A68" s="6" t="s">
        <v>54</v>
      </c>
      <c r="B68" s="106">
        <v>42.295999999999999</v>
      </c>
      <c r="C68" s="106">
        <v>38.770000000000003</v>
      </c>
      <c r="D68" s="101"/>
      <c r="E68" s="101"/>
      <c r="F68" s="101"/>
      <c r="G68" s="101"/>
      <c r="H68" s="101"/>
      <c r="I68" s="101"/>
      <c r="J68" s="101"/>
      <c r="K68" s="101"/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#DIV/0!</v>
      </c>
      <c r="R68" s="76" t="e">
        <f t="shared" si="13"/>
        <v>#DIV/0!</v>
      </c>
      <c r="S68" s="76" t="e">
        <f t="shared" si="13"/>
        <v>#DIV/0!</v>
      </c>
      <c r="T68" s="76" t="e">
        <f t="shared" si="13"/>
        <v>#DIV/0!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76" t="e">
        <f t="shared" si="13"/>
        <v>#DIV/0!</v>
      </c>
    </row>
    <row r="69" spans="1:24" ht="19.899999999999999" customHeight="1" x14ac:dyDescent="0.25">
      <c r="A69" s="8" t="s">
        <v>55</v>
      </c>
      <c r="B69" s="105">
        <v>522.28800000000001</v>
      </c>
      <c r="C69" s="105">
        <v>113.788</v>
      </c>
      <c r="D69" s="103"/>
      <c r="E69" s="103"/>
      <c r="F69" s="103"/>
      <c r="G69" s="103"/>
      <c r="H69" s="103"/>
      <c r="I69" s="103"/>
      <c r="J69" s="103"/>
      <c r="K69" s="103"/>
      <c r="L69" s="9"/>
      <c r="N69" s="77" t="s">
        <v>415</v>
      </c>
      <c r="O69" s="79">
        <f>B215</f>
        <v>-524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 t="e">
        <f t="shared" ref="P70:X70" si="15">P69/P66</f>
        <v>#VALUE!</v>
      </c>
      <c r="Q70" s="80" t="e">
        <f t="shared" si="15"/>
        <v>#DIV/0!</v>
      </c>
      <c r="R70" s="80" t="e">
        <f t="shared" si="15"/>
        <v>#DIV/0!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 t="s">
        <v>2887</v>
      </c>
      <c r="C71" s="107" t="s">
        <v>2888</v>
      </c>
      <c r="D71" s="103"/>
      <c r="E71" s="103"/>
      <c r="F71" s="103"/>
      <c r="G71" s="103"/>
      <c r="H71" s="103"/>
      <c r="I71" s="103"/>
      <c r="J71" s="103"/>
      <c r="K71" s="103"/>
      <c r="L71" s="14"/>
    </row>
    <row r="72" spans="1:24" ht="19.899999999999999" customHeight="1" x14ac:dyDescent="0.25">
      <c r="A72" s="6" t="s">
        <v>57</v>
      </c>
      <c r="B72" s="104" t="s">
        <v>2865</v>
      </c>
      <c r="C72" s="104" t="s">
        <v>2866</v>
      </c>
      <c r="D72" s="101"/>
      <c r="E72" s="101"/>
      <c r="F72" s="101"/>
      <c r="G72" s="101"/>
      <c r="H72" s="101"/>
      <c r="I72" s="101"/>
      <c r="J72" s="101"/>
      <c r="K72" s="101"/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1"/>
      <c r="E74" s="101"/>
      <c r="F74" s="101"/>
      <c r="G74" s="101"/>
      <c r="H74" s="101"/>
      <c r="I74" s="101"/>
      <c r="J74" s="101"/>
      <c r="K74" s="101"/>
      <c r="L74" s="15"/>
    </row>
    <row r="75" spans="1:24" ht="19.899999999999999" customHeight="1" x14ac:dyDescent="0.25">
      <c r="A75" s="8" t="s">
        <v>59</v>
      </c>
      <c r="B75" s="107" t="s">
        <v>2889</v>
      </c>
      <c r="C75" s="107" t="s">
        <v>2890</v>
      </c>
      <c r="D75" s="103"/>
      <c r="E75" s="103"/>
      <c r="F75" s="103"/>
      <c r="G75" s="103"/>
      <c r="H75" s="103"/>
      <c r="I75" s="103"/>
      <c r="J75" s="103"/>
      <c r="K75" s="103"/>
      <c r="L75" s="14"/>
    </row>
    <row r="76" spans="1:24" ht="19.899999999999999" customHeight="1" x14ac:dyDescent="0.25">
      <c r="A76" s="6" t="s">
        <v>60</v>
      </c>
      <c r="B76" s="104" t="s">
        <v>2891</v>
      </c>
      <c r="C76" s="104" t="s">
        <v>2892</v>
      </c>
      <c r="D76" s="101"/>
      <c r="E76" s="101"/>
      <c r="F76" s="101"/>
      <c r="G76" s="101"/>
      <c r="H76" s="101"/>
      <c r="I76" s="101"/>
      <c r="J76" s="101"/>
      <c r="K76" s="101"/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222.38200000000001</v>
      </c>
      <c r="C80" s="105">
        <v>222.38200000000001</v>
      </c>
      <c r="D80" s="103"/>
      <c r="E80" s="103"/>
      <c r="F80" s="103"/>
      <c r="G80" s="103"/>
      <c r="H80" s="103"/>
      <c r="I80" s="103"/>
      <c r="J80" s="103"/>
      <c r="K80" s="103"/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1"/>
      <c r="E81" s="101"/>
      <c r="F81" s="101"/>
      <c r="G81" s="101"/>
      <c r="H81" s="101"/>
      <c r="I81" s="101"/>
      <c r="J81" s="101"/>
      <c r="K81" s="101"/>
      <c r="L81" s="11"/>
    </row>
    <row r="82" spans="1:12" ht="19.899999999999999" customHeight="1" x14ac:dyDescent="0.25">
      <c r="A82" s="8" t="s">
        <v>64</v>
      </c>
      <c r="B82" s="105" t="s">
        <v>2893</v>
      </c>
      <c r="C82" s="105" t="s">
        <v>2893</v>
      </c>
      <c r="D82" s="103"/>
      <c r="E82" s="103"/>
      <c r="F82" s="103"/>
      <c r="G82" s="103"/>
      <c r="H82" s="103"/>
      <c r="I82" s="103"/>
      <c r="J82" s="103"/>
      <c r="K82" s="103"/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1"/>
      <c r="E83" s="101"/>
      <c r="F83" s="101"/>
      <c r="G83" s="101"/>
      <c r="H83" s="101"/>
      <c r="I83" s="101"/>
      <c r="J83" s="101"/>
      <c r="K83" s="101"/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3"/>
      <c r="E84" s="103"/>
      <c r="F84" s="103"/>
      <c r="G84" s="103"/>
      <c r="H84" s="103"/>
      <c r="I84" s="103"/>
      <c r="J84" s="103"/>
      <c r="K84" s="103"/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1"/>
      <c r="E85" s="101"/>
      <c r="F85" s="101"/>
      <c r="G85" s="101"/>
      <c r="H85" s="101"/>
      <c r="I85" s="101"/>
      <c r="J85" s="101"/>
      <c r="K85" s="101"/>
      <c r="L85" s="11"/>
    </row>
    <row r="86" spans="1:12" ht="19.899999999999999" customHeight="1" x14ac:dyDescent="0.25">
      <c r="A86" s="8" t="s">
        <v>68</v>
      </c>
      <c r="B86" s="105">
        <v>219.54300000000001</v>
      </c>
      <c r="C86" s="105">
        <v>219.44300000000001</v>
      </c>
      <c r="D86" s="103"/>
      <c r="E86" s="103"/>
      <c r="F86" s="103"/>
      <c r="G86" s="103"/>
      <c r="H86" s="103"/>
      <c r="I86" s="103"/>
      <c r="J86" s="103"/>
      <c r="K86" s="103"/>
      <c r="L86" s="9"/>
    </row>
    <row r="87" spans="1:12" ht="19.899999999999999" customHeight="1" x14ac:dyDescent="0.25">
      <c r="A87" s="6" t="s">
        <v>69</v>
      </c>
      <c r="B87" s="106">
        <v>219.69499999999999</v>
      </c>
      <c r="C87" s="106">
        <v>219.65799999999999</v>
      </c>
      <c r="D87" s="101"/>
      <c r="E87" s="101"/>
      <c r="F87" s="101"/>
      <c r="G87" s="101"/>
      <c r="H87" s="101"/>
      <c r="I87" s="101"/>
      <c r="J87" s="101"/>
      <c r="K87" s="101"/>
      <c r="L87" s="10"/>
    </row>
    <row r="88" spans="1:12" ht="19.899999999999999" customHeight="1" x14ac:dyDescent="0.25">
      <c r="A88" s="8" t="s">
        <v>70</v>
      </c>
      <c r="B88" s="105">
        <v>0</v>
      </c>
      <c r="C88" s="105">
        <v>0</v>
      </c>
      <c r="D88" s="103"/>
      <c r="E88" s="103"/>
      <c r="F88" s="103"/>
      <c r="G88" s="103"/>
      <c r="H88" s="103"/>
      <c r="I88" s="103"/>
      <c r="J88" s="103"/>
      <c r="K88" s="103"/>
      <c r="L88" s="9"/>
    </row>
    <row r="89" spans="1:12" ht="19.899999999999999" customHeight="1" x14ac:dyDescent="0.25">
      <c r="A89" s="6" t="s">
        <v>71</v>
      </c>
      <c r="B89" s="106">
        <v>2.8140000000000001</v>
      </c>
      <c r="C89" s="106">
        <v>2.8860000000000001</v>
      </c>
      <c r="D89" s="101"/>
      <c r="E89" s="101"/>
      <c r="F89" s="101"/>
      <c r="G89" s="101"/>
      <c r="H89" s="101"/>
      <c r="I89" s="101"/>
      <c r="J89" s="101"/>
      <c r="K89" s="101"/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3"/>
      <c r="E90" s="103"/>
      <c r="F90" s="103"/>
      <c r="G90" s="103"/>
      <c r="H90" s="103"/>
      <c r="I90" s="103"/>
      <c r="J90" s="103"/>
      <c r="K90" s="103"/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1"/>
      <c r="E91" s="101"/>
      <c r="F91" s="101"/>
      <c r="G91" s="101"/>
      <c r="H91" s="101"/>
      <c r="I91" s="101"/>
      <c r="J91" s="101"/>
      <c r="K91" s="101"/>
      <c r="L91" s="11"/>
    </row>
    <row r="92" spans="1:12" ht="19.899999999999999" customHeight="1" x14ac:dyDescent="0.25">
      <c r="A92" s="8" t="s">
        <v>74</v>
      </c>
      <c r="B92" s="105">
        <v>0</v>
      </c>
      <c r="C92" s="105">
        <v>0</v>
      </c>
      <c r="D92" s="103"/>
      <c r="E92" s="103"/>
      <c r="F92" s="103"/>
      <c r="G92" s="103"/>
      <c r="H92" s="103"/>
      <c r="I92" s="103"/>
      <c r="J92" s="103"/>
      <c r="K92" s="103"/>
      <c r="L92" s="12"/>
    </row>
    <row r="93" spans="1:12" ht="19.899999999999999" customHeight="1" x14ac:dyDescent="0.25">
      <c r="A93" s="6" t="s">
        <v>75</v>
      </c>
      <c r="B93" s="106">
        <v>0</v>
      </c>
      <c r="C93" s="106">
        <v>0</v>
      </c>
      <c r="D93" s="101"/>
      <c r="E93" s="101"/>
      <c r="F93" s="101"/>
      <c r="G93" s="101"/>
      <c r="H93" s="101"/>
      <c r="I93" s="101"/>
      <c r="J93" s="101"/>
      <c r="K93" s="101"/>
      <c r="L93" s="11"/>
    </row>
    <row r="94" spans="1:12" ht="19.899999999999999" customHeight="1" x14ac:dyDescent="0.25">
      <c r="A94" s="8" t="s">
        <v>76</v>
      </c>
      <c r="B94" s="105">
        <v>31.960999999999999</v>
      </c>
      <c r="C94" s="105">
        <v>35.128</v>
      </c>
      <c r="D94" s="103"/>
      <c r="E94" s="103"/>
      <c r="F94" s="103"/>
      <c r="G94" s="103"/>
      <c r="H94" s="103"/>
      <c r="I94" s="103"/>
      <c r="J94" s="103"/>
      <c r="K94" s="103"/>
      <c r="L94" s="9"/>
    </row>
    <row r="95" spans="1:12" ht="19.899999999999999" customHeight="1" x14ac:dyDescent="0.25">
      <c r="A95" s="6" t="s">
        <v>77</v>
      </c>
      <c r="B95" s="106">
        <v>645.40499999999997</v>
      </c>
      <c r="C95" s="106">
        <v>688.36500000000001</v>
      </c>
      <c r="D95" s="101"/>
      <c r="E95" s="101"/>
      <c r="F95" s="101"/>
      <c r="G95" s="101"/>
      <c r="H95" s="101"/>
      <c r="I95" s="101"/>
      <c r="J95" s="101"/>
      <c r="K95" s="101"/>
      <c r="L95" s="10"/>
    </row>
    <row r="96" spans="1:12" ht="19.899999999999999" customHeight="1" x14ac:dyDescent="0.25">
      <c r="A96" s="8" t="s">
        <v>78</v>
      </c>
      <c r="B96" s="105">
        <v>268.39400000000001</v>
      </c>
      <c r="C96" s="105">
        <v>330.125</v>
      </c>
      <c r="D96" s="103"/>
      <c r="E96" s="103"/>
      <c r="F96" s="103"/>
      <c r="G96" s="103"/>
      <c r="H96" s="103"/>
      <c r="I96" s="103"/>
      <c r="J96" s="103"/>
      <c r="K96" s="103"/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1"/>
      <c r="E97" s="101"/>
      <c r="F97" s="101"/>
      <c r="G97" s="101"/>
      <c r="H97" s="101"/>
      <c r="I97" s="101"/>
      <c r="J97" s="101"/>
      <c r="K97" s="101"/>
      <c r="L97" s="11"/>
    </row>
    <row r="98" spans="1:12" ht="19.899999999999999" customHeight="1" x14ac:dyDescent="0.25">
      <c r="A98" s="8" t="s">
        <v>80</v>
      </c>
      <c r="B98" s="105" t="s">
        <v>2894</v>
      </c>
      <c r="C98" s="105">
        <v>919.61699999999996</v>
      </c>
      <c r="D98" s="103"/>
      <c r="E98" s="103"/>
      <c r="F98" s="103"/>
      <c r="G98" s="103"/>
      <c r="H98" s="103"/>
      <c r="I98" s="103"/>
      <c r="J98" s="103"/>
      <c r="K98" s="103"/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1"/>
      <c r="E99" s="101"/>
      <c r="F99" s="101"/>
      <c r="G99" s="101"/>
      <c r="H99" s="101"/>
      <c r="I99" s="101"/>
      <c r="J99" s="101"/>
      <c r="K99" s="101"/>
      <c r="L99" s="11"/>
    </row>
    <row r="100" spans="1:12" ht="19.899999999999999" customHeight="1" x14ac:dyDescent="0.25">
      <c r="A100" s="8" t="s">
        <v>82</v>
      </c>
      <c r="B100" s="105">
        <v>27.547000000000001</v>
      </c>
      <c r="C100" s="105">
        <v>27.8</v>
      </c>
      <c r="D100" s="103"/>
      <c r="E100" s="103"/>
      <c r="F100" s="103"/>
      <c r="G100" s="103"/>
      <c r="H100" s="103"/>
      <c r="I100" s="103"/>
      <c r="J100" s="103"/>
      <c r="K100" s="103"/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1"/>
      <c r="E101" s="101"/>
      <c r="F101" s="101"/>
      <c r="G101" s="101"/>
      <c r="H101" s="101"/>
      <c r="I101" s="101"/>
      <c r="J101" s="101"/>
      <c r="K101" s="101"/>
      <c r="L101" s="11"/>
    </row>
    <row r="102" spans="1:12" ht="19.899999999999999" customHeight="1" x14ac:dyDescent="0.25">
      <c r="A102" s="8" t="s">
        <v>84</v>
      </c>
      <c r="B102" s="105" t="s">
        <v>2881</v>
      </c>
      <c r="C102" s="105" t="s">
        <v>2882</v>
      </c>
      <c r="D102" s="103"/>
      <c r="E102" s="103"/>
      <c r="F102" s="103"/>
      <c r="G102" s="103"/>
      <c r="H102" s="103"/>
      <c r="I102" s="103"/>
      <c r="J102" s="103"/>
      <c r="K102" s="103"/>
      <c r="L102" s="9"/>
    </row>
    <row r="103" spans="1:12" ht="19.899999999999999" customHeight="1" x14ac:dyDescent="0.25">
      <c r="A103" s="6" t="s">
        <v>85</v>
      </c>
      <c r="B103" s="106">
        <v>0</v>
      </c>
      <c r="C103" s="106">
        <v>0</v>
      </c>
      <c r="D103" s="101"/>
      <c r="E103" s="101"/>
      <c r="F103" s="101"/>
      <c r="G103" s="101"/>
      <c r="H103" s="101"/>
      <c r="I103" s="101"/>
      <c r="J103" s="101"/>
      <c r="K103" s="101"/>
      <c r="L103" s="10"/>
    </row>
    <row r="104" spans="1:12" ht="19.899999999999999" customHeight="1" x14ac:dyDescent="0.25">
      <c r="A104" s="8" t="s">
        <v>86</v>
      </c>
      <c r="B104" s="105">
        <v>522.28800000000001</v>
      </c>
      <c r="C104" s="105">
        <v>113.788</v>
      </c>
      <c r="D104" s="103"/>
      <c r="E104" s="103"/>
      <c r="F104" s="103"/>
      <c r="G104" s="103"/>
      <c r="H104" s="103"/>
      <c r="I104" s="103"/>
      <c r="J104" s="103"/>
      <c r="K104" s="103"/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1"/>
      <c r="E105" s="101"/>
      <c r="F105" s="101"/>
      <c r="G105" s="101"/>
      <c r="H105" s="101"/>
      <c r="I105" s="101"/>
      <c r="J105" s="101"/>
      <c r="K105" s="101"/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3"/>
      <c r="E106" s="103"/>
      <c r="F106" s="103"/>
      <c r="G106" s="103"/>
      <c r="H106" s="103"/>
      <c r="I106" s="103"/>
      <c r="J106" s="103"/>
      <c r="K106" s="103"/>
      <c r="L106" s="12"/>
    </row>
    <row r="107" spans="1:12" ht="19.899999999999999" customHeight="1" x14ac:dyDescent="0.25">
      <c r="A107" s="6" t="s">
        <v>89</v>
      </c>
      <c r="B107" s="106" t="s">
        <v>2895</v>
      </c>
      <c r="C107" s="106" t="s">
        <v>2896</v>
      </c>
      <c r="D107" s="101"/>
      <c r="E107" s="101"/>
      <c r="F107" s="101"/>
      <c r="G107" s="101"/>
      <c r="H107" s="101"/>
      <c r="I107" s="101"/>
      <c r="J107" s="101"/>
      <c r="K107" s="101"/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3"/>
      <c r="E108" s="103"/>
      <c r="F108" s="103"/>
      <c r="G108" s="103"/>
      <c r="H108" s="103"/>
      <c r="I108" s="103"/>
      <c r="J108" s="103"/>
      <c r="K108" s="103"/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1"/>
      <c r="E109" s="101"/>
      <c r="F109" s="101"/>
      <c r="G109" s="101"/>
      <c r="H109" s="101"/>
      <c r="I109" s="101"/>
      <c r="J109" s="101"/>
      <c r="K109" s="101"/>
      <c r="L109" s="10"/>
    </row>
    <row r="110" spans="1:12" ht="19.899999999999999" customHeight="1" x14ac:dyDescent="0.25">
      <c r="A110" s="8" t="s">
        <v>92</v>
      </c>
      <c r="B110" s="105">
        <v>27.547000000000001</v>
      </c>
      <c r="C110" s="105">
        <v>27.8</v>
      </c>
      <c r="D110" s="103"/>
      <c r="E110" s="103"/>
      <c r="F110" s="103"/>
      <c r="G110" s="103"/>
      <c r="H110" s="103"/>
      <c r="I110" s="103"/>
      <c r="J110" s="103"/>
      <c r="K110" s="103"/>
      <c r="L110" s="9"/>
    </row>
    <row r="111" spans="1:12" ht="19.899999999999999" customHeight="1" x14ac:dyDescent="0.25">
      <c r="A111" s="6" t="s">
        <v>93</v>
      </c>
      <c r="B111" s="106">
        <v>212.536</v>
      </c>
      <c r="C111" s="106">
        <v>167.97300000000001</v>
      </c>
      <c r="D111" s="101"/>
      <c r="E111" s="101"/>
      <c r="F111" s="101"/>
      <c r="G111" s="101"/>
      <c r="H111" s="101"/>
      <c r="I111" s="101"/>
      <c r="J111" s="101"/>
      <c r="K111" s="101"/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3"/>
      <c r="E112" s="103"/>
      <c r="F112" s="103"/>
      <c r="G112" s="103"/>
      <c r="H112" s="103"/>
      <c r="I112" s="103"/>
      <c r="J112" s="103"/>
      <c r="K112" s="103"/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1"/>
      <c r="E113" s="101"/>
      <c r="F113" s="101"/>
      <c r="G113" s="101"/>
      <c r="H113" s="101"/>
      <c r="I113" s="101"/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3"/>
      <c r="E114" s="103"/>
      <c r="F114" s="103"/>
      <c r="G114" s="103"/>
      <c r="H114" s="103"/>
      <c r="I114" s="103"/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1"/>
      <c r="E115" s="101"/>
      <c r="F115" s="101"/>
      <c r="G115" s="101"/>
      <c r="H115" s="101"/>
      <c r="I115" s="101"/>
      <c r="J115" s="101"/>
      <c r="K115" s="101"/>
      <c r="L115" s="4"/>
    </row>
    <row r="116" spans="1:13" ht="19.899999999999999" customHeight="1" x14ac:dyDescent="0.25">
      <c r="A116" s="8" t="s">
        <v>98</v>
      </c>
      <c r="B116" s="105" t="s">
        <v>2897</v>
      </c>
      <c r="C116" s="105" t="s">
        <v>2898</v>
      </c>
      <c r="D116" s="103"/>
      <c r="E116" s="103"/>
      <c r="F116" s="103"/>
      <c r="G116" s="103"/>
      <c r="H116" s="103"/>
      <c r="I116" s="103"/>
      <c r="J116" s="103"/>
      <c r="K116" s="103"/>
      <c r="L116" s="9"/>
    </row>
    <row r="117" spans="1:13" ht="19.899999999999999" customHeight="1" x14ac:dyDescent="0.25">
      <c r="A117" s="6" t="s">
        <v>99</v>
      </c>
      <c r="B117" s="106" t="s">
        <v>2899</v>
      </c>
      <c r="C117" s="106" t="s">
        <v>2900</v>
      </c>
      <c r="D117" s="101"/>
      <c r="E117" s="101"/>
      <c r="F117" s="101"/>
      <c r="G117" s="101"/>
      <c r="H117" s="101"/>
      <c r="I117" s="101"/>
      <c r="J117" s="101"/>
      <c r="K117" s="101"/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3"/>
      <c r="E118" s="103"/>
      <c r="F118" s="103"/>
      <c r="G118" s="103"/>
      <c r="H118" s="103"/>
      <c r="I118" s="103"/>
      <c r="J118" s="103"/>
      <c r="K118" s="103"/>
      <c r="L118" s="9"/>
    </row>
    <row r="119" spans="1:13" ht="19.899999999999999" customHeight="1" x14ac:dyDescent="0.25">
      <c r="A119" s="6" t="s">
        <v>101</v>
      </c>
      <c r="B119" s="106">
        <v>327.74</v>
      </c>
      <c r="C119" s="106">
        <v>309.53500000000003</v>
      </c>
      <c r="D119" s="101"/>
      <c r="E119" s="101"/>
      <c r="F119" s="101"/>
      <c r="G119" s="101"/>
      <c r="H119" s="101"/>
      <c r="I119" s="101"/>
      <c r="J119" s="101"/>
      <c r="K119" s="101"/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3"/>
      <c r="E120" s="103"/>
      <c r="F120" s="103"/>
      <c r="G120" s="103"/>
      <c r="H120" s="103"/>
      <c r="I120" s="103"/>
      <c r="J120" s="103"/>
      <c r="K120" s="103"/>
      <c r="L120" s="9"/>
    </row>
    <row r="121" spans="1:13" ht="19.899999999999999" customHeight="1" x14ac:dyDescent="0.25">
      <c r="A121" s="6" t="s">
        <v>103</v>
      </c>
      <c r="B121" s="106">
        <v>831.91</v>
      </c>
      <c r="C121" s="106">
        <v>473.36799999999999</v>
      </c>
      <c r="D121" s="101"/>
      <c r="E121" s="101"/>
      <c r="F121" s="101"/>
      <c r="G121" s="101"/>
      <c r="H121" s="101"/>
      <c r="I121" s="101"/>
      <c r="J121" s="101"/>
      <c r="K121" s="101"/>
      <c r="L121" s="10"/>
    </row>
    <row r="122" spans="1:13" ht="19.899999999999999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5"/>
    </row>
    <row r="123" spans="1:13" ht="19.899999999999999" customHeight="1" x14ac:dyDescent="0.25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4"/>
    </row>
    <row r="124" spans="1:13" ht="19.899999999999999" customHeight="1" thickBot="1" x14ac:dyDescent="0.3">
      <c r="A124" s="167" t="s">
        <v>107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5"/>
    </row>
    <row r="125" spans="1:13" ht="19.899999999999999" customHeight="1" x14ac:dyDescent="0.25">
      <c r="A125" s="95" t="s">
        <v>1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6"/>
    </row>
    <row r="126" spans="1:13" ht="19.899999999999999" customHeight="1" x14ac:dyDescent="0.25">
      <c r="A126" s="96" t="s">
        <v>3</v>
      </c>
      <c r="B126" s="97">
        <v>2019</v>
      </c>
      <c r="C126" s="97">
        <v>2018</v>
      </c>
      <c r="D126" s="97">
        <v>2017</v>
      </c>
      <c r="E126" s="97">
        <v>2016</v>
      </c>
      <c r="F126" s="97">
        <v>2015</v>
      </c>
      <c r="G126" s="97">
        <v>2014</v>
      </c>
      <c r="H126" s="97">
        <v>2013</v>
      </c>
      <c r="I126" s="97">
        <v>2012</v>
      </c>
      <c r="J126" s="97">
        <v>2011</v>
      </c>
      <c r="K126" s="97">
        <v>2010</v>
      </c>
    </row>
    <row r="127" spans="1:13" ht="19.899999999999999" customHeight="1" x14ac:dyDescent="0.25">
      <c r="A127" s="96" t="s">
        <v>4</v>
      </c>
      <c r="B127" s="97">
        <v>12</v>
      </c>
      <c r="C127" s="97">
        <v>12</v>
      </c>
      <c r="D127" s="97">
        <v>12</v>
      </c>
      <c r="E127" s="97">
        <v>12</v>
      </c>
      <c r="F127" s="97">
        <v>12</v>
      </c>
      <c r="G127" s="97">
        <v>12</v>
      </c>
      <c r="H127" s="97">
        <v>12</v>
      </c>
      <c r="I127" s="97">
        <v>12</v>
      </c>
      <c r="J127" s="97">
        <v>12</v>
      </c>
      <c r="K127" s="97">
        <v>12</v>
      </c>
      <c r="L127" s="60"/>
    </row>
    <row r="128" spans="1:13" ht="19.899999999999999" customHeight="1" x14ac:dyDescent="0.25">
      <c r="A128" s="96" t="s">
        <v>5</v>
      </c>
      <c r="B128" s="97" t="s">
        <v>337</v>
      </c>
      <c r="C128" s="97" t="s">
        <v>337</v>
      </c>
      <c r="D128" s="97" t="s">
        <v>337</v>
      </c>
      <c r="E128" s="97" t="s">
        <v>337</v>
      </c>
      <c r="F128" s="97" t="s">
        <v>337</v>
      </c>
      <c r="G128" s="97" t="s">
        <v>337</v>
      </c>
      <c r="H128" s="97" t="s">
        <v>337</v>
      </c>
      <c r="I128" s="97" t="s">
        <v>337</v>
      </c>
      <c r="J128" s="97" t="s">
        <v>337</v>
      </c>
      <c r="K128" s="97" t="s">
        <v>337</v>
      </c>
      <c r="M128" t="s">
        <v>2</v>
      </c>
    </row>
    <row r="129" spans="1:12" ht="19.899999999999999" customHeigh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2"/>
    </row>
    <row r="130" spans="1:12" ht="19.899999999999999" customHeight="1" x14ac:dyDescent="0.25">
      <c r="A130" s="98" t="s">
        <v>108</v>
      </c>
      <c r="B130" s="99" t="s">
        <v>8</v>
      </c>
      <c r="C130" s="99" t="s">
        <v>8</v>
      </c>
      <c r="D130" s="99" t="s">
        <v>8</v>
      </c>
      <c r="E130" s="99" t="s">
        <v>8</v>
      </c>
      <c r="F130" s="99" t="s">
        <v>8</v>
      </c>
      <c r="G130" s="99" t="s">
        <v>8</v>
      </c>
      <c r="H130" s="99" t="s">
        <v>8</v>
      </c>
      <c r="I130" s="99" t="s">
        <v>8</v>
      </c>
      <c r="J130" s="99" t="s">
        <v>8</v>
      </c>
      <c r="K130" s="99" t="s">
        <v>8</v>
      </c>
      <c r="L130" s="2"/>
    </row>
    <row r="131" spans="1:12" ht="19.899999999999999" customHeight="1" x14ac:dyDescent="0.25">
      <c r="A131" s="6" t="s">
        <v>109</v>
      </c>
      <c r="B131" s="104" t="s">
        <v>2901</v>
      </c>
      <c r="C131" s="104" t="s">
        <v>2902</v>
      </c>
      <c r="D131" s="101"/>
      <c r="E131" s="101"/>
      <c r="F131" s="101"/>
      <c r="G131" s="101"/>
      <c r="H131" s="101"/>
      <c r="I131" s="101"/>
      <c r="J131" s="101"/>
      <c r="K131" s="101"/>
      <c r="L131" s="2"/>
    </row>
    <row r="132" spans="1:12" ht="19.899999999999999" customHeight="1" x14ac:dyDescent="0.25">
      <c r="A132" s="8" t="s">
        <v>110</v>
      </c>
      <c r="B132" s="107">
        <v>7</v>
      </c>
      <c r="C132" s="107">
        <v>0</v>
      </c>
      <c r="D132" s="103"/>
      <c r="E132" s="103"/>
      <c r="F132" s="103"/>
      <c r="G132" s="103"/>
      <c r="H132" s="103"/>
      <c r="I132" s="103"/>
      <c r="J132" s="103"/>
      <c r="K132" s="103"/>
      <c r="L132" s="1"/>
    </row>
    <row r="133" spans="1:12" ht="19.899999999999999" customHeight="1" x14ac:dyDescent="0.25">
      <c r="A133" s="6" t="s">
        <v>111</v>
      </c>
      <c r="B133" s="104" t="s">
        <v>2903</v>
      </c>
      <c r="C133" s="104" t="s">
        <v>2904</v>
      </c>
      <c r="D133" s="101"/>
      <c r="E133" s="101"/>
      <c r="F133" s="101"/>
      <c r="G133" s="101"/>
      <c r="H133" s="101"/>
      <c r="I133" s="101"/>
      <c r="J133" s="101"/>
      <c r="K133" s="101"/>
      <c r="L133" s="3"/>
    </row>
    <row r="134" spans="1:12" ht="19.899999999999999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7"/>
    </row>
    <row r="135" spans="1:12" ht="19.899999999999999" customHeight="1" x14ac:dyDescent="0.25">
      <c r="A135" s="6" t="s">
        <v>112</v>
      </c>
      <c r="B135" s="106" t="s">
        <v>2905</v>
      </c>
      <c r="C135" s="106" t="s">
        <v>2906</v>
      </c>
      <c r="D135" s="101"/>
      <c r="E135" s="101"/>
      <c r="F135" s="101"/>
      <c r="G135" s="101"/>
      <c r="H135" s="101"/>
      <c r="I135" s="101"/>
      <c r="J135" s="101"/>
      <c r="K135" s="101"/>
      <c r="L135" s="13"/>
    </row>
    <row r="136" spans="1:12" ht="19.899999999999999" customHeight="1" x14ac:dyDescent="0.25">
      <c r="A136" s="8" t="s">
        <v>113</v>
      </c>
      <c r="B136" s="107" t="s">
        <v>2905</v>
      </c>
      <c r="C136" s="107" t="s">
        <v>2906</v>
      </c>
      <c r="D136" s="103"/>
      <c r="E136" s="103"/>
      <c r="F136" s="103"/>
      <c r="G136" s="103"/>
      <c r="H136" s="103"/>
      <c r="I136" s="103"/>
      <c r="J136" s="103"/>
      <c r="K136" s="103"/>
      <c r="L136" s="7"/>
    </row>
    <row r="137" spans="1:12" ht="19.899999999999999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5"/>
    </row>
    <row r="138" spans="1:12" ht="19.899999999999999" customHeight="1" x14ac:dyDescent="0.25">
      <c r="A138" s="8" t="s">
        <v>114</v>
      </c>
      <c r="B138" s="105">
        <v>88.97</v>
      </c>
      <c r="C138" s="105">
        <v>95.981999999999999</v>
      </c>
      <c r="D138" s="103"/>
      <c r="E138" s="103"/>
      <c r="F138" s="103"/>
      <c r="G138" s="103"/>
      <c r="H138" s="103"/>
      <c r="I138" s="103"/>
      <c r="J138" s="103"/>
      <c r="K138" s="103"/>
      <c r="L138" s="10"/>
    </row>
    <row r="139" spans="1:12" ht="19.899999999999999" customHeight="1" x14ac:dyDescent="0.25">
      <c r="A139" s="6" t="s">
        <v>115</v>
      </c>
      <c r="B139" s="106">
        <v>0</v>
      </c>
      <c r="C139" s="106">
        <v>0</v>
      </c>
      <c r="D139" s="101"/>
      <c r="E139" s="101"/>
      <c r="F139" s="101"/>
      <c r="G139" s="101"/>
      <c r="H139" s="101"/>
      <c r="I139" s="101"/>
      <c r="J139" s="101"/>
      <c r="K139" s="101"/>
      <c r="L139" s="14"/>
    </row>
    <row r="140" spans="1:12" ht="19.899999999999999" customHeight="1" x14ac:dyDescent="0.25">
      <c r="A140" s="8" t="s">
        <v>116</v>
      </c>
      <c r="B140" s="105">
        <v>221.28100000000001</v>
      </c>
      <c r="C140" s="105">
        <v>207.75399999999999</v>
      </c>
      <c r="D140" s="103"/>
      <c r="E140" s="103"/>
      <c r="F140" s="103"/>
      <c r="G140" s="103"/>
      <c r="H140" s="103"/>
      <c r="I140" s="103"/>
      <c r="J140" s="103"/>
      <c r="K140" s="103"/>
      <c r="L140" s="4"/>
    </row>
    <row r="141" spans="1:12" ht="19.899999999999999" customHeight="1" x14ac:dyDescent="0.25">
      <c r="A141" s="6" t="s">
        <v>117</v>
      </c>
      <c r="B141" s="106">
        <v>156.01599999999999</v>
      </c>
      <c r="C141" s="106">
        <v>130.63</v>
      </c>
      <c r="D141" s="101"/>
      <c r="E141" s="101"/>
      <c r="F141" s="101"/>
      <c r="G141" s="101"/>
      <c r="H141" s="101"/>
      <c r="I141" s="101"/>
      <c r="J141" s="101"/>
      <c r="K141" s="101"/>
      <c r="L141" s="12"/>
    </row>
    <row r="142" spans="1:12" ht="19.899999999999999" customHeight="1" x14ac:dyDescent="0.25">
      <c r="A142" s="8" t="s">
        <v>118</v>
      </c>
      <c r="B142" s="105">
        <v>31.428000000000001</v>
      </c>
      <c r="C142" s="105">
        <v>36.694000000000003</v>
      </c>
      <c r="D142" s="103"/>
      <c r="E142" s="103"/>
      <c r="F142" s="103"/>
      <c r="G142" s="103"/>
      <c r="H142" s="103"/>
      <c r="I142" s="103"/>
      <c r="J142" s="103"/>
      <c r="K142" s="103"/>
      <c r="L142" s="11"/>
    </row>
    <row r="143" spans="1:12" ht="19.899999999999999" customHeight="1" x14ac:dyDescent="0.25">
      <c r="A143" s="6" t="s">
        <v>119</v>
      </c>
      <c r="B143" s="106">
        <v>478.53800000000001</v>
      </c>
      <c r="C143" s="106">
        <v>432.43400000000003</v>
      </c>
      <c r="D143" s="101"/>
      <c r="E143" s="101"/>
      <c r="F143" s="101"/>
      <c r="G143" s="101"/>
      <c r="H143" s="101"/>
      <c r="I143" s="101"/>
      <c r="J143" s="101"/>
      <c r="K143" s="101"/>
      <c r="L143" s="9"/>
    </row>
    <row r="144" spans="1:12" ht="19.899999999999999" customHeight="1" x14ac:dyDescent="0.25">
      <c r="A144" s="8" t="s">
        <v>120</v>
      </c>
      <c r="B144" s="105">
        <v>17.236999999999998</v>
      </c>
      <c r="C144" s="105">
        <v>16.407</v>
      </c>
      <c r="D144" s="103"/>
      <c r="E144" s="103"/>
      <c r="F144" s="103"/>
      <c r="G144" s="103"/>
      <c r="H144" s="103"/>
      <c r="I144" s="103"/>
      <c r="J144" s="103"/>
      <c r="K144" s="103"/>
      <c r="L144" s="11"/>
    </row>
    <row r="145" spans="1:12" ht="19.899999999999999" customHeight="1" x14ac:dyDescent="0.25">
      <c r="A145" s="6" t="s">
        <v>121</v>
      </c>
      <c r="B145" s="106">
        <v>24.283000000000001</v>
      </c>
      <c r="C145" s="106">
        <v>20.82</v>
      </c>
      <c r="D145" s="101"/>
      <c r="E145" s="101"/>
      <c r="F145" s="101"/>
      <c r="G145" s="101"/>
      <c r="H145" s="101"/>
      <c r="I145" s="101"/>
      <c r="J145" s="101"/>
      <c r="K145" s="101"/>
      <c r="L145" s="9"/>
    </row>
    <row r="146" spans="1:12" ht="19.899999999999999" customHeight="1" x14ac:dyDescent="0.25">
      <c r="A146" s="8" t="s">
        <v>122</v>
      </c>
      <c r="B146" s="105">
        <v>0</v>
      </c>
      <c r="C146" s="105">
        <v>0</v>
      </c>
      <c r="D146" s="103"/>
      <c r="E146" s="103"/>
      <c r="F146" s="103"/>
      <c r="G146" s="103"/>
      <c r="H146" s="103"/>
      <c r="I146" s="103"/>
      <c r="J146" s="103"/>
      <c r="K146" s="103"/>
      <c r="L146" s="10"/>
    </row>
    <row r="147" spans="1:12" ht="19.899999999999999" customHeight="1" x14ac:dyDescent="0.25">
      <c r="A147" s="6" t="s">
        <v>123</v>
      </c>
      <c r="B147" s="106">
        <v>0</v>
      </c>
      <c r="C147" s="106">
        <v>0</v>
      </c>
      <c r="D147" s="101"/>
      <c r="E147" s="101"/>
      <c r="F147" s="101"/>
      <c r="G147" s="101"/>
      <c r="H147" s="101"/>
      <c r="I147" s="101"/>
      <c r="J147" s="101"/>
      <c r="K147" s="101"/>
      <c r="L147" s="9"/>
    </row>
    <row r="148" spans="1:12" ht="19.899999999999999" customHeight="1" x14ac:dyDescent="0.25">
      <c r="A148" s="8" t="s">
        <v>124</v>
      </c>
      <c r="B148" s="105">
        <v>0</v>
      </c>
      <c r="C148" s="105">
        <v>0</v>
      </c>
      <c r="D148" s="103"/>
      <c r="E148" s="103"/>
      <c r="F148" s="103"/>
      <c r="G148" s="103"/>
      <c r="H148" s="103"/>
      <c r="I148" s="103"/>
      <c r="J148" s="103"/>
      <c r="K148" s="103"/>
      <c r="L148" s="10"/>
    </row>
    <row r="149" spans="1:12" ht="19.899999999999999" customHeight="1" x14ac:dyDescent="0.25">
      <c r="A149" s="6" t="s">
        <v>125</v>
      </c>
      <c r="B149" s="104" t="s">
        <v>2907</v>
      </c>
      <c r="C149" s="104">
        <v>940.721</v>
      </c>
      <c r="D149" s="101"/>
      <c r="E149" s="101"/>
      <c r="F149" s="101"/>
      <c r="G149" s="101"/>
      <c r="H149" s="101"/>
      <c r="I149" s="101"/>
      <c r="J149" s="101"/>
      <c r="K149" s="101"/>
      <c r="L149" s="12"/>
    </row>
    <row r="150" spans="1:12" ht="19.899999999999999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1"/>
    </row>
    <row r="151" spans="1:12" ht="19.899999999999999" customHeight="1" x14ac:dyDescent="0.25">
      <c r="A151" s="6" t="s">
        <v>126</v>
      </c>
      <c r="B151" s="104" t="s">
        <v>2908</v>
      </c>
      <c r="C151" s="104" t="s">
        <v>2909</v>
      </c>
      <c r="D151" s="101"/>
      <c r="E151" s="101"/>
      <c r="F151" s="101"/>
      <c r="G151" s="101"/>
      <c r="H151" s="101"/>
      <c r="I151" s="101"/>
      <c r="J151" s="101"/>
      <c r="K151" s="101"/>
      <c r="L151" s="12"/>
    </row>
    <row r="152" spans="1:12" ht="19.899999999999999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7"/>
    </row>
    <row r="153" spans="1:12" ht="19.899999999999999" customHeight="1" x14ac:dyDescent="0.25">
      <c r="A153" s="6" t="s">
        <v>127</v>
      </c>
      <c r="B153" s="106">
        <v>4.2110000000000003</v>
      </c>
      <c r="C153" s="106">
        <v>6.657</v>
      </c>
      <c r="D153" s="101"/>
      <c r="E153" s="101"/>
      <c r="F153" s="101"/>
      <c r="G153" s="101"/>
      <c r="H153" s="101"/>
      <c r="I153" s="101"/>
      <c r="J153" s="101"/>
      <c r="K153" s="101"/>
      <c r="L153" s="5"/>
    </row>
    <row r="154" spans="1:12" ht="19.899999999999999" customHeight="1" x14ac:dyDescent="0.25">
      <c r="A154" s="8" t="s">
        <v>128</v>
      </c>
      <c r="B154" s="105">
        <v>69.792000000000002</v>
      </c>
      <c r="C154" s="105">
        <v>46.927</v>
      </c>
      <c r="D154" s="103"/>
      <c r="E154" s="103"/>
      <c r="F154" s="103"/>
      <c r="G154" s="103"/>
      <c r="H154" s="103"/>
      <c r="I154" s="103"/>
      <c r="J154" s="103"/>
      <c r="K154" s="103"/>
      <c r="L154" s="7"/>
    </row>
    <row r="155" spans="1:12" ht="19.899999999999999" customHeight="1" x14ac:dyDescent="0.25">
      <c r="A155" s="6" t="s">
        <v>129</v>
      </c>
      <c r="B155" s="106">
        <v>340.72</v>
      </c>
      <c r="C155" s="106">
        <v>342.49400000000003</v>
      </c>
      <c r="D155" s="101"/>
      <c r="E155" s="101"/>
      <c r="F155" s="101"/>
      <c r="G155" s="101"/>
      <c r="H155" s="101"/>
      <c r="I155" s="101"/>
      <c r="J155" s="101"/>
      <c r="K155" s="101"/>
      <c r="L155" s="5"/>
    </row>
    <row r="156" spans="1:12" ht="19.899999999999999" customHeight="1" x14ac:dyDescent="0.25">
      <c r="A156" s="8" t="s">
        <v>130</v>
      </c>
      <c r="B156" s="107">
        <v>-266.71699999999998</v>
      </c>
      <c r="C156" s="107">
        <v>-288.91000000000003</v>
      </c>
      <c r="D156" s="103"/>
      <c r="E156" s="103"/>
      <c r="F156" s="103"/>
      <c r="G156" s="103"/>
      <c r="H156" s="103"/>
      <c r="I156" s="103"/>
      <c r="J156" s="103"/>
      <c r="K156" s="103"/>
      <c r="L156" s="11"/>
    </row>
    <row r="157" spans="1:12" ht="19.899999999999999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9"/>
    </row>
    <row r="158" spans="1:12" ht="19.899999999999999" customHeight="1" x14ac:dyDescent="0.25">
      <c r="A158" s="8" t="s">
        <v>131</v>
      </c>
      <c r="B158" s="107">
        <v>61.529000000000003</v>
      </c>
      <c r="C158" s="107">
        <v>31.358000000000001</v>
      </c>
      <c r="D158" s="103"/>
      <c r="E158" s="103"/>
      <c r="F158" s="103"/>
      <c r="G158" s="103"/>
      <c r="H158" s="103"/>
      <c r="I158" s="103"/>
      <c r="J158" s="103"/>
      <c r="K158" s="103"/>
      <c r="L158" s="10"/>
    </row>
    <row r="159" spans="1:12" ht="19.899999999999999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4"/>
    </row>
    <row r="160" spans="1:12" ht="19.899999999999999" customHeight="1" x14ac:dyDescent="0.25">
      <c r="A160" s="8" t="s">
        <v>132</v>
      </c>
      <c r="B160" s="107" t="s">
        <v>2910</v>
      </c>
      <c r="C160" s="107" t="s">
        <v>2911</v>
      </c>
      <c r="D160" s="103"/>
      <c r="E160" s="103"/>
      <c r="F160" s="103"/>
      <c r="G160" s="103"/>
      <c r="H160" s="103"/>
      <c r="I160" s="103"/>
      <c r="J160" s="103"/>
      <c r="K160" s="103"/>
      <c r="L160" s="4"/>
    </row>
    <row r="161" spans="1:12" ht="19.899999999999999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4"/>
    </row>
    <row r="162" spans="1:12" ht="19.899999999999999" customHeight="1" x14ac:dyDescent="0.25">
      <c r="A162" s="8" t="s">
        <v>133</v>
      </c>
      <c r="B162" s="107">
        <v>644.44799999999998</v>
      </c>
      <c r="C162" s="107">
        <v>632.101</v>
      </c>
      <c r="D162" s="103"/>
      <c r="E162" s="103"/>
      <c r="F162" s="103"/>
      <c r="G162" s="103"/>
      <c r="H162" s="103"/>
      <c r="I162" s="103"/>
      <c r="J162" s="103"/>
      <c r="K162" s="103"/>
      <c r="L162" s="4"/>
    </row>
    <row r="163" spans="1:12" ht="19.899999999999999" customHeight="1" x14ac:dyDescent="0.25">
      <c r="A163" s="6" t="s">
        <v>134</v>
      </c>
      <c r="B163" s="106">
        <v>631.01099999999997</v>
      </c>
      <c r="C163" s="106">
        <v>542.03200000000004</v>
      </c>
      <c r="D163" s="101"/>
      <c r="E163" s="101"/>
      <c r="F163" s="101"/>
      <c r="G163" s="101"/>
      <c r="H163" s="101"/>
      <c r="I163" s="101"/>
      <c r="J163" s="101"/>
      <c r="K163" s="101"/>
      <c r="L163" s="14"/>
    </row>
    <row r="164" spans="1:12" ht="19.899999999999999" customHeight="1" x14ac:dyDescent="0.25">
      <c r="A164" s="8" t="s">
        <v>135</v>
      </c>
      <c r="B164" s="105">
        <v>8.2669999999999995</v>
      </c>
      <c r="C164" s="105">
        <v>99.45</v>
      </c>
      <c r="D164" s="103"/>
      <c r="E164" s="103"/>
      <c r="F164" s="103"/>
      <c r="G164" s="103"/>
      <c r="H164" s="103"/>
      <c r="I164" s="103"/>
      <c r="J164" s="103"/>
      <c r="K164" s="103"/>
      <c r="L164" s="4"/>
    </row>
    <row r="165" spans="1:12" ht="19.899999999999999" customHeight="1" x14ac:dyDescent="0.25">
      <c r="A165" s="6" t="s">
        <v>136</v>
      </c>
      <c r="B165" s="106">
        <v>5.17</v>
      </c>
      <c r="C165" s="106">
        <v>-9.3810000000000002</v>
      </c>
      <c r="D165" s="101"/>
      <c r="E165" s="101"/>
      <c r="F165" s="101"/>
      <c r="G165" s="101"/>
      <c r="H165" s="101"/>
      <c r="I165" s="101"/>
      <c r="J165" s="101"/>
      <c r="K165" s="101"/>
      <c r="L165" s="14"/>
    </row>
    <row r="166" spans="1:12" ht="19.899999999999999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"/>
    </row>
    <row r="167" spans="1:12" ht="19.899999999999999" customHeight="1" x14ac:dyDescent="0.25">
      <c r="A167" s="6" t="s">
        <v>137</v>
      </c>
      <c r="B167" s="104">
        <v>909.846</v>
      </c>
      <c r="C167" s="104" t="s">
        <v>2912</v>
      </c>
      <c r="D167" s="101"/>
      <c r="E167" s="101"/>
      <c r="F167" s="101"/>
      <c r="G167" s="101"/>
      <c r="H167" s="101"/>
      <c r="I167" s="101"/>
      <c r="J167" s="101"/>
      <c r="K167" s="101"/>
      <c r="L167" s="9"/>
    </row>
    <row r="168" spans="1:12" ht="19.899999999999999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"/>
    </row>
    <row r="169" spans="1:12" ht="19.899999999999999" customHeight="1" x14ac:dyDescent="0.25">
      <c r="A169" s="6" t="s">
        <v>138</v>
      </c>
      <c r="B169" s="106">
        <v>0</v>
      </c>
      <c r="C169" s="106">
        <v>169.53100000000001</v>
      </c>
      <c r="D169" s="101"/>
      <c r="E169" s="101"/>
      <c r="F169" s="101"/>
      <c r="G169" s="101"/>
      <c r="H169" s="101"/>
      <c r="I169" s="101"/>
      <c r="J169" s="101"/>
      <c r="K169" s="101"/>
      <c r="L169" s="5"/>
    </row>
    <row r="170" spans="1:12" ht="19.899999999999999" customHeight="1" x14ac:dyDescent="0.25">
      <c r="A170" s="8" t="s">
        <v>139</v>
      </c>
      <c r="B170" s="105">
        <v>0</v>
      </c>
      <c r="C170" s="105">
        <v>0</v>
      </c>
      <c r="D170" s="103"/>
      <c r="E170" s="103"/>
      <c r="F170" s="103"/>
      <c r="G170" s="103"/>
      <c r="H170" s="103"/>
      <c r="I170" s="103"/>
      <c r="J170" s="103"/>
      <c r="K170" s="103"/>
      <c r="L170" s="7"/>
    </row>
    <row r="171" spans="1:12" ht="19.899999999999999" customHeight="1" x14ac:dyDescent="0.25">
      <c r="A171" s="6" t="s">
        <v>140</v>
      </c>
      <c r="B171" s="106">
        <v>13.201000000000001</v>
      </c>
      <c r="C171" s="106">
        <v>21.667000000000002</v>
      </c>
      <c r="D171" s="101"/>
      <c r="E171" s="101"/>
      <c r="F171" s="101"/>
      <c r="G171" s="101"/>
      <c r="H171" s="101"/>
      <c r="I171" s="101"/>
      <c r="J171" s="101"/>
      <c r="K171" s="101"/>
      <c r="L171" s="5"/>
    </row>
    <row r="172" spans="1:12" ht="19.899999999999999" customHeight="1" x14ac:dyDescent="0.25">
      <c r="A172" s="8" t="s">
        <v>141</v>
      </c>
      <c r="B172" s="107">
        <v>896.64499999999998</v>
      </c>
      <c r="C172" s="107" t="s">
        <v>2913</v>
      </c>
      <c r="D172" s="103"/>
      <c r="E172" s="103"/>
      <c r="F172" s="103"/>
      <c r="G172" s="103"/>
      <c r="H172" s="103"/>
      <c r="I172" s="103"/>
      <c r="J172" s="103"/>
      <c r="K172" s="103"/>
      <c r="L172" s="11"/>
    </row>
    <row r="173" spans="1:12" ht="19.899999999999999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9"/>
    </row>
    <row r="174" spans="1:12" ht="19.899999999999999" customHeight="1" x14ac:dyDescent="0.25">
      <c r="A174" s="8" t="s">
        <v>142</v>
      </c>
      <c r="B174" s="105" t="s">
        <v>2914</v>
      </c>
      <c r="C174" s="105" t="s">
        <v>2915</v>
      </c>
      <c r="D174" s="103"/>
      <c r="E174" s="103"/>
      <c r="F174" s="103"/>
      <c r="G174" s="103"/>
      <c r="H174" s="103"/>
      <c r="I174" s="103"/>
      <c r="J174" s="103"/>
      <c r="K174" s="103"/>
      <c r="L174" s="10"/>
    </row>
    <row r="175" spans="1:12" ht="19.899999999999999" customHeight="1" x14ac:dyDescent="0.25">
      <c r="A175" s="6" t="s">
        <v>143</v>
      </c>
      <c r="B175" s="106" t="s">
        <v>2916</v>
      </c>
      <c r="C175" s="106" t="s">
        <v>2917</v>
      </c>
      <c r="D175" s="101"/>
      <c r="E175" s="101"/>
      <c r="F175" s="101"/>
      <c r="G175" s="101"/>
      <c r="H175" s="101"/>
      <c r="I175" s="101"/>
      <c r="J175" s="101"/>
      <c r="K175" s="101"/>
      <c r="L175" s="14"/>
    </row>
    <row r="176" spans="1:12" ht="19.899999999999999" customHeight="1" x14ac:dyDescent="0.25">
      <c r="A176" s="8" t="s">
        <v>144</v>
      </c>
      <c r="B176" s="105" t="s">
        <v>2918</v>
      </c>
      <c r="C176" s="105" t="s">
        <v>2919</v>
      </c>
      <c r="D176" s="103"/>
      <c r="E176" s="103"/>
      <c r="F176" s="103"/>
      <c r="G176" s="103"/>
      <c r="H176" s="103"/>
      <c r="I176" s="103"/>
      <c r="J176" s="103"/>
      <c r="K176" s="103"/>
      <c r="L176" s="4"/>
    </row>
    <row r="177" spans="1:12" ht="19.899999999999999" customHeight="1" x14ac:dyDescent="0.25">
      <c r="A177" s="6" t="s">
        <v>145</v>
      </c>
      <c r="B177" s="106" t="s">
        <v>1457</v>
      </c>
      <c r="C177" s="106" t="s">
        <v>2920</v>
      </c>
      <c r="D177" s="101"/>
      <c r="E177" s="101"/>
      <c r="F177" s="101"/>
      <c r="G177" s="101"/>
      <c r="H177" s="101"/>
      <c r="I177" s="101"/>
      <c r="J177" s="101"/>
      <c r="K177" s="101"/>
      <c r="L177" s="9"/>
    </row>
    <row r="178" spans="1:12" ht="19.899999999999999" customHeight="1" x14ac:dyDescent="0.25">
      <c r="A178" s="8" t="s">
        <v>146</v>
      </c>
      <c r="B178" s="105">
        <v>0</v>
      </c>
      <c r="C178" s="105">
        <v>0</v>
      </c>
      <c r="D178" s="103"/>
      <c r="E178" s="103"/>
      <c r="F178" s="103"/>
      <c r="G178" s="103"/>
      <c r="H178" s="103"/>
      <c r="I178" s="103"/>
      <c r="J178" s="103"/>
      <c r="K178" s="103"/>
      <c r="L178" s="11"/>
    </row>
    <row r="179" spans="1:12" ht="19.899999999999999" customHeight="1" x14ac:dyDescent="0.25">
      <c r="A179" s="6" t="s">
        <v>147</v>
      </c>
      <c r="B179" s="106">
        <v>0</v>
      </c>
      <c r="C179" s="106">
        <v>0</v>
      </c>
      <c r="D179" s="101"/>
      <c r="E179" s="101"/>
      <c r="F179" s="101"/>
      <c r="G179" s="101"/>
      <c r="H179" s="101"/>
      <c r="I179" s="101"/>
      <c r="J179" s="101"/>
      <c r="K179" s="101"/>
      <c r="L179" s="12"/>
    </row>
    <row r="180" spans="1:12" ht="19.899999999999999" customHeight="1" x14ac:dyDescent="0.25">
      <c r="A180" s="8" t="s">
        <v>148</v>
      </c>
      <c r="B180" s="105">
        <v>0</v>
      </c>
      <c r="C180" s="105">
        <v>0</v>
      </c>
      <c r="D180" s="103"/>
      <c r="E180" s="103"/>
      <c r="F180" s="103"/>
      <c r="G180" s="103"/>
      <c r="H180" s="103"/>
      <c r="I180" s="103"/>
      <c r="J180" s="103"/>
      <c r="K180" s="103"/>
      <c r="L180" s="11"/>
    </row>
    <row r="181" spans="1:12" ht="19.899999999999999" customHeight="1" x14ac:dyDescent="0.25">
      <c r="A181" s="6" t="s">
        <v>149</v>
      </c>
      <c r="B181" s="106" t="s">
        <v>2921</v>
      </c>
      <c r="C181" s="106" t="s">
        <v>2922</v>
      </c>
      <c r="D181" s="101"/>
      <c r="E181" s="101"/>
      <c r="F181" s="101"/>
      <c r="G181" s="101"/>
      <c r="H181" s="101"/>
      <c r="I181" s="101"/>
      <c r="J181" s="101"/>
      <c r="K181" s="101"/>
      <c r="L181" s="12"/>
    </row>
    <row r="182" spans="1:12" ht="19.899999999999999" customHeight="1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1"/>
    </row>
    <row r="183" spans="1:12" ht="19.899999999999999" customHeight="1" x14ac:dyDescent="0.25">
      <c r="A183" s="98" t="s">
        <v>61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2"/>
    </row>
    <row r="184" spans="1:12" ht="19.899999999999999" customHeight="1" x14ac:dyDescent="0.25">
      <c r="A184" s="6" t="s">
        <v>116</v>
      </c>
      <c r="B184" s="106">
        <v>221.28100000000001</v>
      </c>
      <c r="C184" s="106">
        <v>207.75399999999999</v>
      </c>
      <c r="D184" s="101"/>
      <c r="E184" s="101"/>
      <c r="F184" s="101"/>
      <c r="G184" s="101"/>
      <c r="H184" s="101"/>
      <c r="I184" s="101"/>
      <c r="J184" s="101"/>
      <c r="K184" s="101"/>
      <c r="L184" s="10"/>
    </row>
    <row r="185" spans="1:12" ht="19.899999999999999" customHeight="1" x14ac:dyDescent="0.25">
      <c r="A185" s="8" t="s">
        <v>117</v>
      </c>
      <c r="B185" s="105">
        <v>156.01599999999999</v>
      </c>
      <c r="C185" s="105">
        <v>130.63</v>
      </c>
      <c r="D185" s="103"/>
      <c r="E185" s="103"/>
      <c r="F185" s="103"/>
      <c r="G185" s="103"/>
      <c r="H185" s="103"/>
      <c r="I185" s="103"/>
      <c r="J185" s="103"/>
      <c r="K185" s="103"/>
      <c r="L185" s="16"/>
    </row>
    <row r="186" spans="1:12" ht="19.899999999999999" customHeight="1" x14ac:dyDescent="0.25">
      <c r="A186" s="6" t="s">
        <v>118</v>
      </c>
      <c r="B186" s="106">
        <v>31.428000000000001</v>
      </c>
      <c r="C186" s="106">
        <v>36.694000000000003</v>
      </c>
      <c r="D186" s="101"/>
      <c r="E186" s="101"/>
      <c r="F186" s="101"/>
      <c r="G186" s="101"/>
      <c r="H186" s="101"/>
      <c r="I186" s="101"/>
      <c r="J186" s="101"/>
      <c r="K186" s="101"/>
      <c r="L186" s="17"/>
    </row>
    <row r="187" spans="1:12" ht="19.899999999999999" customHeight="1" x14ac:dyDescent="0.25">
      <c r="A187" s="8" t="s">
        <v>150</v>
      </c>
      <c r="B187" s="105" t="s">
        <v>2923</v>
      </c>
      <c r="C187" s="105" t="s">
        <v>2924</v>
      </c>
      <c r="D187" s="103"/>
      <c r="E187" s="103"/>
      <c r="F187" s="103"/>
      <c r="G187" s="103"/>
      <c r="H187" s="103"/>
      <c r="I187" s="103"/>
      <c r="J187" s="103"/>
      <c r="K187" s="103"/>
      <c r="L187" s="10"/>
    </row>
    <row r="188" spans="1:12" ht="19.899999999999999" customHeight="1" x14ac:dyDescent="0.25">
      <c r="A188" s="6" t="s">
        <v>151</v>
      </c>
      <c r="B188" s="106" t="s">
        <v>2916</v>
      </c>
      <c r="C188" s="106" t="s">
        <v>2917</v>
      </c>
      <c r="D188" s="101"/>
      <c r="E188" s="101"/>
      <c r="F188" s="101"/>
      <c r="G188" s="101"/>
      <c r="H188" s="101"/>
      <c r="I188" s="101"/>
      <c r="J188" s="101"/>
      <c r="K188" s="101"/>
      <c r="L188" s="12"/>
    </row>
    <row r="189" spans="1:12" ht="19.899999999999999" customHeight="1" x14ac:dyDescent="0.25">
      <c r="A189" s="8" t="s">
        <v>152</v>
      </c>
      <c r="B189" s="105" t="s">
        <v>2925</v>
      </c>
      <c r="C189" s="105" t="s">
        <v>2926</v>
      </c>
      <c r="D189" s="103"/>
      <c r="E189" s="103"/>
      <c r="F189" s="103"/>
      <c r="G189" s="103"/>
      <c r="H189" s="103"/>
      <c r="I189" s="103"/>
      <c r="J189" s="103"/>
      <c r="K189" s="103"/>
      <c r="L189" s="10"/>
    </row>
    <row r="190" spans="1:12" ht="19.899999999999999" customHeight="1" x14ac:dyDescent="0.25">
      <c r="A190" s="6" t="s">
        <v>153</v>
      </c>
      <c r="B190" s="106" t="s">
        <v>2927</v>
      </c>
      <c r="C190" s="106" t="s">
        <v>2928</v>
      </c>
      <c r="D190" s="101"/>
      <c r="E190" s="101"/>
      <c r="F190" s="101"/>
      <c r="G190" s="101"/>
      <c r="H190" s="101"/>
      <c r="I190" s="101"/>
      <c r="J190" s="101"/>
      <c r="K190" s="101"/>
      <c r="L190" s="12"/>
    </row>
    <row r="191" spans="1:12" ht="19.899999999999999" customHeight="1" x14ac:dyDescent="0.25">
      <c r="A191" s="8" t="s">
        <v>154</v>
      </c>
      <c r="B191" s="105" t="s">
        <v>2923</v>
      </c>
      <c r="C191" s="105" t="s">
        <v>2929</v>
      </c>
      <c r="D191" s="103"/>
      <c r="E191" s="103"/>
      <c r="F191" s="103"/>
      <c r="G191" s="103"/>
      <c r="H191" s="103"/>
      <c r="I191" s="103"/>
      <c r="J191" s="103"/>
      <c r="K191" s="103"/>
      <c r="L191" s="11"/>
    </row>
    <row r="192" spans="1:12" ht="19.899999999999999" customHeight="1" x14ac:dyDescent="0.25">
      <c r="A192" s="6" t="s">
        <v>155</v>
      </c>
      <c r="B192" s="106" t="s">
        <v>718</v>
      </c>
      <c r="C192" s="106" t="s">
        <v>718</v>
      </c>
      <c r="D192" s="101"/>
      <c r="E192" s="101"/>
      <c r="F192" s="101"/>
      <c r="G192" s="101"/>
      <c r="H192" s="101"/>
      <c r="I192" s="101"/>
      <c r="J192" s="101"/>
      <c r="K192" s="101"/>
      <c r="L192" s="12"/>
    </row>
    <row r="193" spans="1:12" ht="19.899999999999999" customHeight="1" x14ac:dyDescent="0.25">
      <c r="A193" s="8" t="s">
        <v>156</v>
      </c>
      <c r="B193" s="105" t="s">
        <v>718</v>
      </c>
      <c r="C193" s="105" t="s">
        <v>2930</v>
      </c>
      <c r="D193" s="103"/>
      <c r="E193" s="103"/>
      <c r="F193" s="103"/>
      <c r="G193" s="103"/>
      <c r="H193" s="103"/>
      <c r="I193" s="103"/>
      <c r="J193" s="103"/>
      <c r="K193" s="103"/>
      <c r="L193" s="11"/>
    </row>
    <row r="194" spans="1:12" ht="19.899999999999999" customHeight="1" x14ac:dyDescent="0.25">
      <c r="A194" s="6" t="s">
        <v>157</v>
      </c>
      <c r="B194" s="106" t="s">
        <v>718</v>
      </c>
      <c r="C194" s="106" t="s">
        <v>2931</v>
      </c>
      <c r="D194" s="101"/>
      <c r="E194" s="101"/>
      <c r="F194" s="101"/>
      <c r="G194" s="101"/>
      <c r="H194" s="101"/>
      <c r="I194" s="101"/>
      <c r="J194" s="101"/>
      <c r="K194" s="101"/>
      <c r="L194" s="12"/>
    </row>
    <row r="195" spans="1:12" ht="19.899999999999999" customHeight="1" x14ac:dyDescent="0.25">
      <c r="A195" s="8" t="s">
        <v>158</v>
      </c>
      <c r="B195" s="105">
        <v>8.2669999999999995</v>
      </c>
      <c r="C195" s="105">
        <v>99.45</v>
      </c>
      <c r="D195" s="103"/>
      <c r="E195" s="103"/>
      <c r="F195" s="103"/>
      <c r="G195" s="103"/>
      <c r="H195" s="103"/>
      <c r="I195" s="103"/>
      <c r="J195" s="103"/>
      <c r="K195" s="103"/>
      <c r="L195" s="11"/>
    </row>
    <row r="196" spans="1:12" ht="19.899999999999999" customHeight="1" x14ac:dyDescent="0.25">
      <c r="A196" s="6" t="s">
        <v>159</v>
      </c>
      <c r="B196" s="106">
        <v>0</v>
      </c>
      <c r="C196" s="106">
        <v>0</v>
      </c>
      <c r="D196" s="101"/>
      <c r="E196" s="101"/>
      <c r="F196" s="101"/>
      <c r="G196" s="101"/>
      <c r="H196" s="101"/>
      <c r="I196" s="101"/>
      <c r="J196" s="101"/>
      <c r="K196" s="101"/>
      <c r="L196" s="12"/>
    </row>
    <row r="197" spans="1:12" ht="19.899999999999999" customHeight="1" x14ac:dyDescent="0.25">
      <c r="A197" s="8" t="s">
        <v>160</v>
      </c>
      <c r="B197" s="105">
        <v>42</v>
      </c>
      <c r="C197" s="105">
        <v>30</v>
      </c>
      <c r="D197" s="103"/>
      <c r="E197" s="103"/>
      <c r="F197" s="103"/>
      <c r="G197" s="103"/>
      <c r="H197" s="103"/>
      <c r="I197" s="103"/>
      <c r="J197" s="103"/>
      <c r="K197" s="103"/>
      <c r="L197" s="11"/>
    </row>
    <row r="198" spans="1:12" ht="19.899999999999999" customHeight="1" x14ac:dyDescent="0.25">
      <c r="A198" s="6" t="s">
        <v>161</v>
      </c>
      <c r="B198" s="106">
        <v>108.991</v>
      </c>
      <c r="C198" s="106">
        <v>58.670999999999999</v>
      </c>
      <c r="D198" s="101"/>
      <c r="E198" s="101"/>
      <c r="F198" s="101"/>
      <c r="G198" s="101"/>
      <c r="H198" s="101"/>
      <c r="I198" s="101"/>
      <c r="J198" s="101"/>
      <c r="K198" s="101"/>
      <c r="L198" s="9"/>
    </row>
    <row r="199" spans="1:12" ht="19.899999999999999" customHeight="1" x14ac:dyDescent="0.25">
      <c r="A199" s="8" t="s">
        <v>162</v>
      </c>
      <c r="B199" s="105">
        <v>5.17</v>
      </c>
      <c r="C199" s="105">
        <v>-9.3810000000000002</v>
      </c>
      <c r="D199" s="103"/>
      <c r="E199" s="103"/>
      <c r="F199" s="103"/>
      <c r="G199" s="103"/>
      <c r="H199" s="103"/>
      <c r="I199" s="103"/>
      <c r="J199" s="103"/>
      <c r="K199" s="103"/>
      <c r="L199" s="10"/>
    </row>
    <row r="200" spans="1:12" ht="19.899999999999999" customHeight="1" x14ac:dyDescent="0.25">
      <c r="A200" s="6" t="s">
        <v>163</v>
      </c>
      <c r="B200" s="106">
        <v>141.21</v>
      </c>
      <c r="C200" s="106">
        <v>68.364000000000004</v>
      </c>
      <c r="D200" s="101"/>
      <c r="E200" s="101"/>
      <c r="F200" s="101"/>
      <c r="G200" s="101"/>
      <c r="H200" s="101"/>
      <c r="I200" s="101"/>
      <c r="J200" s="101"/>
      <c r="K200" s="101"/>
      <c r="L200" s="12"/>
    </row>
    <row r="201" spans="1:12" ht="19.899999999999999" customHeight="1" x14ac:dyDescent="0.25">
      <c r="A201" s="8" t="s">
        <v>164</v>
      </c>
      <c r="B201" s="105">
        <v>141.21</v>
      </c>
      <c r="C201" s="105">
        <v>68.364000000000004</v>
      </c>
      <c r="D201" s="103"/>
      <c r="E201" s="103"/>
      <c r="F201" s="103"/>
      <c r="G201" s="103"/>
      <c r="H201" s="103"/>
      <c r="I201" s="103"/>
      <c r="J201" s="103"/>
      <c r="K201" s="103"/>
      <c r="L201" s="10"/>
    </row>
    <row r="202" spans="1:12" ht="19.899999999999999" customHeight="1" x14ac:dyDescent="0.25">
      <c r="A202" s="6" t="s">
        <v>165</v>
      </c>
      <c r="B202" s="106">
        <v>0</v>
      </c>
      <c r="C202" s="106">
        <v>0</v>
      </c>
      <c r="D202" s="101"/>
      <c r="E202" s="101"/>
      <c r="F202" s="101"/>
      <c r="G202" s="101"/>
      <c r="H202" s="101"/>
      <c r="I202" s="101"/>
      <c r="J202" s="101"/>
      <c r="K202" s="101"/>
      <c r="L202" s="12"/>
    </row>
    <row r="203" spans="1:12" ht="19.899999999999999" customHeight="1" x14ac:dyDescent="0.25">
      <c r="A203" s="8" t="s">
        <v>166</v>
      </c>
      <c r="B203" s="105">
        <v>0</v>
      </c>
      <c r="C203" s="105">
        <v>0</v>
      </c>
      <c r="D203" s="103"/>
      <c r="E203" s="103"/>
      <c r="F203" s="103"/>
      <c r="G203" s="103"/>
      <c r="H203" s="103"/>
      <c r="I203" s="103"/>
      <c r="J203" s="103"/>
      <c r="K203" s="103"/>
      <c r="L203" s="10"/>
    </row>
    <row r="204" spans="1:12" ht="19.899999999999999" customHeight="1" x14ac:dyDescent="0.25">
      <c r="A204" s="6" t="s">
        <v>167</v>
      </c>
      <c r="B204" s="106">
        <v>0</v>
      </c>
      <c r="C204" s="106">
        <v>0</v>
      </c>
      <c r="D204" s="101"/>
      <c r="E204" s="101"/>
      <c r="F204" s="101"/>
      <c r="G204" s="101"/>
      <c r="H204" s="101"/>
      <c r="I204" s="101"/>
      <c r="J204" s="101"/>
      <c r="K204" s="101"/>
      <c r="L204" s="9"/>
    </row>
    <row r="205" spans="1:12" ht="19.899999999999999" customHeight="1" x14ac:dyDescent="0.25">
      <c r="A205" s="8" t="s">
        <v>168</v>
      </c>
      <c r="B205" s="105">
        <v>0</v>
      </c>
      <c r="C205" s="105">
        <v>0</v>
      </c>
      <c r="D205" s="103"/>
      <c r="E205" s="103"/>
      <c r="F205" s="103"/>
      <c r="G205" s="103"/>
      <c r="H205" s="103"/>
      <c r="I205" s="103"/>
      <c r="J205" s="103"/>
      <c r="K205" s="103"/>
      <c r="L205" s="11"/>
    </row>
    <row r="206" spans="1:12" ht="19.899999999999999" customHeight="1" x14ac:dyDescent="0.25">
      <c r="A206" s="6" t="s">
        <v>169</v>
      </c>
      <c r="B206" s="106">
        <v>0</v>
      </c>
      <c r="C206" s="106">
        <v>0</v>
      </c>
      <c r="D206" s="101"/>
      <c r="E206" s="101"/>
      <c r="F206" s="101"/>
      <c r="G206" s="101"/>
      <c r="H206" s="101"/>
      <c r="I206" s="101"/>
      <c r="J206" s="101"/>
      <c r="K206" s="101"/>
      <c r="L206" s="12"/>
    </row>
    <row r="207" spans="1:12" ht="19.899999999999999" customHeight="1" x14ac:dyDescent="0.25">
      <c r="A207" s="8" t="s">
        <v>170</v>
      </c>
      <c r="B207" s="105">
        <v>0</v>
      </c>
      <c r="C207" s="105">
        <v>0</v>
      </c>
      <c r="D207" s="103"/>
      <c r="E207" s="103"/>
      <c r="F207" s="103"/>
      <c r="G207" s="103"/>
      <c r="H207" s="103"/>
      <c r="I207" s="103"/>
      <c r="J207" s="103"/>
      <c r="K207" s="103"/>
      <c r="L207" s="10"/>
    </row>
    <row r="208" spans="1:12" ht="19.899999999999999" customHeight="1" x14ac:dyDescent="0.25">
      <c r="A208" s="6" t="s">
        <v>171</v>
      </c>
      <c r="B208" s="106">
        <v>0</v>
      </c>
      <c r="C208" s="106">
        <v>0</v>
      </c>
      <c r="D208" s="101"/>
      <c r="E208" s="101"/>
      <c r="F208" s="101"/>
      <c r="G208" s="101"/>
      <c r="H208" s="101"/>
      <c r="I208" s="101"/>
      <c r="J208" s="101"/>
      <c r="K208" s="101"/>
      <c r="L208" s="12"/>
    </row>
    <row r="209" spans="1:12" ht="19.899999999999999" customHeight="1" x14ac:dyDescent="0.25">
      <c r="A209" s="8" t="s">
        <v>114</v>
      </c>
      <c r="B209" s="105">
        <v>88.97</v>
      </c>
      <c r="C209" s="105">
        <v>95.981999999999999</v>
      </c>
      <c r="D209" s="103"/>
      <c r="E209" s="103"/>
      <c r="F209" s="103"/>
      <c r="G209" s="103"/>
      <c r="H209" s="103"/>
      <c r="I209" s="103"/>
      <c r="J209" s="103"/>
      <c r="K209" s="103"/>
      <c r="L209" s="11"/>
    </row>
    <row r="210" spans="1:12" ht="19.899999999999999" customHeight="1" x14ac:dyDescent="0.25">
      <c r="A210" s="6" t="s">
        <v>172</v>
      </c>
      <c r="B210" s="106">
        <v>7.51</v>
      </c>
      <c r="C210" s="106">
        <v>34.176000000000002</v>
      </c>
      <c r="D210" s="101"/>
      <c r="E210" s="101"/>
      <c r="F210" s="101"/>
      <c r="G210" s="101"/>
      <c r="H210" s="101"/>
      <c r="I210" s="101"/>
      <c r="J210" s="101"/>
      <c r="K210" s="101"/>
      <c r="L210" s="12"/>
    </row>
    <row r="211" spans="1:12" ht="19.899999999999999" customHeight="1" x14ac:dyDescent="0.25">
      <c r="A211" s="8" t="s">
        <v>173</v>
      </c>
      <c r="B211" s="105">
        <v>0</v>
      </c>
      <c r="C211" s="105">
        <v>0</v>
      </c>
      <c r="D211" s="103"/>
      <c r="E211" s="103"/>
      <c r="F211" s="103"/>
      <c r="G211" s="103"/>
      <c r="H211" s="103"/>
      <c r="I211" s="103"/>
      <c r="J211" s="103"/>
      <c r="K211" s="103"/>
      <c r="L211" s="11"/>
    </row>
    <row r="212" spans="1:12" ht="19.899999999999999" customHeight="1" x14ac:dyDescent="0.25">
      <c r="A212" s="6" t="s">
        <v>174</v>
      </c>
      <c r="B212" s="106">
        <v>0</v>
      </c>
      <c r="C212" s="106">
        <v>0</v>
      </c>
      <c r="D212" s="101"/>
      <c r="E212" s="101"/>
      <c r="F212" s="101"/>
      <c r="G212" s="101"/>
      <c r="H212" s="101"/>
      <c r="I212" s="101"/>
      <c r="J212" s="101"/>
      <c r="K212" s="101"/>
      <c r="L212" s="12"/>
    </row>
    <row r="213" spans="1:12" ht="19.899999999999999" customHeight="1" x14ac:dyDescent="0.25">
      <c r="A213" s="8" t="s">
        <v>115</v>
      </c>
      <c r="B213" s="105">
        <v>0</v>
      </c>
      <c r="C213" s="105">
        <v>0</v>
      </c>
      <c r="D213" s="103"/>
      <c r="E213" s="103"/>
      <c r="F213" s="103"/>
      <c r="G213" s="103"/>
      <c r="H213" s="103"/>
      <c r="I213" s="103"/>
      <c r="J213" s="103"/>
      <c r="K213" s="103"/>
      <c r="L213" s="11"/>
    </row>
    <row r="214" spans="1:12" ht="19.899999999999999" customHeight="1" x14ac:dyDescent="0.25">
      <c r="A214" s="6" t="s">
        <v>175</v>
      </c>
      <c r="B214" s="106">
        <v>36.350999999999999</v>
      </c>
      <c r="C214" s="106">
        <v>8.0229999999999997</v>
      </c>
      <c r="D214" s="101"/>
      <c r="E214" s="101"/>
      <c r="F214" s="101"/>
      <c r="G214" s="101"/>
      <c r="H214" s="101"/>
      <c r="I214" s="101"/>
      <c r="J214" s="101"/>
      <c r="K214" s="101"/>
      <c r="L214" s="9"/>
    </row>
    <row r="215" spans="1:12" ht="19.899999999999999" customHeight="1" x14ac:dyDescent="0.25">
      <c r="A215" s="8" t="s">
        <v>176</v>
      </c>
      <c r="B215" s="105">
        <v>-524</v>
      </c>
      <c r="C215" s="105">
        <v>0</v>
      </c>
      <c r="D215" s="103"/>
      <c r="E215" s="103"/>
      <c r="F215" s="103"/>
      <c r="G215" s="103"/>
      <c r="H215" s="103"/>
      <c r="I215" s="103"/>
      <c r="J215" s="103"/>
      <c r="K215" s="103"/>
      <c r="L215" s="10"/>
    </row>
    <row r="216" spans="1:12" ht="19.899999999999999" customHeight="1" x14ac:dyDescent="0.25">
      <c r="A216" s="6" t="s">
        <v>177</v>
      </c>
      <c r="B216" s="106">
        <v>-266.10000000000002</v>
      </c>
      <c r="C216" s="106">
        <v>0</v>
      </c>
      <c r="D216" s="101"/>
      <c r="E216" s="101"/>
      <c r="F216" s="101"/>
      <c r="G216" s="101"/>
      <c r="H216" s="101"/>
      <c r="I216" s="101"/>
      <c r="J216" s="101"/>
      <c r="K216" s="101"/>
      <c r="L216" s="12"/>
    </row>
    <row r="217" spans="1:12" ht="19.899999999999999" customHeight="1" x14ac:dyDescent="0.25">
      <c r="A217" s="8" t="s">
        <v>178</v>
      </c>
      <c r="B217" s="105">
        <v>-87</v>
      </c>
      <c r="C217" s="105">
        <v>6.0960000000000001</v>
      </c>
      <c r="D217" s="103"/>
      <c r="E217" s="103"/>
      <c r="F217" s="103"/>
      <c r="G217" s="103"/>
      <c r="H217" s="103"/>
      <c r="I217" s="103"/>
      <c r="J217" s="103"/>
      <c r="K217" s="103"/>
      <c r="L217" s="11"/>
    </row>
    <row r="218" spans="1:12" ht="19.899999999999999" customHeight="1" x14ac:dyDescent="0.25">
      <c r="A218" s="6" t="s">
        <v>179</v>
      </c>
      <c r="B218" s="106">
        <v>-3.911</v>
      </c>
      <c r="C218" s="106">
        <v>6.6139999999999999</v>
      </c>
      <c r="D218" s="101"/>
      <c r="E218" s="101"/>
      <c r="F218" s="101"/>
      <c r="G218" s="101"/>
      <c r="H218" s="101"/>
      <c r="I218" s="101"/>
      <c r="J218" s="101"/>
      <c r="K218" s="101"/>
      <c r="L218" s="12"/>
    </row>
    <row r="219" spans="1:12" ht="19.899999999999999" customHeight="1" x14ac:dyDescent="0.25">
      <c r="A219" s="8" t="s">
        <v>180</v>
      </c>
      <c r="B219" s="105">
        <v>-8.4670000000000005</v>
      </c>
      <c r="C219" s="105">
        <v>-37.177</v>
      </c>
      <c r="D219" s="103"/>
      <c r="E219" s="103"/>
      <c r="F219" s="103"/>
      <c r="G219" s="103"/>
      <c r="H219" s="103"/>
      <c r="I219" s="103"/>
      <c r="J219" s="103"/>
      <c r="K219" s="103"/>
      <c r="L219" s="11"/>
    </row>
    <row r="220" spans="1:12" ht="19.899999999999999" customHeight="1" x14ac:dyDescent="0.25">
      <c r="A220" s="6" t="s">
        <v>181</v>
      </c>
      <c r="B220" s="106">
        <v>-4.742</v>
      </c>
      <c r="C220" s="106">
        <v>20.952999999999999</v>
      </c>
      <c r="D220" s="101"/>
      <c r="E220" s="101"/>
      <c r="F220" s="101"/>
      <c r="G220" s="101"/>
      <c r="H220" s="101"/>
      <c r="I220" s="101"/>
      <c r="J220" s="101"/>
      <c r="K220" s="101"/>
      <c r="L220" s="9"/>
    </row>
    <row r="221" spans="1:12" ht="19.899999999999999" customHeight="1" x14ac:dyDescent="0.25">
      <c r="A221" s="8" t="s">
        <v>182</v>
      </c>
      <c r="B221" s="105">
        <v>0</v>
      </c>
      <c r="C221" s="105">
        <v>0</v>
      </c>
      <c r="D221" s="103"/>
      <c r="E221" s="103"/>
      <c r="F221" s="103"/>
      <c r="G221" s="103"/>
      <c r="H221" s="103"/>
      <c r="I221" s="103"/>
      <c r="J221" s="103"/>
      <c r="K221" s="103"/>
      <c r="L221" s="10"/>
    </row>
    <row r="222" spans="1:12" ht="19.899999999999999" customHeight="1" x14ac:dyDescent="0.25">
      <c r="A222" s="6" t="s">
        <v>183</v>
      </c>
      <c r="B222" s="106">
        <v>25.375</v>
      </c>
      <c r="C222" s="106">
        <v>-51.448999999999998</v>
      </c>
      <c r="D222" s="101"/>
      <c r="E222" s="101"/>
      <c r="F222" s="101"/>
      <c r="G222" s="101"/>
      <c r="H222" s="101"/>
      <c r="I222" s="101"/>
      <c r="J222" s="101"/>
      <c r="K222" s="101"/>
      <c r="L222" s="9"/>
    </row>
    <row r="223" spans="1:12" ht="19.899999999999999" customHeight="1" x14ac:dyDescent="0.25">
      <c r="A223" s="8" t="s">
        <v>184</v>
      </c>
      <c r="B223" s="105">
        <v>0</v>
      </c>
      <c r="C223" s="105">
        <v>0</v>
      </c>
      <c r="D223" s="103"/>
      <c r="E223" s="103"/>
      <c r="F223" s="103"/>
      <c r="G223" s="103"/>
      <c r="H223" s="103"/>
      <c r="I223" s="103"/>
      <c r="J223" s="103"/>
      <c r="K223" s="103"/>
      <c r="L223" s="10"/>
    </row>
    <row r="224" spans="1:12" ht="19.899999999999999" customHeight="1" x14ac:dyDescent="0.25">
      <c r="A224" s="6" t="s">
        <v>185</v>
      </c>
      <c r="B224" s="106">
        <v>0</v>
      </c>
      <c r="C224" s="106">
        <v>0</v>
      </c>
      <c r="D224" s="101"/>
      <c r="E224" s="101"/>
      <c r="F224" s="101"/>
      <c r="G224" s="101"/>
      <c r="H224" s="101"/>
      <c r="I224" s="101"/>
      <c r="J224" s="101"/>
      <c r="K224" s="101"/>
      <c r="L224" s="12"/>
    </row>
    <row r="225" spans="1:12" ht="19.899999999999999" customHeight="1" x14ac:dyDescent="0.25">
      <c r="A225" s="8" t="s">
        <v>186</v>
      </c>
      <c r="B225" s="105" t="s">
        <v>2932</v>
      </c>
      <c r="C225" s="105" t="s">
        <v>2933</v>
      </c>
      <c r="D225" s="103"/>
      <c r="E225" s="103"/>
      <c r="F225" s="103"/>
      <c r="G225" s="103"/>
      <c r="H225" s="103"/>
      <c r="I225" s="103"/>
      <c r="J225" s="103"/>
      <c r="K225" s="103"/>
      <c r="L225" s="10"/>
    </row>
    <row r="226" spans="1:12" ht="19.899999999999999" customHeight="1" x14ac:dyDescent="0.25">
      <c r="A226" s="6" t="s">
        <v>187</v>
      </c>
      <c r="B226" s="106">
        <v>958.03399999999999</v>
      </c>
      <c r="C226" s="106">
        <v>770.52800000000002</v>
      </c>
      <c r="D226" s="101"/>
      <c r="E226" s="101"/>
      <c r="F226" s="101"/>
      <c r="G226" s="101"/>
      <c r="H226" s="101"/>
      <c r="I226" s="101"/>
      <c r="J226" s="101"/>
      <c r="K226" s="101"/>
      <c r="L226" s="9"/>
    </row>
    <row r="227" spans="1:12" ht="19.899999999999999" customHeight="1" x14ac:dyDescent="0.25">
      <c r="A227" s="8" t="s">
        <v>188</v>
      </c>
      <c r="B227" s="105">
        <v>929.46</v>
      </c>
      <c r="C227" s="105">
        <v>867.93499999999995</v>
      </c>
      <c r="D227" s="103"/>
      <c r="E227" s="103"/>
      <c r="F227" s="103"/>
      <c r="G227" s="103"/>
      <c r="H227" s="103"/>
      <c r="I227" s="103"/>
      <c r="J227" s="103"/>
      <c r="K227" s="103"/>
      <c r="L227" s="11"/>
    </row>
    <row r="228" spans="1:12" ht="19.899999999999999" customHeight="1" x14ac:dyDescent="0.25">
      <c r="A228" s="6" t="s">
        <v>189</v>
      </c>
      <c r="B228" s="106">
        <v>887.71100000000001</v>
      </c>
      <c r="C228" s="106">
        <v>832.77800000000002</v>
      </c>
      <c r="D228" s="101"/>
      <c r="E228" s="101"/>
      <c r="F228" s="101"/>
      <c r="G228" s="101"/>
      <c r="H228" s="101"/>
      <c r="I228" s="101"/>
      <c r="J228" s="101"/>
      <c r="K228" s="101"/>
      <c r="L228" s="9"/>
    </row>
    <row r="229" spans="1:12" ht="19.899999999999999" customHeight="1" x14ac:dyDescent="0.25">
      <c r="A229" s="8" t="s">
        <v>190</v>
      </c>
      <c r="B229" s="105">
        <v>3.9940000000000002</v>
      </c>
      <c r="C229" s="105">
        <v>4.4660000000000002</v>
      </c>
      <c r="D229" s="103"/>
      <c r="E229" s="103"/>
      <c r="F229" s="103"/>
      <c r="G229" s="103"/>
      <c r="H229" s="103"/>
      <c r="I229" s="103"/>
      <c r="J229" s="103"/>
      <c r="K229" s="103"/>
      <c r="L229" s="11"/>
    </row>
    <row r="230" spans="1:12" ht="19.899999999999999" customHeight="1" x14ac:dyDescent="0.25">
      <c r="A230" s="6" t="s">
        <v>191</v>
      </c>
      <c r="B230" s="106">
        <v>13.391</v>
      </c>
      <c r="C230" s="106">
        <v>12.054</v>
      </c>
      <c r="D230" s="101"/>
      <c r="E230" s="101"/>
      <c r="F230" s="101"/>
      <c r="G230" s="101"/>
      <c r="H230" s="101"/>
      <c r="I230" s="101"/>
      <c r="J230" s="101"/>
      <c r="K230" s="101"/>
      <c r="L230" s="9"/>
    </row>
    <row r="231" spans="1:12" ht="19.899999999999999" customHeight="1" x14ac:dyDescent="0.25">
      <c r="A231" s="8" t="s">
        <v>192</v>
      </c>
      <c r="B231" s="105">
        <v>564</v>
      </c>
      <c r="C231" s="105">
        <v>541</v>
      </c>
      <c r="D231" s="103"/>
      <c r="E231" s="103"/>
      <c r="F231" s="103"/>
      <c r="G231" s="103"/>
      <c r="H231" s="103"/>
      <c r="I231" s="103"/>
      <c r="J231" s="103"/>
      <c r="K231" s="103"/>
      <c r="L231" s="10"/>
    </row>
    <row r="232" spans="1:12" ht="19.899999999999999" customHeight="1" x14ac:dyDescent="0.25">
      <c r="A232" s="6" t="s">
        <v>193</v>
      </c>
      <c r="B232" s="106">
        <v>233</v>
      </c>
      <c r="C232" s="106">
        <v>250</v>
      </c>
      <c r="D232" s="101"/>
      <c r="E232" s="101"/>
      <c r="F232" s="101"/>
      <c r="G232" s="101"/>
      <c r="H232" s="101"/>
      <c r="I232" s="101"/>
      <c r="J232" s="101"/>
      <c r="K232" s="101"/>
      <c r="L232" s="12"/>
    </row>
    <row r="233" spans="1:12" ht="19.899999999999999" customHeight="1" x14ac:dyDescent="0.25">
      <c r="A233" s="8" t="s">
        <v>194</v>
      </c>
      <c r="B233" s="105">
        <v>3.0489999999999999</v>
      </c>
      <c r="C233" s="105">
        <v>3.5619999999999998</v>
      </c>
      <c r="D233" s="103"/>
      <c r="E233" s="103"/>
      <c r="F233" s="103"/>
      <c r="G233" s="103"/>
      <c r="H233" s="103"/>
      <c r="I233" s="103"/>
      <c r="J233" s="103"/>
      <c r="K233" s="103"/>
      <c r="L233" s="10"/>
    </row>
    <row r="234" spans="1:12" ht="19.899999999999999" customHeight="1" x14ac:dyDescent="0.25">
      <c r="A234" s="6" t="s">
        <v>195</v>
      </c>
      <c r="B234" s="106" t="s">
        <v>2934</v>
      </c>
      <c r="C234" s="106" t="s">
        <v>2935</v>
      </c>
      <c r="D234" s="101"/>
      <c r="E234" s="101"/>
      <c r="F234" s="101"/>
      <c r="G234" s="101"/>
      <c r="H234" s="101"/>
      <c r="I234" s="101"/>
      <c r="J234" s="101"/>
      <c r="K234" s="101"/>
      <c r="L234" s="12"/>
    </row>
    <row r="235" spans="1:12" ht="19.899999999999999" customHeight="1" x14ac:dyDescent="0.25">
      <c r="A235" s="8" t="s">
        <v>196</v>
      </c>
      <c r="B235" s="105">
        <v>0</v>
      </c>
      <c r="C235" s="105">
        <v>0</v>
      </c>
      <c r="D235" s="103"/>
      <c r="E235" s="103"/>
      <c r="F235" s="103"/>
      <c r="G235" s="103"/>
      <c r="H235" s="103"/>
      <c r="I235" s="103"/>
      <c r="J235" s="103"/>
      <c r="K235" s="103"/>
      <c r="L235" s="11"/>
    </row>
    <row r="236" spans="1:12" ht="19.899999999999999" customHeight="1" x14ac:dyDescent="0.25">
      <c r="A236" s="6" t="s">
        <v>197</v>
      </c>
      <c r="B236" s="106">
        <v>0</v>
      </c>
      <c r="C236" s="106">
        <v>0</v>
      </c>
      <c r="D236" s="101"/>
      <c r="E236" s="101"/>
      <c r="F236" s="101"/>
      <c r="G236" s="101"/>
      <c r="H236" s="101"/>
      <c r="I236" s="101"/>
      <c r="J236" s="101"/>
      <c r="K236" s="101"/>
      <c r="L236" s="9"/>
    </row>
    <row r="237" spans="1:12" ht="19.899999999999999" customHeight="1" x14ac:dyDescent="0.25">
      <c r="A237" s="8" t="s">
        <v>198</v>
      </c>
      <c r="B237" s="105">
        <v>0</v>
      </c>
      <c r="C237" s="105">
        <v>0</v>
      </c>
      <c r="D237" s="103"/>
      <c r="E237" s="103"/>
      <c r="F237" s="103"/>
      <c r="G237" s="103"/>
      <c r="H237" s="103"/>
      <c r="I237" s="103"/>
      <c r="J237" s="103"/>
      <c r="K237" s="103"/>
      <c r="L237" s="10"/>
    </row>
    <row r="238" spans="1:12" ht="19.899999999999999" customHeight="1" x14ac:dyDescent="0.25">
      <c r="A238" s="6" t="s">
        <v>199</v>
      </c>
      <c r="B238" s="106">
        <v>0</v>
      </c>
      <c r="C238" s="106">
        <v>0</v>
      </c>
      <c r="D238" s="101"/>
      <c r="E238" s="101"/>
      <c r="F238" s="101"/>
      <c r="G238" s="101"/>
      <c r="H238" s="101"/>
      <c r="I238" s="101"/>
      <c r="J238" s="101"/>
      <c r="K238" s="101"/>
      <c r="L238" s="12"/>
    </row>
    <row r="239" spans="1:12" ht="19.899999999999999" customHeight="1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1"/>
    </row>
    <row r="240" spans="1:12" ht="19.899999999999999" customHeight="1" x14ac:dyDescent="0.25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2"/>
    </row>
    <row r="241" spans="1:13" ht="19.899999999999999" customHeight="1" thickBot="1" x14ac:dyDescent="0.3">
      <c r="A241" s="167" t="s">
        <v>202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1"/>
    </row>
    <row r="242" spans="1:13" ht="19.899999999999999" customHeight="1" x14ac:dyDescent="0.25">
      <c r="A242" s="95" t="s">
        <v>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"/>
    </row>
    <row r="243" spans="1:13" ht="19.899999999999999" customHeight="1" x14ac:dyDescent="0.25">
      <c r="A243" s="96" t="s">
        <v>3</v>
      </c>
      <c r="B243" s="97">
        <v>2019</v>
      </c>
      <c r="C243" s="97">
        <v>2018</v>
      </c>
      <c r="D243" s="97">
        <v>2017</v>
      </c>
      <c r="E243" s="97">
        <v>2016</v>
      </c>
      <c r="F243" s="97">
        <v>2015</v>
      </c>
      <c r="G243" s="97">
        <v>2014</v>
      </c>
      <c r="H243" s="97">
        <v>2013</v>
      </c>
      <c r="I243" s="97">
        <v>2012</v>
      </c>
      <c r="J243" s="97">
        <v>2011</v>
      </c>
      <c r="K243" s="97">
        <v>2010</v>
      </c>
      <c r="L243" s="4"/>
    </row>
    <row r="244" spans="1:13" ht="19.899999999999999" customHeight="1" x14ac:dyDescent="0.25">
      <c r="A244" s="96" t="s">
        <v>4</v>
      </c>
      <c r="B244" s="97">
        <v>12</v>
      </c>
      <c r="C244" s="97">
        <v>12</v>
      </c>
      <c r="D244" s="97">
        <v>12</v>
      </c>
      <c r="E244" s="97">
        <v>12</v>
      </c>
      <c r="F244" s="97">
        <v>12</v>
      </c>
      <c r="G244" s="97">
        <v>12</v>
      </c>
      <c r="H244" s="97">
        <v>12</v>
      </c>
      <c r="I244" s="97">
        <v>12</v>
      </c>
      <c r="J244" s="97">
        <v>12</v>
      </c>
      <c r="K244" s="97">
        <v>12</v>
      </c>
      <c r="L244" s="16"/>
    </row>
    <row r="245" spans="1:13" ht="19.899999999999999" customHeight="1" x14ac:dyDescent="0.25">
      <c r="A245" s="96" t="s">
        <v>5</v>
      </c>
      <c r="B245" s="97" t="s">
        <v>337</v>
      </c>
      <c r="C245" s="97" t="s">
        <v>337</v>
      </c>
      <c r="D245" s="97" t="s">
        <v>337</v>
      </c>
      <c r="E245" s="97" t="s">
        <v>337</v>
      </c>
      <c r="F245" s="97" t="s">
        <v>337</v>
      </c>
      <c r="G245" s="97" t="s">
        <v>337</v>
      </c>
      <c r="H245" s="97" t="s">
        <v>337</v>
      </c>
      <c r="I245" s="97" t="s">
        <v>337</v>
      </c>
      <c r="J245" s="97" t="s">
        <v>337</v>
      </c>
      <c r="K245" s="97" t="s">
        <v>337</v>
      </c>
    </row>
    <row r="246" spans="1:13" ht="19.899999999999999" customHeigh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60"/>
    </row>
    <row r="247" spans="1:13" ht="19.899999999999999" customHeight="1" x14ac:dyDescent="0.25">
      <c r="A247" s="98" t="s">
        <v>203</v>
      </c>
      <c r="B247" s="99" t="s">
        <v>8</v>
      </c>
      <c r="C247" s="99" t="s">
        <v>8</v>
      </c>
      <c r="D247" s="99" t="s">
        <v>8</v>
      </c>
      <c r="E247" s="99" t="s">
        <v>8</v>
      </c>
      <c r="F247" s="99" t="s">
        <v>8</v>
      </c>
      <c r="G247" s="99" t="s">
        <v>8</v>
      </c>
      <c r="H247" s="99" t="s">
        <v>8</v>
      </c>
      <c r="I247" s="99" t="s">
        <v>8</v>
      </c>
      <c r="J247" s="99" t="s">
        <v>8</v>
      </c>
      <c r="K247" s="99" t="s">
        <v>8</v>
      </c>
      <c r="M247" t="s">
        <v>2</v>
      </c>
    </row>
    <row r="248" spans="1:13" ht="19.899999999999999" customHeight="1" x14ac:dyDescent="0.25">
      <c r="A248" s="6" t="s">
        <v>204</v>
      </c>
      <c r="B248" s="104" t="s">
        <v>2868</v>
      </c>
      <c r="C248" s="104" t="s">
        <v>2936</v>
      </c>
      <c r="D248" s="101"/>
      <c r="E248" s="101"/>
      <c r="F248" s="101"/>
      <c r="G248" s="101"/>
      <c r="H248" s="101"/>
      <c r="I248" s="101"/>
      <c r="J248" s="101"/>
      <c r="K248" s="101"/>
      <c r="L248" s="2"/>
    </row>
    <row r="249" spans="1:13" ht="19.899999999999999" customHeight="1" x14ac:dyDescent="0.25">
      <c r="A249" s="8" t="s">
        <v>205</v>
      </c>
      <c r="B249" s="107">
        <v>0</v>
      </c>
      <c r="C249" s="107">
        <v>0</v>
      </c>
      <c r="D249" s="103"/>
      <c r="E249" s="103"/>
      <c r="F249" s="103"/>
      <c r="G249" s="103"/>
      <c r="H249" s="103"/>
      <c r="I249" s="103"/>
      <c r="J249" s="103"/>
      <c r="K249" s="103"/>
      <c r="L249" s="2"/>
    </row>
    <row r="250" spans="1:13" ht="19.899999999999999" customHeight="1" x14ac:dyDescent="0.25">
      <c r="A250" s="6" t="s">
        <v>206</v>
      </c>
      <c r="B250" s="104" t="s">
        <v>2937</v>
      </c>
      <c r="C250" s="104">
        <v>752.61400000000003</v>
      </c>
      <c r="D250" s="101"/>
      <c r="E250" s="101"/>
      <c r="F250" s="101"/>
      <c r="G250" s="101"/>
      <c r="H250" s="101"/>
      <c r="I250" s="101"/>
      <c r="J250" s="101"/>
      <c r="K250" s="101"/>
      <c r="L250" s="2"/>
    </row>
    <row r="251" spans="1:13" ht="19.899999999999999" customHeight="1" x14ac:dyDescent="0.25">
      <c r="A251" s="8" t="s">
        <v>207</v>
      </c>
      <c r="B251" s="105">
        <v>0</v>
      </c>
      <c r="C251" s="105">
        <v>0</v>
      </c>
      <c r="D251" s="103"/>
      <c r="E251" s="103"/>
      <c r="F251" s="103"/>
      <c r="G251" s="103"/>
      <c r="H251" s="103"/>
      <c r="I251" s="103"/>
      <c r="J251" s="103"/>
      <c r="K251" s="103"/>
      <c r="L251" s="1"/>
    </row>
    <row r="252" spans="1:13" ht="19.899999999999999" customHeight="1" x14ac:dyDescent="0.25">
      <c r="A252" s="6" t="s">
        <v>208</v>
      </c>
      <c r="B252" s="106">
        <v>0</v>
      </c>
      <c r="C252" s="106" t="s">
        <v>2938</v>
      </c>
      <c r="D252" s="101"/>
      <c r="E252" s="101"/>
      <c r="F252" s="101"/>
      <c r="G252" s="101"/>
      <c r="H252" s="101"/>
      <c r="I252" s="101"/>
      <c r="J252" s="101"/>
      <c r="K252" s="101"/>
      <c r="L252" s="3"/>
    </row>
    <row r="253" spans="1:13" ht="19.899999999999999" customHeight="1" x14ac:dyDescent="0.25">
      <c r="A253" s="8" t="s">
        <v>209</v>
      </c>
      <c r="B253" s="105">
        <v>0</v>
      </c>
      <c r="C253" s="105">
        <v>-45.066000000000003</v>
      </c>
      <c r="D253" s="103"/>
      <c r="E253" s="103"/>
      <c r="F253" s="103"/>
      <c r="G253" s="103"/>
      <c r="H253" s="103"/>
      <c r="I253" s="103"/>
      <c r="J253" s="103"/>
      <c r="K253" s="103"/>
      <c r="L253" s="7"/>
    </row>
    <row r="254" spans="1:13" ht="19.899999999999999" customHeight="1" x14ac:dyDescent="0.25">
      <c r="A254" s="6" t="s">
        <v>210</v>
      </c>
      <c r="B254" s="106">
        <v>-2.0990000000000002</v>
      </c>
      <c r="C254" s="106">
        <v>0</v>
      </c>
      <c r="D254" s="101"/>
      <c r="E254" s="101"/>
      <c r="F254" s="101"/>
      <c r="G254" s="101"/>
      <c r="H254" s="101"/>
      <c r="I254" s="101"/>
      <c r="J254" s="101"/>
      <c r="K254" s="101"/>
      <c r="L254" s="13"/>
    </row>
    <row r="255" spans="1:13" ht="19.899999999999999" customHeight="1" x14ac:dyDescent="0.25">
      <c r="A255" s="8" t="s">
        <v>211</v>
      </c>
      <c r="B255" s="105">
        <v>0</v>
      </c>
      <c r="C255" s="105">
        <v>0</v>
      </c>
      <c r="D255" s="103"/>
      <c r="E255" s="103"/>
      <c r="F255" s="103"/>
      <c r="G255" s="103"/>
      <c r="H255" s="103"/>
      <c r="I255" s="103"/>
      <c r="J255" s="103"/>
      <c r="K255" s="103"/>
      <c r="L255" s="7"/>
    </row>
    <row r="256" spans="1:13" ht="19.899999999999999" customHeight="1" x14ac:dyDescent="0.25">
      <c r="A256" s="6" t="s">
        <v>212</v>
      </c>
      <c r="B256" s="106">
        <v>0</v>
      </c>
      <c r="C256" s="106">
        <v>0</v>
      </c>
      <c r="D256" s="101"/>
      <c r="E256" s="101"/>
      <c r="F256" s="101"/>
      <c r="G256" s="101"/>
      <c r="H256" s="101"/>
      <c r="I256" s="101"/>
      <c r="J256" s="101"/>
      <c r="K256" s="101"/>
      <c r="L256" s="12"/>
    </row>
    <row r="257" spans="1:12" ht="19.899999999999999" customHeight="1" x14ac:dyDescent="0.25">
      <c r="A257" s="8" t="s">
        <v>213</v>
      </c>
      <c r="B257" s="105">
        <v>0</v>
      </c>
      <c r="C257" s="105">
        <v>0</v>
      </c>
      <c r="D257" s="103"/>
      <c r="E257" s="103"/>
      <c r="F257" s="103"/>
      <c r="G257" s="103"/>
      <c r="H257" s="103"/>
      <c r="I257" s="103"/>
      <c r="J257" s="103"/>
      <c r="K257" s="103"/>
      <c r="L257" s="11"/>
    </row>
    <row r="258" spans="1:12" ht="19.899999999999999" customHeight="1" x14ac:dyDescent="0.25">
      <c r="A258" s="6" t="s">
        <v>214</v>
      </c>
      <c r="B258" s="106">
        <v>0</v>
      </c>
      <c r="C258" s="106">
        <v>-752.61400000000003</v>
      </c>
      <c r="D258" s="101"/>
      <c r="E258" s="101"/>
      <c r="F258" s="101"/>
      <c r="G258" s="101"/>
      <c r="H258" s="101"/>
      <c r="I258" s="101"/>
      <c r="J258" s="101"/>
      <c r="K258" s="101"/>
      <c r="L258" s="12"/>
    </row>
    <row r="259" spans="1:12" ht="19.899999999999999" customHeight="1" x14ac:dyDescent="0.25">
      <c r="A259" s="8" t="s">
        <v>215</v>
      </c>
      <c r="B259" s="107" t="s">
        <v>2939</v>
      </c>
      <c r="C259" s="107" t="s">
        <v>2937</v>
      </c>
      <c r="D259" s="103"/>
      <c r="E259" s="103"/>
      <c r="F259" s="103"/>
      <c r="G259" s="103"/>
      <c r="H259" s="103"/>
      <c r="I259" s="103"/>
      <c r="J259" s="103"/>
      <c r="K259" s="103"/>
      <c r="L259" s="11"/>
    </row>
    <row r="260" spans="1:12" ht="19.899999999999999" customHeight="1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2"/>
    </row>
    <row r="261" spans="1:12" ht="19.899999999999999" customHeight="1" x14ac:dyDescent="0.25">
      <c r="A261" s="8" t="s">
        <v>216</v>
      </c>
      <c r="B261" s="107">
        <v>0</v>
      </c>
      <c r="C261" s="107">
        <v>0</v>
      </c>
      <c r="D261" s="103"/>
      <c r="E261" s="103"/>
      <c r="F261" s="103"/>
      <c r="G261" s="103"/>
      <c r="H261" s="103"/>
      <c r="I261" s="103"/>
      <c r="J261" s="103"/>
      <c r="K261" s="103"/>
      <c r="L261" s="11"/>
    </row>
    <row r="262" spans="1:12" ht="19.899999999999999" customHeight="1" x14ac:dyDescent="0.25">
      <c r="A262" s="6" t="s">
        <v>217</v>
      </c>
      <c r="B262" s="104" t="s">
        <v>2940</v>
      </c>
      <c r="C262" s="104" t="s">
        <v>2941</v>
      </c>
      <c r="D262" s="101"/>
      <c r="E262" s="101"/>
      <c r="F262" s="101"/>
      <c r="G262" s="101"/>
      <c r="H262" s="101"/>
      <c r="I262" s="101"/>
      <c r="J262" s="101"/>
      <c r="K262" s="101"/>
      <c r="L262" s="12"/>
    </row>
    <row r="263" spans="1:12" ht="19.899999999999999" customHeight="1" x14ac:dyDescent="0.25">
      <c r="A263" s="8" t="s">
        <v>218</v>
      </c>
      <c r="B263" s="105">
        <v>0</v>
      </c>
      <c r="C263" s="105">
        <v>0</v>
      </c>
      <c r="D263" s="103"/>
      <c r="E263" s="103"/>
      <c r="F263" s="103"/>
      <c r="G263" s="103"/>
      <c r="H263" s="103"/>
      <c r="I263" s="103"/>
      <c r="J263" s="103"/>
      <c r="K263" s="103"/>
      <c r="L263" s="11"/>
    </row>
    <row r="264" spans="1:12" ht="19.899999999999999" customHeight="1" x14ac:dyDescent="0.25">
      <c r="A264" s="6" t="s">
        <v>219</v>
      </c>
      <c r="B264" s="106">
        <v>0</v>
      </c>
      <c r="C264" s="106">
        <v>0</v>
      </c>
      <c r="D264" s="101"/>
      <c r="E264" s="101"/>
      <c r="F264" s="101"/>
      <c r="G264" s="101"/>
      <c r="H264" s="101"/>
      <c r="I264" s="101"/>
      <c r="J264" s="101"/>
      <c r="K264" s="101"/>
      <c r="L264" s="14"/>
    </row>
    <row r="265" spans="1:12" ht="19.899999999999999" customHeight="1" x14ac:dyDescent="0.25">
      <c r="A265" s="8" t="s">
        <v>220</v>
      </c>
      <c r="B265" s="105">
        <v>0</v>
      </c>
      <c r="C265" s="105">
        <v>0</v>
      </c>
      <c r="D265" s="103"/>
      <c r="E265" s="103"/>
      <c r="F265" s="103"/>
      <c r="G265" s="103"/>
      <c r="H265" s="103"/>
      <c r="I265" s="103"/>
      <c r="J265" s="103"/>
      <c r="K265" s="103"/>
      <c r="L265" s="4"/>
    </row>
    <row r="266" spans="1:12" ht="19.899999999999999" customHeight="1" x14ac:dyDescent="0.25">
      <c r="A266" s="6" t="s">
        <v>221</v>
      </c>
      <c r="B266" s="106">
        <v>0</v>
      </c>
      <c r="C266" s="106">
        <v>0</v>
      </c>
      <c r="D266" s="101"/>
      <c r="E266" s="101"/>
      <c r="F266" s="101"/>
      <c r="G266" s="101"/>
      <c r="H266" s="101"/>
      <c r="I266" s="101"/>
      <c r="J266" s="101"/>
      <c r="K266" s="101"/>
      <c r="L266" s="13"/>
    </row>
    <row r="267" spans="1:12" ht="19.899999999999999" customHeight="1" x14ac:dyDescent="0.25">
      <c r="A267" s="8" t="s">
        <v>222</v>
      </c>
      <c r="B267" s="105">
        <v>-42.96</v>
      </c>
      <c r="C267" s="105">
        <v>145.69200000000001</v>
      </c>
      <c r="D267" s="103"/>
      <c r="E267" s="103"/>
      <c r="F267" s="103"/>
      <c r="G267" s="103"/>
      <c r="H267" s="103"/>
      <c r="I267" s="103"/>
      <c r="J267" s="103"/>
      <c r="K267" s="103"/>
      <c r="L267" s="7"/>
    </row>
    <row r="268" spans="1:12" ht="19.899999999999999" customHeight="1" x14ac:dyDescent="0.25">
      <c r="A268" s="6" t="s">
        <v>223</v>
      </c>
      <c r="B268" s="106">
        <v>0</v>
      </c>
      <c r="C268" s="106">
        <v>0</v>
      </c>
      <c r="D268" s="101"/>
      <c r="E268" s="101"/>
      <c r="F268" s="101"/>
      <c r="G268" s="101"/>
      <c r="H268" s="101"/>
      <c r="I268" s="101"/>
      <c r="J268" s="101"/>
      <c r="K268" s="101"/>
      <c r="L268" s="12"/>
    </row>
    <row r="269" spans="1:12" ht="19.899999999999999" customHeight="1" x14ac:dyDescent="0.25">
      <c r="A269" s="8" t="s">
        <v>224</v>
      </c>
      <c r="B269" s="105">
        <v>0</v>
      </c>
      <c r="C269" s="105">
        <v>0</v>
      </c>
      <c r="D269" s="103"/>
      <c r="E269" s="103"/>
      <c r="F269" s="103"/>
      <c r="G269" s="103"/>
      <c r="H269" s="103"/>
      <c r="I269" s="103"/>
      <c r="J269" s="103"/>
      <c r="K269" s="103"/>
      <c r="L269" s="11"/>
    </row>
    <row r="270" spans="1:12" ht="19.899999999999999" customHeight="1" x14ac:dyDescent="0.25">
      <c r="A270" s="6" t="s">
        <v>225</v>
      </c>
      <c r="B270" s="106">
        <v>0</v>
      </c>
      <c r="C270" s="106">
        <v>0</v>
      </c>
      <c r="D270" s="101"/>
      <c r="E270" s="101"/>
      <c r="F270" s="101"/>
      <c r="G270" s="101"/>
      <c r="H270" s="101"/>
      <c r="I270" s="101"/>
      <c r="J270" s="101"/>
      <c r="K270" s="101"/>
      <c r="L270" s="12"/>
    </row>
    <row r="271" spans="1:12" ht="19.899999999999999" customHeight="1" x14ac:dyDescent="0.25">
      <c r="A271" s="8" t="s">
        <v>226</v>
      </c>
      <c r="B271" s="105">
        <v>-18.251000000000001</v>
      </c>
      <c r="C271" s="105">
        <v>9.1150000000000002</v>
      </c>
      <c r="D271" s="103"/>
      <c r="E271" s="103"/>
      <c r="F271" s="103"/>
      <c r="G271" s="103"/>
      <c r="H271" s="103"/>
      <c r="I271" s="103"/>
      <c r="J271" s="103"/>
      <c r="K271" s="103"/>
      <c r="L271" s="11"/>
    </row>
    <row r="272" spans="1:12" ht="19.899999999999999" customHeight="1" x14ac:dyDescent="0.25">
      <c r="A272" s="6" t="s">
        <v>227</v>
      </c>
      <c r="B272" s="106">
        <v>44.161999999999999</v>
      </c>
      <c r="C272" s="106" t="s">
        <v>2942</v>
      </c>
      <c r="D272" s="101"/>
      <c r="E272" s="101"/>
      <c r="F272" s="101"/>
      <c r="G272" s="101"/>
      <c r="H272" s="101"/>
      <c r="I272" s="101"/>
      <c r="J272" s="101"/>
      <c r="K272" s="101"/>
      <c r="L272" s="9"/>
    </row>
    <row r="273" spans="1:12" ht="19.899999999999999" customHeight="1" x14ac:dyDescent="0.25">
      <c r="A273" s="8" t="s">
        <v>228</v>
      </c>
      <c r="B273" s="107" t="s">
        <v>2943</v>
      </c>
      <c r="C273" s="107" t="s">
        <v>2940</v>
      </c>
      <c r="D273" s="103"/>
      <c r="E273" s="103"/>
      <c r="F273" s="103"/>
      <c r="G273" s="103"/>
      <c r="H273" s="103"/>
      <c r="I273" s="103"/>
      <c r="J273" s="103"/>
      <c r="K273" s="103"/>
      <c r="L273" s="11"/>
    </row>
    <row r="274" spans="1:12" ht="19.899999999999999" customHeight="1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9"/>
    </row>
    <row r="275" spans="1:12" ht="19.899999999999999" customHeight="1" x14ac:dyDescent="0.25">
      <c r="A275" s="8" t="s">
        <v>229</v>
      </c>
      <c r="B275" s="107">
        <v>0</v>
      </c>
      <c r="C275" s="107">
        <v>0</v>
      </c>
      <c r="D275" s="103"/>
      <c r="E275" s="103"/>
      <c r="F275" s="103"/>
      <c r="G275" s="103"/>
      <c r="H275" s="103"/>
      <c r="I275" s="103"/>
      <c r="J275" s="103"/>
      <c r="K275" s="103"/>
      <c r="L275" s="11"/>
    </row>
    <row r="276" spans="1:12" ht="19.899999999999999" customHeight="1" x14ac:dyDescent="0.25">
      <c r="A276" s="6" t="s">
        <v>230</v>
      </c>
      <c r="B276" s="104" t="s">
        <v>2874</v>
      </c>
      <c r="C276" s="104" t="s">
        <v>2944</v>
      </c>
      <c r="D276" s="101"/>
      <c r="E276" s="101"/>
      <c r="F276" s="101"/>
      <c r="G276" s="101"/>
      <c r="H276" s="101"/>
      <c r="I276" s="101"/>
      <c r="J276" s="101"/>
      <c r="K276" s="101"/>
      <c r="L276" s="9"/>
    </row>
    <row r="277" spans="1:12" ht="19.899999999999999" customHeight="1" x14ac:dyDescent="0.25">
      <c r="A277" s="8" t="s">
        <v>231</v>
      </c>
      <c r="B277" s="105">
        <v>-16.396000000000001</v>
      </c>
      <c r="C277" s="105">
        <v>0</v>
      </c>
      <c r="D277" s="103"/>
      <c r="E277" s="103"/>
      <c r="F277" s="103"/>
      <c r="G277" s="103"/>
      <c r="H277" s="103"/>
      <c r="I277" s="103"/>
      <c r="J277" s="103"/>
      <c r="K277" s="103"/>
      <c r="L277" s="10"/>
    </row>
    <row r="278" spans="1:12" ht="19.899999999999999" customHeight="1" x14ac:dyDescent="0.25">
      <c r="A278" s="6" t="s">
        <v>232</v>
      </c>
      <c r="B278" s="106">
        <v>896.64499999999998</v>
      </c>
      <c r="C278" s="106" t="s">
        <v>2913</v>
      </c>
      <c r="D278" s="101"/>
      <c r="E278" s="101"/>
      <c r="F278" s="101"/>
      <c r="G278" s="101"/>
      <c r="H278" s="101"/>
      <c r="I278" s="101"/>
      <c r="J278" s="101"/>
      <c r="K278" s="101"/>
      <c r="L278" s="14"/>
    </row>
    <row r="279" spans="1:12" ht="19.899999999999999" customHeight="1" x14ac:dyDescent="0.25">
      <c r="A279" s="8" t="s">
        <v>233</v>
      </c>
      <c r="B279" s="105">
        <v>-887.71100000000001</v>
      </c>
      <c r="C279" s="105">
        <v>-832.77800000000002</v>
      </c>
      <c r="D279" s="103"/>
      <c r="E279" s="103"/>
      <c r="F279" s="103"/>
      <c r="G279" s="103"/>
      <c r="H279" s="103"/>
      <c r="I279" s="103"/>
      <c r="J279" s="103"/>
      <c r="K279" s="103"/>
      <c r="L279" s="4"/>
    </row>
    <row r="280" spans="1:12" ht="19.899999999999999" customHeight="1" x14ac:dyDescent="0.25">
      <c r="A280" s="6" t="s">
        <v>234</v>
      </c>
      <c r="B280" s="106">
        <v>0</v>
      </c>
      <c r="C280" s="106">
        <v>0</v>
      </c>
      <c r="D280" s="101"/>
      <c r="E280" s="101"/>
      <c r="F280" s="101"/>
      <c r="G280" s="101"/>
      <c r="H280" s="101"/>
      <c r="I280" s="101"/>
      <c r="J280" s="101"/>
      <c r="K280" s="101"/>
      <c r="L280" s="13"/>
    </row>
    <row r="281" spans="1:12" ht="19.899999999999999" customHeight="1" x14ac:dyDescent="0.25">
      <c r="A281" s="8" t="s">
        <v>235</v>
      </c>
      <c r="B281" s="105">
        <v>0</v>
      </c>
      <c r="C281" s="105">
        <v>0</v>
      </c>
      <c r="D281" s="103"/>
      <c r="E281" s="103"/>
      <c r="F281" s="103"/>
      <c r="G281" s="103"/>
      <c r="H281" s="103"/>
      <c r="I281" s="103"/>
      <c r="J281" s="103"/>
      <c r="K281" s="103"/>
      <c r="L281" s="7"/>
    </row>
    <row r="282" spans="1:12" ht="19.899999999999999" customHeight="1" x14ac:dyDescent="0.25">
      <c r="A282" s="6" t="s">
        <v>236</v>
      </c>
      <c r="B282" s="106">
        <v>0</v>
      </c>
      <c r="C282" s="106">
        <v>0</v>
      </c>
      <c r="D282" s="101"/>
      <c r="E282" s="101"/>
      <c r="F282" s="101"/>
      <c r="G282" s="101"/>
      <c r="H282" s="101"/>
      <c r="I282" s="101"/>
      <c r="J282" s="101"/>
      <c r="K282" s="101"/>
      <c r="L282" s="12"/>
    </row>
    <row r="283" spans="1:12" ht="19.899999999999999" customHeight="1" x14ac:dyDescent="0.25">
      <c r="A283" s="8" t="s">
        <v>237</v>
      </c>
      <c r="B283" s="105">
        <v>0</v>
      </c>
      <c r="C283" s="105">
        <v>13.831</v>
      </c>
      <c r="D283" s="103"/>
      <c r="E283" s="103"/>
      <c r="F283" s="103"/>
      <c r="G283" s="103"/>
      <c r="H283" s="103"/>
      <c r="I283" s="103"/>
      <c r="J283" s="103"/>
      <c r="K283" s="103"/>
      <c r="L283" s="10"/>
    </row>
    <row r="284" spans="1:12" ht="19.899999999999999" customHeight="1" x14ac:dyDescent="0.25">
      <c r="A284" s="6" t="s">
        <v>238</v>
      </c>
      <c r="B284" s="104" t="s">
        <v>2873</v>
      </c>
      <c r="C284" s="104" t="s">
        <v>2874</v>
      </c>
      <c r="D284" s="101"/>
      <c r="E284" s="101"/>
      <c r="F284" s="101"/>
      <c r="G284" s="101"/>
      <c r="H284" s="101"/>
      <c r="I284" s="101"/>
      <c r="J284" s="101"/>
      <c r="K284" s="101"/>
      <c r="L284" s="9"/>
    </row>
    <row r="285" spans="1:12" ht="19.899999999999999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1"/>
    </row>
    <row r="286" spans="1:12" ht="19.899999999999999" customHeight="1" x14ac:dyDescent="0.25">
      <c r="A286" s="6" t="s">
        <v>239</v>
      </c>
      <c r="B286" s="104" t="s">
        <v>2867</v>
      </c>
      <c r="C286" s="104" t="s">
        <v>2868</v>
      </c>
      <c r="D286" s="101"/>
      <c r="E286" s="101"/>
      <c r="F286" s="101"/>
      <c r="G286" s="101"/>
      <c r="H286" s="101"/>
      <c r="I286" s="101"/>
      <c r="J286" s="101"/>
      <c r="K286" s="101"/>
      <c r="L286" s="9"/>
    </row>
    <row r="287" spans="1:12" ht="19.899999999999999" customHeight="1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1"/>
    </row>
    <row r="288" spans="1:12" ht="19.899999999999999" customHeight="1" x14ac:dyDescent="0.25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9"/>
    </row>
    <row r="289" spans="1:13" ht="19.899999999999999" customHeight="1" thickBot="1" x14ac:dyDescent="0.3">
      <c r="A289" s="167" t="s">
        <v>240</v>
      </c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7"/>
    </row>
    <row r="290" spans="1:13" ht="19.899999999999999" customHeight="1" x14ac:dyDescent="0.25">
      <c r="A290" s="95" t="s">
        <v>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5"/>
    </row>
    <row r="291" spans="1:13" ht="19.899999999999999" customHeight="1" x14ac:dyDescent="0.25">
      <c r="A291" s="96" t="s">
        <v>3</v>
      </c>
      <c r="B291" s="97">
        <v>2019</v>
      </c>
      <c r="C291" s="97">
        <v>2018</v>
      </c>
      <c r="D291" s="97">
        <v>2017</v>
      </c>
      <c r="E291" s="97">
        <v>2016</v>
      </c>
      <c r="F291" s="97">
        <v>2015</v>
      </c>
      <c r="G291" s="97">
        <v>2014</v>
      </c>
      <c r="H291" s="97">
        <v>2013</v>
      </c>
      <c r="I291" s="97">
        <v>2012</v>
      </c>
      <c r="J291" s="97">
        <v>2011</v>
      </c>
      <c r="K291" s="97">
        <v>2010</v>
      </c>
      <c r="L291" s="7"/>
    </row>
    <row r="292" spans="1:13" ht="19.899999999999999" customHeight="1" x14ac:dyDescent="0.25">
      <c r="A292" s="96" t="s">
        <v>4</v>
      </c>
      <c r="B292" s="97">
        <v>12</v>
      </c>
      <c r="C292" s="97">
        <v>12</v>
      </c>
      <c r="D292" s="97">
        <v>12</v>
      </c>
      <c r="E292" s="97">
        <v>12</v>
      </c>
      <c r="F292" s="97">
        <v>12</v>
      </c>
      <c r="G292" s="97">
        <v>12</v>
      </c>
      <c r="H292" s="97">
        <v>12</v>
      </c>
      <c r="I292" s="97">
        <v>12</v>
      </c>
      <c r="J292" s="97">
        <v>12</v>
      </c>
      <c r="K292" s="97">
        <v>12</v>
      </c>
      <c r="L292" s="16"/>
    </row>
    <row r="293" spans="1:13" ht="19.899999999999999" customHeight="1" x14ac:dyDescent="0.25">
      <c r="A293" s="96" t="s">
        <v>5</v>
      </c>
      <c r="B293" s="97" t="s">
        <v>337</v>
      </c>
      <c r="C293" s="97" t="s">
        <v>337</v>
      </c>
      <c r="D293" s="97" t="s">
        <v>337</v>
      </c>
      <c r="E293" s="97" t="s">
        <v>337</v>
      </c>
      <c r="F293" s="97" t="s">
        <v>337</v>
      </c>
      <c r="G293" s="97" t="s">
        <v>337</v>
      </c>
      <c r="H293" s="97" t="s">
        <v>337</v>
      </c>
      <c r="I293" s="97" t="s">
        <v>337</v>
      </c>
      <c r="J293" s="97" t="s">
        <v>337</v>
      </c>
      <c r="K293" s="97" t="s">
        <v>337</v>
      </c>
    </row>
    <row r="294" spans="1:13" ht="19.899999999999999" customHeigh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60"/>
    </row>
    <row r="295" spans="1:13" ht="19.899999999999999" customHeight="1" x14ac:dyDescent="0.25">
      <c r="A295" s="98" t="s">
        <v>241</v>
      </c>
      <c r="B295" s="99" t="s">
        <v>8</v>
      </c>
      <c r="C295" s="99" t="s">
        <v>8</v>
      </c>
      <c r="D295" s="99" t="s">
        <v>8</v>
      </c>
      <c r="E295" s="99" t="s">
        <v>8</v>
      </c>
      <c r="F295" s="99" t="s">
        <v>8</v>
      </c>
      <c r="G295" s="99" t="s">
        <v>8</v>
      </c>
      <c r="H295" s="99" t="s">
        <v>8</v>
      </c>
      <c r="I295" s="99" t="s">
        <v>8</v>
      </c>
      <c r="J295" s="99" t="s">
        <v>8</v>
      </c>
      <c r="K295" s="99" t="s">
        <v>8</v>
      </c>
      <c r="M295" t="s">
        <v>2</v>
      </c>
    </row>
    <row r="296" spans="1:13" ht="19.899999999999999" customHeight="1" x14ac:dyDescent="0.25">
      <c r="A296" s="6" t="s">
        <v>242</v>
      </c>
      <c r="B296" s="106" t="s">
        <v>2908</v>
      </c>
      <c r="C296" s="106" t="s">
        <v>2945</v>
      </c>
      <c r="D296" s="101"/>
      <c r="E296" s="101"/>
      <c r="F296" s="101"/>
      <c r="G296" s="101"/>
      <c r="H296" s="101"/>
      <c r="I296" s="101"/>
      <c r="J296" s="101"/>
      <c r="K296" s="101"/>
      <c r="L296" s="2"/>
    </row>
    <row r="297" spans="1:13" ht="19.899999999999999" customHeight="1" x14ac:dyDescent="0.25">
      <c r="A297" s="8" t="s">
        <v>243</v>
      </c>
      <c r="B297" s="105" t="s">
        <v>2946</v>
      </c>
      <c r="C297" s="105">
        <v>751.89400000000001</v>
      </c>
      <c r="D297" s="103"/>
      <c r="E297" s="103"/>
      <c r="F297" s="103"/>
      <c r="G297" s="103"/>
      <c r="H297" s="103"/>
      <c r="I297" s="103"/>
      <c r="J297" s="103"/>
      <c r="K297" s="103"/>
      <c r="L297" s="2"/>
    </row>
    <row r="298" spans="1:13" ht="19.899999999999999" customHeight="1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2"/>
    </row>
    <row r="299" spans="1:13" ht="19.899999999999999" customHeight="1" x14ac:dyDescent="0.25">
      <c r="A299" s="8" t="s">
        <v>244</v>
      </c>
      <c r="B299" s="107" t="s">
        <v>2947</v>
      </c>
      <c r="C299" s="107" t="s">
        <v>2948</v>
      </c>
      <c r="D299" s="103"/>
      <c r="E299" s="103"/>
      <c r="F299" s="103"/>
      <c r="G299" s="103"/>
      <c r="H299" s="103"/>
      <c r="I299" s="103"/>
      <c r="J299" s="103"/>
      <c r="K299" s="103"/>
      <c r="L299" s="1"/>
    </row>
    <row r="300" spans="1:13" ht="19.899999999999999" customHeight="1" x14ac:dyDescent="0.25">
      <c r="A300" s="6" t="s">
        <v>245</v>
      </c>
      <c r="B300" s="106">
        <v>4.2110000000000003</v>
      </c>
      <c r="C300" s="106">
        <v>6.657</v>
      </c>
      <c r="D300" s="101"/>
      <c r="E300" s="101"/>
      <c r="F300" s="101"/>
      <c r="G300" s="101"/>
      <c r="H300" s="101"/>
      <c r="I300" s="101"/>
      <c r="J300" s="101"/>
      <c r="K300" s="101"/>
      <c r="L300" s="3"/>
    </row>
    <row r="301" spans="1:13" ht="19.899999999999999" customHeight="1" x14ac:dyDescent="0.25">
      <c r="A301" s="8" t="s">
        <v>246</v>
      </c>
      <c r="B301" s="105">
        <v>0</v>
      </c>
      <c r="C301" s="105">
        <v>0</v>
      </c>
      <c r="D301" s="103"/>
      <c r="E301" s="103"/>
      <c r="F301" s="103"/>
      <c r="G301" s="103"/>
      <c r="H301" s="103"/>
      <c r="I301" s="103"/>
      <c r="J301" s="103"/>
      <c r="K301" s="103"/>
      <c r="L301" s="10"/>
    </row>
    <row r="302" spans="1:13" ht="19.899999999999999" customHeight="1" x14ac:dyDescent="0.25">
      <c r="A302" s="6" t="s">
        <v>247</v>
      </c>
      <c r="B302" s="104">
        <v>-493.52100000000002</v>
      </c>
      <c r="C302" s="104">
        <v>-173.321</v>
      </c>
      <c r="D302" s="101"/>
      <c r="E302" s="101"/>
      <c r="F302" s="101"/>
      <c r="G302" s="101"/>
      <c r="H302" s="101"/>
      <c r="I302" s="101"/>
      <c r="J302" s="101"/>
      <c r="K302" s="101"/>
      <c r="L302" s="9"/>
    </row>
    <row r="303" spans="1:13" ht="19.899999999999999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4"/>
    </row>
    <row r="304" spans="1:13" ht="19.899999999999999" customHeight="1" x14ac:dyDescent="0.25">
      <c r="A304" s="6" t="s">
        <v>248</v>
      </c>
      <c r="B304" s="106">
        <v>-766.71799999999996</v>
      </c>
      <c r="C304" s="106">
        <v>-245.024</v>
      </c>
      <c r="D304" s="101"/>
      <c r="E304" s="101"/>
      <c r="F304" s="101"/>
      <c r="G304" s="101"/>
      <c r="H304" s="101"/>
      <c r="I304" s="101"/>
      <c r="J304" s="101"/>
      <c r="K304" s="101"/>
      <c r="L304" s="14"/>
    </row>
    <row r="305" spans="1:12" ht="19.899999999999999" customHeight="1" x14ac:dyDescent="0.25">
      <c r="A305" s="8" t="s">
        <v>249</v>
      </c>
      <c r="B305" s="105">
        <v>-383.93299999999999</v>
      </c>
      <c r="C305" s="105">
        <v>-208.02199999999999</v>
      </c>
      <c r="D305" s="103"/>
      <c r="E305" s="103"/>
      <c r="F305" s="103"/>
      <c r="G305" s="103"/>
      <c r="H305" s="103"/>
      <c r="I305" s="103"/>
      <c r="J305" s="103"/>
      <c r="K305" s="103"/>
      <c r="L305" s="10"/>
    </row>
    <row r="306" spans="1:12" ht="19.899999999999999" customHeight="1" x14ac:dyDescent="0.25">
      <c r="A306" s="6" t="s">
        <v>250</v>
      </c>
      <c r="B306" s="106">
        <v>657.13</v>
      </c>
      <c r="C306" s="106">
        <v>279.72500000000002</v>
      </c>
      <c r="D306" s="101"/>
      <c r="E306" s="101"/>
      <c r="F306" s="101"/>
      <c r="G306" s="101"/>
      <c r="H306" s="101"/>
      <c r="I306" s="101"/>
      <c r="J306" s="101"/>
      <c r="K306" s="101"/>
      <c r="L306" s="12"/>
    </row>
    <row r="307" spans="1:12" ht="19.899999999999999" customHeight="1" x14ac:dyDescent="0.25">
      <c r="A307" s="8" t="s">
        <v>251</v>
      </c>
      <c r="B307" s="105">
        <v>0</v>
      </c>
      <c r="C307" s="105">
        <v>0</v>
      </c>
      <c r="D307" s="103"/>
      <c r="E307" s="103"/>
      <c r="F307" s="103"/>
      <c r="G307" s="103"/>
      <c r="H307" s="103"/>
      <c r="I307" s="103"/>
      <c r="J307" s="103"/>
      <c r="K307" s="103"/>
      <c r="L307" s="7"/>
    </row>
    <row r="308" spans="1:12" ht="19.899999999999999" customHeight="1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5"/>
    </row>
    <row r="309" spans="1:12" ht="19.899999999999999" customHeight="1" x14ac:dyDescent="0.25">
      <c r="A309" s="8" t="s">
        <v>252</v>
      </c>
      <c r="B309" s="107" t="s">
        <v>2949</v>
      </c>
      <c r="C309" s="107" t="s">
        <v>2950</v>
      </c>
      <c r="D309" s="103"/>
      <c r="E309" s="103"/>
      <c r="F309" s="103"/>
      <c r="G309" s="103"/>
      <c r="H309" s="103"/>
      <c r="I309" s="103"/>
      <c r="J309" s="103"/>
      <c r="K309" s="103"/>
      <c r="L309" s="10"/>
    </row>
    <row r="310" spans="1:12" ht="19.899999999999999" customHeight="1" x14ac:dyDescent="0.25">
      <c r="A310" s="6" t="s">
        <v>253</v>
      </c>
      <c r="B310" s="106">
        <v>282.54899999999998</v>
      </c>
      <c r="C310" s="106">
        <v>238.59200000000001</v>
      </c>
      <c r="D310" s="101"/>
      <c r="E310" s="101"/>
      <c r="F310" s="101"/>
      <c r="G310" s="101"/>
      <c r="H310" s="101"/>
      <c r="I310" s="101"/>
      <c r="J310" s="101"/>
      <c r="K310" s="101"/>
      <c r="L310" s="9"/>
    </row>
    <row r="311" spans="1:12" ht="19.899999999999999" customHeight="1" x14ac:dyDescent="0.25">
      <c r="A311" s="8" t="s">
        <v>254</v>
      </c>
      <c r="B311" s="105">
        <v>633.93499999999995</v>
      </c>
      <c r="C311" s="105">
        <v>580.57500000000005</v>
      </c>
      <c r="D311" s="103"/>
      <c r="E311" s="103"/>
      <c r="F311" s="103"/>
      <c r="G311" s="103"/>
      <c r="H311" s="103"/>
      <c r="I311" s="103"/>
      <c r="J311" s="103"/>
      <c r="K311" s="103"/>
      <c r="L311" s="10"/>
    </row>
    <row r="312" spans="1:12" ht="19.899999999999999" customHeight="1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2"/>
    </row>
    <row r="313" spans="1:12" ht="19.899999999999999" customHeight="1" x14ac:dyDescent="0.25">
      <c r="A313" s="8" t="s">
        <v>255</v>
      </c>
      <c r="B313" s="107" t="s">
        <v>2951</v>
      </c>
      <c r="C313" s="107" t="s">
        <v>2952</v>
      </c>
      <c r="D313" s="103"/>
      <c r="E313" s="103"/>
      <c r="F313" s="103"/>
      <c r="G313" s="103"/>
      <c r="H313" s="103"/>
      <c r="I313" s="103"/>
      <c r="J313" s="103"/>
      <c r="K313" s="103"/>
      <c r="L313" s="4"/>
    </row>
    <row r="314" spans="1:12" ht="19.899999999999999" customHeight="1" x14ac:dyDescent="0.25">
      <c r="A314" s="6" t="s">
        <v>256</v>
      </c>
      <c r="B314" s="106">
        <v>891.70500000000004</v>
      </c>
      <c r="C314" s="106">
        <v>837.24400000000003</v>
      </c>
      <c r="D314" s="101"/>
      <c r="E314" s="101"/>
      <c r="F314" s="101"/>
      <c r="G314" s="101"/>
      <c r="H314" s="101"/>
      <c r="I314" s="101"/>
      <c r="J314" s="101"/>
      <c r="K314" s="101"/>
      <c r="L314" s="14"/>
    </row>
    <row r="315" spans="1:12" ht="19.899999999999999" customHeight="1" x14ac:dyDescent="0.25">
      <c r="A315" s="8" t="s">
        <v>257</v>
      </c>
      <c r="B315" s="105">
        <v>0</v>
      </c>
      <c r="C315" s="105">
        <v>0</v>
      </c>
      <c r="D315" s="103"/>
      <c r="E315" s="103"/>
      <c r="F315" s="103"/>
      <c r="G315" s="103"/>
      <c r="H315" s="103"/>
      <c r="I315" s="103"/>
      <c r="J315" s="103"/>
      <c r="K315" s="103"/>
      <c r="L315" s="10"/>
    </row>
    <row r="316" spans="1:12" ht="19.899999999999999" customHeight="1" x14ac:dyDescent="0.25">
      <c r="A316" s="6" t="s">
        <v>258</v>
      </c>
      <c r="B316" s="104" t="s">
        <v>2953</v>
      </c>
      <c r="C316" s="104" t="s">
        <v>2954</v>
      </c>
      <c r="D316" s="101"/>
      <c r="E316" s="101"/>
      <c r="F316" s="101"/>
      <c r="G316" s="101"/>
      <c r="H316" s="101"/>
      <c r="I316" s="101"/>
      <c r="J316" s="101"/>
      <c r="K316" s="101"/>
      <c r="L316" s="9"/>
    </row>
    <row r="317" spans="1:12" ht="19.899999999999999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4"/>
    </row>
    <row r="318" spans="1:12" ht="19.899999999999999" customHeight="1" x14ac:dyDescent="0.25">
      <c r="A318" s="6" t="s">
        <v>259</v>
      </c>
      <c r="B318" s="106" t="s">
        <v>2955</v>
      </c>
      <c r="C318" s="106" t="s">
        <v>2956</v>
      </c>
      <c r="D318" s="101"/>
      <c r="E318" s="101"/>
      <c r="F318" s="101"/>
      <c r="G318" s="101"/>
      <c r="H318" s="101"/>
      <c r="I318" s="101"/>
      <c r="J318" s="101"/>
      <c r="K318" s="101"/>
      <c r="L318" s="14"/>
    </row>
    <row r="319" spans="1:12" ht="19.899999999999999" customHeight="1" x14ac:dyDescent="0.25">
      <c r="A319" s="8" t="s">
        <v>260</v>
      </c>
      <c r="B319" s="105">
        <v>330.75200000000001</v>
      </c>
      <c r="C319" s="105">
        <v>752.72199999999998</v>
      </c>
      <c r="D319" s="103"/>
      <c r="E319" s="103"/>
      <c r="F319" s="103"/>
      <c r="G319" s="103"/>
      <c r="H319" s="103"/>
      <c r="I319" s="103"/>
      <c r="J319" s="103"/>
      <c r="K319" s="103"/>
      <c r="L319" s="10"/>
    </row>
    <row r="320" spans="1:12" ht="19.899999999999999" customHeight="1" x14ac:dyDescent="0.25">
      <c r="A320" s="6" t="s">
        <v>261</v>
      </c>
      <c r="B320" s="106">
        <v>0</v>
      </c>
      <c r="C320" s="106">
        <v>-700.21199999999999</v>
      </c>
      <c r="D320" s="101"/>
      <c r="E320" s="101"/>
      <c r="F320" s="101"/>
      <c r="G320" s="101"/>
      <c r="H320" s="101"/>
      <c r="I320" s="101"/>
      <c r="J320" s="101"/>
      <c r="K320" s="101"/>
      <c r="L320" s="9"/>
    </row>
    <row r="321" spans="1:12" ht="19.899999999999999" customHeight="1" x14ac:dyDescent="0.25">
      <c r="A321" s="8" t="s">
        <v>262</v>
      </c>
      <c r="B321" s="105">
        <v>0</v>
      </c>
      <c r="C321" s="105">
        <v>0</v>
      </c>
      <c r="D321" s="103"/>
      <c r="E321" s="103"/>
      <c r="F321" s="103"/>
      <c r="G321" s="103"/>
      <c r="H321" s="103"/>
      <c r="I321" s="103"/>
      <c r="J321" s="103"/>
      <c r="K321" s="103"/>
      <c r="L321" s="7"/>
    </row>
    <row r="322" spans="1:12" ht="19.899999999999999" customHeight="1" x14ac:dyDescent="0.25">
      <c r="A322" s="6" t="s">
        <v>263</v>
      </c>
      <c r="B322" s="106">
        <v>19.96</v>
      </c>
      <c r="C322" s="106">
        <v>131.756</v>
      </c>
      <c r="D322" s="101"/>
      <c r="E322" s="101"/>
      <c r="F322" s="101"/>
      <c r="G322" s="101"/>
      <c r="H322" s="101"/>
      <c r="I322" s="101"/>
      <c r="J322" s="101"/>
      <c r="K322" s="101"/>
      <c r="L322" s="5"/>
    </row>
    <row r="323" spans="1:12" ht="19.899999999999999" customHeight="1" x14ac:dyDescent="0.25">
      <c r="A323" s="8" t="s">
        <v>264</v>
      </c>
      <c r="B323" s="105">
        <v>6.6120000000000001</v>
      </c>
      <c r="C323" s="105">
        <v>17.513999999999999</v>
      </c>
      <c r="D323" s="103"/>
      <c r="E323" s="103"/>
      <c r="F323" s="103"/>
      <c r="G323" s="103"/>
      <c r="H323" s="103"/>
      <c r="I323" s="103"/>
      <c r="J323" s="103"/>
      <c r="K323" s="103"/>
      <c r="L323" s="10"/>
    </row>
    <row r="324" spans="1:12" ht="19.899999999999999" customHeight="1" x14ac:dyDescent="0.25">
      <c r="A324" s="6" t="s">
        <v>265</v>
      </c>
      <c r="B324" s="106">
        <v>0</v>
      </c>
      <c r="C324" s="106">
        <v>0</v>
      </c>
      <c r="D324" s="101"/>
      <c r="E324" s="101"/>
      <c r="F324" s="101"/>
      <c r="G324" s="101"/>
      <c r="H324" s="101"/>
      <c r="I324" s="101"/>
      <c r="J324" s="101"/>
      <c r="K324" s="101"/>
      <c r="L324" s="9"/>
    </row>
    <row r="325" spans="1:12" ht="19.899999999999999" customHeight="1" x14ac:dyDescent="0.25">
      <c r="A325" s="8" t="s">
        <v>266</v>
      </c>
      <c r="B325" s="107" t="s">
        <v>2957</v>
      </c>
      <c r="C325" s="107" t="s">
        <v>2958</v>
      </c>
      <c r="D325" s="103"/>
      <c r="E325" s="103"/>
      <c r="F325" s="103"/>
      <c r="G325" s="103"/>
      <c r="H325" s="103"/>
      <c r="I325" s="103"/>
      <c r="J325" s="103"/>
      <c r="K325" s="103"/>
      <c r="L325" s="10"/>
    </row>
    <row r="326" spans="1:12" ht="19.899999999999999" customHeight="1" x14ac:dyDescent="0.2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2"/>
    </row>
    <row r="327" spans="1:12" ht="19.899999999999999" customHeight="1" x14ac:dyDescent="0.25">
      <c r="A327" s="8" t="s">
        <v>267</v>
      </c>
      <c r="B327" s="105">
        <v>96.727000000000004</v>
      </c>
      <c r="C327" s="105">
        <v>424.053</v>
      </c>
      <c r="D327" s="103"/>
      <c r="E327" s="103"/>
      <c r="F327" s="103"/>
      <c r="G327" s="103"/>
      <c r="H327" s="103"/>
      <c r="I327" s="103"/>
      <c r="J327" s="103"/>
      <c r="K327" s="103"/>
      <c r="L327" s="10"/>
    </row>
    <row r="328" spans="1:12" ht="19.899999999999999" customHeight="1" x14ac:dyDescent="0.25">
      <c r="A328" s="6" t="s">
        <v>268</v>
      </c>
      <c r="B328" s="106">
        <v>35.566000000000003</v>
      </c>
      <c r="C328" s="106">
        <v>-45.064999999999998</v>
      </c>
      <c r="D328" s="101"/>
      <c r="E328" s="101"/>
      <c r="F328" s="101"/>
      <c r="G328" s="101"/>
      <c r="H328" s="101"/>
      <c r="I328" s="101"/>
      <c r="J328" s="101"/>
      <c r="K328" s="101"/>
      <c r="L328" s="9"/>
    </row>
    <row r="329" spans="1:12" ht="19.899999999999999" customHeight="1" x14ac:dyDescent="0.25">
      <c r="A329" s="8" t="s">
        <v>269</v>
      </c>
      <c r="B329" s="105">
        <v>0</v>
      </c>
      <c r="C329" s="105">
        <v>0</v>
      </c>
      <c r="D329" s="103"/>
      <c r="E329" s="103"/>
      <c r="F329" s="103"/>
      <c r="G329" s="103"/>
      <c r="H329" s="103"/>
      <c r="I329" s="103"/>
      <c r="J329" s="103"/>
      <c r="K329" s="103"/>
      <c r="L329" s="11"/>
    </row>
    <row r="330" spans="1:12" ht="19.899999999999999" customHeight="1" x14ac:dyDescent="0.25">
      <c r="A330" s="6" t="s">
        <v>270</v>
      </c>
      <c r="B330" s="106">
        <v>0</v>
      </c>
      <c r="C330" s="106">
        <v>0</v>
      </c>
      <c r="D330" s="101"/>
      <c r="E330" s="101"/>
      <c r="F330" s="101"/>
      <c r="G330" s="101"/>
      <c r="H330" s="101"/>
      <c r="I330" s="101"/>
      <c r="J330" s="101"/>
      <c r="K330" s="101"/>
      <c r="L330" s="14"/>
    </row>
    <row r="331" spans="1:12" ht="19.899999999999999" customHeight="1" x14ac:dyDescent="0.25">
      <c r="A331" s="8" t="s">
        <v>271</v>
      </c>
      <c r="B331" s="107">
        <v>132.29300000000001</v>
      </c>
      <c r="C331" s="107">
        <v>378.988</v>
      </c>
      <c r="D331" s="103"/>
      <c r="E331" s="103"/>
      <c r="F331" s="103"/>
      <c r="G331" s="103"/>
      <c r="H331" s="103"/>
      <c r="I331" s="103"/>
      <c r="J331" s="103"/>
      <c r="K331" s="103"/>
      <c r="L331" s="4"/>
    </row>
    <row r="332" spans="1:12" ht="19.899999999999999" customHeight="1" x14ac:dyDescent="0.2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9"/>
    </row>
    <row r="333" spans="1:12" ht="19.899999999999999" customHeight="1" x14ac:dyDescent="0.25">
      <c r="A333" s="8" t="s">
        <v>272</v>
      </c>
      <c r="B333" s="107">
        <v>-349.28300000000002</v>
      </c>
      <c r="C333" s="107">
        <v>663.76300000000003</v>
      </c>
      <c r="D333" s="103"/>
      <c r="E333" s="103"/>
      <c r="F333" s="103"/>
      <c r="G333" s="103"/>
      <c r="H333" s="103"/>
      <c r="I333" s="103"/>
      <c r="J333" s="103"/>
      <c r="K333" s="103"/>
      <c r="L333" s="11"/>
    </row>
    <row r="334" spans="1:12" ht="19.899999999999999" customHeight="1" x14ac:dyDescent="0.2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9"/>
    </row>
    <row r="335" spans="1:12" ht="19.899999999999999" customHeight="1" x14ac:dyDescent="0.25">
      <c r="A335" s="98" t="s">
        <v>61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1"/>
    </row>
    <row r="336" spans="1:12" ht="19.899999999999999" customHeight="1" x14ac:dyDescent="0.25">
      <c r="A336" s="6" t="s">
        <v>273</v>
      </c>
      <c r="B336" s="106">
        <v>3.9940000000000002</v>
      </c>
      <c r="C336" s="106">
        <v>4.4660000000000002</v>
      </c>
      <c r="D336" s="101"/>
      <c r="E336" s="101"/>
      <c r="F336" s="101"/>
      <c r="G336" s="101"/>
      <c r="H336" s="101"/>
      <c r="I336" s="101"/>
      <c r="J336" s="101"/>
      <c r="K336" s="101"/>
      <c r="L336" s="14"/>
    </row>
    <row r="337" spans="1:13" ht="19.899999999999999" customHeight="1" x14ac:dyDescent="0.25">
      <c r="A337" s="8" t="s">
        <v>274</v>
      </c>
      <c r="B337" s="105">
        <v>36.145000000000003</v>
      </c>
      <c r="C337" s="105">
        <v>61.305999999999997</v>
      </c>
      <c r="D337" s="103"/>
      <c r="E337" s="103"/>
      <c r="F337" s="103"/>
      <c r="G337" s="103"/>
      <c r="H337" s="103"/>
      <c r="I337" s="103"/>
      <c r="J337" s="103"/>
      <c r="K337" s="103"/>
      <c r="L337" s="4"/>
    </row>
    <row r="338" spans="1:13" ht="19.899999999999999" customHeight="1" x14ac:dyDescent="0.25">
      <c r="A338" s="6" t="s">
        <v>275</v>
      </c>
      <c r="B338" s="106">
        <v>0</v>
      </c>
      <c r="C338" s="106">
        <v>0</v>
      </c>
      <c r="D338" s="101"/>
      <c r="E338" s="101"/>
      <c r="F338" s="101"/>
      <c r="G338" s="101"/>
      <c r="H338" s="101"/>
      <c r="I338" s="101"/>
      <c r="J338" s="101"/>
      <c r="K338" s="101"/>
      <c r="L338" s="14"/>
    </row>
    <row r="339" spans="1:13" ht="19.899999999999999" customHeight="1" x14ac:dyDescent="0.25">
      <c r="A339" s="8" t="s">
        <v>276</v>
      </c>
      <c r="B339" s="105">
        <v>0</v>
      </c>
      <c r="C339" s="105">
        <v>0</v>
      </c>
      <c r="D339" s="103"/>
      <c r="E339" s="103"/>
      <c r="F339" s="103"/>
      <c r="G339" s="103"/>
      <c r="H339" s="103"/>
      <c r="I339" s="103"/>
      <c r="J339" s="103"/>
      <c r="K339" s="103"/>
      <c r="L339" s="16"/>
    </row>
    <row r="340" spans="1:13" ht="19.899999999999999" customHeight="1" x14ac:dyDescent="0.25">
      <c r="A340" s="6" t="s">
        <v>277</v>
      </c>
      <c r="B340" s="106">
        <v>0</v>
      </c>
      <c r="C340" s="106">
        <v>0</v>
      </c>
      <c r="D340" s="101"/>
      <c r="E340" s="101"/>
      <c r="F340" s="101"/>
      <c r="G340" s="101"/>
      <c r="H340" s="101"/>
      <c r="I340" s="101"/>
      <c r="J340" s="101"/>
      <c r="K340" s="101"/>
      <c r="L340" s="17"/>
    </row>
    <row r="341" spans="1:13" ht="19.899999999999999" customHeight="1" x14ac:dyDescent="0.2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"/>
    </row>
    <row r="342" spans="1:13" ht="19.899999999999999" customHeight="1" x14ac:dyDescent="0.25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2"/>
    </row>
    <row r="343" spans="1:13" ht="19.899999999999999" customHeight="1" thickBot="1" x14ac:dyDescent="0.3">
      <c r="A343" s="167" t="s">
        <v>278</v>
      </c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1"/>
    </row>
    <row r="344" spans="1:13" ht="19.899999999999999" customHeight="1" x14ac:dyDescent="0.25">
      <c r="A344" s="95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2"/>
    </row>
    <row r="345" spans="1:13" ht="19.899999999999999" customHeight="1" x14ac:dyDescent="0.25">
      <c r="A345" s="96" t="s">
        <v>3</v>
      </c>
      <c r="B345" s="97">
        <v>2019</v>
      </c>
      <c r="C345" s="97">
        <v>2018</v>
      </c>
      <c r="D345" s="97">
        <v>2017</v>
      </c>
      <c r="E345" s="97">
        <v>2016</v>
      </c>
      <c r="F345" s="97">
        <v>2015</v>
      </c>
      <c r="G345" s="97">
        <v>2014</v>
      </c>
      <c r="H345" s="97">
        <v>2013</v>
      </c>
      <c r="I345" s="97">
        <v>2012</v>
      </c>
      <c r="J345" s="97">
        <v>2011</v>
      </c>
      <c r="K345" s="97">
        <v>2010</v>
      </c>
      <c r="L345" s="11"/>
    </row>
    <row r="346" spans="1:13" ht="19.899999999999999" customHeight="1" x14ac:dyDescent="0.25">
      <c r="A346" s="96" t="s">
        <v>4</v>
      </c>
      <c r="B346" s="97">
        <v>12</v>
      </c>
      <c r="C346" s="97">
        <v>12</v>
      </c>
      <c r="D346" s="97">
        <v>12</v>
      </c>
      <c r="E346" s="97">
        <v>12</v>
      </c>
      <c r="F346" s="97">
        <v>12</v>
      </c>
      <c r="G346" s="97">
        <v>12</v>
      </c>
      <c r="H346" s="97">
        <v>12</v>
      </c>
      <c r="I346" s="97">
        <v>12</v>
      </c>
      <c r="J346" s="97">
        <v>12</v>
      </c>
      <c r="K346" s="97">
        <v>12</v>
      </c>
      <c r="L346" s="16"/>
    </row>
    <row r="347" spans="1:13" ht="19.899999999999999" customHeight="1" x14ac:dyDescent="0.25">
      <c r="A347" s="96" t="s">
        <v>5</v>
      </c>
      <c r="B347" s="97" t="s">
        <v>337</v>
      </c>
      <c r="C347" s="97" t="s">
        <v>337</v>
      </c>
      <c r="D347" s="97" t="s">
        <v>337</v>
      </c>
      <c r="E347" s="97" t="s">
        <v>337</v>
      </c>
      <c r="F347" s="97" t="s">
        <v>337</v>
      </c>
      <c r="G347" s="97" t="s">
        <v>337</v>
      </c>
      <c r="H347" s="97" t="s">
        <v>337</v>
      </c>
      <c r="I347" s="97" t="s">
        <v>337</v>
      </c>
      <c r="J347" s="97" t="s">
        <v>337</v>
      </c>
      <c r="K347" s="97" t="s">
        <v>337</v>
      </c>
    </row>
    <row r="348" spans="1:13" ht="19.899999999999999" customHeigh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60"/>
    </row>
    <row r="349" spans="1:13" ht="19.899999999999999" customHeight="1" x14ac:dyDescent="0.25">
      <c r="A349" s="98" t="s">
        <v>279</v>
      </c>
      <c r="B349" s="99" t="s">
        <v>8</v>
      </c>
      <c r="C349" s="99" t="s">
        <v>8</v>
      </c>
      <c r="D349" s="99" t="s">
        <v>8</v>
      </c>
      <c r="E349" s="99" t="s">
        <v>8</v>
      </c>
      <c r="F349" s="99" t="s">
        <v>8</v>
      </c>
      <c r="G349" s="99" t="s">
        <v>8</v>
      </c>
      <c r="H349" s="99" t="s">
        <v>8</v>
      </c>
      <c r="I349" s="99" t="s">
        <v>8</v>
      </c>
      <c r="J349" s="99" t="s">
        <v>8</v>
      </c>
      <c r="K349" s="99" t="s">
        <v>8</v>
      </c>
      <c r="M349" t="s">
        <v>2</v>
      </c>
    </row>
    <row r="350" spans="1:13" ht="19.899999999999999" customHeight="1" x14ac:dyDescent="0.25">
      <c r="A350" s="6" t="s">
        <v>280</v>
      </c>
      <c r="B350" s="106" t="s">
        <v>2959</v>
      </c>
      <c r="C350" s="106" t="s">
        <v>2960</v>
      </c>
      <c r="D350" s="101"/>
      <c r="E350" s="101"/>
      <c r="F350" s="101"/>
      <c r="G350" s="101"/>
      <c r="H350" s="101"/>
      <c r="I350" s="101"/>
      <c r="J350" s="101"/>
      <c r="K350" s="101"/>
      <c r="L350" s="2"/>
    </row>
    <row r="351" spans="1:13" ht="19.899999999999999" customHeight="1" x14ac:dyDescent="0.25">
      <c r="A351" s="8" t="s">
        <v>281</v>
      </c>
      <c r="B351" s="105">
        <v>0</v>
      </c>
      <c r="C351" s="105">
        <v>0</v>
      </c>
      <c r="D351" s="103"/>
      <c r="E351" s="103"/>
      <c r="F351" s="103"/>
      <c r="G351" s="103"/>
      <c r="H351" s="103"/>
      <c r="I351" s="103"/>
      <c r="J351" s="103"/>
      <c r="K351" s="103"/>
      <c r="L351" s="2"/>
    </row>
    <row r="352" spans="1:13" ht="19.899999999999999" customHeight="1" x14ac:dyDescent="0.25">
      <c r="A352" s="6" t="s">
        <v>282</v>
      </c>
      <c r="B352" s="106">
        <v>4.2110000000000003</v>
      </c>
      <c r="C352" s="106">
        <v>6.657</v>
      </c>
      <c r="D352" s="101"/>
      <c r="E352" s="101"/>
      <c r="F352" s="101"/>
      <c r="G352" s="101"/>
      <c r="H352" s="101"/>
      <c r="I352" s="101"/>
      <c r="J352" s="101"/>
      <c r="K352" s="101"/>
      <c r="L352" s="2"/>
    </row>
    <row r="353" spans="1:12" ht="19.899999999999999" customHeight="1" x14ac:dyDescent="0.25">
      <c r="A353" s="8" t="s">
        <v>283</v>
      </c>
      <c r="B353" s="105" t="s">
        <v>2961</v>
      </c>
      <c r="C353" s="105" t="s">
        <v>2962</v>
      </c>
      <c r="D353" s="103"/>
      <c r="E353" s="103"/>
      <c r="F353" s="103"/>
      <c r="G353" s="103"/>
      <c r="H353" s="103"/>
      <c r="I353" s="103"/>
      <c r="J353" s="103"/>
      <c r="K353" s="103"/>
      <c r="L353" s="1"/>
    </row>
    <row r="354" spans="1:12" ht="19.899999999999999" customHeight="1" x14ac:dyDescent="0.2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3"/>
    </row>
    <row r="355" spans="1:12" ht="19.899999999999999" customHeight="1" x14ac:dyDescent="0.25">
      <c r="A355" s="8" t="s">
        <v>284</v>
      </c>
      <c r="B355" s="107" t="s">
        <v>2963</v>
      </c>
      <c r="C355" s="107" t="s">
        <v>2964</v>
      </c>
      <c r="D355" s="103"/>
      <c r="E355" s="103"/>
      <c r="F355" s="103"/>
      <c r="G355" s="103"/>
      <c r="H355" s="103"/>
      <c r="I355" s="103"/>
      <c r="J355" s="103"/>
      <c r="K355" s="103"/>
      <c r="L355" s="10"/>
    </row>
    <row r="356" spans="1:12" ht="19.899999999999999" customHeight="1" x14ac:dyDescent="0.2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2"/>
    </row>
    <row r="357" spans="1:12" ht="19.899999999999999" customHeight="1" x14ac:dyDescent="0.25">
      <c r="A357" s="8" t="s">
        <v>285</v>
      </c>
      <c r="B357" s="105" t="s">
        <v>2934</v>
      </c>
      <c r="C357" s="105" t="s">
        <v>2965</v>
      </c>
      <c r="D357" s="103"/>
      <c r="E357" s="103"/>
      <c r="F357" s="103"/>
      <c r="G357" s="103"/>
      <c r="H357" s="103"/>
      <c r="I357" s="103"/>
      <c r="J357" s="103"/>
      <c r="K357" s="103"/>
      <c r="L357" s="10"/>
    </row>
    <row r="358" spans="1:12" ht="19.899999999999999" customHeight="1" x14ac:dyDescent="0.25">
      <c r="A358" s="6" t="s">
        <v>286</v>
      </c>
      <c r="B358" s="106">
        <v>282.54899999999998</v>
      </c>
      <c r="C358" s="106">
        <v>238.59200000000001</v>
      </c>
      <c r="D358" s="101"/>
      <c r="E358" s="101"/>
      <c r="F358" s="101"/>
      <c r="G358" s="101"/>
      <c r="H358" s="101"/>
      <c r="I358" s="101"/>
      <c r="J358" s="101"/>
      <c r="K358" s="101"/>
      <c r="L358" s="9"/>
    </row>
    <row r="359" spans="1:12" ht="19.899999999999999" customHeight="1" x14ac:dyDescent="0.25">
      <c r="A359" s="8" t="s">
        <v>287</v>
      </c>
      <c r="B359" s="105">
        <v>887.71100000000001</v>
      </c>
      <c r="C359" s="105">
        <v>832.77800000000002</v>
      </c>
      <c r="D359" s="103"/>
      <c r="E359" s="103"/>
      <c r="F359" s="103"/>
      <c r="G359" s="103"/>
      <c r="H359" s="103"/>
      <c r="I359" s="103"/>
      <c r="J359" s="103"/>
      <c r="K359" s="103"/>
      <c r="L359" s="4"/>
    </row>
    <row r="360" spans="1:12" ht="19.899999999999999" customHeight="1" x14ac:dyDescent="0.25">
      <c r="A360" s="6" t="s">
        <v>288</v>
      </c>
      <c r="B360" s="106">
        <v>0</v>
      </c>
      <c r="C360" s="106">
        <v>0</v>
      </c>
      <c r="D360" s="101"/>
      <c r="E360" s="101"/>
      <c r="F360" s="101"/>
      <c r="G360" s="101"/>
      <c r="H360" s="101"/>
      <c r="I360" s="101"/>
      <c r="J360" s="101"/>
      <c r="K360" s="101"/>
      <c r="L360" s="14"/>
    </row>
    <row r="361" spans="1:12" ht="19.899999999999999" customHeight="1" x14ac:dyDescent="0.25">
      <c r="A361" s="8" t="s">
        <v>289</v>
      </c>
      <c r="B361" s="105">
        <v>3.9940000000000002</v>
      </c>
      <c r="C361" s="105">
        <v>4.4660000000000002</v>
      </c>
      <c r="D361" s="103"/>
      <c r="E361" s="103"/>
      <c r="F361" s="103"/>
      <c r="G361" s="103"/>
      <c r="H361" s="103"/>
      <c r="I361" s="103"/>
      <c r="J361" s="103"/>
      <c r="K361" s="103"/>
      <c r="L361" s="4"/>
    </row>
    <row r="362" spans="1:12" ht="19.899999999999999" customHeight="1" x14ac:dyDescent="0.25">
      <c r="A362" s="6" t="s">
        <v>290</v>
      </c>
      <c r="B362" s="106" t="s">
        <v>2966</v>
      </c>
      <c r="C362" s="106" t="s">
        <v>2967</v>
      </c>
      <c r="D362" s="101"/>
      <c r="E362" s="101"/>
      <c r="F362" s="101"/>
      <c r="G362" s="101"/>
      <c r="H362" s="101"/>
      <c r="I362" s="101"/>
      <c r="J362" s="101"/>
      <c r="K362" s="101"/>
      <c r="L362" s="9"/>
    </row>
    <row r="363" spans="1:12" ht="19.899999999999999" customHeight="1" x14ac:dyDescent="0.25">
      <c r="A363" s="8" t="s">
        <v>291</v>
      </c>
      <c r="B363" s="105">
        <v>478.53800000000001</v>
      </c>
      <c r="C363" s="105">
        <v>432.43400000000003</v>
      </c>
      <c r="D363" s="103"/>
      <c r="E363" s="103"/>
      <c r="F363" s="103"/>
      <c r="G363" s="103"/>
      <c r="H363" s="103"/>
      <c r="I363" s="103"/>
      <c r="J363" s="103"/>
      <c r="K363" s="103"/>
      <c r="L363" s="10"/>
    </row>
    <row r="364" spans="1:12" ht="19.899999999999999" customHeight="1" x14ac:dyDescent="0.25">
      <c r="A364" s="6" t="s">
        <v>292</v>
      </c>
      <c r="B364" s="106">
        <v>639.24</v>
      </c>
      <c r="C364" s="106">
        <v>996.976</v>
      </c>
      <c r="D364" s="101"/>
      <c r="E364" s="101"/>
      <c r="F364" s="101"/>
      <c r="G364" s="101"/>
      <c r="H364" s="101"/>
      <c r="I364" s="101"/>
      <c r="J364" s="101"/>
      <c r="K364" s="101"/>
      <c r="L364" s="9"/>
    </row>
    <row r="365" spans="1:12" ht="19.899999999999999" customHeight="1" x14ac:dyDescent="0.25">
      <c r="A365" s="8" t="s">
        <v>293</v>
      </c>
      <c r="B365" s="105">
        <v>0</v>
      </c>
      <c r="C365" s="105">
        <v>0</v>
      </c>
      <c r="D365" s="103"/>
      <c r="E365" s="103"/>
      <c r="F365" s="103"/>
      <c r="G365" s="103"/>
      <c r="H365" s="103"/>
      <c r="I365" s="103"/>
      <c r="J365" s="103"/>
      <c r="K365" s="103"/>
      <c r="L365" s="11"/>
    </row>
    <row r="366" spans="1:12" ht="19.899999999999999" customHeight="1" x14ac:dyDescent="0.25">
      <c r="A366" s="6" t="s">
        <v>294</v>
      </c>
      <c r="B366" s="106">
        <v>0</v>
      </c>
      <c r="C366" s="106">
        <v>0</v>
      </c>
      <c r="D366" s="101"/>
      <c r="E366" s="101"/>
      <c r="F366" s="101"/>
      <c r="G366" s="101"/>
      <c r="H366" s="101"/>
      <c r="I366" s="101"/>
      <c r="J366" s="101"/>
      <c r="K366" s="101"/>
      <c r="L366" s="12"/>
    </row>
    <row r="367" spans="1:12" ht="19.899999999999999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"/>
    </row>
    <row r="368" spans="1:12" ht="19.899999999999999" customHeight="1" x14ac:dyDescent="0.25">
      <c r="A368" s="6" t="s">
        <v>295</v>
      </c>
      <c r="B368" s="104" t="s">
        <v>2963</v>
      </c>
      <c r="C368" s="104" t="s">
        <v>2964</v>
      </c>
      <c r="D368" s="101"/>
      <c r="E368" s="101"/>
      <c r="F368" s="101"/>
      <c r="G368" s="101"/>
      <c r="H368" s="101"/>
      <c r="I368" s="101"/>
      <c r="J368" s="101"/>
      <c r="K368" s="101"/>
      <c r="L368" s="9"/>
    </row>
    <row r="369" spans="1:13" ht="19.899999999999999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"/>
    </row>
    <row r="370" spans="1:13" ht="19.899999999999999" customHeight="1" x14ac:dyDescent="0.25">
      <c r="A370" s="6" t="s">
        <v>296</v>
      </c>
      <c r="B370" s="106">
        <v>221.28100000000001</v>
      </c>
      <c r="C370" s="106">
        <v>207.75399999999999</v>
      </c>
      <c r="D370" s="101"/>
      <c r="E370" s="101"/>
      <c r="F370" s="101"/>
      <c r="G370" s="101"/>
      <c r="H370" s="101"/>
      <c r="I370" s="101"/>
      <c r="J370" s="101"/>
      <c r="K370" s="101"/>
      <c r="L370" s="12"/>
    </row>
    <row r="371" spans="1:13" ht="19.899999999999999" customHeight="1" x14ac:dyDescent="0.25">
      <c r="A371" s="8" t="s">
        <v>297</v>
      </c>
      <c r="B371" s="105">
        <v>156.01599999999999</v>
      </c>
      <c r="C371" s="105">
        <v>130.63</v>
      </c>
      <c r="D371" s="103"/>
      <c r="E371" s="103"/>
      <c r="F371" s="103"/>
      <c r="G371" s="103"/>
      <c r="H371" s="103"/>
      <c r="I371" s="103"/>
      <c r="J371" s="103"/>
      <c r="K371" s="103"/>
      <c r="L371" s="11"/>
    </row>
    <row r="372" spans="1:13" ht="19.899999999999999" customHeight="1" x14ac:dyDescent="0.25">
      <c r="A372" s="6" t="s">
        <v>298</v>
      </c>
      <c r="B372" s="106">
        <v>4.2110000000000003</v>
      </c>
      <c r="C372" s="106">
        <v>6.657</v>
      </c>
      <c r="D372" s="101"/>
      <c r="E372" s="101"/>
      <c r="F372" s="101"/>
      <c r="G372" s="101"/>
      <c r="H372" s="101"/>
      <c r="I372" s="101"/>
      <c r="J372" s="101"/>
      <c r="K372" s="101"/>
      <c r="L372" s="5"/>
    </row>
    <row r="373" spans="1:13" ht="19.899999999999999" customHeight="1" x14ac:dyDescent="0.25">
      <c r="A373" s="8" t="s">
        <v>299</v>
      </c>
      <c r="B373" s="105">
        <v>69.792000000000002</v>
      </c>
      <c r="C373" s="105">
        <v>46.927</v>
      </c>
      <c r="D373" s="103"/>
      <c r="E373" s="103"/>
      <c r="F373" s="103"/>
      <c r="G373" s="103"/>
      <c r="H373" s="103"/>
      <c r="I373" s="103"/>
      <c r="J373" s="103"/>
      <c r="K373" s="103"/>
      <c r="L373" s="7"/>
    </row>
    <row r="374" spans="1:13" ht="19.899999999999999" customHeight="1" x14ac:dyDescent="0.25">
      <c r="A374" s="6" t="s">
        <v>300</v>
      </c>
      <c r="B374" s="106">
        <v>8.2669999999999995</v>
      </c>
      <c r="C374" s="106">
        <v>99.45</v>
      </c>
      <c r="D374" s="101"/>
      <c r="E374" s="101"/>
      <c r="F374" s="101"/>
      <c r="G374" s="101"/>
      <c r="H374" s="101"/>
      <c r="I374" s="101"/>
      <c r="J374" s="101"/>
      <c r="K374" s="101"/>
      <c r="L374" s="5"/>
    </row>
    <row r="375" spans="1:13" ht="19.899999999999999" customHeight="1" x14ac:dyDescent="0.25">
      <c r="A375" s="8" t="s">
        <v>301</v>
      </c>
      <c r="B375" s="105">
        <v>4.9359999999999999</v>
      </c>
      <c r="C375" s="105">
        <v>4.7510000000000003</v>
      </c>
      <c r="D375" s="103"/>
      <c r="E375" s="103"/>
      <c r="F375" s="103"/>
      <c r="G375" s="103"/>
      <c r="H375" s="103"/>
      <c r="I375" s="103"/>
      <c r="J375" s="103"/>
      <c r="K375" s="103"/>
      <c r="L375" s="10"/>
    </row>
    <row r="376" spans="1:13" ht="19.899999999999999" customHeight="1" x14ac:dyDescent="0.2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2"/>
    </row>
    <row r="377" spans="1:13" ht="19.899999999999999" customHeight="1" x14ac:dyDescent="0.25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0"/>
    </row>
    <row r="378" spans="1:13" ht="19.899999999999999" customHeight="1" thickBot="1" x14ac:dyDescent="0.3">
      <c r="A378" s="167" t="s">
        <v>302</v>
      </c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9"/>
    </row>
    <row r="379" spans="1:13" ht="19.899999999999999" customHeight="1" x14ac:dyDescent="0.25">
      <c r="A379" s="95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0"/>
    </row>
    <row r="380" spans="1:13" ht="19.899999999999999" customHeight="1" x14ac:dyDescent="0.25">
      <c r="A380" s="96" t="s">
        <v>3</v>
      </c>
      <c r="B380" s="97">
        <v>2019</v>
      </c>
      <c r="C380" s="97">
        <v>2018</v>
      </c>
      <c r="D380" s="97">
        <v>2017</v>
      </c>
      <c r="E380" s="97">
        <v>2016</v>
      </c>
      <c r="F380" s="97">
        <v>2015</v>
      </c>
      <c r="G380" s="97">
        <v>2014</v>
      </c>
      <c r="H380" s="97">
        <v>2013</v>
      </c>
      <c r="I380" s="97">
        <v>2012</v>
      </c>
      <c r="J380" s="97">
        <v>2011</v>
      </c>
      <c r="K380" s="97">
        <v>2010</v>
      </c>
      <c r="L380" s="9"/>
    </row>
    <row r="381" spans="1:13" ht="19.899999999999999" customHeight="1" x14ac:dyDescent="0.25">
      <c r="A381" s="96" t="s">
        <v>4</v>
      </c>
      <c r="B381" s="97">
        <v>12</v>
      </c>
      <c r="C381" s="97">
        <v>12</v>
      </c>
      <c r="D381" s="97">
        <v>12</v>
      </c>
      <c r="E381" s="97">
        <v>12</v>
      </c>
      <c r="F381" s="97">
        <v>12</v>
      </c>
      <c r="G381" s="97">
        <v>12</v>
      </c>
      <c r="H381" s="97">
        <v>12</v>
      </c>
      <c r="I381" s="97">
        <v>12</v>
      </c>
      <c r="J381" s="97">
        <v>12</v>
      </c>
      <c r="K381" s="97">
        <v>12</v>
      </c>
      <c r="L381" s="16"/>
    </row>
    <row r="382" spans="1:13" ht="19.899999999999999" customHeight="1" x14ac:dyDescent="0.25">
      <c r="A382" s="96" t="s">
        <v>5</v>
      </c>
      <c r="B382" s="97" t="s">
        <v>337</v>
      </c>
      <c r="C382" s="97" t="s">
        <v>337</v>
      </c>
      <c r="D382" s="97" t="s">
        <v>337</v>
      </c>
      <c r="E382" s="97" t="s">
        <v>337</v>
      </c>
      <c r="F382" s="97" t="s">
        <v>337</v>
      </c>
      <c r="G382" s="97" t="s">
        <v>337</v>
      </c>
      <c r="H382" s="97" t="s">
        <v>337</v>
      </c>
      <c r="I382" s="97" t="s">
        <v>337</v>
      </c>
      <c r="J382" s="97" t="s">
        <v>337</v>
      </c>
      <c r="K382" s="97" t="s">
        <v>337</v>
      </c>
    </row>
    <row r="383" spans="1:13" ht="19.899999999999999" customHeigh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60"/>
    </row>
    <row r="384" spans="1:13" ht="19.899999999999999" customHeight="1" x14ac:dyDescent="0.25">
      <c r="A384" s="98" t="s">
        <v>303</v>
      </c>
      <c r="B384" s="99" t="s">
        <v>8</v>
      </c>
      <c r="C384" s="99" t="s">
        <v>8</v>
      </c>
      <c r="D384" s="99" t="s">
        <v>8</v>
      </c>
      <c r="E384" s="99" t="s">
        <v>8</v>
      </c>
      <c r="F384" s="99" t="s">
        <v>8</v>
      </c>
      <c r="G384" s="99" t="s">
        <v>8</v>
      </c>
      <c r="H384" s="99" t="s">
        <v>8</v>
      </c>
      <c r="I384" s="99" t="s">
        <v>8</v>
      </c>
      <c r="J384" s="99" t="s">
        <v>8</v>
      </c>
      <c r="K384" s="99" t="s">
        <v>8</v>
      </c>
      <c r="M384" t="s">
        <v>2</v>
      </c>
    </row>
    <row r="385" spans="1:12" ht="19.899999999999999" customHeight="1" x14ac:dyDescent="0.25">
      <c r="A385" s="6" t="s">
        <v>304</v>
      </c>
      <c r="B385" s="106">
        <v>222.38200000000001</v>
      </c>
      <c r="C385" s="106">
        <v>222.38200000000001</v>
      </c>
      <c r="D385" s="101"/>
      <c r="E385" s="101"/>
      <c r="F385" s="101"/>
      <c r="G385" s="101"/>
      <c r="H385" s="101"/>
      <c r="I385" s="101"/>
      <c r="J385" s="101"/>
      <c r="K385" s="101"/>
      <c r="L385" s="2"/>
    </row>
    <row r="386" spans="1:12" ht="19.899999999999999" customHeight="1" x14ac:dyDescent="0.25">
      <c r="A386" s="8" t="s">
        <v>305</v>
      </c>
      <c r="B386" s="105">
        <v>222.38200000000001</v>
      </c>
      <c r="C386" s="105">
        <v>222.38200000000001</v>
      </c>
      <c r="D386" s="103"/>
      <c r="E386" s="103"/>
      <c r="F386" s="103"/>
      <c r="G386" s="103"/>
      <c r="H386" s="103"/>
      <c r="I386" s="103"/>
      <c r="J386" s="103"/>
      <c r="K386" s="103"/>
      <c r="L386" s="2"/>
    </row>
    <row r="387" spans="1:12" ht="19.899999999999999" customHeight="1" x14ac:dyDescent="0.25">
      <c r="A387" s="6" t="s">
        <v>306</v>
      </c>
      <c r="B387" s="106">
        <v>12</v>
      </c>
      <c r="C387" s="106">
        <v>12</v>
      </c>
      <c r="D387" s="101"/>
      <c r="E387" s="101"/>
      <c r="F387" s="101"/>
      <c r="G387" s="101"/>
      <c r="H387" s="101"/>
      <c r="I387" s="101"/>
      <c r="J387" s="101"/>
      <c r="K387" s="101"/>
      <c r="L387" s="2"/>
    </row>
    <row r="388" spans="1:12" ht="19.899999999999999" customHeight="1" x14ac:dyDescent="0.25">
      <c r="A388" s="8" t="s">
        <v>307</v>
      </c>
      <c r="B388" s="105">
        <v>6</v>
      </c>
      <c r="C388" s="105">
        <v>6</v>
      </c>
      <c r="D388" s="103"/>
      <c r="E388" s="103"/>
      <c r="F388" s="103"/>
      <c r="G388" s="103"/>
      <c r="H388" s="103"/>
      <c r="I388" s="103"/>
      <c r="J388" s="103"/>
      <c r="K388" s="103"/>
      <c r="L388" s="1"/>
    </row>
    <row r="389" spans="1:12" ht="19.899999999999999" customHeight="1" x14ac:dyDescent="0.25">
      <c r="A389" s="6" t="s">
        <v>308</v>
      </c>
      <c r="B389" s="106" t="s">
        <v>2968</v>
      </c>
      <c r="C389" s="106" t="s">
        <v>2969</v>
      </c>
      <c r="D389" s="101"/>
      <c r="E389" s="101"/>
      <c r="F389" s="101"/>
      <c r="G389" s="101"/>
      <c r="H389" s="101"/>
      <c r="I389" s="101"/>
      <c r="J389" s="101"/>
      <c r="K389" s="101"/>
      <c r="L389" s="3"/>
    </row>
    <row r="390" spans="1:12" ht="19.899999999999999" customHeight="1" x14ac:dyDescent="0.25">
      <c r="A390" s="8" t="s">
        <v>309</v>
      </c>
      <c r="B390" s="105">
        <v>237.244</v>
      </c>
      <c r="C390" s="105">
        <v>181.09299999999999</v>
      </c>
      <c r="D390" s="103"/>
      <c r="E390" s="103"/>
      <c r="F390" s="103"/>
      <c r="G390" s="103"/>
      <c r="H390" s="103"/>
      <c r="I390" s="103"/>
      <c r="J390" s="103"/>
      <c r="K390" s="103"/>
      <c r="L390" s="10"/>
    </row>
    <row r="391" spans="1:12" ht="19.899999999999999" customHeight="1" x14ac:dyDescent="0.25">
      <c r="A391" s="6" t="s">
        <v>310</v>
      </c>
      <c r="B391" s="106">
        <v>0</v>
      </c>
      <c r="C391" s="106">
        <v>0</v>
      </c>
      <c r="D391" s="101"/>
      <c r="E391" s="101"/>
      <c r="F391" s="101"/>
      <c r="G391" s="101"/>
      <c r="H391" s="101"/>
      <c r="I391" s="101"/>
      <c r="J391" s="101"/>
      <c r="K391" s="101"/>
      <c r="L391" s="9"/>
    </row>
    <row r="392" spans="1:12" ht="19.899999999999999" customHeight="1" x14ac:dyDescent="0.25">
      <c r="A392" s="8" t="s">
        <v>311</v>
      </c>
      <c r="B392" s="105">
        <v>45</v>
      </c>
      <c r="C392" s="105">
        <v>9</v>
      </c>
      <c r="D392" s="103"/>
      <c r="E392" s="103"/>
      <c r="F392" s="103"/>
      <c r="G392" s="103"/>
      <c r="H392" s="103"/>
      <c r="I392" s="103"/>
      <c r="J392" s="103"/>
      <c r="K392" s="103"/>
      <c r="L392" s="11"/>
    </row>
    <row r="393" spans="1:12" ht="19.899999999999999" customHeight="1" x14ac:dyDescent="0.25">
      <c r="A393" s="6" t="s">
        <v>312</v>
      </c>
      <c r="B393" s="106">
        <v>0</v>
      </c>
      <c r="C393" s="106">
        <v>0</v>
      </c>
      <c r="D393" s="101"/>
      <c r="E393" s="101"/>
      <c r="F393" s="101"/>
      <c r="G393" s="101"/>
      <c r="H393" s="101"/>
      <c r="I393" s="101"/>
      <c r="J393" s="101"/>
      <c r="K393" s="101"/>
      <c r="L393" s="12"/>
    </row>
    <row r="394" spans="1:12" ht="19.899999999999999" customHeight="1" x14ac:dyDescent="0.25">
      <c r="A394" s="8" t="s">
        <v>313</v>
      </c>
      <c r="B394" s="105">
        <v>8.2669999999999995</v>
      </c>
      <c r="C394" s="105">
        <v>99.45</v>
      </c>
      <c r="D394" s="103"/>
      <c r="E394" s="103"/>
      <c r="F394" s="103"/>
      <c r="G394" s="103"/>
      <c r="H394" s="103"/>
      <c r="I394" s="103"/>
      <c r="J394" s="103"/>
      <c r="K394" s="103"/>
      <c r="L394" s="10"/>
    </row>
    <row r="395" spans="1:12" ht="19.899999999999999" customHeight="1" x14ac:dyDescent="0.25">
      <c r="A395" s="6" t="s">
        <v>314</v>
      </c>
      <c r="B395" s="106" t="s">
        <v>2946</v>
      </c>
      <c r="C395" s="106">
        <v>751.89400000000001</v>
      </c>
      <c r="D395" s="101"/>
      <c r="E395" s="101"/>
      <c r="F395" s="101"/>
      <c r="G395" s="101"/>
      <c r="H395" s="101"/>
      <c r="I395" s="101"/>
      <c r="J395" s="101"/>
      <c r="K395" s="101"/>
      <c r="L395" s="9"/>
    </row>
    <row r="396" spans="1:12" ht="19.899999999999999" customHeight="1" x14ac:dyDescent="0.25">
      <c r="A396" s="8" t="s">
        <v>315</v>
      </c>
      <c r="B396" s="105">
        <v>4.9359999999999999</v>
      </c>
      <c r="C396" s="105">
        <v>4.7510000000000003</v>
      </c>
      <c r="D396" s="103"/>
      <c r="E396" s="103"/>
      <c r="F396" s="103"/>
      <c r="G396" s="103"/>
      <c r="H396" s="103"/>
      <c r="I396" s="103"/>
      <c r="J396" s="103"/>
      <c r="K396" s="103"/>
      <c r="L396" s="11"/>
    </row>
    <row r="397" spans="1:12" ht="19.899999999999999" customHeight="1" x14ac:dyDescent="0.25">
      <c r="A397" s="6" t="s">
        <v>316</v>
      </c>
      <c r="B397" s="106">
        <v>0</v>
      </c>
      <c r="C397" s="106">
        <v>0</v>
      </c>
      <c r="D397" s="101"/>
      <c r="E397" s="101"/>
      <c r="F397" s="101"/>
      <c r="G397" s="101"/>
      <c r="H397" s="101"/>
      <c r="I397" s="101"/>
      <c r="J397" s="101"/>
      <c r="K397" s="101"/>
      <c r="L397" s="12"/>
    </row>
    <row r="398" spans="1:12" ht="19.899999999999999" customHeight="1" x14ac:dyDescent="0.25">
      <c r="A398" s="8" t="s">
        <v>317</v>
      </c>
      <c r="B398" s="105">
        <v>0</v>
      </c>
      <c r="C398" s="105">
        <v>0</v>
      </c>
      <c r="D398" s="103"/>
      <c r="E398" s="103"/>
      <c r="F398" s="103"/>
      <c r="G398" s="103"/>
      <c r="H398" s="103"/>
      <c r="I398" s="103"/>
      <c r="J398" s="103"/>
      <c r="K398" s="103"/>
      <c r="L398" s="11"/>
    </row>
    <row r="399" spans="1:12" ht="19.899999999999999" customHeight="1" x14ac:dyDescent="0.25">
      <c r="A399" s="6" t="s">
        <v>318</v>
      </c>
      <c r="B399" s="106" t="s">
        <v>2970</v>
      </c>
      <c r="C399" s="106" t="s">
        <v>2971</v>
      </c>
      <c r="D399" s="101"/>
      <c r="E399" s="101"/>
      <c r="F399" s="101"/>
      <c r="G399" s="101"/>
      <c r="H399" s="101"/>
      <c r="I399" s="101"/>
      <c r="J399" s="101"/>
      <c r="K399" s="101"/>
      <c r="L399" s="9"/>
    </row>
    <row r="400" spans="1:12" ht="19.899999999999999" customHeight="1" x14ac:dyDescent="0.25">
      <c r="A400" s="8" t="s">
        <v>319</v>
      </c>
      <c r="B400" s="105">
        <v>0</v>
      </c>
      <c r="C400" s="105">
        <v>0</v>
      </c>
      <c r="D400" s="103"/>
      <c r="E400" s="103"/>
      <c r="F400" s="103"/>
      <c r="G400" s="103"/>
      <c r="H400" s="103"/>
      <c r="I400" s="103"/>
      <c r="J400" s="103"/>
      <c r="K400" s="103"/>
      <c r="L400" s="10"/>
    </row>
    <row r="401" spans="1:12" ht="19.899999999999999" customHeight="1" x14ac:dyDescent="0.25">
      <c r="A401" s="6" t="s">
        <v>320</v>
      </c>
      <c r="B401" s="106">
        <v>530.94799999999998</v>
      </c>
      <c r="C401" s="106">
        <v>502.75299999999999</v>
      </c>
      <c r="D401" s="101"/>
      <c r="E401" s="101"/>
      <c r="F401" s="101"/>
      <c r="G401" s="101"/>
      <c r="H401" s="101"/>
      <c r="I401" s="101"/>
      <c r="J401" s="101"/>
      <c r="K401" s="101"/>
      <c r="L401" s="9"/>
    </row>
    <row r="402" spans="1:12" ht="19.899999999999999" customHeight="1" x14ac:dyDescent="0.25">
      <c r="A402" s="8" t="s">
        <v>321</v>
      </c>
      <c r="B402" s="105">
        <v>0</v>
      </c>
      <c r="C402" s="105">
        <v>0</v>
      </c>
      <c r="D402" s="103"/>
      <c r="E402" s="103"/>
      <c r="F402" s="103"/>
      <c r="G402" s="103"/>
      <c r="H402" s="103"/>
      <c r="I402" s="103"/>
      <c r="J402" s="103"/>
      <c r="K402" s="103"/>
      <c r="L402" s="11"/>
    </row>
    <row r="403" spans="1:12" ht="19.899999999999999" customHeight="1" x14ac:dyDescent="0.25">
      <c r="A403" s="6" t="s">
        <v>322</v>
      </c>
      <c r="B403" s="106">
        <v>0</v>
      </c>
      <c r="C403" s="106">
        <v>0</v>
      </c>
      <c r="D403" s="101"/>
      <c r="E403" s="101"/>
      <c r="F403" s="101"/>
      <c r="G403" s="101"/>
      <c r="H403" s="101"/>
      <c r="I403" s="101"/>
      <c r="J403" s="101"/>
      <c r="K403" s="101"/>
      <c r="L403" s="9"/>
    </row>
    <row r="404" spans="1:12" ht="19.899999999999999" customHeight="1" x14ac:dyDescent="0.25">
      <c r="A404" s="8" t="s">
        <v>323</v>
      </c>
      <c r="B404" s="105" t="s">
        <v>2916</v>
      </c>
      <c r="C404" s="105" t="s">
        <v>2917</v>
      </c>
      <c r="D404" s="103"/>
      <c r="E404" s="103"/>
      <c r="F404" s="103"/>
      <c r="G404" s="103"/>
      <c r="H404" s="103"/>
      <c r="I404" s="103"/>
      <c r="J404" s="103"/>
      <c r="K404" s="103"/>
      <c r="L404" s="10"/>
    </row>
    <row r="405" spans="1:12" ht="19.899999999999999" customHeight="1" x14ac:dyDescent="0.25">
      <c r="A405" s="6" t="s">
        <v>324</v>
      </c>
      <c r="B405" s="106">
        <v>9</v>
      </c>
      <c r="C405" s="106">
        <v>8</v>
      </c>
      <c r="D405" s="101"/>
      <c r="E405" s="101"/>
      <c r="F405" s="101"/>
      <c r="G405" s="101"/>
      <c r="H405" s="101"/>
      <c r="I405" s="101"/>
      <c r="J405" s="101"/>
      <c r="K405" s="101"/>
      <c r="L405" s="12"/>
    </row>
    <row r="406" spans="1:12" ht="19.899999999999999" customHeight="1" x14ac:dyDescent="0.25">
      <c r="A406" s="8" t="s">
        <v>325</v>
      </c>
      <c r="B406" s="105">
        <v>12.147</v>
      </c>
      <c r="C406" s="105">
        <v>13.167999999999999</v>
      </c>
      <c r="D406" s="103"/>
      <c r="E406" s="103"/>
      <c r="F406" s="103"/>
      <c r="G406" s="103"/>
      <c r="H406" s="103"/>
      <c r="I406" s="103"/>
      <c r="J406" s="103"/>
      <c r="K406" s="103"/>
      <c r="L406" s="10"/>
    </row>
    <row r="407" spans="1:12" ht="19.899999999999999" customHeight="1" x14ac:dyDescent="0.25">
      <c r="A407" s="6" t="s">
        <v>326</v>
      </c>
      <c r="B407" s="106">
        <v>13.131</v>
      </c>
      <c r="C407" s="106">
        <v>13.167999999999999</v>
      </c>
      <c r="D407" s="101"/>
      <c r="E407" s="101"/>
      <c r="F407" s="101"/>
      <c r="G407" s="101"/>
      <c r="H407" s="101"/>
      <c r="I407" s="101"/>
      <c r="J407" s="101"/>
      <c r="K407" s="101"/>
      <c r="L407" s="9"/>
    </row>
    <row r="408" spans="1:12" ht="19.899999999999999" customHeight="1" x14ac:dyDescent="0.25">
      <c r="A408" s="8" t="s">
        <v>327</v>
      </c>
      <c r="B408" s="105" t="s">
        <v>1163</v>
      </c>
      <c r="C408" s="105" t="s">
        <v>1163</v>
      </c>
      <c r="D408" s="103"/>
      <c r="E408" s="103"/>
      <c r="F408" s="103"/>
      <c r="G408" s="103"/>
      <c r="H408" s="103"/>
      <c r="I408" s="103"/>
      <c r="J408" s="103"/>
      <c r="K408" s="103"/>
      <c r="L408" s="11"/>
    </row>
    <row r="409" spans="1:12" ht="19.899999999999999" customHeight="1" x14ac:dyDescent="0.25">
      <c r="A409" s="6" t="s">
        <v>328</v>
      </c>
      <c r="B409" s="106" t="s">
        <v>2972</v>
      </c>
      <c r="C409" s="106" t="s">
        <v>2973</v>
      </c>
      <c r="D409" s="101"/>
      <c r="E409" s="101"/>
      <c r="F409" s="101"/>
      <c r="G409" s="101"/>
      <c r="H409" s="101"/>
      <c r="I409" s="101"/>
      <c r="J409" s="101"/>
      <c r="K409" s="101"/>
      <c r="L409" s="12"/>
    </row>
    <row r="410" spans="1:12" ht="19.899999999999999" customHeight="1" x14ac:dyDescent="0.25">
      <c r="A410" s="8" t="s">
        <v>329</v>
      </c>
      <c r="B410" s="105" t="s">
        <v>2974</v>
      </c>
      <c r="C410" s="105" t="s">
        <v>2975</v>
      </c>
      <c r="D410" s="103"/>
      <c r="E410" s="103"/>
      <c r="F410" s="103"/>
      <c r="G410" s="103"/>
      <c r="H410" s="103"/>
      <c r="I410" s="103"/>
      <c r="J410" s="103"/>
      <c r="K410" s="103"/>
      <c r="L410" s="11"/>
    </row>
    <row r="411" spans="1:12" ht="19.899999999999999" customHeight="1" x14ac:dyDescent="0.25">
      <c r="A411" s="6" t="s">
        <v>330</v>
      </c>
      <c r="B411" s="106">
        <v>268.39400000000001</v>
      </c>
      <c r="C411" s="106">
        <v>330.125</v>
      </c>
      <c r="D411" s="101"/>
      <c r="E411" s="101"/>
      <c r="F411" s="101"/>
      <c r="G411" s="101"/>
      <c r="H411" s="101"/>
      <c r="I411" s="101"/>
      <c r="J411" s="101"/>
      <c r="K411" s="101"/>
      <c r="L411" s="9"/>
    </row>
    <row r="412" spans="1:12" ht="19.899999999999999" customHeight="1" x14ac:dyDescent="0.25">
      <c r="A412" s="8" t="s">
        <v>331</v>
      </c>
      <c r="B412" s="105">
        <v>0</v>
      </c>
      <c r="C412" s="105">
        <v>0</v>
      </c>
      <c r="D412" s="103"/>
      <c r="E412" s="103"/>
      <c r="F412" s="103"/>
      <c r="G412" s="103"/>
      <c r="H412" s="103"/>
      <c r="I412" s="103"/>
      <c r="J412" s="103"/>
      <c r="K412" s="103"/>
      <c r="L412" s="10"/>
    </row>
    <row r="413" spans="1:12" ht="19.899999999999999" customHeight="1" x14ac:dyDescent="0.25">
      <c r="A413" s="6" t="s">
        <v>332</v>
      </c>
      <c r="B413" s="106">
        <v>28.181000000000001</v>
      </c>
      <c r="C413" s="106">
        <v>5.2140000000000004</v>
      </c>
      <c r="D413" s="101"/>
      <c r="E413" s="101"/>
      <c r="F413" s="101"/>
      <c r="G413" s="101"/>
      <c r="H413" s="101"/>
      <c r="I413" s="101"/>
      <c r="J413" s="101"/>
      <c r="K413" s="101"/>
      <c r="L413" s="12"/>
    </row>
    <row r="414" spans="1:12" ht="19.899999999999999" customHeight="1" x14ac:dyDescent="0.25">
      <c r="A414" s="8" t="s">
        <v>333</v>
      </c>
      <c r="B414" s="105">
        <v>80.537000000000006</v>
      </c>
      <c r="C414" s="105">
        <v>7.7439999999999998</v>
      </c>
      <c r="D414" s="103"/>
      <c r="E414" s="103"/>
      <c r="F414" s="103"/>
      <c r="G414" s="103"/>
      <c r="H414" s="103"/>
      <c r="I414" s="103"/>
      <c r="J414" s="103"/>
      <c r="K414" s="103"/>
      <c r="L414" s="10"/>
    </row>
    <row r="415" spans="1:12" ht="19.899999999999999" customHeight="1" x14ac:dyDescent="0.25">
      <c r="A415" s="6" t="s">
        <v>334</v>
      </c>
      <c r="B415" s="106" t="s">
        <v>2976</v>
      </c>
      <c r="C415" s="106">
        <v>686.51599999999996</v>
      </c>
      <c r="D415" s="101"/>
      <c r="E415" s="101"/>
      <c r="F415" s="101"/>
      <c r="G415" s="101"/>
      <c r="H415" s="101"/>
      <c r="I415" s="101"/>
      <c r="J415" s="101"/>
      <c r="K415" s="101"/>
      <c r="L415" s="9"/>
    </row>
    <row r="416" spans="1:12" ht="19.899999999999999" customHeight="1" x14ac:dyDescent="0.25">
      <c r="A416" s="8" t="s">
        <v>335</v>
      </c>
      <c r="B416" s="105">
        <v>1</v>
      </c>
      <c r="C416" s="105">
        <v>1</v>
      </c>
      <c r="D416" s="103"/>
      <c r="E416" s="103"/>
      <c r="F416" s="103"/>
      <c r="G416" s="103"/>
      <c r="H416" s="103"/>
      <c r="I416" s="103"/>
      <c r="J416" s="103"/>
      <c r="K416" s="103"/>
      <c r="L416" s="10"/>
    </row>
    <row r="417" spans="1:12" ht="19.899999999999999" customHeight="1" x14ac:dyDescent="0.25">
      <c r="A417" s="6" t="s">
        <v>336</v>
      </c>
      <c r="B417" s="106">
        <v>0</v>
      </c>
      <c r="C417" s="106">
        <v>0</v>
      </c>
      <c r="D417" s="101"/>
      <c r="E417" s="101"/>
      <c r="F417" s="101"/>
      <c r="G417" s="101"/>
      <c r="H417" s="101"/>
      <c r="I417" s="101"/>
      <c r="J417" s="101"/>
      <c r="K417" s="101"/>
      <c r="L417" s="9"/>
    </row>
    <row r="418" spans="1:12" ht="19.899999999999999" customHeight="1" x14ac:dyDescent="0.2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"/>
    </row>
    <row r="419" spans="1:12" ht="19.899999999999999" customHeight="1" x14ac:dyDescent="0.25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9"/>
    </row>
    <row r="420" spans="1:12" ht="19.899999999999999" customHeight="1" x14ac:dyDescent="0.25">
      <c r="A420" s="172"/>
      <c r="B420" s="172"/>
      <c r="C420" s="172"/>
      <c r="D420" s="172"/>
      <c r="E420" s="172"/>
      <c r="F420" s="172"/>
      <c r="G420" s="172"/>
      <c r="H420" s="172"/>
      <c r="I420" s="172"/>
      <c r="J420" s="172"/>
      <c r="K420" s="172"/>
      <c r="L420" s="10"/>
    </row>
    <row r="421" spans="1:12" ht="19.899999999999999" customHeight="1" x14ac:dyDescent="0.25">
      <c r="A421" s="8" t="s">
        <v>335</v>
      </c>
      <c r="B421" s="12">
        <v>1</v>
      </c>
      <c r="C421" s="12">
        <v>1</v>
      </c>
      <c r="D421" s="12">
        <v>1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>
        <v>1</v>
      </c>
      <c r="K421" s="12">
        <v>1</v>
      </c>
      <c r="L421" s="12"/>
    </row>
    <row r="422" spans="1:12" ht="19.899999999999999" customHeight="1" x14ac:dyDescent="0.25">
      <c r="A422" s="6" t="s">
        <v>336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>
        <v>0</v>
      </c>
      <c r="J422">
        <v>0</v>
      </c>
      <c r="K422">
        <v>0</v>
      </c>
    </row>
  </sheetData>
  <mergeCells count="13">
    <mergeCell ref="A419:K419"/>
    <mergeCell ref="A420:K420"/>
    <mergeCell ref="A1:K1"/>
    <mergeCell ref="A124:K124"/>
    <mergeCell ref="A241:K241"/>
    <mergeCell ref="A289:K289"/>
    <mergeCell ref="A343:K343"/>
    <mergeCell ref="A378:K378"/>
    <mergeCell ref="A123:K123"/>
    <mergeCell ref="A240:K240"/>
    <mergeCell ref="A288:K288"/>
    <mergeCell ref="A342:K342"/>
    <mergeCell ref="A377:K377"/>
  </mergeCells>
  <hyperlinks>
    <hyperlink ref="A421" r:id="rId1" display="javascript:Fin_g('01050173')"/>
    <hyperlink ref="A422" r:id="rId2" display="javascript:Fin_g('01050174')"/>
    <hyperlink ref="A10" r:id="rId3" display="javascript:Fin_g('02010025')"/>
    <hyperlink ref="A11" r:id="rId4" display="javascript:Fin_g('02010026')"/>
    <hyperlink ref="A12" r:id="rId5" display="javascript:Fin_g('02010027')"/>
    <hyperlink ref="A13" r:id="rId6" display="javascript:Fin_g('02010028')"/>
    <hyperlink ref="A14" r:id="rId7" display="javascript:Fin_g('02010029')"/>
    <hyperlink ref="A16" r:id="rId8" display="javascript:Fin_g('02010031')"/>
    <hyperlink ref="A17" r:id="rId9" display="javascript:Fin_g('02010032')"/>
    <hyperlink ref="A18" r:id="rId10" display="javascript:Fin_g('02010033')"/>
    <hyperlink ref="A20" r:id="rId11" display="javascript:Fin_g('02010023')"/>
    <hyperlink ref="A21" r:id="rId12" display="javascript:Fin_g('02010024')"/>
    <hyperlink ref="A23" r:id="rId13" display="javascript:Fin_g('02010030')"/>
    <hyperlink ref="A25" r:id="rId14" display="javascript:Fin_g('02010054')"/>
    <hyperlink ref="A27" r:id="rId15" display="javascript:Fin_g('02010034')"/>
    <hyperlink ref="A28" r:id="rId16" display="javascript:Fin_g('02010035')"/>
    <hyperlink ref="A29" r:id="rId17" display="javascript:Fin_g('02010036')"/>
    <hyperlink ref="A30" r:id="rId18" display="javascript:Fin_g('02010037')"/>
    <hyperlink ref="A31" r:id="rId19" display="javascript:Fin_g('02010038')"/>
    <hyperlink ref="A32" r:id="rId20" display="javascript:Fin_g('02010039')"/>
    <hyperlink ref="A34" r:id="rId21" display="javascript:Fin_g('02010050')"/>
    <hyperlink ref="A35" r:id="rId22" display="javascript:Fin_g('02010051')"/>
    <hyperlink ref="A39" r:id="rId23" display="javascript:Fin_g('02010001')"/>
    <hyperlink ref="A40" r:id="rId24" display="javascript:Fin_g('02010002')"/>
    <hyperlink ref="A41" r:id="rId25" display="javascript:Fin_g('02010003')"/>
    <hyperlink ref="A42" r:id="rId26" display="javascript:Fin_g('02010004')"/>
    <hyperlink ref="A43" r:id="rId27" display="javascript:Fin_g('02010005')"/>
    <hyperlink ref="A45" r:id="rId28" display="javascript:Fin_g('02010008')"/>
    <hyperlink ref="A46" r:id="rId29" display="javascript:Fin_g('02010009')"/>
    <hyperlink ref="A47" r:id="rId30" display="javascript:Fin_g('02010010')"/>
    <hyperlink ref="A48" r:id="rId31" display="javascript:Fin_g('02010011')"/>
    <hyperlink ref="A50" r:id="rId32" display="javascript:Fin_g('02010012')"/>
    <hyperlink ref="A52" r:id="rId33" display="javascript:Fin_g('02010013')"/>
    <hyperlink ref="A56" r:id="rId34" display="javascript:Fin_g('02010057')"/>
    <hyperlink ref="A57" r:id="rId35" display="javascript:Fin_g('02010014')"/>
    <hyperlink ref="A58" r:id="rId36" display="javascript:Fin_g('02010017')"/>
    <hyperlink ref="A59" r:id="rId37" display="javascript:Fin_g('02010018')"/>
    <hyperlink ref="A60" r:id="rId38" display="javascript:Fin_g('02010019')"/>
    <hyperlink ref="A61" r:id="rId39" display="javascript:Fin_g('02010020')"/>
    <hyperlink ref="A63" r:id="rId40" display="javascript:Fin_g('02010015')"/>
    <hyperlink ref="A65" r:id="rId41" display="javascript:Fin_g('02010041')"/>
    <hyperlink ref="A66" r:id="rId42" display="javascript:Fin_g('02010042')"/>
    <hyperlink ref="A67" r:id="rId43" display="javascript:Fin_g('02010043')"/>
    <hyperlink ref="A68" r:id="rId44" display="javascript:Fin_g('02010044')"/>
    <hyperlink ref="A69" r:id="rId45" display="javascript:Fin_g('02010045')"/>
    <hyperlink ref="A71" r:id="rId46" display="javascript:Fin_g('02010022')"/>
    <hyperlink ref="A72" r:id="rId47" display="javascript:Fin_g('02010058')"/>
    <hyperlink ref="A74" r:id="rId48" display="javascript:Fin_g('02010048')"/>
    <hyperlink ref="A75" r:id="rId49" display="javascript:Fin_g('02010047')"/>
    <hyperlink ref="A76" r:id="rId50" display="javascript:Fin_g('02010049')"/>
    <hyperlink ref="A80" r:id="rId51" display="javascript:Fin_g('01060201')"/>
    <hyperlink ref="A81" r:id="rId52" display="javascript:Fin_g('01060202')"/>
    <hyperlink ref="A82" r:id="rId53" display="javascript:Fin_g('01060259')"/>
    <hyperlink ref="A83" r:id="rId54" display="javascript:Fin_g('01060260')"/>
    <hyperlink ref="A84" r:id="rId55" display="javascript:Fin_g('01060261')"/>
    <hyperlink ref="A85" r:id="rId56" display="javascript:Fin_g('01060262')"/>
    <hyperlink ref="A86" r:id="rId57" display="javascript:Fin_g('01060206')"/>
    <hyperlink ref="A87" r:id="rId58" display="javascript:Fin_g('01060207')"/>
    <hyperlink ref="A88" r:id="rId59" display="javascript:Fin_g('01060232')"/>
    <hyperlink ref="A89" r:id="rId60" display="javascript:Fin_g('01060233')"/>
    <hyperlink ref="A90" r:id="rId61" display="javascript:Fin_g('01060249')"/>
    <hyperlink ref="A91" r:id="rId62" display="javascript:Fin_g('01060250')"/>
    <hyperlink ref="A92" r:id="rId63" display="javascript:Fin_g('01060274')"/>
    <hyperlink ref="A93" r:id="rId64" display="javascript:Fin_g('01060275')"/>
    <hyperlink ref="A94" r:id="rId65" display="javascript:Fin_g('01060208')"/>
    <hyperlink ref="A95" r:id="rId66" display="javascript:Fin_g('01060228')"/>
    <hyperlink ref="A96" r:id="rId67" display="javascript:Fin_g('01060211')"/>
    <hyperlink ref="A97" r:id="rId68" display="javascript:Fin_g('01060212')"/>
    <hyperlink ref="A98" r:id="rId69" display="javascript:Fin_g('01060213')"/>
    <hyperlink ref="A99" r:id="rId70" display="javascript:Fin_g('01060215')"/>
    <hyperlink ref="A100" r:id="rId71" display="javascript:Fin_g('01060219')"/>
    <hyperlink ref="A101" r:id="rId72" display="javascript:Fin_g('01060220')"/>
    <hyperlink ref="A102" r:id="rId73" display="javascript:Fin_g('01060221')"/>
    <hyperlink ref="A103" r:id="rId74" display="javascript:Fin_g('01060222')"/>
    <hyperlink ref="A104" r:id="rId75" display="javascript:Fin_g('01060223')"/>
    <hyperlink ref="A105" r:id="rId76" display="javascript:Fin_g('01060224')"/>
    <hyperlink ref="A106" r:id="rId77" display="javascript:Fin_g('01060225')"/>
    <hyperlink ref="A107" r:id="rId78" display="javascript:Fin_g('01060229')"/>
    <hyperlink ref="A108" r:id="rId79" display="javascript:Fin_g('01060230')"/>
    <hyperlink ref="A109" r:id="rId80" display="javascript:Fin_g('01060276')"/>
    <hyperlink ref="A110" r:id="rId81" display="javascript:Fin_g('01060236')"/>
    <hyperlink ref="A111" r:id="rId82" display="javascript:Fin_g('01060237')"/>
    <hyperlink ref="A112" r:id="rId83" display="javascript:Fin_g('01060247')"/>
    <hyperlink ref="A113" r:id="rId84" display="javascript:Fin_g('01060277')"/>
    <hyperlink ref="A114" r:id="rId85" display="javascript:Fin_g('01060278')"/>
    <hyperlink ref="A115" r:id="rId86" display="javascript:Fin_g('01060279')"/>
    <hyperlink ref="A116" r:id="rId87" display="javascript:Fin_g('01060258')"/>
    <hyperlink ref="A117" r:id="rId88" display="javascript:Fin_g('01060253')"/>
    <hyperlink ref="A118" r:id="rId89" display="javascript:Fin_g('01060254')"/>
    <hyperlink ref="A119" r:id="rId90" display="javascript:Fin_g('01060255')"/>
    <hyperlink ref="A120" r:id="rId91" display="javascript:Fin_g('01060256')"/>
    <hyperlink ref="A121" r:id="rId92" display="javascript:Fin_g('01060257')"/>
    <hyperlink ref="A131" r:id="rId93" display="javascript:Fin_g('02020060')"/>
    <hyperlink ref="A132" r:id="rId94" display="javascript:Fin_g('02020061')"/>
    <hyperlink ref="A133" r:id="rId95" display="javascript:Fin_g('01020053')"/>
    <hyperlink ref="A135" r:id="rId96" display="javascript:Fin_g('02020094')"/>
    <hyperlink ref="A136" r:id="rId97" display="javascript:Fin_g('02020095')"/>
    <hyperlink ref="A138" r:id="rId98" display="javascript:Fin_g('01090322')"/>
    <hyperlink ref="A139" r:id="rId99" display="javascript:Fin_g('01090323')"/>
    <hyperlink ref="A140" r:id="rId100" display="javascript:Fin_g('01090301')"/>
    <hyperlink ref="A141" r:id="rId101" display="javascript:Fin_g('01090302')"/>
    <hyperlink ref="A142" r:id="rId102" display="javascript:Fin_g('01090303')"/>
    <hyperlink ref="A143" r:id="rId103" display="javascript:Fin_g('02020088')"/>
    <hyperlink ref="A144" r:id="rId104" display="javascript:Fin_g('02020089')"/>
    <hyperlink ref="A145" r:id="rId105" display="javascript:Fin_g('02020090')"/>
    <hyperlink ref="A146" r:id="rId106" display="javascript:Fin_g('02020079')"/>
    <hyperlink ref="A147" r:id="rId107" display="javascript:Fin_g('02020096')"/>
    <hyperlink ref="A148" r:id="rId108" display="javascript:Fin_g('02020077')"/>
    <hyperlink ref="A149" r:id="rId109" display="javascript:Fin_g('02020097')"/>
    <hyperlink ref="A151" r:id="rId110" display="javascript:Fin_g('02020098')"/>
    <hyperlink ref="A153" r:id="rId111" display="javascript:Fin_g('02020062')"/>
    <hyperlink ref="A154" r:id="rId112" display="javascript:Fin_g('02020064')"/>
    <hyperlink ref="A155" r:id="rId113" display="javascript:Fin_g('02020066')"/>
    <hyperlink ref="A156" r:id="rId114" display="javascript:Fin_g('02020104')"/>
    <hyperlink ref="A158" r:id="rId115" display="javascript:Fin_g('02020074')"/>
    <hyperlink ref="A160" r:id="rId116" display="javascript:Fin_g('02020099')"/>
    <hyperlink ref="A162" r:id="rId117" display="javascript:Fin_g('02020067')"/>
    <hyperlink ref="A163" r:id="rId118" display="javascript:Fin_g('02020068')"/>
    <hyperlink ref="A164" r:id="rId119" display="javascript:Fin_g('02020069')"/>
    <hyperlink ref="A165" r:id="rId120" display="javascript:Fin_g('02020070')"/>
    <hyperlink ref="A167" r:id="rId121" display="javascript:Fin_g('02020100')"/>
    <hyperlink ref="A169" r:id="rId122" display="javascript:Fin_g('02020075')"/>
    <hyperlink ref="A170" r:id="rId123" display="javascript:Fin_g('02020072')"/>
    <hyperlink ref="A171" r:id="rId124" display="javascript:Fin_g('02020073')"/>
    <hyperlink ref="A172" r:id="rId125" display="javascript:Fin_g('02020101')"/>
    <hyperlink ref="A174" r:id="rId126" display="javascript:Fin_g('02020093')"/>
    <hyperlink ref="A175" r:id="rId127" display="javascript:Fin_g('02020086')"/>
    <hyperlink ref="A176" r:id="rId128" display="javascript:Fin_g('02020103')"/>
    <hyperlink ref="A177" r:id="rId129" display="javascript:Fin_g('02020087')"/>
    <hyperlink ref="A178" r:id="rId130" display="javascript:Fin_g('02020091')"/>
    <hyperlink ref="A179" r:id="rId131" display="javascript:Fin_g('02020105')"/>
    <hyperlink ref="A180" r:id="rId132" display="javascript:Fin_g('02020092')"/>
    <hyperlink ref="A181" r:id="rId133" display="javascript:Fin_g('02020102')"/>
    <hyperlink ref="A184" r:id="rId134" display="javascript:Fin_g('01090301')"/>
    <hyperlink ref="A185" r:id="rId135" display="javascript:Fin_g('01090302')"/>
    <hyperlink ref="A186" r:id="rId136" display="javascript:Fin_g('01090303')"/>
    <hyperlink ref="A187" r:id="rId137" display="javascript:Fin_g('01090305')"/>
    <hyperlink ref="A188" r:id="rId138" display="javascript:Fin_g('01090306')"/>
    <hyperlink ref="A189" r:id="rId139" display="javascript:Fin_g('01090307')"/>
    <hyperlink ref="A190" r:id="rId140" display="javascript:Fin_g('01090308')"/>
    <hyperlink ref="A191" r:id="rId141" display="javascript:Fin_g('01090374')"/>
    <hyperlink ref="A192" r:id="rId142" display="javascript:Fin_g('01090359')"/>
    <hyperlink ref="A193" r:id="rId143" display="javascript:Fin_g('01090375')"/>
    <hyperlink ref="A194" r:id="rId144" display="javascript:Fin_g('01090376')"/>
    <hyperlink ref="A195" r:id="rId145" display="javascript:Fin_g('01090311')"/>
    <hyperlink ref="A196" r:id="rId146" display="javascript:Fin_g('01090312')"/>
    <hyperlink ref="A197" r:id="rId147" display="javascript:Fin_g('01090309')"/>
    <hyperlink ref="A198" r:id="rId148" display="javascript:Fin_g('01090319')"/>
    <hyperlink ref="A199" r:id="rId149" display="javascript:Fin_g('01090320')"/>
    <hyperlink ref="A200" r:id="rId150" display="javascript:Fin_g('01090338')"/>
    <hyperlink ref="A201" r:id="rId151" display="javascript:Fin_g('01090364')"/>
    <hyperlink ref="A202" r:id="rId152" display="javascript:Fin_g('01090365')"/>
    <hyperlink ref="A203" r:id="rId153" display="javascript:Fin_g('01090366')"/>
    <hyperlink ref="A204" r:id="rId154" display="javascript:Fin_g('01090313')"/>
    <hyperlink ref="A205" r:id="rId155" display="javascript:Fin_g('01090373')"/>
    <hyperlink ref="A206" r:id="rId156" display="javascript:Fin_g('01090315')"/>
    <hyperlink ref="A207" r:id="rId157" display="javascript:Fin_g('01090316')"/>
    <hyperlink ref="A208" r:id="rId158" display="javascript:Fin_g('01090317')"/>
    <hyperlink ref="A209" r:id="rId159" display="javascript:Fin_g('01090322')"/>
    <hyperlink ref="A210" r:id="rId160" display="javascript:Fin_g('01090350')"/>
    <hyperlink ref="A211" r:id="rId161" display="javascript:Fin_g('01090383')"/>
    <hyperlink ref="A212" r:id="rId162" display="javascript:Fin_g('01090351')"/>
    <hyperlink ref="A213" r:id="rId163" display="javascript:Fin_g('01090323')"/>
    <hyperlink ref="A214" r:id="rId164" display="javascript:Fin_g('01090384')"/>
    <hyperlink ref="A215" r:id="rId165" display="javascript:Fin_g('01090324')"/>
    <hyperlink ref="A216" r:id="rId166" display="javascript:Fin_g('01090325')"/>
    <hyperlink ref="A217" r:id="rId167" display="javascript:Fin_g('01090326')"/>
    <hyperlink ref="A218" r:id="rId168" display="javascript:Fin_g('01090360')"/>
    <hyperlink ref="A219" r:id="rId169" display="javascript:Fin_g('01090327')"/>
    <hyperlink ref="A220" r:id="rId170" display="javascript:Fin_g('01090328')"/>
    <hyperlink ref="A221" r:id="rId171" display="javascript:Fin_g('01090329')"/>
    <hyperlink ref="A222" r:id="rId172" display="javascript:Fin_g('01090330')"/>
    <hyperlink ref="A223" r:id="rId173" display="javascript:Fin_g('01090331')"/>
    <hyperlink ref="A224" r:id="rId174" display="javascript:Fin_g('01090377')"/>
    <hyperlink ref="A225" r:id="rId175" display="javascript:Fin_g('01090336')"/>
    <hyperlink ref="A226" r:id="rId176" display="javascript:Fin_g('01090337')"/>
    <hyperlink ref="A227" r:id="rId177" display="javascript:Fin_g('01090357')"/>
    <hyperlink ref="A228" r:id="rId178" display="javascript:Fin_g('01090358')"/>
    <hyperlink ref="A229" r:id="rId179" display="javascript:Fin_g('01090353')"/>
    <hyperlink ref="A230" r:id="rId180" display="javascript:Fin_g('01090343')"/>
    <hyperlink ref="A231" r:id="rId181" display="javascript:Fin_g('01090378')"/>
    <hyperlink ref="A232" r:id="rId182" display="javascript:Fin_g('01090379')"/>
    <hyperlink ref="A233" r:id="rId183" display="javascript:Fin_g('01090344')"/>
    <hyperlink ref="A234" r:id="rId184" display="javascript:Fin_g('01090345')"/>
    <hyperlink ref="A235" r:id="rId185" display="javascript:Fin_g('01090372')"/>
    <hyperlink ref="A236" r:id="rId186" display="javascript:Fin_g('01090361')"/>
    <hyperlink ref="A237" r:id="rId187" display="javascript:Fin_g('01090387')"/>
    <hyperlink ref="A238" r:id="rId188" display="javascript:Fin_g('01090363')"/>
    <hyperlink ref="A248" r:id="rId189" display="javascript:Fin_g('01240901')"/>
    <hyperlink ref="A249" r:id="rId190" display="javascript:Fin_g('01240902')"/>
    <hyperlink ref="A250" r:id="rId191" display="javascript:Fin_g('01240903')"/>
    <hyperlink ref="A251" r:id="rId192" display="javascript:Fin_g('01240904')"/>
    <hyperlink ref="A252" r:id="rId193" display="javascript:Fin_g('01240905')"/>
    <hyperlink ref="A253" r:id="rId194" display="javascript:Fin_g('01240906')"/>
    <hyperlink ref="A254" r:id="rId195" display="javascript:Fin_g('01240908')"/>
    <hyperlink ref="A255" r:id="rId196" display="javascript:Fin_g('01240910')"/>
    <hyperlink ref="A256" r:id="rId197" display="javascript:Fin_g('01240911')"/>
    <hyperlink ref="A257" r:id="rId198" display="javascript:Fin_g('01240913')"/>
    <hyperlink ref="A258" r:id="rId199" display="javascript:Fin_g('01240939')"/>
    <hyperlink ref="A259" r:id="rId200" display="javascript:Fin_g('01240940')"/>
    <hyperlink ref="A261" r:id="rId201" display="javascript:Fin_g('01240941')"/>
    <hyperlink ref="A262" r:id="rId202" display="javascript:Fin_g('01240942')"/>
    <hyperlink ref="A263" r:id="rId203" display="javascript:Fin_g('01240943')"/>
    <hyperlink ref="A264" r:id="rId204" display="javascript:Fin_g('01240945')"/>
    <hyperlink ref="A265" r:id="rId205" display="javascript:Fin_g('01240949')"/>
    <hyperlink ref="A266" r:id="rId206" display="javascript:Fin_g('01240952')"/>
    <hyperlink ref="A267" r:id="rId207" display="javascript:Fin_g('01240954')"/>
    <hyperlink ref="A268" r:id="rId208" display="javascript:Fin_g('01240955')"/>
    <hyperlink ref="A269" r:id="rId209" display="javascript:Fin_g('01240957')"/>
    <hyperlink ref="A270" r:id="rId210" display="javascript:Fin_g('01240969')"/>
    <hyperlink ref="A271" r:id="rId211" display="javascript:Fin_g('01240970')"/>
    <hyperlink ref="A272" r:id="rId212" display="javascript:Fin_g('01240999')"/>
    <hyperlink ref="A273" r:id="rId213" display="javascript:Fin_g('01241000')"/>
    <hyperlink ref="A275" r:id="rId214" display="javascript:Fin_g('01241001')"/>
    <hyperlink ref="A276" r:id="rId215" display="javascript:Fin_g('01241002')"/>
    <hyperlink ref="A277" r:id="rId216" display="javascript:Fin_g('01241003')"/>
    <hyperlink ref="A278" r:id="rId217" display="javascript:Fin_g('01241004')"/>
    <hyperlink ref="A279" r:id="rId218" display="javascript:Fin_g('01241005')"/>
    <hyperlink ref="A280" r:id="rId219" display="javascript:Fin_g('01241006')"/>
    <hyperlink ref="A281" r:id="rId220" display="javascript:Fin_g('01241008')"/>
    <hyperlink ref="A282" r:id="rId221" display="javascript:Fin_g('01241025')"/>
    <hyperlink ref="A283" r:id="rId222" display="javascript:Fin_g('01241059')"/>
    <hyperlink ref="A284" r:id="rId223" display="javascript:Fin_g('01241060')"/>
    <hyperlink ref="A286" r:id="rId224" display="javascript:Fin_g('01241091')"/>
    <hyperlink ref="A296" r:id="rId225" display="javascript:Fin_g('01030701')"/>
    <hyperlink ref="A297" r:id="rId226" display="javascript:Fin_g('01030702')"/>
    <hyperlink ref="A299" r:id="rId227" display="javascript:Fin_g('01030703')"/>
    <hyperlink ref="A300" r:id="rId228" display="javascript:Fin_g('01030704')"/>
    <hyperlink ref="A301" r:id="rId229" display="javascript:Fin_g('01030705')"/>
    <hyperlink ref="A302" r:id="rId230" display="javascript:Fin_g('01030706')"/>
    <hyperlink ref="A304" r:id="rId231" display="javascript:Fin_g('01030707')"/>
    <hyperlink ref="A305" r:id="rId232" display="javascript:Fin_g('01030708')"/>
    <hyperlink ref="A306" r:id="rId233" display="javascript:Fin_g('01030709')"/>
    <hyperlink ref="A307" r:id="rId234" display="javascript:Fin_g('01030710')"/>
    <hyperlink ref="A309" r:id="rId235" display="javascript:Fin_g('01030711')"/>
    <hyperlink ref="A310" r:id="rId236" display="javascript:Fin_g('01030712')"/>
    <hyperlink ref="A311" r:id="rId237" display="javascript:Fin_g('01030713')"/>
    <hyperlink ref="A313" r:id="rId238" display="javascript:Fin_g('01030714')"/>
    <hyperlink ref="A314" r:id="rId239" display="javascript:Fin_g('01030715')"/>
    <hyperlink ref="A315" r:id="rId240" display="javascript:Fin_g('01030716')"/>
    <hyperlink ref="A316" r:id="rId241" display="javascript:Fin_g('01030733')"/>
    <hyperlink ref="A318" r:id="rId242" display="javascript:Fin_g('01030719')"/>
    <hyperlink ref="A319" r:id="rId243" display="javascript:Fin_g('01030720')"/>
    <hyperlink ref="A320" r:id="rId244" display="javascript:Fin_g('01030721')"/>
    <hyperlink ref="A321" r:id="rId245" display="javascript:Fin_g('01030722')"/>
    <hyperlink ref="A322" r:id="rId246" display="javascript:Fin_g('01030724')"/>
    <hyperlink ref="A323" r:id="rId247" display="javascript:Fin_g('01030725')"/>
    <hyperlink ref="A324" r:id="rId248" display="javascript:Fin_g('01030726')"/>
    <hyperlink ref="A325" r:id="rId249" display="javascript:Fin_g('01030734')"/>
    <hyperlink ref="A327" r:id="rId250" display="javascript:Fin_g('01030728')"/>
    <hyperlink ref="A328" r:id="rId251" display="javascript:Fin_g('01030730')"/>
    <hyperlink ref="A329" r:id="rId252" display="javascript:Fin_g('01030735')"/>
    <hyperlink ref="A330" r:id="rId253" display="javascript:Fin_g('01030731')"/>
    <hyperlink ref="A331" r:id="rId254" display="javascript:Fin_g('01030736')"/>
    <hyperlink ref="A333" r:id="rId255" display="javascript:Fin_g('01030737')"/>
    <hyperlink ref="A336" r:id="rId256" display="javascript:Fin_g('01120801')"/>
    <hyperlink ref="A337" r:id="rId257" display="javascript:Fin_g('01120802')"/>
    <hyperlink ref="A338" r:id="rId258" display="javascript:Fin_g('01120803')"/>
    <hyperlink ref="A339" r:id="rId259" display="javascript:Fin_g('01120804')"/>
    <hyperlink ref="A340" r:id="rId260" display="javascript:Fin_g('01120805')"/>
    <hyperlink ref="A350" r:id="rId261" display="javascript:Fin_g('01040760')"/>
    <hyperlink ref="A351" r:id="rId262" display="javascript:Fin_g('01040761')"/>
    <hyperlink ref="A352" r:id="rId263" display="javascript:Fin_g('01040762')"/>
    <hyperlink ref="A353" r:id="rId264" display="javascript:Fin_g('01040763')"/>
    <hyperlink ref="A355" r:id="rId265" display="javascript:Fin_g('01040764')"/>
    <hyperlink ref="A357" r:id="rId266" display="javascript:Fin_g('01040765')"/>
    <hyperlink ref="A358" r:id="rId267" display="javascript:Fin_g('01040766')"/>
    <hyperlink ref="A359" r:id="rId268" display="javascript:Fin_g('01040767')"/>
    <hyperlink ref="A360" r:id="rId269" display="javascript:Fin_g('01040768')"/>
    <hyperlink ref="A361" r:id="rId270" display="javascript:Fin_g('01040769')"/>
    <hyperlink ref="A362" r:id="rId271" display="javascript:Fin_g('01040770')"/>
    <hyperlink ref="A363" r:id="rId272" display="javascript:Fin_g('01040771')"/>
    <hyperlink ref="A364" r:id="rId273" display="javascript:Fin_g('01040772')"/>
    <hyperlink ref="A365" r:id="rId274" display="javascript:Fin_g('01040773')"/>
    <hyperlink ref="A366" r:id="rId275" display="javascript:Fin_g('01040774')"/>
    <hyperlink ref="A368" r:id="rId276" display="javascript:Fin_g('01040775')"/>
    <hyperlink ref="A370" r:id="rId277" display="javascript:Fin_g('01040776')"/>
    <hyperlink ref="A371" r:id="rId278" display="javascript:Fin_g('01040777')"/>
    <hyperlink ref="A372" r:id="rId279" display="javascript:Fin_g('01040778')"/>
    <hyperlink ref="A373" r:id="rId280" display="javascript:Fin_g('01040779')"/>
    <hyperlink ref="A374" r:id="rId281" display="javascript:Fin_g('01040780')"/>
    <hyperlink ref="A375" r:id="rId282" display="javascript:Fin_g('01040781')"/>
    <hyperlink ref="A385" r:id="rId283" display="javascript:Fin_g('01050101')"/>
    <hyperlink ref="A386" r:id="rId284" display="javascript:Fin_g('01050102')"/>
    <hyperlink ref="A387" r:id="rId285" display="javascript:Fin_g('01050115')"/>
    <hyperlink ref="A388" r:id="rId286" display="javascript:Fin_g('01050116')"/>
    <hyperlink ref="A389" r:id="rId287" display="javascript:Fin_g('01050118')"/>
    <hyperlink ref="A390" r:id="rId288" display="javascript:Fin_g('01050119')"/>
    <hyperlink ref="A391" r:id="rId289" display="javascript:Fin_g('01050122')"/>
    <hyperlink ref="A392" r:id="rId290" display="javascript:Fin_g('01050126')"/>
    <hyperlink ref="A393" r:id="rId291" display="javascript:Fin_g('01050127')"/>
    <hyperlink ref="A394" r:id="rId292" display="javascript:Fin_g('01050129')"/>
    <hyperlink ref="A395" r:id="rId293" display="javascript:Fin_g('01050130')"/>
    <hyperlink ref="A396" r:id="rId294" display="javascript:Fin_g('01050131')"/>
    <hyperlink ref="A397" r:id="rId295" display="javascript:Fin_g('01050175')"/>
    <hyperlink ref="A398" r:id="rId296" display="javascript:Fin_g('01050132')"/>
    <hyperlink ref="A399" r:id="rId297" display="javascript:Fin_g('01050133')"/>
    <hyperlink ref="A400" r:id="rId298" display="javascript:Fin_g('01050134')"/>
    <hyperlink ref="A401" r:id="rId299" display="javascript:Fin_g('01050135')"/>
    <hyperlink ref="A402" r:id="rId300" display="javascript:Fin_g('01050136')"/>
    <hyperlink ref="A403" r:id="rId301" display="javascript:Fin_g('01050137')"/>
    <hyperlink ref="A404" r:id="rId302" display="javascript:Fin_g('01050144')"/>
    <hyperlink ref="A405" r:id="rId303" display="javascript:Fin_g('01050148')"/>
    <hyperlink ref="A406" r:id="rId304" display="javascript:Fin_g('01050149')"/>
    <hyperlink ref="A407" r:id="rId305" display="javascript:Fin_g('01050150')"/>
    <hyperlink ref="A408" r:id="rId306" display="javascript:Fin_g('01050158')"/>
    <hyperlink ref="A409" r:id="rId307" display="javascript:Fin_g('01050162')"/>
    <hyperlink ref="A410" r:id="rId308" display="javascript:Fin_g('01050140')"/>
    <hyperlink ref="A411" r:id="rId309" display="javascript:Fin_g('01050166')"/>
    <hyperlink ref="A412" r:id="rId310" display="javascript:Fin_g('01050167')"/>
    <hyperlink ref="A413" r:id="rId311" display="javascript:Fin_g('01050170')"/>
    <hyperlink ref="A414" r:id="rId312" display="javascript:Fin_g('01050171')"/>
    <hyperlink ref="A415" r:id="rId313" display="javascript:Fin_g('01050172')"/>
    <hyperlink ref="A416" r:id="rId314" display="javascript:Fin_g('01050173')"/>
    <hyperlink ref="A417" r:id="rId315" display="javascript:Fin_g('01050174')"/>
  </hyperlinks>
  <pageMargins left="0.7" right="0.7" top="0.75" bottom="0.75" header="0.3" footer="0.3"/>
  <drawing r:id="rId31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5"/>
  <sheetViews>
    <sheetView workbookViewId="0">
      <selection activeCell="N4" sqref="N4:X52"/>
    </sheetView>
  </sheetViews>
  <sheetFormatPr defaultColWidth="10.7109375" defaultRowHeight="15" x14ac:dyDescent="0.25"/>
  <cols>
    <col min="1" max="1" width="67.42578125" bestFit="1" customWidth="1"/>
    <col min="14" max="14" width="18.5703125" bestFit="1" customWidth="1"/>
  </cols>
  <sheetData>
    <row r="1" spans="1:24" ht="19.899999999999999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0"/>
    </row>
    <row r="2" spans="1:24" ht="19.899999999999999" customHeight="1" x14ac:dyDescent="0.25">
      <c r="A2" s="95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t="s">
        <v>2</v>
      </c>
    </row>
    <row r="3" spans="1:24" ht="19.899999999999999" customHeight="1" x14ac:dyDescent="0.25">
      <c r="A3" s="96" t="s">
        <v>3</v>
      </c>
      <c r="B3" s="97">
        <v>2019</v>
      </c>
      <c r="C3" s="97">
        <v>2018</v>
      </c>
      <c r="D3" s="97">
        <v>2017</v>
      </c>
      <c r="E3" s="97">
        <v>2016</v>
      </c>
      <c r="F3" s="97">
        <v>2015</v>
      </c>
      <c r="G3" s="97">
        <v>2014</v>
      </c>
      <c r="H3" s="97">
        <v>2013</v>
      </c>
      <c r="I3" s="97">
        <v>2012</v>
      </c>
      <c r="J3" s="97">
        <v>2011</v>
      </c>
      <c r="K3" s="97">
        <v>2010</v>
      </c>
      <c r="L3" s="2"/>
      <c r="N3" s="1" t="s">
        <v>3</v>
      </c>
      <c r="O3" s="2">
        <v>2019</v>
      </c>
      <c r="P3" s="2">
        <v>2018</v>
      </c>
      <c r="Q3" s="2">
        <v>2017</v>
      </c>
      <c r="R3" s="2">
        <v>2016</v>
      </c>
      <c r="S3" s="2">
        <v>2015</v>
      </c>
      <c r="T3" s="2">
        <v>2014</v>
      </c>
      <c r="U3" s="2">
        <v>2013</v>
      </c>
      <c r="V3" s="2">
        <v>2012</v>
      </c>
      <c r="W3" s="2">
        <v>2011</v>
      </c>
      <c r="X3" s="2">
        <v>2010</v>
      </c>
    </row>
    <row r="4" spans="1:24" ht="19.899999999999999" customHeight="1" x14ac:dyDescent="0.25">
      <c r="A4" s="96" t="s">
        <v>4</v>
      </c>
      <c r="B4" s="97">
        <v>12</v>
      </c>
      <c r="C4" s="97">
        <v>12</v>
      </c>
      <c r="D4" s="97">
        <v>12</v>
      </c>
      <c r="E4" s="97">
        <v>12</v>
      </c>
      <c r="F4" s="97">
        <v>12</v>
      </c>
      <c r="G4" s="97">
        <v>12</v>
      </c>
      <c r="H4" s="97">
        <v>12</v>
      </c>
      <c r="I4" s="97">
        <v>12</v>
      </c>
      <c r="J4" s="97">
        <v>12</v>
      </c>
      <c r="K4" s="97">
        <v>12</v>
      </c>
      <c r="L4" s="2"/>
      <c r="N4" s="19" t="s">
        <v>5564</v>
      </c>
      <c r="O4" s="20"/>
      <c r="P4" s="4"/>
      <c r="Q4" s="20"/>
      <c r="R4" s="4"/>
      <c r="S4" s="20"/>
      <c r="T4" s="4"/>
      <c r="U4" s="20"/>
      <c r="V4" s="4"/>
      <c r="W4" s="20"/>
      <c r="X4" s="4"/>
    </row>
    <row r="5" spans="1:24" ht="19.899999999999999" customHeight="1" x14ac:dyDescent="0.25">
      <c r="A5" s="96" t="s">
        <v>5</v>
      </c>
      <c r="B5" s="97" t="s">
        <v>6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L5" s="2"/>
      <c r="N5" s="4" t="s">
        <v>344</v>
      </c>
      <c r="O5" s="22">
        <v>5.54</v>
      </c>
      <c r="P5" s="21">
        <v>5.93</v>
      </c>
      <c r="Q5" s="22" t="e">
        <v>#N/A</v>
      </c>
      <c r="R5" s="21" t="e">
        <v>#N/A</v>
      </c>
      <c r="S5" s="22" t="e">
        <v>#N/A</v>
      </c>
      <c r="T5" s="21" t="e">
        <v>#N/A</v>
      </c>
      <c r="U5" s="22" t="e">
        <v>#N/A</v>
      </c>
      <c r="V5" s="21" t="e">
        <v>#N/A</v>
      </c>
      <c r="W5" s="22" t="e">
        <v>#N/A</v>
      </c>
      <c r="X5" s="21" t="e">
        <v>#N/A</v>
      </c>
    </row>
    <row r="6" spans="1:24" ht="19.899999999999999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1"/>
      <c r="N6" s="4" t="s">
        <v>345</v>
      </c>
      <c r="O6" s="22">
        <v>0.69</v>
      </c>
      <c r="P6" s="21">
        <v>0.61</v>
      </c>
      <c r="Q6" s="22" t="e">
        <v>#N/A</v>
      </c>
      <c r="R6" s="21" t="e">
        <v>#N/A</v>
      </c>
      <c r="S6" s="22" t="e">
        <v>#N/A</v>
      </c>
      <c r="T6" s="21" t="e">
        <v>#N/A</v>
      </c>
      <c r="U6" s="22" t="e">
        <v>#N/A</v>
      </c>
      <c r="V6" s="21" t="e">
        <v>#N/A</v>
      </c>
      <c r="W6" s="22" t="e">
        <v>#N/A</v>
      </c>
      <c r="X6" s="21" t="e">
        <v>#N/A</v>
      </c>
    </row>
    <row r="7" spans="1:24" ht="19.899999999999999" customHeight="1" x14ac:dyDescent="0.25">
      <c r="A7" s="98" t="s">
        <v>7</v>
      </c>
      <c r="B7" s="99" t="s">
        <v>8</v>
      </c>
      <c r="C7" s="99" t="s">
        <v>8</v>
      </c>
      <c r="D7" s="99" t="s">
        <v>8</v>
      </c>
      <c r="E7" s="99" t="s">
        <v>8</v>
      </c>
      <c r="F7" s="99" t="s">
        <v>8</v>
      </c>
      <c r="G7" s="99" t="s">
        <v>8</v>
      </c>
      <c r="H7" s="99" t="s">
        <v>8</v>
      </c>
      <c r="I7" s="99" t="s">
        <v>8</v>
      </c>
      <c r="J7" s="99" t="s">
        <v>8</v>
      </c>
      <c r="K7" s="99" t="s">
        <v>8</v>
      </c>
      <c r="L7" s="3"/>
      <c r="N7" s="4" t="s">
        <v>346</v>
      </c>
      <c r="O7" s="22">
        <v>910.46</v>
      </c>
      <c r="P7" s="21">
        <v>890.17</v>
      </c>
      <c r="Q7" s="22" t="e">
        <v>#N/A</v>
      </c>
      <c r="R7" s="21" t="e">
        <v>#N/A</v>
      </c>
      <c r="S7" s="22" t="e">
        <v>#N/A</v>
      </c>
      <c r="T7" s="21" t="e">
        <v>#N/A</v>
      </c>
      <c r="U7" s="22" t="e">
        <v>#N/A</v>
      </c>
      <c r="V7" s="21" t="e">
        <v>#N/A</v>
      </c>
      <c r="W7" s="22" t="e">
        <v>#N/A</v>
      </c>
      <c r="X7" s="21" t="e">
        <v>#N/A</v>
      </c>
    </row>
    <row r="8" spans="1:24" ht="19.899999999999999" customHeight="1" x14ac:dyDescent="0.25">
      <c r="A8" s="100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"/>
      <c r="N8" s="4" t="s">
        <v>347</v>
      </c>
      <c r="O8" s="22">
        <v>120.3</v>
      </c>
      <c r="P8" s="21">
        <v>102.57</v>
      </c>
      <c r="Q8" s="22" t="e">
        <v>#N/A</v>
      </c>
      <c r="R8" s="21" t="e">
        <v>#N/A</v>
      </c>
      <c r="S8" s="22" t="e">
        <v>#N/A</v>
      </c>
      <c r="T8" s="21" t="e">
        <v>#N/A</v>
      </c>
      <c r="U8" s="22" t="e">
        <v>#N/A</v>
      </c>
      <c r="V8" s="21" t="e">
        <v>#N/A</v>
      </c>
      <c r="W8" s="22" t="e">
        <v>#N/A</v>
      </c>
      <c r="X8" s="21" t="e">
        <v>#N/A</v>
      </c>
    </row>
    <row r="9" spans="1:24" ht="19.899999999999999" customHeight="1" x14ac:dyDescent="0.25">
      <c r="A9" s="102" t="s">
        <v>10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5"/>
      <c r="N9" s="4" t="s">
        <v>348</v>
      </c>
      <c r="O9" s="22">
        <v>6.02</v>
      </c>
      <c r="P9" s="21">
        <v>5.83</v>
      </c>
      <c r="Q9" s="22" t="e">
        <v>#N/A</v>
      </c>
      <c r="R9" s="21" t="e">
        <v>#N/A</v>
      </c>
      <c r="S9" s="22" t="e">
        <v>#N/A</v>
      </c>
      <c r="T9" s="21" t="e">
        <v>#N/A</v>
      </c>
      <c r="U9" s="22" t="e">
        <v>#N/A</v>
      </c>
      <c r="V9" s="21" t="e">
        <v>#N/A</v>
      </c>
      <c r="W9" s="22" t="e">
        <v>#N/A</v>
      </c>
      <c r="X9" s="21" t="e">
        <v>#N/A</v>
      </c>
    </row>
    <row r="10" spans="1:24" ht="19.899999999999999" customHeight="1" x14ac:dyDescent="0.25">
      <c r="A10" s="6" t="s">
        <v>11</v>
      </c>
      <c r="B10" s="104" t="s">
        <v>2977</v>
      </c>
      <c r="C10" s="104" t="s">
        <v>2978</v>
      </c>
      <c r="D10" s="101"/>
      <c r="E10" s="101"/>
      <c r="F10" s="101"/>
      <c r="G10" s="101"/>
      <c r="H10" s="101"/>
      <c r="I10" s="101"/>
      <c r="J10" s="101"/>
      <c r="K10" s="101"/>
      <c r="L10" s="7"/>
      <c r="N10" s="4" t="s">
        <v>349</v>
      </c>
      <c r="O10" s="22">
        <v>2.73</v>
      </c>
      <c r="P10" s="21">
        <v>2.2799999999999998</v>
      </c>
      <c r="Q10" s="22" t="e">
        <v>#N/A</v>
      </c>
      <c r="R10" s="21" t="e">
        <v>#N/A</v>
      </c>
      <c r="S10" s="22" t="e">
        <v>#N/A</v>
      </c>
      <c r="T10" s="21" t="e">
        <v>#N/A</v>
      </c>
      <c r="U10" s="22" t="e">
        <v>#N/A</v>
      </c>
      <c r="V10" s="21" t="e">
        <v>#N/A</v>
      </c>
      <c r="W10" s="22" t="e">
        <v>#N/A</v>
      </c>
      <c r="X10" s="21" t="e">
        <v>#N/A</v>
      </c>
    </row>
    <row r="11" spans="1:24" ht="19.899999999999999" customHeight="1" x14ac:dyDescent="0.25">
      <c r="A11" s="8" t="s">
        <v>12</v>
      </c>
      <c r="B11" s="105" t="s">
        <v>2979</v>
      </c>
      <c r="C11" s="105" t="s">
        <v>2980</v>
      </c>
      <c r="D11" s="103"/>
      <c r="E11" s="103"/>
      <c r="F11" s="103"/>
      <c r="G11" s="103"/>
      <c r="H11" s="103"/>
      <c r="I11" s="103"/>
      <c r="J11" s="103"/>
      <c r="K11" s="103"/>
      <c r="L11" s="9"/>
      <c r="N11" s="4" t="s">
        <v>350</v>
      </c>
      <c r="O11" s="22">
        <v>2.1800000000000002</v>
      </c>
      <c r="P11" s="21">
        <v>2.31</v>
      </c>
      <c r="Q11" s="22" t="e">
        <v>#N/A</v>
      </c>
      <c r="R11" s="21" t="e">
        <v>#N/A</v>
      </c>
      <c r="S11" s="22" t="e">
        <v>#N/A</v>
      </c>
      <c r="T11" s="21" t="e">
        <v>#N/A</v>
      </c>
      <c r="U11" s="22" t="e">
        <v>#N/A</v>
      </c>
      <c r="V11" s="21" t="e">
        <v>#N/A</v>
      </c>
      <c r="W11" s="22" t="e">
        <v>#N/A</v>
      </c>
      <c r="X11" s="21" t="e">
        <v>#N/A</v>
      </c>
    </row>
    <row r="12" spans="1:24" ht="19.899999999999999" customHeight="1" x14ac:dyDescent="0.25">
      <c r="A12" s="6" t="s">
        <v>13</v>
      </c>
      <c r="B12" s="106">
        <v>0</v>
      </c>
      <c r="C12" s="106">
        <v>0</v>
      </c>
      <c r="D12" s="101"/>
      <c r="E12" s="101"/>
      <c r="F12" s="101"/>
      <c r="G12" s="101"/>
      <c r="H12" s="101"/>
      <c r="I12" s="101"/>
      <c r="J12" s="101"/>
      <c r="K12" s="101"/>
      <c r="L12" s="11"/>
      <c r="N12" s="4" t="s">
        <v>351</v>
      </c>
      <c r="O12" s="22">
        <v>0.75</v>
      </c>
      <c r="P12" s="21">
        <v>0.71</v>
      </c>
      <c r="Q12" s="22" t="e">
        <v>#N/A</v>
      </c>
      <c r="R12" s="21" t="e">
        <v>#N/A</v>
      </c>
      <c r="S12" s="22" t="e">
        <v>#N/A</v>
      </c>
      <c r="T12" s="21" t="e">
        <v>#N/A</v>
      </c>
      <c r="U12" s="22" t="e">
        <v>#N/A</v>
      </c>
      <c r="V12" s="21" t="e">
        <v>#N/A</v>
      </c>
      <c r="W12" s="22" t="e">
        <v>#N/A</v>
      </c>
      <c r="X12" s="21" t="e">
        <v>#N/A</v>
      </c>
    </row>
    <row r="13" spans="1:24" ht="19.899999999999999" customHeight="1" x14ac:dyDescent="0.25">
      <c r="A13" s="8" t="s">
        <v>14</v>
      </c>
      <c r="B13" s="105">
        <v>0</v>
      </c>
      <c r="C13" s="105">
        <v>0</v>
      </c>
      <c r="D13" s="103"/>
      <c r="E13" s="103"/>
      <c r="F13" s="103"/>
      <c r="G13" s="103"/>
      <c r="H13" s="103"/>
      <c r="I13" s="103"/>
      <c r="J13" s="103"/>
      <c r="K13" s="103"/>
      <c r="L13" s="12"/>
      <c r="N13" s="4" t="s">
        <v>352</v>
      </c>
      <c r="O13" s="22">
        <v>0.86</v>
      </c>
      <c r="P13" s="21">
        <v>0.66</v>
      </c>
      <c r="Q13" s="22" t="e">
        <v>#N/A</v>
      </c>
      <c r="R13" s="21" t="e">
        <v>#N/A</v>
      </c>
      <c r="S13" s="22" t="e">
        <v>#N/A</v>
      </c>
      <c r="T13" s="21" t="e">
        <v>#N/A</v>
      </c>
      <c r="U13" s="22" t="e">
        <v>#N/A</v>
      </c>
      <c r="V13" s="21" t="e">
        <v>#N/A</v>
      </c>
      <c r="W13" s="22" t="e">
        <v>#N/A</v>
      </c>
      <c r="X13" s="21" t="e">
        <v>#N/A</v>
      </c>
    </row>
    <row r="14" spans="1:24" ht="19.899999999999999" customHeight="1" x14ac:dyDescent="0.25">
      <c r="A14" s="6" t="s">
        <v>15</v>
      </c>
      <c r="B14" s="106" t="s">
        <v>2981</v>
      </c>
      <c r="C14" s="106" t="s">
        <v>2982</v>
      </c>
      <c r="D14" s="101"/>
      <c r="E14" s="101"/>
      <c r="F14" s="101"/>
      <c r="G14" s="101"/>
      <c r="H14" s="101"/>
      <c r="I14" s="101"/>
      <c r="J14" s="101"/>
      <c r="K14" s="101"/>
      <c r="L14" s="11"/>
      <c r="N14" s="4" t="s">
        <v>353</v>
      </c>
      <c r="O14" s="22">
        <v>3.64</v>
      </c>
      <c r="P14" s="21">
        <v>3.64</v>
      </c>
      <c r="Q14" s="22" t="e">
        <v>#N/A</v>
      </c>
      <c r="R14" s="21" t="e">
        <v>#N/A</v>
      </c>
      <c r="S14" s="22" t="e">
        <v>#N/A</v>
      </c>
      <c r="T14" s="21" t="e">
        <v>#N/A</v>
      </c>
      <c r="U14" s="22" t="e">
        <v>#N/A</v>
      </c>
      <c r="V14" s="21" t="e">
        <v>#N/A</v>
      </c>
      <c r="W14" s="22" t="e">
        <v>#N/A</v>
      </c>
      <c r="X14" s="21" t="e">
        <v>#N/A</v>
      </c>
    </row>
    <row r="15" spans="1:24" ht="19.899999999999999" customHeigh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5"/>
      <c r="N15" s="4" t="s">
        <v>354</v>
      </c>
      <c r="O15" s="22">
        <v>20</v>
      </c>
      <c r="P15" s="21">
        <v>17.600000000000001</v>
      </c>
      <c r="Q15" s="22" t="e">
        <v>#N/A</v>
      </c>
      <c r="R15" s="21" t="e">
        <v>#N/A</v>
      </c>
      <c r="S15" s="22" t="e">
        <v>#N/A</v>
      </c>
      <c r="T15" s="21" t="e">
        <v>#N/A</v>
      </c>
      <c r="U15" s="22" t="e">
        <v>#N/A</v>
      </c>
      <c r="V15" s="21" t="e">
        <v>#N/A</v>
      </c>
      <c r="W15" s="22" t="e">
        <v>#N/A</v>
      </c>
      <c r="X15" s="21" t="e">
        <v>#N/A</v>
      </c>
    </row>
    <row r="16" spans="1:24" ht="19.899999999999999" customHeight="1" x14ac:dyDescent="0.25">
      <c r="A16" s="6" t="s">
        <v>16</v>
      </c>
      <c r="B16" s="104">
        <v>5.8239999999999998</v>
      </c>
      <c r="C16" s="104">
        <v>8.0180000000000007</v>
      </c>
      <c r="D16" s="101"/>
      <c r="E16" s="101"/>
      <c r="F16" s="101"/>
      <c r="G16" s="101"/>
      <c r="H16" s="101"/>
      <c r="I16" s="101"/>
      <c r="J16" s="101"/>
      <c r="K16" s="101"/>
      <c r="L16" s="7"/>
      <c r="N16" s="4" t="s">
        <v>355</v>
      </c>
      <c r="O16" s="22">
        <v>2.79</v>
      </c>
      <c r="P16" s="21">
        <v>2.61</v>
      </c>
      <c r="Q16" s="22" t="e">
        <v>#N/A</v>
      </c>
      <c r="R16" s="21" t="e">
        <v>#N/A</v>
      </c>
      <c r="S16" s="22" t="e">
        <v>#N/A</v>
      </c>
      <c r="T16" s="21" t="e">
        <v>#N/A</v>
      </c>
      <c r="U16" s="22" t="e">
        <v>#N/A</v>
      </c>
      <c r="V16" s="21" t="e">
        <v>#N/A</v>
      </c>
      <c r="W16" s="22" t="e">
        <v>#N/A</v>
      </c>
      <c r="X16" s="21" t="e">
        <v>#N/A</v>
      </c>
    </row>
    <row r="17" spans="1:24" ht="19.899999999999999" customHeight="1" x14ac:dyDescent="0.25">
      <c r="A17" s="8" t="s">
        <v>17</v>
      </c>
      <c r="B17" s="105">
        <v>0</v>
      </c>
      <c r="C17" s="105">
        <v>0</v>
      </c>
      <c r="D17" s="103"/>
      <c r="E17" s="103"/>
      <c r="F17" s="103"/>
      <c r="G17" s="103"/>
      <c r="H17" s="103"/>
      <c r="I17" s="103"/>
      <c r="J17" s="103"/>
      <c r="K17" s="103"/>
      <c r="L17" s="9"/>
      <c r="N17" s="4" t="s">
        <v>356</v>
      </c>
      <c r="O17" s="22">
        <v>2.81</v>
      </c>
      <c r="P17" s="21" t="e">
        <v>#N/A</v>
      </c>
      <c r="Q17" s="22" t="e">
        <v>#N/A</v>
      </c>
      <c r="R17" s="21" t="e">
        <v>#N/A</v>
      </c>
      <c r="S17" s="22" t="e">
        <v>#N/A</v>
      </c>
      <c r="T17" s="21" t="e">
        <v>#N/A</v>
      </c>
      <c r="U17" s="22" t="e">
        <v>#N/A</v>
      </c>
      <c r="V17" s="21" t="e">
        <v>#N/A</v>
      </c>
      <c r="W17" s="22" t="e">
        <v>#N/A</v>
      </c>
      <c r="X17" s="21" t="e">
        <v>#N/A</v>
      </c>
    </row>
    <row r="18" spans="1:24" ht="19.899999999999999" customHeight="1" x14ac:dyDescent="0.25">
      <c r="A18" s="6" t="s">
        <v>18</v>
      </c>
      <c r="B18" s="106">
        <v>5.8239999999999998</v>
      </c>
      <c r="C18" s="106">
        <v>8.0180000000000007</v>
      </c>
      <c r="D18" s="101"/>
      <c r="E18" s="101"/>
      <c r="F18" s="101"/>
      <c r="G18" s="101"/>
      <c r="H18" s="101"/>
      <c r="I18" s="101"/>
      <c r="J18" s="101"/>
      <c r="K18" s="101"/>
      <c r="L18" s="10"/>
      <c r="N18" s="4" t="s">
        <v>357</v>
      </c>
      <c r="O18" s="22">
        <v>55.7</v>
      </c>
      <c r="P18" s="21">
        <v>46</v>
      </c>
      <c r="Q18" s="22" t="e">
        <v>#N/A</v>
      </c>
      <c r="R18" s="21" t="e">
        <v>#N/A</v>
      </c>
      <c r="S18" s="22" t="e">
        <v>#N/A</v>
      </c>
      <c r="T18" s="21" t="e">
        <v>#N/A</v>
      </c>
      <c r="U18" s="22" t="e">
        <v>#N/A</v>
      </c>
      <c r="V18" s="21" t="e">
        <v>#N/A</v>
      </c>
      <c r="W18" s="22" t="e">
        <v>#N/A</v>
      </c>
      <c r="X18" s="21" t="e">
        <v>#N/A</v>
      </c>
    </row>
    <row r="19" spans="1:24" ht="19.899999999999999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5"/>
      <c r="N19" s="4" t="s">
        <v>358</v>
      </c>
      <c r="O19" s="22">
        <v>7.09</v>
      </c>
      <c r="P19" s="21">
        <v>6.95</v>
      </c>
      <c r="Q19" s="22" t="e">
        <v>#N/A</v>
      </c>
      <c r="R19" s="21" t="e">
        <v>#N/A</v>
      </c>
      <c r="S19" s="22" t="e">
        <v>#N/A</v>
      </c>
      <c r="T19" s="21" t="e">
        <v>#N/A</v>
      </c>
      <c r="U19" s="22" t="e">
        <v>#N/A</v>
      </c>
      <c r="V19" s="21" t="e">
        <v>#N/A</v>
      </c>
      <c r="W19" s="22" t="e">
        <v>#N/A</v>
      </c>
      <c r="X19" s="21" t="e">
        <v>#N/A</v>
      </c>
    </row>
    <row r="20" spans="1:24" ht="19.899999999999999" customHeight="1" x14ac:dyDescent="0.25">
      <c r="A20" s="6" t="s">
        <v>19</v>
      </c>
      <c r="B20" s="104" t="s">
        <v>2983</v>
      </c>
      <c r="C20" s="104" t="s">
        <v>2984</v>
      </c>
      <c r="D20" s="101"/>
      <c r="E20" s="101"/>
      <c r="F20" s="101"/>
      <c r="G20" s="101"/>
      <c r="H20" s="101"/>
      <c r="I20" s="101"/>
      <c r="J20" s="101"/>
      <c r="K20" s="101"/>
      <c r="L20" s="7"/>
      <c r="N20" s="4" t="s">
        <v>359</v>
      </c>
      <c r="O20" s="22">
        <v>40.590000000000003</v>
      </c>
      <c r="P20" s="21">
        <v>27.45</v>
      </c>
      <c r="Q20" s="22" t="e">
        <v>#N/A</v>
      </c>
      <c r="R20" s="21" t="e">
        <v>#N/A</v>
      </c>
      <c r="S20" s="22" t="e">
        <v>#N/A</v>
      </c>
      <c r="T20" s="21" t="e">
        <v>#N/A</v>
      </c>
      <c r="U20" s="22" t="e">
        <v>#N/A</v>
      </c>
      <c r="V20" s="21" t="e">
        <v>#N/A</v>
      </c>
      <c r="W20" s="22" t="e">
        <v>#N/A</v>
      </c>
      <c r="X20" s="21" t="e">
        <v>#N/A</v>
      </c>
    </row>
    <row r="21" spans="1:24" ht="19.899999999999999" customHeight="1" x14ac:dyDescent="0.25">
      <c r="A21" s="8" t="s">
        <v>20</v>
      </c>
      <c r="B21" s="107">
        <v>0</v>
      </c>
      <c r="C21" s="107">
        <v>0</v>
      </c>
      <c r="D21" s="103"/>
      <c r="E21" s="103"/>
      <c r="F21" s="103"/>
      <c r="G21" s="103"/>
      <c r="H21" s="103"/>
      <c r="I21" s="103"/>
      <c r="J21" s="103"/>
      <c r="K21" s="103"/>
      <c r="L21" s="13"/>
      <c r="N21" s="4" t="s">
        <v>360</v>
      </c>
      <c r="O21" s="22">
        <v>10.27</v>
      </c>
      <c r="P21" s="21">
        <v>10.16</v>
      </c>
      <c r="Q21" s="22" t="e">
        <v>#N/A</v>
      </c>
      <c r="R21" s="21" t="e">
        <v>#N/A</v>
      </c>
      <c r="S21" s="22" t="e">
        <v>#N/A</v>
      </c>
      <c r="T21" s="21" t="e">
        <v>#N/A</v>
      </c>
      <c r="U21" s="22" t="e">
        <v>#N/A</v>
      </c>
      <c r="V21" s="21" t="e">
        <v>#N/A</v>
      </c>
      <c r="W21" s="22" t="e">
        <v>#N/A</v>
      </c>
      <c r="X21" s="21" t="e">
        <v>#N/A</v>
      </c>
    </row>
    <row r="22" spans="1:24" ht="19.899999999999999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4"/>
      <c r="N22" s="4" t="s">
        <v>361</v>
      </c>
      <c r="O22" s="22">
        <v>4.24</v>
      </c>
      <c r="P22" s="21">
        <v>3.02</v>
      </c>
      <c r="Q22" s="22" t="e">
        <v>#N/A</v>
      </c>
      <c r="R22" s="21" t="e">
        <v>#N/A</v>
      </c>
      <c r="S22" s="22" t="e">
        <v>#N/A</v>
      </c>
      <c r="T22" s="21" t="e">
        <v>#N/A</v>
      </c>
      <c r="U22" s="22" t="e">
        <v>#N/A</v>
      </c>
      <c r="V22" s="21" t="e">
        <v>#N/A</v>
      </c>
      <c r="W22" s="22" t="e">
        <v>#N/A</v>
      </c>
      <c r="X22" s="21" t="e">
        <v>#N/A</v>
      </c>
    </row>
    <row r="23" spans="1:24" ht="19.899999999999999" customHeight="1" x14ac:dyDescent="0.25">
      <c r="A23" s="8" t="s">
        <v>21</v>
      </c>
      <c r="B23" s="107">
        <v>5.0670000000000002</v>
      </c>
      <c r="C23" s="107">
        <v>5.52</v>
      </c>
      <c r="D23" s="103"/>
      <c r="E23" s="103"/>
      <c r="F23" s="103"/>
      <c r="G23" s="103"/>
      <c r="H23" s="103"/>
      <c r="I23" s="103"/>
      <c r="J23" s="103"/>
      <c r="K23" s="103"/>
      <c r="L23" s="14"/>
      <c r="N23" s="4" t="s">
        <v>362</v>
      </c>
      <c r="O23" s="22">
        <v>2.67</v>
      </c>
      <c r="P23" s="21">
        <v>2.11</v>
      </c>
      <c r="Q23" s="22" t="e">
        <v>#N/A</v>
      </c>
      <c r="R23" s="21" t="e">
        <v>#N/A</v>
      </c>
      <c r="S23" s="22" t="e">
        <v>#N/A</v>
      </c>
      <c r="T23" s="21" t="e">
        <v>#N/A</v>
      </c>
      <c r="U23" s="22" t="e">
        <v>#N/A</v>
      </c>
      <c r="V23" s="21" t="e">
        <v>#N/A</v>
      </c>
      <c r="W23" s="22" t="e">
        <v>#N/A</v>
      </c>
      <c r="X23" s="21" t="e">
        <v>#N/A</v>
      </c>
    </row>
    <row r="24" spans="1:24" ht="19.899999999999999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N24" s="4" t="s">
        <v>363</v>
      </c>
      <c r="O24" s="22">
        <v>0.45</v>
      </c>
      <c r="P24" s="21">
        <v>0.36</v>
      </c>
      <c r="Q24" s="22" t="e">
        <v>#N/A</v>
      </c>
      <c r="R24" s="21" t="e">
        <v>#N/A</v>
      </c>
      <c r="S24" s="22" t="e">
        <v>#N/A</v>
      </c>
      <c r="T24" s="21" t="e">
        <v>#N/A</v>
      </c>
      <c r="U24" s="22" t="e">
        <v>#N/A</v>
      </c>
      <c r="V24" s="21" t="e">
        <v>#N/A</v>
      </c>
      <c r="W24" s="22" t="e">
        <v>#N/A</v>
      </c>
      <c r="X24" s="21" t="e">
        <v>#N/A</v>
      </c>
    </row>
    <row r="25" spans="1:24" ht="19.899999999999999" customHeight="1" x14ac:dyDescent="0.25">
      <c r="A25" s="8" t="s">
        <v>22</v>
      </c>
      <c r="B25" s="107" t="s">
        <v>2985</v>
      </c>
      <c r="C25" s="107" t="s">
        <v>2986</v>
      </c>
      <c r="D25" s="103"/>
      <c r="E25" s="103"/>
      <c r="F25" s="103"/>
      <c r="G25" s="103"/>
      <c r="H25" s="103"/>
      <c r="I25" s="103"/>
      <c r="J25" s="103"/>
      <c r="K25" s="103"/>
      <c r="L25" s="14"/>
      <c r="N25" s="4" t="s">
        <v>364</v>
      </c>
      <c r="O25" s="22">
        <v>59.26</v>
      </c>
      <c r="P25" s="21">
        <v>53.94</v>
      </c>
      <c r="Q25" s="22" t="e">
        <v>#N/A</v>
      </c>
      <c r="R25" s="21" t="e">
        <v>#N/A</v>
      </c>
      <c r="S25" s="22" t="e">
        <v>#N/A</v>
      </c>
      <c r="T25" s="21" t="e">
        <v>#N/A</v>
      </c>
      <c r="U25" s="22" t="e">
        <v>#N/A</v>
      </c>
      <c r="V25" s="21" t="e">
        <v>#N/A</v>
      </c>
      <c r="W25" s="22" t="e">
        <v>#N/A</v>
      </c>
      <c r="X25" s="21" t="e">
        <v>#N/A</v>
      </c>
    </row>
    <row r="26" spans="1:24" ht="19.899999999999999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4"/>
      <c r="N26" s="4" t="s">
        <v>365</v>
      </c>
      <c r="O26" s="22">
        <v>912.12</v>
      </c>
      <c r="P26" s="21">
        <v>891.59</v>
      </c>
      <c r="Q26" s="22" t="e">
        <v>#N/A</v>
      </c>
      <c r="R26" s="21" t="e">
        <v>#N/A</v>
      </c>
      <c r="S26" s="22" t="e">
        <v>#N/A</v>
      </c>
      <c r="T26" s="21" t="e">
        <v>#N/A</v>
      </c>
      <c r="U26" s="22" t="e">
        <v>#N/A</v>
      </c>
      <c r="V26" s="21" t="e">
        <v>#N/A</v>
      </c>
      <c r="W26" s="22" t="e">
        <v>#N/A</v>
      </c>
      <c r="X26" s="21" t="e">
        <v>#N/A</v>
      </c>
    </row>
    <row r="27" spans="1:24" ht="19.899999999999999" customHeight="1" x14ac:dyDescent="0.25">
      <c r="A27" s="8" t="s">
        <v>23</v>
      </c>
      <c r="B27" s="107" t="s">
        <v>2987</v>
      </c>
      <c r="C27" s="107" t="s">
        <v>2988</v>
      </c>
      <c r="D27" s="103"/>
      <c r="E27" s="103"/>
      <c r="F27" s="103"/>
      <c r="G27" s="103"/>
      <c r="H27" s="103"/>
      <c r="I27" s="103"/>
      <c r="J27" s="103"/>
      <c r="K27" s="103"/>
      <c r="L27" s="14"/>
      <c r="N27" s="4" t="s">
        <v>366</v>
      </c>
      <c r="O27" s="22">
        <v>2.76</v>
      </c>
      <c r="P27" s="21">
        <v>2.2400000000000002</v>
      </c>
      <c r="Q27" s="22" t="e">
        <v>#N/A</v>
      </c>
      <c r="R27" s="21" t="e">
        <v>#N/A</v>
      </c>
      <c r="S27" s="22" t="e">
        <v>#N/A</v>
      </c>
      <c r="T27" s="21" t="e">
        <v>#N/A</v>
      </c>
      <c r="U27" s="22" t="e">
        <v>#N/A</v>
      </c>
      <c r="V27" s="21" t="e">
        <v>#N/A</v>
      </c>
      <c r="W27" s="22" t="e">
        <v>#N/A</v>
      </c>
      <c r="X27" s="21" t="e">
        <v>#N/A</v>
      </c>
    </row>
    <row r="28" spans="1:24" ht="19.899999999999999" customHeight="1" x14ac:dyDescent="0.25">
      <c r="A28" s="6" t="s">
        <v>24</v>
      </c>
      <c r="B28" s="106" t="s">
        <v>2989</v>
      </c>
      <c r="C28" s="106" t="s">
        <v>2990</v>
      </c>
      <c r="D28" s="101"/>
      <c r="E28" s="101"/>
      <c r="F28" s="101"/>
      <c r="G28" s="101"/>
      <c r="H28" s="101"/>
      <c r="I28" s="101"/>
      <c r="J28" s="101"/>
      <c r="K28" s="101"/>
      <c r="L28" s="10"/>
      <c r="N28" s="4" t="s">
        <v>367</v>
      </c>
      <c r="O28" s="24">
        <v>115250.12</v>
      </c>
      <c r="P28" s="21" t="e">
        <v>#N/A</v>
      </c>
      <c r="Q28" s="22" t="e">
        <v>#N/A</v>
      </c>
      <c r="R28" s="21" t="e">
        <v>#N/A</v>
      </c>
      <c r="S28" s="22" t="e">
        <v>#N/A</v>
      </c>
      <c r="T28" s="21" t="e">
        <v>#N/A</v>
      </c>
      <c r="U28" s="22" t="e">
        <v>#N/A</v>
      </c>
      <c r="V28" s="21" t="e">
        <v>#N/A</v>
      </c>
      <c r="W28" s="22" t="e">
        <v>#N/A</v>
      </c>
      <c r="X28" s="21" t="e">
        <v>#N/A</v>
      </c>
    </row>
    <row r="29" spans="1:24" ht="19.899999999999999" customHeight="1" x14ac:dyDescent="0.25">
      <c r="A29" s="8" t="s">
        <v>25</v>
      </c>
      <c r="B29" s="105" t="s">
        <v>2991</v>
      </c>
      <c r="C29" s="105" t="s">
        <v>2992</v>
      </c>
      <c r="D29" s="103"/>
      <c r="E29" s="103"/>
      <c r="F29" s="103"/>
      <c r="G29" s="103"/>
      <c r="H29" s="103"/>
      <c r="I29" s="103"/>
      <c r="J29" s="103"/>
      <c r="K29" s="103"/>
      <c r="L29" s="9"/>
      <c r="N29" s="4" t="s">
        <v>368</v>
      </c>
      <c r="O29" s="22">
        <v>6.94</v>
      </c>
      <c r="P29" s="21">
        <v>5.8</v>
      </c>
      <c r="Q29" s="22" t="e">
        <v>#N/A</v>
      </c>
      <c r="R29" s="21" t="e">
        <v>#N/A</v>
      </c>
      <c r="S29" s="22" t="e">
        <v>#N/A</v>
      </c>
      <c r="T29" s="21" t="e">
        <v>#N/A</v>
      </c>
      <c r="U29" s="22" t="e">
        <v>#N/A</v>
      </c>
      <c r="V29" s="21" t="e">
        <v>#N/A</v>
      </c>
      <c r="W29" s="22" t="e">
        <v>#N/A</v>
      </c>
      <c r="X29" s="21" t="e">
        <v>#N/A</v>
      </c>
    </row>
    <row r="30" spans="1:24" ht="19.899999999999999" customHeight="1" x14ac:dyDescent="0.25">
      <c r="A30" s="6" t="s">
        <v>26</v>
      </c>
      <c r="B30" s="106" t="s">
        <v>2993</v>
      </c>
      <c r="C30" s="106">
        <v>987.41200000000003</v>
      </c>
      <c r="D30" s="101"/>
      <c r="E30" s="101"/>
      <c r="F30" s="101"/>
      <c r="G30" s="101"/>
      <c r="H30" s="101"/>
      <c r="I30" s="101"/>
      <c r="J30" s="101"/>
      <c r="K30" s="101"/>
      <c r="L30" s="10"/>
      <c r="N30" s="4" t="s">
        <v>369</v>
      </c>
      <c r="O30" s="22">
        <v>19.36</v>
      </c>
      <c r="P30" s="21">
        <v>24.11</v>
      </c>
      <c r="Q30" s="22" t="e">
        <v>#N/A</v>
      </c>
      <c r="R30" s="21" t="e">
        <v>#N/A</v>
      </c>
      <c r="S30" s="22" t="e">
        <v>#N/A</v>
      </c>
      <c r="T30" s="21" t="e">
        <v>#N/A</v>
      </c>
      <c r="U30" s="22" t="e">
        <v>#N/A</v>
      </c>
      <c r="V30" s="21" t="e">
        <v>#N/A</v>
      </c>
      <c r="W30" s="22" t="e">
        <v>#N/A</v>
      </c>
      <c r="X30" s="21" t="e">
        <v>#N/A</v>
      </c>
    </row>
    <row r="31" spans="1:24" ht="19.899999999999999" customHeight="1" x14ac:dyDescent="0.25">
      <c r="A31" s="8" t="s">
        <v>27</v>
      </c>
      <c r="B31" s="105">
        <v>0</v>
      </c>
      <c r="C31" s="105">
        <v>0</v>
      </c>
      <c r="D31" s="103"/>
      <c r="E31" s="103"/>
      <c r="F31" s="103"/>
      <c r="G31" s="103"/>
      <c r="H31" s="103"/>
      <c r="I31" s="103"/>
      <c r="J31" s="103"/>
      <c r="K31" s="103"/>
      <c r="L31" s="12"/>
      <c r="N31" s="4" t="s">
        <v>370</v>
      </c>
      <c r="O31" s="22">
        <v>0.86</v>
      </c>
      <c r="P31" s="21">
        <v>0.74</v>
      </c>
      <c r="Q31" s="22" t="e">
        <v>#N/A</v>
      </c>
      <c r="R31" s="21" t="e">
        <v>#N/A</v>
      </c>
      <c r="S31" s="22" t="e">
        <v>#N/A</v>
      </c>
      <c r="T31" s="21" t="e">
        <v>#N/A</v>
      </c>
      <c r="U31" s="22" t="e">
        <v>#N/A</v>
      </c>
      <c r="V31" s="21" t="e">
        <v>#N/A</v>
      </c>
      <c r="W31" s="22" t="e">
        <v>#N/A</v>
      </c>
      <c r="X31" s="21" t="e">
        <v>#N/A</v>
      </c>
    </row>
    <row r="32" spans="1:24" ht="19.899999999999999" customHeight="1" x14ac:dyDescent="0.25">
      <c r="A32" s="6" t="s">
        <v>28</v>
      </c>
      <c r="B32" s="106">
        <v>16.742000000000001</v>
      </c>
      <c r="C32" s="106">
        <v>2.7959999999999998</v>
      </c>
      <c r="D32" s="101"/>
      <c r="E32" s="101"/>
      <c r="F32" s="101"/>
      <c r="G32" s="101"/>
      <c r="H32" s="101"/>
      <c r="I32" s="101"/>
      <c r="J32" s="101"/>
      <c r="K32" s="101"/>
      <c r="L32" s="11"/>
      <c r="N32" s="4" t="s">
        <v>371</v>
      </c>
      <c r="O32" s="22">
        <v>6.53</v>
      </c>
      <c r="P32" s="21">
        <v>6.45</v>
      </c>
      <c r="Q32" s="22" t="e">
        <v>#N/A</v>
      </c>
      <c r="R32" s="21" t="e">
        <v>#N/A</v>
      </c>
      <c r="S32" s="22" t="e">
        <v>#N/A</v>
      </c>
      <c r="T32" s="21" t="e">
        <v>#N/A</v>
      </c>
      <c r="U32" s="22" t="e">
        <v>#N/A</v>
      </c>
      <c r="V32" s="21" t="e">
        <v>#N/A</v>
      </c>
      <c r="W32" s="22" t="e">
        <v>#N/A</v>
      </c>
      <c r="X32" s="21" t="e">
        <v>#N/A</v>
      </c>
    </row>
    <row r="33" spans="1:24" ht="19.899999999999999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"/>
      <c r="N33" s="4" t="s">
        <v>372</v>
      </c>
      <c r="O33" s="22">
        <v>14.11</v>
      </c>
      <c r="P33" s="21">
        <v>14.39</v>
      </c>
      <c r="Q33" s="22" t="e">
        <v>#N/A</v>
      </c>
      <c r="R33" s="21" t="e">
        <v>#N/A</v>
      </c>
      <c r="S33" s="22" t="e">
        <v>#N/A</v>
      </c>
      <c r="T33" s="21" t="e">
        <v>#N/A</v>
      </c>
      <c r="U33" s="22" t="e">
        <v>#N/A</v>
      </c>
      <c r="V33" s="21" t="e">
        <v>#N/A</v>
      </c>
      <c r="W33" s="22" t="e">
        <v>#N/A</v>
      </c>
      <c r="X33" s="21" t="e">
        <v>#N/A</v>
      </c>
    </row>
    <row r="34" spans="1:24" ht="19.899999999999999" customHeight="1" x14ac:dyDescent="0.25">
      <c r="A34" s="6" t="s">
        <v>29</v>
      </c>
      <c r="B34" s="104" t="s">
        <v>2994</v>
      </c>
      <c r="C34" s="104" t="s">
        <v>2995</v>
      </c>
      <c r="D34" s="101"/>
      <c r="E34" s="101"/>
      <c r="F34" s="101"/>
      <c r="G34" s="101"/>
      <c r="H34" s="101"/>
      <c r="I34" s="101"/>
      <c r="J34" s="101"/>
      <c r="K34" s="101"/>
      <c r="L34" s="7"/>
      <c r="N34" s="4" t="s">
        <v>373</v>
      </c>
      <c r="O34" s="22">
        <v>3.06</v>
      </c>
      <c r="P34" s="21">
        <v>2.79</v>
      </c>
      <c r="Q34" s="22" t="e">
        <v>#N/A</v>
      </c>
      <c r="R34" s="21" t="e">
        <v>#N/A</v>
      </c>
      <c r="S34" s="22" t="e">
        <v>#N/A</v>
      </c>
      <c r="T34" s="21" t="e">
        <v>#N/A</v>
      </c>
      <c r="U34" s="22" t="e">
        <v>#N/A</v>
      </c>
      <c r="V34" s="21" t="e">
        <v>#N/A</v>
      </c>
      <c r="W34" s="22" t="e">
        <v>#N/A</v>
      </c>
      <c r="X34" s="21" t="e">
        <v>#N/A</v>
      </c>
    </row>
    <row r="35" spans="1:24" ht="19.899999999999999" customHeight="1" x14ac:dyDescent="0.25">
      <c r="A35" s="8" t="s">
        <v>30</v>
      </c>
      <c r="B35" s="107" t="s">
        <v>2996</v>
      </c>
      <c r="C35" s="107" t="s">
        <v>2997</v>
      </c>
      <c r="D35" s="103"/>
      <c r="E35" s="103"/>
      <c r="F35" s="103"/>
      <c r="G35" s="103"/>
      <c r="H35" s="103"/>
      <c r="I35" s="103"/>
      <c r="J35" s="103"/>
      <c r="K35" s="103"/>
      <c r="L35" s="14"/>
      <c r="N35" s="4" t="s">
        <v>374</v>
      </c>
      <c r="O35" s="22">
        <v>786</v>
      </c>
      <c r="P35" s="21">
        <v>662</v>
      </c>
      <c r="Q35" s="22" t="e">
        <v>#N/A</v>
      </c>
      <c r="R35" s="21" t="e">
        <v>#N/A</v>
      </c>
      <c r="S35" s="22" t="e">
        <v>#N/A</v>
      </c>
      <c r="T35" s="21" t="e">
        <v>#N/A</v>
      </c>
      <c r="U35" s="22" t="e">
        <v>#N/A</v>
      </c>
      <c r="V35" s="21" t="e">
        <v>#N/A</v>
      </c>
      <c r="W35" s="22" t="e">
        <v>#N/A</v>
      </c>
      <c r="X35" s="21" t="e">
        <v>#N/A</v>
      </c>
    </row>
    <row r="36" spans="1:24" ht="19.899999999999999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4"/>
      <c r="N36" s="4" t="s">
        <v>375</v>
      </c>
      <c r="O36" s="22">
        <v>1.55</v>
      </c>
      <c r="P36" s="21">
        <v>1.62</v>
      </c>
      <c r="Q36" s="22" t="e">
        <v>#N/A</v>
      </c>
      <c r="R36" s="21" t="e">
        <v>#N/A</v>
      </c>
      <c r="S36" s="22" t="e">
        <v>#N/A</v>
      </c>
      <c r="T36" s="21" t="e">
        <v>#N/A</v>
      </c>
      <c r="U36" s="22" t="e">
        <v>#N/A</v>
      </c>
      <c r="V36" s="21" t="e">
        <v>#N/A</v>
      </c>
      <c r="W36" s="22" t="e">
        <v>#N/A</v>
      </c>
      <c r="X36" s="21" t="e">
        <v>#N/A</v>
      </c>
    </row>
    <row r="37" spans="1:24" ht="19.899999999999999" customHeight="1" x14ac:dyDescent="0.25">
      <c r="A37" s="102" t="s">
        <v>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"/>
      <c r="N37" s="4" t="s">
        <v>376</v>
      </c>
      <c r="O37" s="22">
        <v>927.63</v>
      </c>
      <c r="P37" s="21">
        <v>594.61</v>
      </c>
      <c r="Q37" s="22" t="e">
        <v>#N/A</v>
      </c>
      <c r="R37" s="21" t="e">
        <v>#N/A</v>
      </c>
      <c r="S37" s="22" t="e">
        <v>#N/A</v>
      </c>
      <c r="T37" s="21" t="e">
        <v>#N/A</v>
      </c>
      <c r="U37" s="22" t="e">
        <v>#N/A</v>
      </c>
      <c r="V37" s="21" t="e">
        <v>#N/A</v>
      </c>
      <c r="W37" s="22" t="e">
        <v>#N/A</v>
      </c>
      <c r="X37" s="21" t="e">
        <v>#N/A</v>
      </c>
    </row>
    <row r="38" spans="1:24" ht="19.899999999999999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4"/>
      <c r="N38" s="4" t="s">
        <v>377</v>
      </c>
      <c r="O38" s="22">
        <v>52.7</v>
      </c>
      <c r="P38" s="21">
        <v>100</v>
      </c>
      <c r="Q38" s="22" t="e">
        <v>#N/A</v>
      </c>
      <c r="R38" s="21" t="e">
        <v>#N/A</v>
      </c>
      <c r="S38" s="22" t="e">
        <v>#N/A</v>
      </c>
      <c r="T38" s="21" t="e">
        <v>#N/A</v>
      </c>
      <c r="U38" s="22" t="e">
        <v>#N/A</v>
      </c>
      <c r="V38" s="21" t="e">
        <v>#N/A</v>
      </c>
      <c r="W38" s="22" t="e">
        <v>#N/A</v>
      </c>
      <c r="X38" s="21" t="e">
        <v>#N/A</v>
      </c>
    </row>
    <row r="39" spans="1:24" ht="19.899999999999999" customHeight="1" x14ac:dyDescent="0.25">
      <c r="A39" s="8" t="s">
        <v>32</v>
      </c>
      <c r="B39" s="107" t="s">
        <v>2998</v>
      </c>
      <c r="C39" s="107" t="s">
        <v>2999</v>
      </c>
      <c r="D39" s="103"/>
      <c r="E39" s="103"/>
      <c r="F39" s="103"/>
      <c r="G39" s="103"/>
      <c r="H39" s="103"/>
      <c r="I39" s="103"/>
      <c r="J39" s="103"/>
      <c r="K39" s="103"/>
      <c r="L39" s="14"/>
      <c r="N39" s="4" t="s">
        <v>378</v>
      </c>
      <c r="O39" s="22">
        <v>11.32</v>
      </c>
      <c r="P39" s="21">
        <v>11.49</v>
      </c>
      <c r="Q39" s="22" t="e">
        <v>#N/A</v>
      </c>
      <c r="R39" s="21" t="e">
        <v>#N/A</v>
      </c>
      <c r="S39" s="22" t="e">
        <v>#N/A</v>
      </c>
      <c r="T39" s="21" t="e">
        <v>#N/A</v>
      </c>
      <c r="U39" s="22" t="e">
        <v>#N/A</v>
      </c>
      <c r="V39" s="21" t="e">
        <v>#N/A</v>
      </c>
      <c r="W39" s="22" t="e">
        <v>#N/A</v>
      </c>
      <c r="X39" s="21" t="e">
        <v>#N/A</v>
      </c>
    </row>
    <row r="40" spans="1:24" ht="19.899999999999999" customHeight="1" x14ac:dyDescent="0.25">
      <c r="A40" s="6" t="s">
        <v>33</v>
      </c>
      <c r="B40" s="106" t="s">
        <v>3000</v>
      </c>
      <c r="C40" s="106" t="s">
        <v>3001</v>
      </c>
      <c r="D40" s="101"/>
      <c r="E40" s="101"/>
      <c r="F40" s="101"/>
      <c r="G40" s="101"/>
      <c r="H40" s="101"/>
      <c r="I40" s="101"/>
      <c r="J40" s="101"/>
      <c r="K40" s="101"/>
      <c r="L40" s="10"/>
      <c r="N40" s="4" t="s">
        <v>379</v>
      </c>
      <c r="O40" s="22">
        <v>5.13</v>
      </c>
      <c r="P40" s="21">
        <v>4.1100000000000003</v>
      </c>
      <c r="Q40" s="22" t="e">
        <v>#N/A</v>
      </c>
      <c r="R40" s="21" t="e">
        <v>#N/A</v>
      </c>
      <c r="S40" s="22" t="e">
        <v>#N/A</v>
      </c>
      <c r="T40" s="21" t="e">
        <v>#N/A</v>
      </c>
      <c r="U40" s="22" t="e">
        <v>#N/A</v>
      </c>
      <c r="V40" s="21" t="e">
        <v>#N/A</v>
      </c>
      <c r="W40" s="22" t="e">
        <v>#N/A</v>
      </c>
      <c r="X40" s="21" t="e">
        <v>#N/A</v>
      </c>
    </row>
    <row r="41" spans="1:24" ht="19.899999999999999" customHeight="1" x14ac:dyDescent="0.25">
      <c r="A41" s="8" t="s">
        <v>34</v>
      </c>
      <c r="B41" s="105">
        <v>0</v>
      </c>
      <c r="C41" s="105">
        <v>0</v>
      </c>
      <c r="D41" s="103"/>
      <c r="E41" s="103"/>
      <c r="F41" s="103"/>
      <c r="G41" s="103"/>
      <c r="H41" s="103"/>
      <c r="I41" s="103"/>
      <c r="J41" s="103"/>
      <c r="K41" s="103"/>
      <c r="L41" s="9"/>
      <c r="N41" s="4" t="s">
        <v>380</v>
      </c>
      <c r="O41" s="22">
        <v>1.63</v>
      </c>
      <c r="P41" s="21">
        <v>1.98</v>
      </c>
      <c r="Q41" s="22" t="e">
        <v>#N/A</v>
      </c>
      <c r="R41" s="21" t="e">
        <v>#N/A</v>
      </c>
      <c r="S41" s="22" t="e">
        <v>#N/A</v>
      </c>
      <c r="T41" s="21" t="e">
        <v>#N/A</v>
      </c>
      <c r="U41" s="22" t="e">
        <v>#N/A</v>
      </c>
      <c r="V41" s="21" t="e">
        <v>#N/A</v>
      </c>
      <c r="W41" s="22" t="e">
        <v>#N/A</v>
      </c>
      <c r="X41" s="21" t="e">
        <v>#N/A</v>
      </c>
    </row>
    <row r="42" spans="1:24" ht="19.899999999999999" customHeight="1" x14ac:dyDescent="0.25">
      <c r="A42" s="6" t="s">
        <v>35</v>
      </c>
      <c r="B42" s="106">
        <v>-66.978999999999999</v>
      </c>
      <c r="C42" s="106">
        <v>-76.924999999999997</v>
      </c>
      <c r="D42" s="101"/>
      <c r="E42" s="101"/>
      <c r="F42" s="101"/>
      <c r="G42" s="101"/>
      <c r="H42" s="101"/>
      <c r="I42" s="101"/>
      <c r="J42" s="101"/>
      <c r="K42" s="101"/>
      <c r="L42" s="10"/>
      <c r="N42" s="4" t="s">
        <v>381</v>
      </c>
      <c r="O42" s="22">
        <v>6.51</v>
      </c>
      <c r="P42" s="21">
        <v>5.71</v>
      </c>
      <c r="Q42" s="22" t="e">
        <v>#N/A</v>
      </c>
      <c r="R42" s="21" t="e">
        <v>#N/A</v>
      </c>
      <c r="S42" s="22" t="e">
        <v>#N/A</v>
      </c>
      <c r="T42" s="21" t="e">
        <v>#N/A</v>
      </c>
      <c r="U42" s="22" t="e">
        <v>#N/A</v>
      </c>
      <c r="V42" s="21" t="e">
        <v>#N/A</v>
      </c>
      <c r="W42" s="22" t="e">
        <v>#N/A</v>
      </c>
      <c r="X42" s="21" t="e">
        <v>#N/A</v>
      </c>
    </row>
    <row r="43" spans="1:24" ht="19.899999999999999" customHeight="1" x14ac:dyDescent="0.25">
      <c r="A43" s="8" t="s">
        <v>36</v>
      </c>
      <c r="B43" s="105">
        <v>764.26599999999996</v>
      </c>
      <c r="C43" s="105">
        <v>668.12</v>
      </c>
      <c r="D43" s="103"/>
      <c r="E43" s="103"/>
      <c r="F43" s="103"/>
      <c r="G43" s="103"/>
      <c r="H43" s="103"/>
      <c r="I43" s="103"/>
      <c r="J43" s="103"/>
      <c r="K43" s="103"/>
      <c r="L43" s="9"/>
      <c r="N43" s="4" t="s">
        <v>382</v>
      </c>
      <c r="O43" s="24">
        <v>1659490.23</v>
      </c>
      <c r="P43" s="21" t="e">
        <v>#N/A</v>
      </c>
      <c r="Q43" s="22" t="e">
        <v>#N/A</v>
      </c>
      <c r="R43" s="21" t="e">
        <v>#N/A</v>
      </c>
      <c r="S43" s="22" t="e">
        <v>#N/A</v>
      </c>
      <c r="T43" s="21" t="e">
        <v>#N/A</v>
      </c>
      <c r="U43" s="22" t="e">
        <v>#N/A</v>
      </c>
      <c r="V43" s="21" t="e">
        <v>#N/A</v>
      </c>
      <c r="W43" s="22" t="e">
        <v>#N/A</v>
      </c>
      <c r="X43" s="21" t="e">
        <v>#N/A</v>
      </c>
    </row>
    <row r="44" spans="1:24" ht="19.899999999999999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4"/>
      <c r="N44" s="4" t="s">
        <v>383</v>
      </c>
      <c r="O44" s="22">
        <v>3.12</v>
      </c>
      <c r="P44" s="21">
        <v>2.73</v>
      </c>
      <c r="Q44" s="22" t="e">
        <v>#N/A</v>
      </c>
      <c r="R44" s="21" t="e">
        <v>#N/A</v>
      </c>
      <c r="S44" s="22" t="e">
        <v>#N/A</v>
      </c>
      <c r="T44" s="21" t="e">
        <v>#N/A</v>
      </c>
      <c r="U44" s="22" t="e">
        <v>#N/A</v>
      </c>
      <c r="V44" s="21" t="e">
        <v>#N/A</v>
      </c>
      <c r="W44" s="22" t="e">
        <v>#N/A</v>
      </c>
      <c r="X44" s="21" t="e">
        <v>#N/A</v>
      </c>
    </row>
    <row r="45" spans="1:24" ht="19.899999999999999" customHeight="1" x14ac:dyDescent="0.25">
      <c r="A45" s="8" t="s">
        <v>37</v>
      </c>
      <c r="B45" s="107">
        <v>0</v>
      </c>
      <c r="C45" s="107">
        <v>0</v>
      </c>
      <c r="D45" s="103"/>
      <c r="E45" s="103"/>
      <c r="F45" s="103"/>
      <c r="G45" s="103"/>
      <c r="H45" s="103"/>
      <c r="I45" s="103"/>
      <c r="J45" s="103"/>
      <c r="K45" s="103"/>
      <c r="L45" s="14"/>
      <c r="N45" s="4" t="s">
        <v>384</v>
      </c>
      <c r="O45" s="22">
        <v>3.96</v>
      </c>
      <c r="P45" s="21">
        <v>4.3499999999999996</v>
      </c>
      <c r="Q45" s="22" t="e">
        <v>#N/A</v>
      </c>
      <c r="R45" s="21" t="e">
        <v>#N/A</v>
      </c>
      <c r="S45" s="22" t="e">
        <v>#N/A</v>
      </c>
      <c r="T45" s="21" t="e">
        <v>#N/A</v>
      </c>
      <c r="U45" s="22" t="e">
        <v>#N/A</v>
      </c>
      <c r="V45" s="21" t="e">
        <v>#N/A</v>
      </c>
      <c r="W45" s="22" t="e">
        <v>#N/A</v>
      </c>
      <c r="X45" s="21" t="e">
        <v>#N/A</v>
      </c>
    </row>
    <row r="46" spans="1:24" ht="19.899999999999999" customHeight="1" x14ac:dyDescent="0.25">
      <c r="A46" s="6" t="s">
        <v>38</v>
      </c>
      <c r="B46" s="106">
        <v>0</v>
      </c>
      <c r="C46" s="106">
        <v>0</v>
      </c>
      <c r="D46" s="101"/>
      <c r="E46" s="101"/>
      <c r="F46" s="101"/>
      <c r="G46" s="101"/>
      <c r="H46" s="101"/>
      <c r="I46" s="101"/>
      <c r="J46" s="101"/>
      <c r="K46" s="101"/>
      <c r="L46" s="10"/>
      <c r="N46" s="4" t="s">
        <v>385</v>
      </c>
      <c r="O46" s="22">
        <v>6.67</v>
      </c>
      <c r="P46" s="21">
        <v>7</v>
      </c>
      <c r="Q46" s="22" t="e">
        <v>#N/A</v>
      </c>
      <c r="R46" s="21" t="e">
        <v>#N/A</v>
      </c>
      <c r="S46" s="22" t="e">
        <v>#N/A</v>
      </c>
      <c r="T46" s="21" t="e">
        <v>#N/A</v>
      </c>
      <c r="U46" s="22" t="e">
        <v>#N/A</v>
      </c>
      <c r="V46" s="21" t="e">
        <v>#N/A</v>
      </c>
      <c r="W46" s="22" t="e">
        <v>#N/A</v>
      </c>
      <c r="X46" s="21" t="e">
        <v>#N/A</v>
      </c>
    </row>
    <row r="47" spans="1:24" ht="19.899999999999999" customHeight="1" x14ac:dyDescent="0.25">
      <c r="A47" s="8" t="s">
        <v>39</v>
      </c>
      <c r="B47" s="105">
        <v>0</v>
      </c>
      <c r="C47" s="105">
        <v>0</v>
      </c>
      <c r="D47" s="103"/>
      <c r="E47" s="103"/>
      <c r="F47" s="103"/>
      <c r="G47" s="103"/>
      <c r="H47" s="103"/>
      <c r="I47" s="103"/>
      <c r="J47" s="103"/>
      <c r="K47" s="103"/>
      <c r="L47" s="12"/>
      <c r="N47" s="4" t="s">
        <v>386</v>
      </c>
      <c r="O47" s="22">
        <v>4.26</v>
      </c>
      <c r="P47" s="21">
        <v>4.07</v>
      </c>
      <c r="Q47" s="22" t="e">
        <v>#N/A</v>
      </c>
      <c r="R47" s="21" t="e">
        <v>#N/A</v>
      </c>
      <c r="S47" s="22" t="e">
        <v>#N/A</v>
      </c>
      <c r="T47" s="21" t="e">
        <v>#N/A</v>
      </c>
      <c r="U47" s="22" t="e">
        <v>#N/A</v>
      </c>
      <c r="V47" s="21" t="e">
        <v>#N/A</v>
      </c>
      <c r="W47" s="22" t="e">
        <v>#N/A</v>
      </c>
      <c r="X47" s="21" t="e">
        <v>#N/A</v>
      </c>
    </row>
    <row r="48" spans="1:24" ht="19.899999999999999" customHeight="1" x14ac:dyDescent="0.25">
      <c r="A48" s="6" t="s">
        <v>40</v>
      </c>
      <c r="B48" s="106">
        <v>0</v>
      </c>
      <c r="C48" s="106">
        <v>0</v>
      </c>
      <c r="D48" s="101"/>
      <c r="E48" s="101"/>
      <c r="F48" s="101"/>
      <c r="G48" s="101"/>
      <c r="H48" s="101"/>
      <c r="I48" s="101"/>
      <c r="J48" s="101"/>
      <c r="K48" s="101"/>
      <c r="L48" s="11"/>
      <c r="N48" s="4" t="s">
        <v>387</v>
      </c>
      <c r="O48" s="22">
        <v>780.6</v>
      </c>
      <c r="P48" s="23">
        <v>1189.22</v>
      </c>
      <c r="Q48" s="22" t="e">
        <v>#N/A</v>
      </c>
      <c r="R48" s="21" t="e">
        <v>#N/A</v>
      </c>
      <c r="S48" s="22" t="e">
        <v>#N/A</v>
      </c>
      <c r="T48" s="21" t="e">
        <v>#N/A</v>
      </c>
      <c r="U48" s="22" t="e">
        <v>#N/A</v>
      </c>
      <c r="V48" s="21" t="e">
        <v>#N/A</v>
      </c>
      <c r="W48" s="22" t="e">
        <v>#N/A</v>
      </c>
      <c r="X48" s="21" t="e">
        <v>#N/A</v>
      </c>
    </row>
    <row r="49" spans="1:24" ht="19.899999999999999" customHeight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5"/>
      <c r="N49" s="4" t="s">
        <v>388</v>
      </c>
      <c r="O49" s="22">
        <v>12.53</v>
      </c>
      <c r="P49" s="21">
        <v>22.98</v>
      </c>
      <c r="Q49" s="22" t="e">
        <v>#N/A</v>
      </c>
      <c r="R49" s="21" t="e">
        <v>#N/A</v>
      </c>
      <c r="S49" s="22" t="e">
        <v>#N/A</v>
      </c>
      <c r="T49" s="21" t="e">
        <v>#N/A</v>
      </c>
      <c r="U49" s="22" t="e">
        <v>#N/A</v>
      </c>
      <c r="V49" s="21" t="e">
        <v>#N/A</v>
      </c>
      <c r="W49" s="22" t="e">
        <v>#N/A</v>
      </c>
      <c r="X49" s="21" t="e">
        <v>#N/A</v>
      </c>
    </row>
    <row r="50" spans="1:24" ht="19.899999999999999" customHeight="1" x14ac:dyDescent="0.25">
      <c r="A50" s="6" t="s">
        <v>41</v>
      </c>
      <c r="B50" s="104">
        <v>9.8930000000000007</v>
      </c>
      <c r="C50" s="104">
        <v>8.6609999999999996</v>
      </c>
      <c r="D50" s="101"/>
      <c r="E50" s="101"/>
      <c r="F50" s="101"/>
      <c r="G50" s="101"/>
      <c r="H50" s="101"/>
      <c r="I50" s="101"/>
      <c r="J50" s="101"/>
      <c r="K50" s="101"/>
      <c r="L50" s="7"/>
      <c r="N50" s="4" t="s">
        <v>389</v>
      </c>
      <c r="O50" s="22">
        <v>5.14</v>
      </c>
      <c r="P50" s="21">
        <v>8.2200000000000006</v>
      </c>
      <c r="Q50" s="22" t="e">
        <v>#N/A</v>
      </c>
      <c r="R50" s="21" t="e">
        <v>#N/A</v>
      </c>
      <c r="S50" s="22" t="e">
        <v>#N/A</v>
      </c>
      <c r="T50" s="21" t="e">
        <v>#N/A</v>
      </c>
      <c r="U50" s="22" t="e">
        <v>#N/A</v>
      </c>
      <c r="V50" s="21" t="e">
        <v>#N/A</v>
      </c>
      <c r="W50" s="22" t="e">
        <v>#N/A</v>
      </c>
      <c r="X50" s="21" t="e">
        <v>#N/A</v>
      </c>
    </row>
    <row r="51" spans="1:24" ht="19.899999999999999" customHeight="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5"/>
      <c r="N51" s="4" t="s">
        <v>390</v>
      </c>
      <c r="O51" s="22">
        <v>11.48</v>
      </c>
      <c r="P51" s="21">
        <v>20.32</v>
      </c>
      <c r="Q51" s="22" t="e">
        <v>#N/A</v>
      </c>
      <c r="R51" s="21" t="e">
        <v>#N/A</v>
      </c>
      <c r="S51" s="22" t="e">
        <v>#N/A</v>
      </c>
      <c r="T51" s="21" t="e">
        <v>#N/A</v>
      </c>
      <c r="U51" s="22" t="e">
        <v>#N/A</v>
      </c>
      <c r="V51" s="21" t="e">
        <v>#N/A</v>
      </c>
      <c r="W51" s="22" t="e">
        <v>#N/A</v>
      </c>
      <c r="X51" s="21" t="e">
        <v>#N/A</v>
      </c>
    </row>
    <row r="52" spans="1:24" ht="19.899999999999999" customHeight="1" thickBot="1" x14ac:dyDescent="0.3">
      <c r="A52" s="6" t="s">
        <v>42</v>
      </c>
      <c r="B52" s="104" t="s">
        <v>3002</v>
      </c>
      <c r="C52" s="104" t="s">
        <v>3003</v>
      </c>
      <c r="D52" s="101"/>
      <c r="E52" s="101"/>
      <c r="F52" s="101"/>
      <c r="G52" s="101"/>
      <c r="H52" s="101"/>
      <c r="I52" s="101"/>
      <c r="J52" s="101"/>
      <c r="K52" s="101"/>
      <c r="L52" s="7"/>
      <c r="N52" s="4" t="s">
        <v>391</v>
      </c>
      <c r="O52" s="22">
        <v>4.3099999999999996</v>
      </c>
      <c r="P52" s="21">
        <v>6.04</v>
      </c>
      <c r="Q52" s="22" t="e">
        <v>#N/A</v>
      </c>
      <c r="R52" s="21" t="e">
        <v>#N/A</v>
      </c>
      <c r="S52" s="22" t="e">
        <v>#N/A</v>
      </c>
      <c r="T52" s="21" t="e">
        <v>#N/A</v>
      </c>
      <c r="U52" s="22" t="e">
        <v>#N/A</v>
      </c>
      <c r="V52" s="21" t="e">
        <v>#N/A</v>
      </c>
      <c r="W52" s="22" t="e">
        <v>#N/A</v>
      </c>
      <c r="X52" s="21" t="e">
        <v>#N/A</v>
      </c>
    </row>
    <row r="53" spans="1:24" ht="19.899999999999999" customHeight="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5"/>
      <c r="N53" s="40" t="s">
        <v>394</v>
      </c>
      <c r="O53" s="58">
        <f>B86</f>
        <v>597.51900000000001</v>
      </c>
      <c r="P53" s="58">
        <f t="shared" ref="P53:X53" si="0">C86</f>
        <v>566.44500000000005</v>
      </c>
      <c r="Q53" s="58">
        <f t="shared" si="0"/>
        <v>0</v>
      </c>
      <c r="R53" s="58">
        <f t="shared" si="0"/>
        <v>0</v>
      </c>
      <c r="S53" s="58">
        <f t="shared" si="0"/>
        <v>0</v>
      </c>
      <c r="T53" s="58">
        <f t="shared" si="0"/>
        <v>0</v>
      </c>
      <c r="U53" s="58">
        <f t="shared" si="0"/>
        <v>0</v>
      </c>
      <c r="V53" s="58">
        <f t="shared" si="0"/>
        <v>0</v>
      </c>
      <c r="W53" s="58">
        <f t="shared" si="0"/>
        <v>0</v>
      </c>
      <c r="X53" s="58">
        <f t="shared" si="0"/>
        <v>0</v>
      </c>
    </row>
    <row r="54" spans="1:24" ht="19.899999999999999" customHeight="1" x14ac:dyDescent="0.25">
      <c r="A54" s="100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4"/>
      <c r="N54" s="41" t="s">
        <v>395</v>
      </c>
      <c r="O54" s="42" t="e">
        <f>O53*#REF!/100</f>
        <v>#REF!</v>
      </c>
      <c r="P54" s="43" t="e">
        <f>P53*#REF!/100</f>
        <v>#REF!</v>
      </c>
      <c r="Q54" s="42" t="e">
        <f>Q53*#REF!/100</f>
        <v>#REF!</v>
      </c>
      <c r="R54" s="43" t="e">
        <f>R53*#REF!/100</f>
        <v>#REF!</v>
      </c>
      <c r="S54" s="42" t="e">
        <f>S53*#REF!/100</f>
        <v>#REF!</v>
      </c>
      <c r="T54" s="43" t="e">
        <f>T53*#REF!/100</f>
        <v>#REF!</v>
      </c>
      <c r="U54" s="42" t="e">
        <f>U53*#REF!/100</f>
        <v>#REF!</v>
      </c>
      <c r="V54" s="43" t="e">
        <f>V53*#REF!/100</f>
        <v>#REF!</v>
      </c>
      <c r="W54" s="42" t="e">
        <f>W53*#REF!/100</f>
        <v>#REF!</v>
      </c>
      <c r="X54" s="43" t="e">
        <f>X53*#REF!/100</f>
        <v>#REF!</v>
      </c>
    </row>
    <row r="55" spans="1:24" ht="19.899999999999999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5"/>
      <c r="N55" s="41" t="s">
        <v>396</v>
      </c>
      <c r="O55" s="42" t="e">
        <f>O53*#REF!/100</f>
        <v>#REF!</v>
      </c>
      <c r="P55" s="43" t="e">
        <f>P53*#REF!/100</f>
        <v>#REF!</v>
      </c>
      <c r="Q55" s="42" t="e">
        <f>Q53*#REF!/100</f>
        <v>#REF!</v>
      </c>
      <c r="R55" s="43" t="e">
        <f>R53*#REF!/100</f>
        <v>#REF!</v>
      </c>
      <c r="S55" s="42" t="e">
        <f>S53*#REF!/100</f>
        <v>#REF!</v>
      </c>
      <c r="T55" s="43" t="e">
        <f>T53*#REF!/100</f>
        <v>#REF!</v>
      </c>
      <c r="U55" s="42" t="e">
        <f>U53*#REF!/100</f>
        <v>#REF!</v>
      </c>
      <c r="V55" s="43" t="e">
        <f>V53*#REF!/100</f>
        <v>#REF!</v>
      </c>
      <c r="W55" s="42" t="e">
        <f>W53*#REF!/100</f>
        <v>#REF!</v>
      </c>
      <c r="X55" s="43" t="e">
        <f>X53*#REF!/100</f>
        <v>#REF!</v>
      </c>
    </row>
    <row r="56" spans="1:24" ht="19.899999999999999" customHeight="1" x14ac:dyDescent="0.25">
      <c r="A56" s="6" t="s">
        <v>44</v>
      </c>
      <c r="B56" s="104" t="s">
        <v>3004</v>
      </c>
      <c r="C56" s="104" t="s">
        <v>3005</v>
      </c>
      <c r="D56" s="101"/>
      <c r="E56" s="101"/>
      <c r="F56" s="101"/>
      <c r="G56" s="101"/>
      <c r="H56" s="101"/>
      <c r="I56" s="101"/>
      <c r="J56" s="101"/>
      <c r="K56" s="101"/>
      <c r="L56" s="7"/>
      <c r="N56" s="44" t="s">
        <v>397</v>
      </c>
      <c r="O56" s="45">
        <f>B135/100</f>
        <v>0.02</v>
      </c>
      <c r="P56" s="45">
        <f t="shared" ref="P56:X56" si="1">C135/100</f>
        <v>0</v>
      </c>
      <c r="Q56" s="45">
        <f t="shared" si="1"/>
        <v>0</v>
      </c>
      <c r="R56" s="45">
        <f t="shared" si="1"/>
        <v>0</v>
      </c>
      <c r="S56" s="45">
        <f t="shared" si="1"/>
        <v>0</v>
      </c>
      <c r="T56" s="45">
        <f t="shared" si="1"/>
        <v>0</v>
      </c>
      <c r="U56" s="45">
        <f t="shared" si="1"/>
        <v>0</v>
      </c>
      <c r="V56" s="45">
        <f t="shared" si="1"/>
        <v>0</v>
      </c>
      <c r="W56" s="45">
        <f t="shared" si="1"/>
        <v>0</v>
      </c>
      <c r="X56" s="45">
        <f t="shared" si="1"/>
        <v>0</v>
      </c>
    </row>
    <row r="57" spans="1:24" ht="19.899999999999999" customHeight="1" x14ac:dyDescent="0.25">
      <c r="A57" s="8" t="s">
        <v>45</v>
      </c>
      <c r="B57" s="105">
        <v>707</v>
      </c>
      <c r="C57" s="105">
        <v>769.96</v>
      </c>
      <c r="D57" s="103"/>
      <c r="E57" s="103"/>
      <c r="F57" s="103"/>
      <c r="G57" s="103"/>
      <c r="H57" s="103"/>
      <c r="I57" s="103"/>
      <c r="J57" s="103"/>
      <c r="K57" s="103"/>
      <c r="L57" s="9"/>
      <c r="N57" s="41" t="s">
        <v>398</v>
      </c>
      <c r="O57" s="46" t="e">
        <f>(B30+B29+B28)-(B66+B68)</f>
        <v>#VALUE!</v>
      </c>
      <c r="P57" s="46" t="e">
        <f t="shared" ref="P57:X57" si="2">(C30+C29+C28)-(C66+C68)</f>
        <v>#VALUE!</v>
      </c>
      <c r="Q57" s="46">
        <f t="shared" si="2"/>
        <v>0</v>
      </c>
      <c r="R57" s="46">
        <f t="shared" si="2"/>
        <v>0</v>
      </c>
      <c r="S57" s="46">
        <f t="shared" si="2"/>
        <v>0</v>
      </c>
      <c r="T57" s="46">
        <f t="shared" si="2"/>
        <v>0</v>
      </c>
      <c r="U57" s="46">
        <f t="shared" si="2"/>
        <v>0</v>
      </c>
      <c r="V57" s="46">
        <f t="shared" si="2"/>
        <v>0</v>
      </c>
      <c r="W57" s="46">
        <f t="shared" si="2"/>
        <v>0</v>
      </c>
      <c r="X57" s="46">
        <f t="shared" si="2"/>
        <v>0</v>
      </c>
    </row>
    <row r="58" spans="1:24" ht="19.899999999999999" customHeight="1" x14ac:dyDescent="0.25">
      <c r="A58" s="6" t="s">
        <v>46</v>
      </c>
      <c r="B58" s="106">
        <v>0</v>
      </c>
      <c r="C58" s="106">
        <v>0</v>
      </c>
      <c r="D58" s="101"/>
      <c r="E58" s="101"/>
      <c r="F58" s="101"/>
      <c r="G58" s="101"/>
      <c r="H58" s="101"/>
      <c r="I58" s="101"/>
      <c r="J58" s="101"/>
      <c r="K58" s="101"/>
      <c r="L58" s="11"/>
      <c r="N58" s="41" t="s">
        <v>399</v>
      </c>
      <c r="O58" s="46" t="str">
        <f>B20</f>
        <v>2,048,274</v>
      </c>
      <c r="P58" s="46" t="str">
        <f t="shared" ref="P58:X58" si="3">C20</f>
        <v>1,205,921</v>
      </c>
      <c r="Q58" s="46">
        <f t="shared" si="3"/>
        <v>0</v>
      </c>
      <c r="R58" s="46">
        <f t="shared" si="3"/>
        <v>0</v>
      </c>
      <c r="S58" s="46">
        <f t="shared" si="3"/>
        <v>0</v>
      </c>
      <c r="T58" s="46">
        <f t="shared" si="3"/>
        <v>0</v>
      </c>
      <c r="U58" s="46">
        <f t="shared" si="3"/>
        <v>0</v>
      </c>
      <c r="V58" s="46">
        <f t="shared" si="3"/>
        <v>0</v>
      </c>
      <c r="W58" s="46">
        <f t="shared" si="3"/>
        <v>0</v>
      </c>
      <c r="X58" s="46">
        <f t="shared" si="3"/>
        <v>0</v>
      </c>
    </row>
    <row r="59" spans="1:24" ht="19.899999999999999" customHeight="1" x14ac:dyDescent="0.25">
      <c r="A59" s="8" t="s">
        <v>47</v>
      </c>
      <c r="B59" s="105">
        <v>0</v>
      </c>
      <c r="C59" s="105">
        <v>0</v>
      </c>
      <c r="D59" s="103"/>
      <c r="E59" s="103"/>
      <c r="F59" s="103"/>
      <c r="G59" s="103"/>
      <c r="H59" s="103"/>
      <c r="I59" s="103"/>
      <c r="J59" s="103"/>
      <c r="K59" s="103"/>
      <c r="L59" s="12"/>
      <c r="N59" s="44" t="s">
        <v>400</v>
      </c>
      <c r="O59" s="47" t="e">
        <f>O57+O58</f>
        <v>#VALUE!</v>
      </c>
      <c r="P59" s="48" t="e">
        <f t="shared" ref="P59:X59" si="4">P57+P58</f>
        <v>#VALUE!</v>
      </c>
      <c r="Q59" s="47">
        <f t="shared" si="4"/>
        <v>0</v>
      </c>
      <c r="R59" s="48">
        <f t="shared" si="4"/>
        <v>0</v>
      </c>
      <c r="S59" s="47">
        <f t="shared" si="4"/>
        <v>0</v>
      </c>
      <c r="T59" s="48">
        <f t="shared" si="4"/>
        <v>0</v>
      </c>
      <c r="U59" s="47">
        <f t="shared" si="4"/>
        <v>0</v>
      </c>
      <c r="V59" s="48">
        <f t="shared" si="4"/>
        <v>0</v>
      </c>
      <c r="W59" s="47">
        <f t="shared" si="4"/>
        <v>0</v>
      </c>
      <c r="X59" s="48">
        <f t="shared" si="4"/>
        <v>0</v>
      </c>
    </row>
    <row r="60" spans="1:24" ht="19.899999999999999" customHeight="1" x14ac:dyDescent="0.25">
      <c r="A60" s="6" t="s">
        <v>48</v>
      </c>
      <c r="B60" s="106">
        <v>4.3529999999999998</v>
      </c>
      <c r="C60" s="106">
        <v>10.018000000000001</v>
      </c>
      <c r="D60" s="101"/>
      <c r="E60" s="101"/>
      <c r="F60" s="101"/>
      <c r="G60" s="101"/>
      <c r="H60" s="101"/>
      <c r="I60" s="101"/>
      <c r="J60" s="101"/>
      <c r="K60" s="101"/>
      <c r="L60" s="11"/>
      <c r="N60" s="41" t="s">
        <v>401</v>
      </c>
      <c r="O60" s="46">
        <f>B146</f>
        <v>272.21100000000001</v>
      </c>
      <c r="P60" s="46">
        <f t="shared" ref="P60:X60" si="5">C146</f>
        <v>157.80199999999999</v>
      </c>
      <c r="Q60" s="46">
        <f t="shared" si="5"/>
        <v>0</v>
      </c>
      <c r="R60" s="46">
        <f t="shared" si="5"/>
        <v>0</v>
      </c>
      <c r="S60" s="46">
        <f t="shared" si="5"/>
        <v>0</v>
      </c>
      <c r="T60" s="46">
        <f t="shared" si="5"/>
        <v>0</v>
      </c>
      <c r="U60" s="46">
        <f t="shared" si="5"/>
        <v>0</v>
      </c>
      <c r="V60" s="46">
        <f t="shared" si="5"/>
        <v>0</v>
      </c>
      <c r="W60" s="46">
        <f t="shared" si="5"/>
        <v>0</v>
      </c>
      <c r="X60" s="46">
        <f t="shared" si="5"/>
        <v>0</v>
      </c>
    </row>
    <row r="61" spans="1:24" ht="19.899999999999999" customHeight="1" x14ac:dyDescent="0.25">
      <c r="A61" s="8" t="s">
        <v>49</v>
      </c>
      <c r="B61" s="105" t="s">
        <v>3006</v>
      </c>
      <c r="C61" s="105" t="s">
        <v>3007</v>
      </c>
      <c r="D61" s="103"/>
      <c r="E61" s="103"/>
      <c r="F61" s="103"/>
      <c r="G61" s="103"/>
      <c r="H61" s="103"/>
      <c r="I61" s="103"/>
      <c r="J61" s="103"/>
      <c r="K61" s="103"/>
      <c r="L61" s="9"/>
      <c r="N61" s="41" t="s">
        <v>402</v>
      </c>
      <c r="O61" s="49">
        <f>B165/B163</f>
        <v>0.27651625021044235</v>
      </c>
      <c r="P61" s="49">
        <f t="shared" ref="P61:X61" si="6">C165/C163</f>
        <v>0.32633661441522316</v>
      </c>
      <c r="Q61" s="49" t="e">
        <f>D165/D163</f>
        <v>#DIV/0!</v>
      </c>
      <c r="R61" s="49" t="e">
        <f t="shared" si="6"/>
        <v>#DIV/0!</v>
      </c>
      <c r="S61" s="49" t="e">
        <f t="shared" si="6"/>
        <v>#DIV/0!</v>
      </c>
      <c r="T61" s="49" t="e">
        <f t="shared" si="6"/>
        <v>#DIV/0!</v>
      </c>
      <c r="U61" s="49" t="e">
        <f t="shared" si="6"/>
        <v>#DIV/0!</v>
      </c>
      <c r="V61" s="49" t="e">
        <f t="shared" si="6"/>
        <v>#DIV/0!</v>
      </c>
      <c r="W61" s="49" t="e">
        <f t="shared" si="6"/>
        <v>#DIV/0!</v>
      </c>
      <c r="X61" s="49" t="e">
        <f t="shared" si="6"/>
        <v>#DIV/0!</v>
      </c>
    </row>
    <row r="62" spans="1:24" ht="19.899999999999999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N62" s="41" t="s">
        <v>403</v>
      </c>
      <c r="O62" s="46">
        <f>B154</f>
        <v>701.75800000000004</v>
      </c>
      <c r="P62" s="46">
        <f t="shared" ref="P62:X62" si="7">C154</f>
        <v>574.99699999999996</v>
      </c>
      <c r="Q62" s="46">
        <f t="shared" si="7"/>
        <v>0</v>
      </c>
      <c r="R62" s="46">
        <f t="shared" si="7"/>
        <v>0</v>
      </c>
      <c r="S62" s="46">
        <f t="shared" si="7"/>
        <v>0</v>
      </c>
      <c r="T62" s="46">
        <f t="shared" si="7"/>
        <v>0</v>
      </c>
      <c r="U62" s="46">
        <f t="shared" si="7"/>
        <v>0</v>
      </c>
      <c r="V62" s="46">
        <f t="shared" si="7"/>
        <v>0</v>
      </c>
      <c r="W62" s="46">
        <f t="shared" si="7"/>
        <v>0</v>
      </c>
      <c r="X62" s="46">
        <f t="shared" si="7"/>
        <v>0</v>
      </c>
    </row>
    <row r="63" spans="1:24" ht="19.899999999999999" customHeight="1" x14ac:dyDescent="0.25">
      <c r="A63" s="8" t="s">
        <v>50</v>
      </c>
      <c r="B63" s="107">
        <v>18.13</v>
      </c>
      <c r="C63" s="107">
        <v>42.85</v>
      </c>
      <c r="D63" s="103"/>
      <c r="E63" s="103"/>
      <c r="F63" s="103"/>
      <c r="G63" s="103"/>
      <c r="H63" s="103"/>
      <c r="I63" s="103"/>
      <c r="J63" s="103"/>
      <c r="K63" s="103"/>
      <c r="L63" s="14"/>
      <c r="N63" s="44" t="s">
        <v>404</v>
      </c>
      <c r="O63" s="50">
        <f>O62*(1-O61)</f>
        <v>507.71050928482043</v>
      </c>
      <c r="P63" s="48">
        <f t="shared" ref="P63:X63" si="8">P62*(1-P61)</f>
        <v>387.35442572108991</v>
      </c>
      <c r="Q63" s="50" t="e">
        <f t="shared" si="8"/>
        <v>#DIV/0!</v>
      </c>
      <c r="R63" s="48" t="e">
        <f t="shared" si="8"/>
        <v>#DIV/0!</v>
      </c>
      <c r="S63" s="50" t="e">
        <f t="shared" si="8"/>
        <v>#DIV/0!</v>
      </c>
      <c r="T63" s="48" t="e">
        <f t="shared" si="8"/>
        <v>#DIV/0!</v>
      </c>
      <c r="U63" s="50" t="e">
        <f t="shared" si="8"/>
        <v>#DIV/0!</v>
      </c>
      <c r="V63" s="48" t="e">
        <f t="shared" si="8"/>
        <v>#DIV/0!</v>
      </c>
      <c r="W63" s="50" t="e">
        <f t="shared" si="8"/>
        <v>#DIV/0!</v>
      </c>
      <c r="X63" s="48" t="e">
        <f t="shared" si="8"/>
        <v>#DIV/0!</v>
      </c>
    </row>
    <row r="64" spans="1:24" ht="19.899999999999999" customHeight="1" thickBot="1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4"/>
      <c r="N64" s="51" t="s">
        <v>405</v>
      </c>
      <c r="O64" s="52" t="e">
        <f>(O63+O60)-(O59-P59+O60)</f>
        <v>#VALUE!</v>
      </c>
      <c r="P64" s="53" t="e">
        <f t="shared" ref="P64:V64" si="9">(P63+P60)-(P59-Q59+P60)</f>
        <v>#VALUE!</v>
      </c>
      <c r="Q64" s="52" t="e">
        <f t="shared" si="9"/>
        <v>#DIV/0!</v>
      </c>
      <c r="R64" s="53" t="e">
        <f t="shared" si="9"/>
        <v>#DIV/0!</v>
      </c>
      <c r="S64" s="52" t="e">
        <f t="shared" si="9"/>
        <v>#DIV/0!</v>
      </c>
      <c r="T64" s="53" t="e">
        <f t="shared" si="9"/>
        <v>#DIV/0!</v>
      </c>
      <c r="U64" s="52" t="e">
        <f t="shared" si="9"/>
        <v>#DIV/0!</v>
      </c>
      <c r="V64" s="53" t="e">
        <f t="shared" si="9"/>
        <v>#DIV/0!</v>
      </c>
      <c r="W64" s="52" t="e">
        <f>(W63+W60)-(W59-X59+W60)</f>
        <v>#DIV/0!</v>
      </c>
      <c r="X64" s="53" t="e">
        <f>(X63+X60)-(X59+X60)</f>
        <v>#DIV/0!</v>
      </c>
    </row>
    <row r="65" spans="1:24" ht="19.899999999999999" customHeight="1" thickBot="1" x14ac:dyDescent="0.3">
      <c r="A65" s="8" t="s">
        <v>51</v>
      </c>
      <c r="B65" s="107" t="s">
        <v>3008</v>
      </c>
      <c r="C65" s="107" t="s">
        <v>3009</v>
      </c>
      <c r="D65" s="103"/>
      <c r="E65" s="103"/>
      <c r="F65" s="103"/>
      <c r="G65" s="103"/>
      <c r="H65" s="103"/>
      <c r="I65" s="103"/>
      <c r="J65" s="103"/>
      <c r="K65" s="103"/>
      <c r="L65" s="14"/>
      <c r="N65" s="54" t="s">
        <v>406</v>
      </c>
      <c r="O65" s="55" t="e">
        <f>O64/O55</f>
        <v>#VALUE!</v>
      </c>
      <c r="P65" s="56" t="e">
        <f>P64/P55</f>
        <v>#VALUE!</v>
      </c>
      <c r="Q65" s="57" t="e">
        <f t="shared" ref="Q65:X65" si="10">Q64/Q55</f>
        <v>#DIV/0!</v>
      </c>
      <c r="R65" s="56" t="e">
        <f t="shared" si="10"/>
        <v>#DIV/0!</v>
      </c>
      <c r="S65" s="57" t="e">
        <f t="shared" si="10"/>
        <v>#DIV/0!</v>
      </c>
      <c r="T65" s="56" t="e">
        <f t="shared" si="10"/>
        <v>#DIV/0!</v>
      </c>
      <c r="U65" s="57" t="e">
        <f t="shared" si="10"/>
        <v>#DIV/0!</v>
      </c>
      <c r="V65" s="56" t="e">
        <f t="shared" si="10"/>
        <v>#DIV/0!</v>
      </c>
      <c r="W65" s="57" t="e">
        <f t="shared" si="10"/>
        <v>#DIV/0!</v>
      </c>
      <c r="X65" s="56" t="e">
        <f t="shared" si="10"/>
        <v>#DIV/0!</v>
      </c>
    </row>
    <row r="66" spans="1:24" ht="19.899999999999999" customHeight="1" x14ac:dyDescent="0.25">
      <c r="A66" s="6" t="s">
        <v>52</v>
      </c>
      <c r="B66" s="106" t="s">
        <v>3010</v>
      </c>
      <c r="C66" s="106" t="s">
        <v>3011</v>
      </c>
      <c r="D66" s="101"/>
      <c r="E66" s="101"/>
      <c r="F66" s="101"/>
      <c r="G66" s="101"/>
      <c r="H66" s="101"/>
      <c r="I66" s="101"/>
      <c r="J66" s="101"/>
      <c r="K66" s="101"/>
      <c r="L66" s="10"/>
      <c r="N66" s="61" t="s">
        <v>407</v>
      </c>
      <c r="O66" s="63" t="str">
        <f>B11</f>
        <v>2,534,656</v>
      </c>
      <c r="P66" s="63" t="str">
        <f t="shared" ref="P66:X66" si="11">C11</f>
        <v>2,521,058</v>
      </c>
      <c r="Q66" s="63">
        <f t="shared" si="11"/>
        <v>0</v>
      </c>
      <c r="R66" s="63">
        <f t="shared" si="11"/>
        <v>0</v>
      </c>
      <c r="S66" s="63">
        <f t="shared" si="11"/>
        <v>0</v>
      </c>
      <c r="T66" s="63">
        <f t="shared" si="11"/>
        <v>0</v>
      </c>
      <c r="U66" s="63">
        <f t="shared" si="11"/>
        <v>0</v>
      </c>
      <c r="V66" s="63">
        <f t="shared" si="11"/>
        <v>0</v>
      </c>
      <c r="W66" s="63">
        <f t="shared" si="11"/>
        <v>0</v>
      </c>
      <c r="X66" s="63">
        <f t="shared" si="11"/>
        <v>0</v>
      </c>
    </row>
    <row r="67" spans="1:24" ht="19.899999999999999" customHeight="1" x14ac:dyDescent="0.25">
      <c r="A67" s="8" t="s">
        <v>53</v>
      </c>
      <c r="B67" s="105">
        <v>0</v>
      </c>
      <c r="C67" s="105">
        <v>0</v>
      </c>
      <c r="D67" s="103"/>
      <c r="E67" s="103"/>
      <c r="F67" s="103"/>
      <c r="G67" s="103"/>
      <c r="H67" s="103"/>
      <c r="I67" s="103"/>
      <c r="J67" s="103"/>
      <c r="K67" s="103"/>
      <c r="L67" s="12"/>
      <c r="N67" s="61" t="s">
        <v>408</v>
      </c>
      <c r="O67" s="63" t="str">
        <f>B34</f>
        <v>6,200,241</v>
      </c>
      <c r="P67" s="63" t="str">
        <f t="shared" ref="P67:X67" si="12">C34</f>
        <v>5,003,618</v>
      </c>
      <c r="Q67" s="63">
        <f t="shared" si="12"/>
        <v>0</v>
      </c>
      <c r="R67" s="63">
        <f t="shared" si="12"/>
        <v>0</v>
      </c>
      <c r="S67" s="63">
        <f t="shared" si="12"/>
        <v>0</v>
      </c>
      <c r="T67" s="63">
        <f t="shared" si="12"/>
        <v>0</v>
      </c>
      <c r="U67" s="63">
        <f t="shared" si="12"/>
        <v>0</v>
      </c>
      <c r="V67" s="63">
        <f t="shared" si="12"/>
        <v>0</v>
      </c>
      <c r="W67" s="63">
        <f t="shared" si="12"/>
        <v>0</v>
      </c>
      <c r="X67" s="63">
        <f t="shared" si="12"/>
        <v>0</v>
      </c>
    </row>
    <row r="68" spans="1:24" ht="19.899999999999999" customHeight="1" x14ac:dyDescent="0.25">
      <c r="A68" s="6" t="s">
        <v>54</v>
      </c>
      <c r="B68" s="106">
        <v>1.9450000000000001</v>
      </c>
      <c r="C68" s="106">
        <v>4.2389999999999999</v>
      </c>
      <c r="D68" s="101"/>
      <c r="E68" s="101"/>
      <c r="F68" s="101"/>
      <c r="G68" s="101"/>
      <c r="H68" s="101"/>
      <c r="I68" s="101"/>
      <c r="J68" s="101"/>
      <c r="K68" s="101"/>
      <c r="L68" s="10"/>
      <c r="N68" s="61" t="s">
        <v>409</v>
      </c>
      <c r="O68" s="76" t="e">
        <f>O66/O67</f>
        <v>#VALUE!</v>
      </c>
      <c r="P68" s="76" t="e">
        <f t="shared" ref="P68:X68" si="13">P66/P67</f>
        <v>#VALUE!</v>
      </c>
      <c r="Q68" s="76" t="e">
        <f t="shared" si="13"/>
        <v>#DIV/0!</v>
      </c>
      <c r="R68" s="76" t="e">
        <f t="shared" si="13"/>
        <v>#DIV/0!</v>
      </c>
      <c r="S68" s="76" t="e">
        <f t="shared" si="13"/>
        <v>#DIV/0!</v>
      </c>
      <c r="T68" s="76" t="e">
        <f t="shared" si="13"/>
        <v>#DIV/0!</v>
      </c>
      <c r="U68" s="76" t="e">
        <f t="shared" si="13"/>
        <v>#DIV/0!</v>
      </c>
      <c r="V68" s="76" t="e">
        <f t="shared" si="13"/>
        <v>#DIV/0!</v>
      </c>
      <c r="W68" s="76" t="e">
        <f t="shared" si="13"/>
        <v>#DIV/0!</v>
      </c>
      <c r="X68" s="76" t="e">
        <f t="shared" si="13"/>
        <v>#DIV/0!</v>
      </c>
    </row>
    <row r="69" spans="1:24" ht="19.899999999999999" customHeight="1" x14ac:dyDescent="0.25">
      <c r="A69" s="8" t="s">
        <v>55</v>
      </c>
      <c r="B69" s="105">
        <v>433.08600000000001</v>
      </c>
      <c r="C69" s="105">
        <v>235.15799999999999</v>
      </c>
      <c r="D69" s="103"/>
      <c r="E69" s="103"/>
      <c r="F69" s="103"/>
      <c r="G69" s="103"/>
      <c r="H69" s="103"/>
      <c r="I69" s="103"/>
      <c r="J69" s="103"/>
      <c r="K69" s="103"/>
      <c r="L69" s="9"/>
      <c r="N69" s="77" t="s">
        <v>415</v>
      </c>
      <c r="O69" s="79">
        <f>B215</f>
        <v>0</v>
      </c>
      <c r="P69" s="79">
        <f t="shared" ref="P69:X69" si="14">C215</f>
        <v>0</v>
      </c>
      <c r="Q69" s="79">
        <f t="shared" si="14"/>
        <v>0</v>
      </c>
      <c r="R69" s="79">
        <f t="shared" si="14"/>
        <v>0</v>
      </c>
      <c r="S69" s="79">
        <f t="shared" si="14"/>
        <v>0</v>
      </c>
      <c r="T69" s="79">
        <f t="shared" si="14"/>
        <v>0</v>
      </c>
      <c r="U69" s="79">
        <f t="shared" si="14"/>
        <v>0</v>
      </c>
      <c r="V69" s="79">
        <f t="shared" si="14"/>
        <v>0</v>
      </c>
      <c r="W69" s="79">
        <f t="shared" si="14"/>
        <v>0</v>
      </c>
      <c r="X69" s="79">
        <f t="shared" si="14"/>
        <v>0</v>
      </c>
    </row>
    <row r="70" spans="1:24" ht="19.899999999999999" customHeight="1" thickBot="1" x14ac:dyDescent="0.3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4"/>
      <c r="N70" s="78" t="s">
        <v>416</v>
      </c>
      <c r="O70" s="80" t="e">
        <f>O69/O66</f>
        <v>#VALUE!</v>
      </c>
      <c r="P70" s="80" t="e">
        <f t="shared" ref="P70:X70" si="15">P69/P66</f>
        <v>#VALUE!</v>
      </c>
      <c r="Q70" s="80" t="e">
        <f t="shared" si="15"/>
        <v>#DIV/0!</v>
      </c>
      <c r="R70" s="80" t="e">
        <f t="shared" si="15"/>
        <v>#DIV/0!</v>
      </c>
      <c r="S70" s="80" t="e">
        <f t="shared" si="15"/>
        <v>#DIV/0!</v>
      </c>
      <c r="T70" s="80" t="e">
        <f>T69/T66</f>
        <v>#DIV/0!</v>
      </c>
      <c r="U70" s="80" t="e">
        <f t="shared" si="15"/>
        <v>#DIV/0!</v>
      </c>
      <c r="V70" s="80" t="e">
        <f t="shared" si="15"/>
        <v>#DIV/0!</v>
      </c>
      <c r="W70" s="80" t="e">
        <f t="shared" si="15"/>
        <v>#DIV/0!</v>
      </c>
      <c r="X70" s="80" t="e">
        <f t="shared" si="15"/>
        <v>#DIV/0!</v>
      </c>
    </row>
    <row r="71" spans="1:24" ht="19.899999999999999" customHeight="1" x14ac:dyDescent="0.25">
      <c r="A71" s="8" t="s">
        <v>56</v>
      </c>
      <c r="B71" s="107" t="s">
        <v>3012</v>
      </c>
      <c r="C71" s="107" t="s">
        <v>3013</v>
      </c>
      <c r="D71" s="103"/>
      <c r="E71" s="103"/>
      <c r="F71" s="103"/>
      <c r="G71" s="103"/>
      <c r="H71" s="103"/>
      <c r="I71" s="103"/>
      <c r="J71" s="103"/>
      <c r="K71" s="103"/>
      <c r="L71" s="14"/>
    </row>
    <row r="72" spans="1:24" ht="19.899999999999999" customHeight="1" x14ac:dyDescent="0.25">
      <c r="A72" s="6" t="s">
        <v>57</v>
      </c>
      <c r="B72" s="104" t="s">
        <v>2996</v>
      </c>
      <c r="C72" s="104" t="s">
        <v>2997</v>
      </c>
      <c r="D72" s="101"/>
      <c r="E72" s="101"/>
      <c r="F72" s="101"/>
      <c r="G72" s="101"/>
      <c r="H72" s="101"/>
      <c r="I72" s="101"/>
      <c r="J72" s="101"/>
      <c r="K72" s="101"/>
      <c r="L72" s="7"/>
    </row>
    <row r="73" spans="1:24" ht="19.899999999999999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5"/>
    </row>
    <row r="74" spans="1:24" ht="19.899999999999999" customHeight="1" x14ac:dyDescent="0.25">
      <c r="A74" s="6" t="s">
        <v>58</v>
      </c>
      <c r="B74" s="104">
        <v>0</v>
      </c>
      <c r="C74" s="104">
        <v>0</v>
      </c>
      <c r="D74" s="101"/>
      <c r="E74" s="101"/>
      <c r="F74" s="101"/>
      <c r="G74" s="101"/>
      <c r="H74" s="101"/>
      <c r="I74" s="101"/>
      <c r="J74" s="101"/>
      <c r="K74" s="101"/>
      <c r="L74" s="15"/>
    </row>
    <row r="75" spans="1:24" ht="19.899999999999999" customHeight="1" x14ac:dyDescent="0.25">
      <c r="A75" s="8" t="s">
        <v>59</v>
      </c>
      <c r="B75" s="107" t="s">
        <v>3014</v>
      </c>
      <c r="C75" s="107" t="s">
        <v>3015</v>
      </c>
      <c r="D75" s="103"/>
      <c r="E75" s="103"/>
      <c r="F75" s="103"/>
      <c r="G75" s="103"/>
      <c r="H75" s="103"/>
      <c r="I75" s="103"/>
      <c r="J75" s="103"/>
      <c r="K75" s="103"/>
      <c r="L75" s="14"/>
    </row>
    <row r="76" spans="1:24" ht="19.899999999999999" customHeight="1" x14ac:dyDescent="0.25">
      <c r="A76" s="6" t="s">
        <v>60</v>
      </c>
      <c r="B76" s="104" t="s">
        <v>3016</v>
      </c>
      <c r="C76" s="104" t="s">
        <v>3017</v>
      </c>
      <c r="D76" s="101"/>
      <c r="E76" s="101"/>
      <c r="F76" s="101"/>
      <c r="G76" s="101"/>
      <c r="H76" s="101"/>
      <c r="I76" s="101"/>
      <c r="J76" s="101"/>
      <c r="K76" s="101"/>
      <c r="L76" s="7"/>
    </row>
    <row r="77" spans="1:24" ht="19.899999999999999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"/>
    </row>
    <row r="78" spans="1:24" ht="19.899999999999999" customHeight="1" x14ac:dyDescent="0.25">
      <c r="A78" s="98" t="s">
        <v>61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7"/>
    </row>
    <row r="79" spans="1:24" ht="19.899999999999999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4"/>
    </row>
    <row r="80" spans="1:24" ht="19.899999999999999" customHeight="1" x14ac:dyDescent="0.25">
      <c r="A80" s="8" t="s">
        <v>62</v>
      </c>
      <c r="B80" s="105">
        <v>595.81200000000001</v>
      </c>
      <c r="C80" s="105">
        <v>607.76</v>
      </c>
      <c r="D80" s="103"/>
      <c r="E80" s="103"/>
      <c r="F80" s="103"/>
      <c r="G80" s="103"/>
      <c r="H80" s="103"/>
      <c r="I80" s="103"/>
      <c r="J80" s="103"/>
      <c r="K80" s="103"/>
      <c r="L80" s="9"/>
    </row>
    <row r="81" spans="1:12" ht="19.899999999999999" customHeight="1" x14ac:dyDescent="0.25">
      <c r="A81" s="6" t="s">
        <v>63</v>
      </c>
      <c r="B81" s="106">
        <v>0</v>
      </c>
      <c r="C81" s="106">
        <v>0</v>
      </c>
      <c r="D81" s="101"/>
      <c r="E81" s="101"/>
      <c r="F81" s="101"/>
      <c r="G81" s="101"/>
      <c r="H81" s="101"/>
      <c r="I81" s="101"/>
      <c r="J81" s="101"/>
      <c r="K81" s="101"/>
      <c r="L81" s="11"/>
    </row>
    <row r="82" spans="1:12" ht="19.899999999999999" customHeight="1" x14ac:dyDescent="0.25">
      <c r="A82" s="8" t="s">
        <v>64</v>
      </c>
      <c r="B82" s="105" t="s">
        <v>3018</v>
      </c>
      <c r="C82" s="105" t="s">
        <v>3018</v>
      </c>
      <c r="D82" s="103"/>
      <c r="E82" s="103"/>
      <c r="F82" s="103"/>
      <c r="G82" s="103"/>
      <c r="H82" s="103"/>
      <c r="I82" s="103"/>
      <c r="J82" s="103"/>
      <c r="K82" s="103"/>
      <c r="L82" s="9"/>
    </row>
    <row r="83" spans="1:12" ht="19.899999999999999" customHeight="1" x14ac:dyDescent="0.25">
      <c r="A83" s="6" t="s">
        <v>65</v>
      </c>
      <c r="B83" s="106">
        <v>0</v>
      </c>
      <c r="C83" s="106">
        <v>0</v>
      </c>
      <c r="D83" s="101"/>
      <c r="E83" s="101"/>
      <c r="F83" s="101"/>
      <c r="G83" s="101"/>
      <c r="H83" s="101"/>
      <c r="I83" s="101"/>
      <c r="J83" s="101"/>
      <c r="K83" s="101"/>
      <c r="L83" s="11"/>
    </row>
    <row r="84" spans="1:12" ht="19.899999999999999" customHeight="1" x14ac:dyDescent="0.25">
      <c r="A84" s="8" t="s">
        <v>66</v>
      </c>
      <c r="B84" s="105">
        <v>0</v>
      </c>
      <c r="C84" s="105">
        <v>0</v>
      </c>
      <c r="D84" s="103"/>
      <c r="E84" s="103"/>
      <c r="F84" s="103"/>
      <c r="G84" s="103"/>
      <c r="H84" s="103"/>
      <c r="I84" s="103"/>
      <c r="J84" s="103"/>
      <c r="K84" s="103"/>
      <c r="L84" s="12"/>
    </row>
    <row r="85" spans="1:12" ht="19.899999999999999" customHeight="1" x14ac:dyDescent="0.25">
      <c r="A85" s="6" t="s">
        <v>67</v>
      </c>
      <c r="B85" s="106">
        <v>0</v>
      </c>
      <c r="C85" s="106">
        <v>0</v>
      </c>
      <c r="D85" s="101"/>
      <c r="E85" s="101"/>
      <c r="F85" s="101"/>
      <c r="G85" s="101"/>
      <c r="H85" s="101"/>
      <c r="I85" s="101"/>
      <c r="J85" s="101"/>
      <c r="K85" s="101"/>
      <c r="L85" s="11"/>
    </row>
    <row r="86" spans="1:12" ht="19.899999999999999" customHeight="1" x14ac:dyDescent="0.25">
      <c r="A86" s="8" t="s">
        <v>68</v>
      </c>
      <c r="B86" s="105">
        <v>597.51900000000001</v>
      </c>
      <c r="C86" s="105">
        <v>566.44500000000005</v>
      </c>
      <c r="D86" s="103"/>
      <c r="E86" s="103"/>
      <c r="F86" s="103"/>
      <c r="G86" s="103"/>
      <c r="H86" s="103"/>
      <c r="I86" s="103"/>
      <c r="J86" s="103"/>
      <c r="K86" s="103"/>
      <c r="L86" s="9"/>
    </row>
    <row r="87" spans="1:12" ht="19.899999999999999" customHeight="1" x14ac:dyDescent="0.25">
      <c r="A87" s="6" t="s">
        <v>69</v>
      </c>
      <c r="B87" s="106">
        <v>598.48099999999999</v>
      </c>
      <c r="C87" s="106">
        <v>566.44500000000005</v>
      </c>
      <c r="D87" s="101"/>
      <c r="E87" s="101"/>
      <c r="F87" s="101"/>
      <c r="G87" s="101"/>
      <c r="H87" s="101"/>
      <c r="I87" s="101"/>
      <c r="J87" s="101"/>
      <c r="K87" s="101"/>
      <c r="L87" s="10"/>
    </row>
    <row r="88" spans="1:12" ht="19.899999999999999" customHeight="1" x14ac:dyDescent="0.25">
      <c r="A88" s="8" t="s">
        <v>70</v>
      </c>
      <c r="B88" s="105">
        <v>0</v>
      </c>
      <c r="C88" s="105">
        <v>73.05</v>
      </c>
      <c r="D88" s="103"/>
      <c r="E88" s="103"/>
      <c r="F88" s="103"/>
      <c r="G88" s="103"/>
      <c r="H88" s="103"/>
      <c r="I88" s="103"/>
      <c r="J88" s="103"/>
      <c r="K88" s="103"/>
      <c r="L88" s="9"/>
    </row>
    <row r="89" spans="1:12" ht="19.899999999999999" customHeight="1" x14ac:dyDescent="0.25">
      <c r="A89" s="6" t="s">
        <v>71</v>
      </c>
      <c r="B89" s="106">
        <v>0</v>
      </c>
      <c r="C89" s="106">
        <v>730</v>
      </c>
      <c r="D89" s="101"/>
      <c r="E89" s="101"/>
      <c r="F89" s="101"/>
      <c r="G89" s="101"/>
      <c r="H89" s="101"/>
      <c r="I89" s="101"/>
      <c r="J89" s="101"/>
      <c r="K89" s="101"/>
      <c r="L89" s="10"/>
    </row>
    <row r="90" spans="1:12" ht="19.899999999999999" customHeight="1" x14ac:dyDescent="0.25">
      <c r="A90" s="8" t="s">
        <v>72</v>
      </c>
      <c r="B90" s="105">
        <v>0</v>
      </c>
      <c r="C90" s="105">
        <v>0</v>
      </c>
      <c r="D90" s="103"/>
      <c r="E90" s="103"/>
      <c r="F90" s="103"/>
      <c r="G90" s="103"/>
      <c r="H90" s="103"/>
      <c r="I90" s="103"/>
      <c r="J90" s="103"/>
      <c r="K90" s="103"/>
      <c r="L90" s="12"/>
    </row>
    <row r="91" spans="1:12" ht="19.899999999999999" customHeight="1" x14ac:dyDescent="0.25">
      <c r="A91" s="6" t="s">
        <v>73</v>
      </c>
      <c r="B91" s="106">
        <v>0</v>
      </c>
      <c r="C91" s="106">
        <v>0</v>
      </c>
      <c r="D91" s="101"/>
      <c r="E91" s="101"/>
      <c r="F91" s="101"/>
      <c r="G91" s="101"/>
      <c r="H91" s="101"/>
      <c r="I91" s="101"/>
      <c r="J91" s="101"/>
      <c r="K91" s="101"/>
      <c r="L91" s="11"/>
    </row>
    <row r="92" spans="1:12" ht="19.899999999999999" customHeight="1" x14ac:dyDescent="0.25">
      <c r="A92" s="8" t="s">
        <v>74</v>
      </c>
      <c r="B92" s="105">
        <v>11.946999999999999</v>
      </c>
      <c r="C92" s="105">
        <v>1.1120000000000001</v>
      </c>
      <c r="D92" s="103"/>
      <c r="E92" s="103"/>
      <c r="F92" s="103"/>
      <c r="G92" s="103"/>
      <c r="H92" s="103"/>
      <c r="I92" s="103"/>
      <c r="J92" s="103"/>
      <c r="K92" s="103"/>
      <c r="L92" s="12"/>
    </row>
    <row r="93" spans="1:12" ht="19.899999999999999" customHeight="1" x14ac:dyDescent="0.25">
      <c r="A93" s="6" t="s">
        <v>75</v>
      </c>
      <c r="B93" s="106">
        <v>91.57</v>
      </c>
      <c r="C93" s="106">
        <v>7.9640000000000004</v>
      </c>
      <c r="D93" s="101"/>
      <c r="E93" s="101"/>
      <c r="F93" s="101"/>
      <c r="G93" s="101"/>
      <c r="H93" s="101"/>
      <c r="I93" s="101"/>
      <c r="J93" s="101"/>
      <c r="K93" s="101"/>
      <c r="L93" s="11"/>
    </row>
    <row r="94" spans="1:12" ht="19.899999999999999" customHeight="1" x14ac:dyDescent="0.25">
      <c r="A94" s="8" t="s">
        <v>76</v>
      </c>
      <c r="B94" s="105">
        <v>0</v>
      </c>
      <c r="C94" s="105">
        <v>0</v>
      </c>
      <c r="D94" s="103"/>
      <c r="E94" s="103"/>
      <c r="F94" s="103"/>
      <c r="G94" s="103"/>
      <c r="H94" s="103"/>
      <c r="I94" s="103"/>
      <c r="J94" s="103"/>
      <c r="K94" s="103"/>
      <c r="L94" s="9"/>
    </row>
    <row r="95" spans="1:12" ht="19.899999999999999" customHeight="1" x14ac:dyDescent="0.25">
      <c r="A95" s="6" t="s">
        <v>77</v>
      </c>
      <c r="B95" s="106">
        <v>0</v>
      </c>
      <c r="C95" s="106">
        <v>0</v>
      </c>
      <c r="D95" s="101"/>
      <c r="E95" s="101"/>
      <c r="F95" s="101"/>
      <c r="G95" s="101"/>
      <c r="H95" s="101"/>
      <c r="I95" s="101"/>
      <c r="J95" s="101"/>
      <c r="K95" s="101"/>
      <c r="L95" s="10"/>
    </row>
    <row r="96" spans="1:12" ht="19.899999999999999" customHeight="1" x14ac:dyDescent="0.25">
      <c r="A96" s="8" t="s">
        <v>78</v>
      </c>
      <c r="B96" s="105">
        <v>0</v>
      </c>
      <c r="C96" s="105">
        <v>497.77499999999998</v>
      </c>
      <c r="D96" s="103"/>
      <c r="E96" s="103"/>
      <c r="F96" s="103"/>
      <c r="G96" s="103"/>
      <c r="H96" s="103"/>
      <c r="I96" s="103"/>
      <c r="J96" s="103"/>
      <c r="K96" s="103"/>
      <c r="L96" s="9"/>
    </row>
    <row r="97" spans="1:12" ht="19.899999999999999" customHeight="1" x14ac:dyDescent="0.25">
      <c r="A97" s="6" t="s">
        <v>79</v>
      </c>
      <c r="B97" s="106">
        <v>0</v>
      </c>
      <c r="C97" s="106">
        <v>0</v>
      </c>
      <c r="D97" s="101"/>
      <c r="E97" s="101"/>
      <c r="F97" s="101"/>
      <c r="G97" s="101"/>
      <c r="H97" s="101"/>
      <c r="I97" s="101"/>
      <c r="J97" s="101"/>
      <c r="K97" s="101"/>
      <c r="L97" s="11"/>
    </row>
    <row r="98" spans="1:12" ht="19.899999999999999" customHeight="1" x14ac:dyDescent="0.25">
      <c r="A98" s="8" t="s">
        <v>80</v>
      </c>
      <c r="B98" s="105">
        <v>0</v>
      </c>
      <c r="C98" s="105">
        <v>0</v>
      </c>
      <c r="D98" s="103"/>
      <c r="E98" s="103"/>
      <c r="F98" s="103"/>
      <c r="G98" s="103"/>
      <c r="H98" s="103"/>
      <c r="I98" s="103"/>
      <c r="J98" s="103"/>
      <c r="K98" s="103"/>
      <c r="L98" s="9"/>
    </row>
    <row r="99" spans="1:12" ht="19.899999999999999" customHeight="1" x14ac:dyDescent="0.25">
      <c r="A99" s="6" t="s">
        <v>81</v>
      </c>
      <c r="B99" s="106">
        <v>0</v>
      </c>
      <c r="C99" s="106">
        <v>0</v>
      </c>
      <c r="D99" s="101"/>
      <c r="E99" s="101"/>
      <c r="F99" s="101"/>
      <c r="G99" s="101"/>
      <c r="H99" s="101"/>
      <c r="I99" s="101"/>
      <c r="J99" s="101"/>
      <c r="K99" s="101"/>
      <c r="L99" s="11"/>
    </row>
    <row r="100" spans="1:12" ht="19.899999999999999" customHeight="1" x14ac:dyDescent="0.25">
      <c r="A100" s="8" t="s">
        <v>82</v>
      </c>
      <c r="B100" s="105">
        <v>9.5830000000000002</v>
      </c>
      <c r="C100" s="105">
        <v>8.9190000000000005</v>
      </c>
      <c r="D100" s="103"/>
      <c r="E100" s="103"/>
      <c r="F100" s="103"/>
      <c r="G100" s="103"/>
      <c r="H100" s="103"/>
      <c r="I100" s="103"/>
      <c r="J100" s="103"/>
      <c r="K100" s="103"/>
      <c r="L100" s="9"/>
    </row>
    <row r="101" spans="1:12" ht="19.899999999999999" customHeight="1" x14ac:dyDescent="0.25">
      <c r="A101" s="6" t="s">
        <v>83</v>
      </c>
      <c r="B101" s="106">
        <v>0</v>
      </c>
      <c r="C101" s="106">
        <v>0</v>
      </c>
      <c r="D101" s="101"/>
      <c r="E101" s="101"/>
      <c r="F101" s="101"/>
      <c r="G101" s="101"/>
      <c r="H101" s="101"/>
      <c r="I101" s="101"/>
      <c r="J101" s="101"/>
      <c r="K101" s="101"/>
      <c r="L101" s="11"/>
    </row>
    <row r="102" spans="1:12" ht="19.899999999999999" customHeight="1" x14ac:dyDescent="0.25">
      <c r="A102" s="8" t="s">
        <v>84</v>
      </c>
      <c r="B102" s="105" t="s">
        <v>3006</v>
      </c>
      <c r="C102" s="105" t="s">
        <v>3007</v>
      </c>
      <c r="D102" s="103"/>
      <c r="E102" s="103"/>
      <c r="F102" s="103"/>
      <c r="G102" s="103"/>
      <c r="H102" s="103"/>
      <c r="I102" s="103"/>
      <c r="J102" s="103"/>
      <c r="K102" s="103"/>
      <c r="L102" s="9"/>
    </row>
    <row r="103" spans="1:12" ht="19.899999999999999" customHeight="1" x14ac:dyDescent="0.25">
      <c r="A103" s="6" t="s">
        <v>85</v>
      </c>
      <c r="B103" s="106">
        <v>4.3529999999999998</v>
      </c>
      <c r="C103" s="106">
        <v>10.018000000000001</v>
      </c>
      <c r="D103" s="101"/>
      <c r="E103" s="101"/>
      <c r="F103" s="101"/>
      <c r="G103" s="101"/>
      <c r="H103" s="101"/>
      <c r="I103" s="101"/>
      <c r="J103" s="101"/>
      <c r="K103" s="101"/>
      <c r="L103" s="10"/>
    </row>
    <row r="104" spans="1:12" ht="19.899999999999999" customHeight="1" x14ac:dyDescent="0.25">
      <c r="A104" s="8" t="s">
        <v>86</v>
      </c>
      <c r="B104" s="105">
        <v>433.08600000000001</v>
      </c>
      <c r="C104" s="105">
        <v>235.15799999999999</v>
      </c>
      <c r="D104" s="103"/>
      <c r="E104" s="103"/>
      <c r="F104" s="103"/>
      <c r="G104" s="103"/>
      <c r="H104" s="103"/>
      <c r="I104" s="103"/>
      <c r="J104" s="103"/>
      <c r="K104" s="103"/>
      <c r="L104" s="9"/>
    </row>
    <row r="105" spans="1:12" ht="19.899999999999999" customHeight="1" x14ac:dyDescent="0.25">
      <c r="A105" s="6" t="s">
        <v>87</v>
      </c>
      <c r="B105" s="106">
        <v>0</v>
      </c>
      <c r="C105" s="106">
        <v>0</v>
      </c>
      <c r="D105" s="101"/>
      <c r="E105" s="101"/>
      <c r="F105" s="101"/>
      <c r="G105" s="101"/>
      <c r="H105" s="101"/>
      <c r="I105" s="101"/>
      <c r="J105" s="101"/>
      <c r="K105" s="101"/>
      <c r="L105" s="11"/>
    </row>
    <row r="106" spans="1:12" ht="19.899999999999999" customHeight="1" x14ac:dyDescent="0.25">
      <c r="A106" s="8" t="s">
        <v>88</v>
      </c>
      <c r="B106" s="105">
        <v>0</v>
      </c>
      <c r="C106" s="105">
        <v>0</v>
      </c>
      <c r="D106" s="103"/>
      <c r="E106" s="103"/>
      <c r="F106" s="103"/>
      <c r="G106" s="103"/>
      <c r="H106" s="103"/>
      <c r="I106" s="103"/>
      <c r="J106" s="103"/>
      <c r="K106" s="103"/>
      <c r="L106" s="12"/>
    </row>
    <row r="107" spans="1:12" ht="19.899999999999999" customHeight="1" x14ac:dyDescent="0.25">
      <c r="A107" s="6" t="s">
        <v>89</v>
      </c>
      <c r="B107" s="106">
        <v>0</v>
      </c>
      <c r="C107" s="106">
        <v>0</v>
      </c>
      <c r="D107" s="101"/>
      <c r="E107" s="101"/>
      <c r="F107" s="101"/>
      <c r="G107" s="101"/>
      <c r="H107" s="101"/>
      <c r="I107" s="101"/>
      <c r="J107" s="101"/>
      <c r="K107" s="101"/>
      <c r="L107" s="11"/>
    </row>
    <row r="108" spans="1:12" ht="19.899999999999999" customHeight="1" x14ac:dyDescent="0.25">
      <c r="A108" s="8" t="s">
        <v>90</v>
      </c>
      <c r="B108" s="105">
        <v>0</v>
      </c>
      <c r="C108" s="105">
        <v>0</v>
      </c>
      <c r="D108" s="103"/>
      <c r="E108" s="103"/>
      <c r="F108" s="103"/>
      <c r="G108" s="103"/>
      <c r="H108" s="103"/>
      <c r="I108" s="103"/>
      <c r="J108" s="103"/>
      <c r="K108" s="103"/>
      <c r="L108" s="12"/>
    </row>
    <row r="109" spans="1:12" ht="19.899999999999999" customHeight="1" x14ac:dyDescent="0.25">
      <c r="A109" s="6" t="s">
        <v>91</v>
      </c>
      <c r="B109" s="106">
        <v>0</v>
      </c>
      <c r="C109" s="106">
        <v>0</v>
      </c>
      <c r="D109" s="101"/>
      <c r="E109" s="101"/>
      <c r="F109" s="101"/>
      <c r="G109" s="101"/>
      <c r="H109" s="101"/>
      <c r="I109" s="101"/>
      <c r="J109" s="101"/>
      <c r="K109" s="101"/>
      <c r="L109" s="10"/>
    </row>
    <row r="110" spans="1:12" ht="19.899999999999999" customHeight="1" x14ac:dyDescent="0.25">
      <c r="A110" s="8" t="s">
        <v>92</v>
      </c>
      <c r="B110" s="105">
        <v>9.5830000000000002</v>
      </c>
      <c r="C110" s="105">
        <v>8.9190000000000005</v>
      </c>
      <c r="D110" s="103"/>
      <c r="E110" s="103"/>
      <c r="F110" s="103"/>
      <c r="G110" s="103"/>
      <c r="H110" s="103"/>
      <c r="I110" s="103"/>
      <c r="J110" s="103"/>
      <c r="K110" s="103"/>
      <c r="L110" s="9"/>
    </row>
    <row r="111" spans="1:12" ht="19.899999999999999" customHeight="1" x14ac:dyDescent="0.25">
      <c r="A111" s="6" t="s">
        <v>93</v>
      </c>
      <c r="B111" s="106">
        <v>0</v>
      </c>
      <c r="C111" s="106">
        <v>0</v>
      </c>
      <c r="D111" s="101"/>
      <c r="E111" s="101"/>
      <c r="F111" s="101"/>
      <c r="G111" s="101"/>
      <c r="H111" s="101"/>
      <c r="I111" s="101"/>
      <c r="J111" s="101"/>
      <c r="K111" s="101"/>
      <c r="L111" s="10"/>
    </row>
    <row r="112" spans="1:12" ht="19.899999999999999" customHeight="1" x14ac:dyDescent="0.25">
      <c r="A112" s="8" t="s">
        <v>94</v>
      </c>
      <c r="B112" s="105">
        <v>0</v>
      </c>
      <c r="C112" s="105">
        <v>0</v>
      </c>
      <c r="D112" s="103"/>
      <c r="E112" s="103"/>
      <c r="F112" s="103"/>
      <c r="G112" s="103"/>
      <c r="H112" s="103"/>
      <c r="I112" s="103"/>
      <c r="J112" s="103"/>
      <c r="K112" s="103"/>
      <c r="L112" s="12"/>
    </row>
    <row r="113" spans="1:13" ht="19.899999999999999" customHeight="1" x14ac:dyDescent="0.25">
      <c r="A113" s="6" t="s">
        <v>95</v>
      </c>
      <c r="B113" s="106">
        <v>0</v>
      </c>
      <c r="C113" s="106">
        <v>0</v>
      </c>
      <c r="D113" s="101"/>
      <c r="E113" s="101"/>
      <c r="F113" s="101"/>
      <c r="G113" s="101"/>
      <c r="H113" s="101"/>
      <c r="I113" s="101"/>
      <c r="J113" s="101"/>
      <c r="K113" s="101"/>
      <c r="L113" s="4"/>
    </row>
    <row r="114" spans="1:13" ht="19.899999999999999" customHeight="1" x14ac:dyDescent="0.25">
      <c r="A114" s="8" t="s">
        <v>96</v>
      </c>
      <c r="B114" s="105">
        <v>0</v>
      </c>
      <c r="C114" s="105">
        <v>0</v>
      </c>
      <c r="D114" s="103"/>
      <c r="E114" s="103"/>
      <c r="F114" s="103"/>
      <c r="G114" s="103"/>
      <c r="H114" s="103"/>
      <c r="I114" s="103"/>
      <c r="J114" s="103"/>
      <c r="K114" s="103"/>
      <c r="L114" s="5"/>
    </row>
    <row r="115" spans="1:13" ht="19.899999999999999" customHeight="1" x14ac:dyDescent="0.25">
      <c r="A115" s="6" t="s">
        <v>97</v>
      </c>
      <c r="B115" s="106">
        <v>0</v>
      </c>
      <c r="C115" s="106">
        <v>0</v>
      </c>
      <c r="D115" s="101"/>
      <c r="E115" s="101"/>
      <c r="F115" s="101"/>
      <c r="G115" s="101"/>
      <c r="H115" s="101"/>
      <c r="I115" s="101"/>
      <c r="J115" s="101"/>
      <c r="K115" s="101"/>
      <c r="L115" s="4"/>
    </row>
    <row r="116" spans="1:13" ht="19.899999999999999" customHeight="1" x14ac:dyDescent="0.25">
      <c r="A116" s="8" t="s">
        <v>98</v>
      </c>
      <c r="B116" s="105">
        <v>185.221</v>
      </c>
      <c r="C116" s="105">
        <v>168.86799999999999</v>
      </c>
      <c r="D116" s="103"/>
      <c r="E116" s="103"/>
      <c r="F116" s="103"/>
      <c r="G116" s="103"/>
      <c r="H116" s="103"/>
      <c r="I116" s="103"/>
      <c r="J116" s="103"/>
      <c r="K116" s="103"/>
      <c r="L116" s="9"/>
    </row>
    <row r="117" spans="1:13" ht="19.899999999999999" customHeight="1" x14ac:dyDescent="0.25">
      <c r="A117" s="6" t="s">
        <v>99</v>
      </c>
      <c r="B117" s="106" t="s">
        <v>3019</v>
      </c>
      <c r="C117" s="106" t="s">
        <v>3020</v>
      </c>
      <c r="D117" s="101"/>
      <c r="E117" s="101"/>
      <c r="F117" s="101"/>
      <c r="G117" s="101"/>
      <c r="H117" s="101"/>
      <c r="I117" s="101"/>
      <c r="J117" s="101"/>
      <c r="K117" s="101"/>
      <c r="L117" s="10"/>
    </row>
    <row r="118" spans="1:13" ht="19.899999999999999" customHeight="1" x14ac:dyDescent="0.25">
      <c r="A118" s="8" t="s">
        <v>100</v>
      </c>
      <c r="B118" s="105">
        <v>0</v>
      </c>
      <c r="C118" s="105">
        <v>0</v>
      </c>
      <c r="D118" s="103"/>
      <c r="E118" s="103"/>
      <c r="F118" s="103"/>
      <c r="G118" s="103"/>
      <c r="H118" s="103"/>
      <c r="I118" s="103"/>
      <c r="J118" s="103"/>
      <c r="K118" s="103"/>
      <c r="L118" s="9"/>
    </row>
    <row r="119" spans="1:13" ht="19.899999999999999" customHeight="1" x14ac:dyDescent="0.25">
      <c r="A119" s="6" t="s">
        <v>101</v>
      </c>
      <c r="B119" s="106">
        <v>0</v>
      </c>
      <c r="C119" s="106">
        <v>0</v>
      </c>
      <c r="D119" s="101"/>
      <c r="E119" s="101"/>
      <c r="F119" s="101"/>
      <c r="G119" s="101"/>
      <c r="H119" s="101"/>
      <c r="I119" s="101"/>
      <c r="J119" s="101"/>
      <c r="K119" s="101"/>
      <c r="L119" s="10"/>
    </row>
    <row r="120" spans="1:13" ht="19.899999999999999" customHeight="1" x14ac:dyDescent="0.25">
      <c r="A120" s="8" t="s">
        <v>102</v>
      </c>
      <c r="B120" s="105">
        <v>0</v>
      </c>
      <c r="C120" s="105">
        <v>0</v>
      </c>
      <c r="D120" s="103"/>
      <c r="E120" s="103"/>
      <c r="F120" s="103"/>
      <c r="G120" s="103"/>
      <c r="H120" s="103"/>
      <c r="I120" s="103"/>
      <c r="J120" s="103"/>
      <c r="K120" s="103"/>
      <c r="L120" s="9"/>
    </row>
    <row r="121" spans="1:13" ht="19.899999999999999" customHeight="1" x14ac:dyDescent="0.25">
      <c r="A121" s="6" t="s">
        <v>103</v>
      </c>
      <c r="B121" s="106">
        <v>0</v>
      </c>
      <c r="C121" s="106">
        <v>0</v>
      </c>
      <c r="D121" s="101"/>
      <c r="E121" s="101"/>
      <c r="F121" s="101"/>
      <c r="G121" s="101"/>
      <c r="H121" s="101"/>
      <c r="I121" s="101"/>
      <c r="J121" s="101"/>
      <c r="K121" s="101"/>
      <c r="L121" s="10"/>
    </row>
    <row r="122" spans="1:13" ht="19.899999999999999" customHeight="1" x14ac:dyDescent="0.25">
      <c r="A122" s="8" t="s">
        <v>104</v>
      </c>
      <c r="B122" s="105">
        <v>655.596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5"/>
    </row>
    <row r="123" spans="1:13" ht="19.899999999999999" customHeight="1" x14ac:dyDescent="0.25">
      <c r="A123" s="6" t="s">
        <v>105</v>
      </c>
      <c r="B123" s="106">
        <v>677.67399999999998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4"/>
    </row>
    <row r="124" spans="1:13" ht="19.899999999999999" customHeight="1" x14ac:dyDescent="0.25">
      <c r="A124" s="8" t="s">
        <v>106</v>
      </c>
      <c r="B124" s="105">
        <v>75.712000000000003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5"/>
    </row>
    <row r="125" spans="1:13" ht="19.899999999999999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6"/>
    </row>
    <row r="126" spans="1:13" ht="19.899999999999999" customHeight="1" x14ac:dyDescent="0.25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3" ht="19.899999999999999" customHeight="1" thickBot="1" x14ac:dyDescent="0.3">
      <c r="A127" s="167" t="s">
        <v>107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60"/>
    </row>
    <row r="128" spans="1:13" ht="19.899999999999999" customHeight="1" x14ac:dyDescent="0.25">
      <c r="A128" s="95" t="s">
        <v>1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M128" t="s">
        <v>2</v>
      </c>
    </row>
    <row r="129" spans="1:12" ht="19.899999999999999" customHeight="1" x14ac:dyDescent="0.25">
      <c r="A129" s="96" t="s">
        <v>3</v>
      </c>
      <c r="B129" s="97">
        <v>2019</v>
      </c>
      <c r="C129" s="97">
        <v>2018</v>
      </c>
      <c r="D129" s="97">
        <v>2017</v>
      </c>
      <c r="E129" s="97">
        <v>2016</v>
      </c>
      <c r="F129" s="97">
        <v>2015</v>
      </c>
      <c r="G129" s="97">
        <v>2014</v>
      </c>
      <c r="H129" s="97">
        <v>2013</v>
      </c>
      <c r="I129" s="97">
        <v>2012</v>
      </c>
      <c r="J129" s="97">
        <v>2011</v>
      </c>
      <c r="K129" s="97">
        <v>2010</v>
      </c>
      <c r="L129" s="2"/>
    </row>
    <row r="130" spans="1:12" ht="19.899999999999999" customHeight="1" x14ac:dyDescent="0.25">
      <c r="A130" s="96" t="s">
        <v>4</v>
      </c>
      <c r="B130" s="97">
        <v>12</v>
      </c>
      <c r="C130" s="97">
        <v>12</v>
      </c>
      <c r="D130" s="97">
        <v>12</v>
      </c>
      <c r="E130" s="97">
        <v>12</v>
      </c>
      <c r="F130" s="97">
        <v>12</v>
      </c>
      <c r="G130" s="97">
        <v>12</v>
      </c>
      <c r="H130" s="97">
        <v>12</v>
      </c>
      <c r="I130" s="97">
        <v>12</v>
      </c>
      <c r="J130" s="97">
        <v>12</v>
      </c>
      <c r="K130" s="97">
        <v>12</v>
      </c>
      <c r="L130" s="2"/>
    </row>
    <row r="131" spans="1:12" ht="19.899999999999999" customHeight="1" x14ac:dyDescent="0.25">
      <c r="A131" s="96" t="s">
        <v>5</v>
      </c>
      <c r="B131" s="97" t="s">
        <v>6</v>
      </c>
      <c r="C131" s="97" t="s">
        <v>6</v>
      </c>
      <c r="D131" s="97" t="s">
        <v>6</v>
      </c>
      <c r="E131" s="97" t="s">
        <v>6</v>
      </c>
      <c r="F131" s="97" t="s">
        <v>6</v>
      </c>
      <c r="G131" s="97" t="s">
        <v>6</v>
      </c>
      <c r="H131" s="97" t="s">
        <v>6</v>
      </c>
      <c r="I131" s="97" t="s">
        <v>6</v>
      </c>
      <c r="J131" s="97" t="s">
        <v>6</v>
      </c>
      <c r="K131" s="97" t="s">
        <v>6</v>
      </c>
      <c r="L131" s="2"/>
    </row>
    <row r="132" spans="1:12" ht="19.899999999999999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1"/>
    </row>
    <row r="133" spans="1:12" ht="19.899999999999999" customHeight="1" x14ac:dyDescent="0.25">
      <c r="A133" s="98" t="s">
        <v>108</v>
      </c>
      <c r="B133" s="99" t="s">
        <v>8</v>
      </c>
      <c r="C133" s="99" t="s">
        <v>8</v>
      </c>
      <c r="D133" s="99" t="s">
        <v>8</v>
      </c>
      <c r="E133" s="99" t="s">
        <v>8</v>
      </c>
      <c r="F133" s="99" t="s">
        <v>8</v>
      </c>
      <c r="G133" s="99" t="s">
        <v>8</v>
      </c>
      <c r="H133" s="99" t="s">
        <v>8</v>
      </c>
      <c r="I133" s="99" t="s">
        <v>8</v>
      </c>
      <c r="J133" s="99" t="s">
        <v>8</v>
      </c>
      <c r="K133" s="99" t="s">
        <v>8</v>
      </c>
      <c r="L133" s="3"/>
    </row>
    <row r="134" spans="1:12" ht="19.899999999999999" customHeight="1" x14ac:dyDescent="0.25">
      <c r="A134" s="6" t="s">
        <v>109</v>
      </c>
      <c r="B134" s="104" t="s">
        <v>3021</v>
      </c>
      <c r="C134" s="104" t="s">
        <v>3022</v>
      </c>
      <c r="D134" s="101"/>
      <c r="E134" s="101"/>
      <c r="F134" s="101"/>
      <c r="G134" s="101"/>
      <c r="H134" s="101"/>
      <c r="I134" s="101"/>
      <c r="J134" s="101"/>
      <c r="K134" s="101"/>
      <c r="L134" s="7"/>
    </row>
    <row r="135" spans="1:12" ht="19.899999999999999" customHeight="1" x14ac:dyDescent="0.25">
      <c r="A135" s="8" t="s">
        <v>110</v>
      </c>
      <c r="B135" s="107">
        <v>2</v>
      </c>
      <c r="C135" s="107">
        <v>0</v>
      </c>
      <c r="D135" s="103"/>
      <c r="E135" s="103"/>
      <c r="F135" s="103"/>
      <c r="G135" s="103"/>
      <c r="H135" s="103"/>
      <c r="I135" s="103"/>
      <c r="J135" s="103"/>
      <c r="K135" s="103"/>
      <c r="L135" s="13"/>
    </row>
    <row r="136" spans="1:12" ht="19.899999999999999" customHeight="1" x14ac:dyDescent="0.25">
      <c r="A136" s="6" t="s">
        <v>111</v>
      </c>
      <c r="B136" s="104" t="s">
        <v>3023</v>
      </c>
      <c r="C136" s="104" t="s">
        <v>3024</v>
      </c>
      <c r="D136" s="101"/>
      <c r="E136" s="101"/>
      <c r="F136" s="101"/>
      <c r="G136" s="101"/>
      <c r="H136" s="101"/>
      <c r="I136" s="101"/>
      <c r="J136" s="101"/>
      <c r="K136" s="101"/>
      <c r="L136" s="7"/>
    </row>
    <row r="137" spans="1:12" ht="19.899999999999999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5"/>
    </row>
    <row r="138" spans="1:12" ht="19.899999999999999" customHeight="1" x14ac:dyDescent="0.25">
      <c r="A138" s="6" t="s">
        <v>112</v>
      </c>
      <c r="B138" s="106" t="s">
        <v>3025</v>
      </c>
      <c r="C138" s="106" t="s">
        <v>3026</v>
      </c>
      <c r="D138" s="101"/>
      <c r="E138" s="101"/>
      <c r="F138" s="101"/>
      <c r="G138" s="101"/>
      <c r="H138" s="101"/>
      <c r="I138" s="101"/>
      <c r="J138" s="101"/>
      <c r="K138" s="101"/>
      <c r="L138" s="10"/>
    </row>
    <row r="139" spans="1:12" ht="19.899999999999999" customHeight="1" x14ac:dyDescent="0.25">
      <c r="A139" s="8" t="s">
        <v>113</v>
      </c>
      <c r="B139" s="107" t="s">
        <v>3025</v>
      </c>
      <c r="C139" s="107" t="s">
        <v>3026</v>
      </c>
      <c r="D139" s="103"/>
      <c r="E139" s="103"/>
      <c r="F139" s="103"/>
      <c r="G139" s="103"/>
      <c r="H139" s="103"/>
      <c r="I139" s="103"/>
      <c r="J139" s="103"/>
      <c r="K139" s="103"/>
      <c r="L139" s="14"/>
    </row>
    <row r="140" spans="1:12" ht="19.899999999999999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4"/>
    </row>
    <row r="141" spans="1:12" ht="19.899999999999999" customHeight="1" x14ac:dyDescent="0.25">
      <c r="A141" s="8" t="s">
        <v>114</v>
      </c>
      <c r="B141" s="105">
        <v>208.666</v>
      </c>
      <c r="C141" s="105">
        <v>191.63800000000001</v>
      </c>
      <c r="D141" s="103"/>
      <c r="E141" s="103"/>
      <c r="F141" s="103"/>
      <c r="G141" s="103"/>
      <c r="H141" s="103"/>
      <c r="I141" s="103"/>
      <c r="J141" s="103"/>
      <c r="K141" s="103"/>
      <c r="L141" s="12"/>
    </row>
    <row r="142" spans="1:12" ht="19.899999999999999" customHeight="1" x14ac:dyDescent="0.25">
      <c r="A142" s="6" t="s">
        <v>115</v>
      </c>
      <c r="B142" s="106">
        <v>0</v>
      </c>
      <c r="C142" s="106">
        <v>0</v>
      </c>
      <c r="D142" s="101"/>
      <c r="E142" s="101"/>
      <c r="F142" s="101"/>
      <c r="G142" s="101"/>
      <c r="H142" s="101"/>
      <c r="I142" s="101"/>
      <c r="J142" s="101"/>
      <c r="K142" s="101"/>
      <c r="L142" s="11"/>
    </row>
    <row r="143" spans="1:12" ht="19.899999999999999" customHeight="1" x14ac:dyDescent="0.25">
      <c r="A143" s="8" t="s">
        <v>116</v>
      </c>
      <c r="B143" s="105">
        <v>0</v>
      </c>
      <c r="C143" s="105">
        <v>117.517</v>
      </c>
      <c r="D143" s="103"/>
      <c r="E143" s="103"/>
      <c r="F143" s="103"/>
      <c r="G143" s="103"/>
      <c r="H143" s="103"/>
      <c r="I143" s="103"/>
      <c r="J143" s="103"/>
      <c r="K143" s="103"/>
      <c r="L143" s="9"/>
    </row>
    <row r="144" spans="1:12" ht="19.899999999999999" customHeight="1" x14ac:dyDescent="0.25">
      <c r="A144" s="6" t="s">
        <v>117</v>
      </c>
      <c r="B144" s="106">
        <v>0</v>
      </c>
      <c r="C144" s="106">
        <v>26.393000000000001</v>
      </c>
      <c r="D144" s="101"/>
      <c r="E144" s="101"/>
      <c r="F144" s="101"/>
      <c r="G144" s="101"/>
      <c r="H144" s="101"/>
      <c r="I144" s="101"/>
      <c r="J144" s="101"/>
      <c r="K144" s="101"/>
      <c r="L144" s="11"/>
    </row>
    <row r="145" spans="1:12" ht="19.899999999999999" customHeight="1" x14ac:dyDescent="0.25">
      <c r="A145" s="8" t="s">
        <v>118</v>
      </c>
      <c r="B145" s="105">
        <v>1.7729999999999999</v>
      </c>
      <c r="C145" s="105">
        <v>430</v>
      </c>
      <c r="D145" s="103"/>
      <c r="E145" s="103"/>
      <c r="F145" s="103"/>
      <c r="G145" s="103"/>
      <c r="H145" s="103"/>
      <c r="I145" s="103"/>
      <c r="J145" s="103"/>
      <c r="K145" s="103"/>
      <c r="L145" s="9"/>
    </row>
    <row r="146" spans="1:12" ht="19.899999999999999" customHeight="1" x14ac:dyDescent="0.25">
      <c r="A146" s="6" t="s">
        <v>119</v>
      </c>
      <c r="B146" s="106">
        <v>272.21100000000001</v>
      </c>
      <c r="C146" s="106">
        <v>157.80199999999999</v>
      </c>
      <c r="D146" s="101"/>
      <c r="E146" s="101"/>
      <c r="F146" s="101"/>
      <c r="G146" s="101"/>
      <c r="H146" s="101"/>
      <c r="I146" s="101"/>
      <c r="J146" s="101"/>
      <c r="K146" s="101"/>
      <c r="L146" s="10"/>
    </row>
    <row r="147" spans="1:12" ht="19.899999999999999" customHeight="1" x14ac:dyDescent="0.25">
      <c r="A147" s="8" t="s">
        <v>120</v>
      </c>
      <c r="B147" s="105">
        <v>8.407</v>
      </c>
      <c r="C147" s="105">
        <v>7.8739999999999997</v>
      </c>
      <c r="D147" s="103"/>
      <c r="E147" s="103"/>
      <c r="F147" s="103"/>
      <c r="G147" s="103"/>
      <c r="H147" s="103"/>
      <c r="I147" s="103"/>
      <c r="J147" s="103"/>
      <c r="K147" s="103"/>
      <c r="L147" s="9"/>
    </row>
    <row r="148" spans="1:12" ht="19.899999999999999" customHeight="1" x14ac:dyDescent="0.25">
      <c r="A148" s="6" t="s">
        <v>121</v>
      </c>
      <c r="B148" s="106">
        <v>17.920999999999999</v>
      </c>
      <c r="C148" s="106">
        <v>12.715999999999999</v>
      </c>
      <c r="D148" s="101"/>
      <c r="E148" s="101"/>
      <c r="F148" s="101"/>
      <c r="G148" s="101"/>
      <c r="H148" s="101"/>
      <c r="I148" s="101"/>
      <c r="J148" s="101"/>
      <c r="K148" s="101"/>
      <c r="L148" s="10"/>
    </row>
    <row r="149" spans="1:12" ht="19.899999999999999" customHeight="1" x14ac:dyDescent="0.25">
      <c r="A149" s="8" t="s">
        <v>122</v>
      </c>
      <c r="B149" s="105">
        <v>0</v>
      </c>
      <c r="C149" s="105">
        <v>0</v>
      </c>
      <c r="D149" s="103"/>
      <c r="E149" s="103"/>
      <c r="F149" s="103"/>
      <c r="G149" s="103"/>
      <c r="H149" s="103"/>
      <c r="I149" s="103"/>
      <c r="J149" s="103"/>
      <c r="K149" s="103"/>
      <c r="L149" s="12"/>
    </row>
    <row r="150" spans="1:12" ht="19.899999999999999" customHeight="1" x14ac:dyDescent="0.25">
      <c r="A150" s="6" t="s">
        <v>123</v>
      </c>
      <c r="B150" s="106">
        <v>0</v>
      </c>
      <c r="C150" s="106">
        <v>0</v>
      </c>
      <c r="D150" s="101"/>
      <c r="E150" s="101"/>
      <c r="F150" s="101"/>
      <c r="G150" s="101"/>
      <c r="H150" s="101"/>
      <c r="I150" s="101"/>
      <c r="J150" s="101"/>
      <c r="K150" s="101"/>
      <c r="L150" s="11"/>
    </row>
    <row r="151" spans="1:12" ht="19.899999999999999" customHeight="1" x14ac:dyDescent="0.25">
      <c r="A151" s="8" t="s">
        <v>124</v>
      </c>
      <c r="B151" s="105">
        <v>0</v>
      </c>
      <c r="C151" s="105">
        <v>0</v>
      </c>
      <c r="D151" s="103"/>
      <c r="E151" s="103"/>
      <c r="F151" s="103"/>
      <c r="G151" s="103"/>
      <c r="H151" s="103"/>
      <c r="I151" s="103"/>
      <c r="J151" s="103"/>
      <c r="K151" s="103"/>
      <c r="L151" s="12"/>
    </row>
    <row r="152" spans="1:12" ht="19.899999999999999" customHeight="1" x14ac:dyDescent="0.25">
      <c r="A152" s="6" t="s">
        <v>125</v>
      </c>
      <c r="B152" s="104">
        <v>508.97800000000001</v>
      </c>
      <c r="C152" s="104">
        <v>514.37</v>
      </c>
      <c r="D152" s="101"/>
      <c r="E152" s="101"/>
      <c r="F152" s="101"/>
      <c r="G152" s="101"/>
      <c r="H152" s="101"/>
      <c r="I152" s="101"/>
      <c r="J152" s="101"/>
      <c r="K152" s="101"/>
      <c r="L152" s="7"/>
    </row>
    <row r="153" spans="1:12" ht="19.899999999999999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5"/>
    </row>
    <row r="154" spans="1:12" ht="19.899999999999999" customHeight="1" x14ac:dyDescent="0.25">
      <c r="A154" s="6" t="s">
        <v>126</v>
      </c>
      <c r="B154" s="104">
        <v>701.75800000000004</v>
      </c>
      <c r="C154" s="104">
        <v>574.99699999999996</v>
      </c>
      <c r="D154" s="101"/>
      <c r="E154" s="101"/>
      <c r="F154" s="101"/>
      <c r="G154" s="101"/>
      <c r="H154" s="101"/>
      <c r="I154" s="101"/>
      <c r="J154" s="101"/>
      <c r="K154" s="101"/>
      <c r="L154" s="7"/>
    </row>
    <row r="155" spans="1:12" ht="19.899999999999999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5"/>
    </row>
    <row r="156" spans="1:12" ht="19.899999999999999" customHeight="1" x14ac:dyDescent="0.25">
      <c r="A156" s="6" t="s">
        <v>127</v>
      </c>
      <c r="B156" s="106">
        <v>0</v>
      </c>
      <c r="C156" s="106">
        <v>0</v>
      </c>
      <c r="D156" s="101"/>
      <c r="E156" s="101"/>
      <c r="F156" s="101"/>
      <c r="G156" s="101"/>
      <c r="H156" s="101"/>
      <c r="I156" s="101"/>
      <c r="J156" s="101"/>
      <c r="K156" s="101"/>
      <c r="L156" s="11"/>
    </row>
    <row r="157" spans="1:12" ht="19.899999999999999" customHeight="1" x14ac:dyDescent="0.25">
      <c r="A157" s="8" t="s">
        <v>128</v>
      </c>
      <c r="B157" s="105">
        <v>54.024999999999999</v>
      </c>
      <c r="C157" s="105">
        <v>47.676000000000002</v>
      </c>
      <c r="D157" s="103"/>
      <c r="E157" s="103"/>
      <c r="F157" s="103"/>
      <c r="G157" s="103"/>
      <c r="H157" s="103"/>
      <c r="I157" s="103"/>
      <c r="J157" s="103"/>
      <c r="K157" s="103"/>
      <c r="L157" s="9"/>
    </row>
    <row r="158" spans="1:12" ht="19.899999999999999" customHeight="1" x14ac:dyDescent="0.25">
      <c r="A158" s="6" t="s">
        <v>129</v>
      </c>
      <c r="B158" s="106">
        <v>262.774</v>
      </c>
      <c r="C158" s="106">
        <v>272.89</v>
      </c>
      <c r="D158" s="101"/>
      <c r="E158" s="101"/>
      <c r="F158" s="101"/>
      <c r="G158" s="101"/>
      <c r="H158" s="101"/>
      <c r="I158" s="101"/>
      <c r="J158" s="101"/>
      <c r="K158" s="101"/>
      <c r="L158" s="10"/>
    </row>
    <row r="159" spans="1:12" ht="19.899999999999999" customHeight="1" x14ac:dyDescent="0.25">
      <c r="A159" s="8" t="s">
        <v>130</v>
      </c>
      <c r="B159" s="107">
        <v>-208.749</v>
      </c>
      <c r="C159" s="107">
        <v>-225.214</v>
      </c>
      <c r="D159" s="103"/>
      <c r="E159" s="103"/>
      <c r="F159" s="103"/>
      <c r="G159" s="103"/>
      <c r="H159" s="103"/>
      <c r="I159" s="103"/>
      <c r="J159" s="103"/>
      <c r="K159" s="103"/>
      <c r="L159" s="14"/>
    </row>
    <row r="160" spans="1:12" ht="19.899999999999999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4"/>
    </row>
    <row r="161" spans="1:12" ht="19.899999999999999" customHeight="1" x14ac:dyDescent="0.25">
      <c r="A161" s="8" t="s">
        <v>131</v>
      </c>
      <c r="B161" s="107">
        <v>0</v>
      </c>
      <c r="C161" s="107">
        <v>0</v>
      </c>
      <c r="D161" s="103"/>
      <c r="E161" s="103"/>
      <c r="F161" s="103"/>
      <c r="G161" s="103"/>
      <c r="H161" s="103"/>
      <c r="I161" s="103"/>
      <c r="J161" s="103"/>
      <c r="K161" s="103"/>
      <c r="L161" s="14"/>
    </row>
    <row r="162" spans="1:12" ht="19.899999999999999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4"/>
    </row>
    <row r="163" spans="1:12" ht="19.899999999999999" customHeight="1" x14ac:dyDescent="0.25">
      <c r="A163" s="8" t="s">
        <v>132</v>
      </c>
      <c r="B163" s="107">
        <v>493.00900000000001</v>
      </c>
      <c r="C163" s="107">
        <v>349.78300000000002</v>
      </c>
      <c r="D163" s="103"/>
      <c r="E163" s="103"/>
      <c r="F163" s="103"/>
      <c r="G163" s="103"/>
      <c r="H163" s="103"/>
      <c r="I163" s="103"/>
      <c r="J163" s="103"/>
      <c r="K163" s="103"/>
      <c r="L163" s="14"/>
    </row>
    <row r="164" spans="1:12" ht="19.899999999999999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4"/>
    </row>
    <row r="165" spans="1:12" ht="19.899999999999999" customHeight="1" x14ac:dyDescent="0.25">
      <c r="A165" s="8" t="s">
        <v>133</v>
      </c>
      <c r="B165" s="107">
        <v>136.32499999999999</v>
      </c>
      <c r="C165" s="107">
        <v>114.14700000000001</v>
      </c>
      <c r="D165" s="103"/>
      <c r="E165" s="103"/>
      <c r="F165" s="103"/>
      <c r="G165" s="103"/>
      <c r="H165" s="103"/>
      <c r="I165" s="103"/>
      <c r="J165" s="103"/>
      <c r="K165" s="103"/>
      <c r="L165" s="14"/>
    </row>
    <row r="166" spans="1:12" ht="19.899999999999999" customHeight="1" x14ac:dyDescent="0.25">
      <c r="A166" s="6" t="s">
        <v>134</v>
      </c>
      <c r="B166" s="106">
        <v>170.79300000000001</v>
      </c>
      <c r="C166" s="106">
        <v>151.935</v>
      </c>
      <c r="D166" s="101"/>
      <c r="E166" s="101"/>
      <c r="F166" s="101"/>
      <c r="G166" s="101"/>
      <c r="H166" s="101"/>
      <c r="I166" s="101"/>
      <c r="J166" s="101"/>
      <c r="K166" s="101"/>
      <c r="L166" s="10"/>
    </row>
    <row r="167" spans="1:12" ht="19.899999999999999" customHeight="1" x14ac:dyDescent="0.25">
      <c r="A167" s="8" t="s">
        <v>135</v>
      </c>
      <c r="B167" s="105">
        <v>-34.468000000000004</v>
      </c>
      <c r="C167" s="105">
        <v>-37.787999999999997</v>
      </c>
      <c r="D167" s="103"/>
      <c r="E167" s="103"/>
      <c r="F167" s="103"/>
      <c r="G167" s="103"/>
      <c r="H167" s="103"/>
      <c r="I167" s="103"/>
      <c r="J167" s="103"/>
      <c r="K167" s="103"/>
      <c r="L167" s="9"/>
    </row>
    <row r="168" spans="1:12" ht="19.899999999999999" customHeight="1" x14ac:dyDescent="0.25">
      <c r="A168" s="6" t="s">
        <v>136</v>
      </c>
      <c r="B168" s="106">
        <v>0</v>
      </c>
      <c r="C168" s="106">
        <v>0</v>
      </c>
      <c r="D168" s="101"/>
      <c r="E168" s="101"/>
      <c r="F168" s="101"/>
      <c r="G168" s="101"/>
      <c r="H168" s="101"/>
      <c r="I168" s="101"/>
      <c r="J168" s="101"/>
      <c r="K168" s="101"/>
      <c r="L168" s="10"/>
    </row>
    <row r="169" spans="1:12" ht="19.899999999999999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5"/>
    </row>
    <row r="170" spans="1:12" ht="19.899999999999999" customHeight="1" x14ac:dyDescent="0.25">
      <c r="A170" s="6" t="s">
        <v>137</v>
      </c>
      <c r="B170" s="104">
        <v>356.68400000000003</v>
      </c>
      <c r="C170" s="104">
        <v>235.636</v>
      </c>
      <c r="D170" s="101"/>
      <c r="E170" s="101"/>
      <c r="F170" s="101"/>
      <c r="G170" s="101"/>
      <c r="H170" s="101"/>
      <c r="I170" s="101"/>
      <c r="J170" s="101"/>
      <c r="K170" s="101"/>
      <c r="L170" s="7"/>
    </row>
    <row r="171" spans="1:12" ht="19.899999999999999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5"/>
    </row>
    <row r="172" spans="1:12" ht="19.899999999999999" customHeight="1" x14ac:dyDescent="0.25">
      <c r="A172" s="6" t="s">
        <v>138</v>
      </c>
      <c r="B172" s="106">
        <v>-77.057000000000002</v>
      </c>
      <c r="C172" s="106">
        <v>-12.622999999999999</v>
      </c>
      <c r="D172" s="101"/>
      <c r="E172" s="101"/>
      <c r="F172" s="101"/>
      <c r="G172" s="101"/>
      <c r="H172" s="101"/>
      <c r="I172" s="101"/>
      <c r="J172" s="101"/>
      <c r="K172" s="101"/>
      <c r="L172" s="11"/>
    </row>
    <row r="173" spans="1:12" ht="19.899999999999999" customHeight="1" x14ac:dyDescent="0.25">
      <c r="A173" s="8" t="s">
        <v>139</v>
      </c>
      <c r="B173" s="105">
        <v>0</v>
      </c>
      <c r="C173" s="105">
        <v>0</v>
      </c>
      <c r="D173" s="103"/>
      <c r="E173" s="103"/>
      <c r="F173" s="103"/>
      <c r="G173" s="103"/>
      <c r="H173" s="103"/>
      <c r="I173" s="103"/>
      <c r="J173" s="103"/>
      <c r="K173" s="103"/>
      <c r="L173" s="9"/>
    </row>
    <row r="174" spans="1:12" ht="19.899999999999999" customHeight="1" x14ac:dyDescent="0.25">
      <c r="A174" s="6" t="s">
        <v>140</v>
      </c>
      <c r="B174" s="106">
        <v>1.232</v>
      </c>
      <c r="C174" s="106">
        <v>789</v>
      </c>
      <c r="D174" s="101"/>
      <c r="E174" s="101"/>
      <c r="F174" s="101"/>
      <c r="G174" s="101"/>
      <c r="H174" s="101"/>
      <c r="I174" s="101"/>
      <c r="J174" s="101"/>
      <c r="K174" s="101"/>
      <c r="L174" s="10"/>
    </row>
    <row r="175" spans="1:12" ht="19.899999999999999" customHeight="1" x14ac:dyDescent="0.25">
      <c r="A175" s="8" t="s">
        <v>141</v>
      </c>
      <c r="B175" s="107">
        <v>278.39499999999998</v>
      </c>
      <c r="C175" s="107">
        <v>222.22399999999999</v>
      </c>
      <c r="D175" s="103"/>
      <c r="E175" s="103"/>
      <c r="F175" s="103"/>
      <c r="G175" s="103"/>
      <c r="H175" s="103"/>
      <c r="I175" s="103"/>
      <c r="J175" s="103"/>
      <c r="K175" s="103"/>
      <c r="L175" s="14"/>
    </row>
    <row r="176" spans="1:12" ht="19.899999999999999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4"/>
    </row>
    <row r="177" spans="1:12" ht="19.899999999999999" customHeight="1" x14ac:dyDescent="0.25">
      <c r="A177" s="8" t="s">
        <v>142</v>
      </c>
      <c r="B177" s="105">
        <v>332.97500000000002</v>
      </c>
      <c r="C177" s="105">
        <v>259.95</v>
      </c>
      <c r="D177" s="103"/>
      <c r="E177" s="103"/>
      <c r="F177" s="103"/>
      <c r="G177" s="103"/>
      <c r="H177" s="103"/>
      <c r="I177" s="103"/>
      <c r="J177" s="103"/>
      <c r="K177" s="103"/>
      <c r="L177" s="9"/>
    </row>
    <row r="178" spans="1:12" ht="19.899999999999999" customHeight="1" x14ac:dyDescent="0.25">
      <c r="A178" s="6" t="s">
        <v>143</v>
      </c>
      <c r="B178" s="106" t="s">
        <v>3027</v>
      </c>
      <c r="C178" s="106" t="s">
        <v>3028</v>
      </c>
      <c r="D178" s="101"/>
      <c r="E178" s="101"/>
      <c r="F178" s="101"/>
      <c r="G178" s="101"/>
      <c r="H178" s="101"/>
      <c r="I178" s="101"/>
      <c r="J178" s="101"/>
      <c r="K178" s="101"/>
      <c r="L178" s="11"/>
    </row>
    <row r="179" spans="1:12" ht="19.899999999999999" customHeight="1" x14ac:dyDescent="0.25">
      <c r="A179" s="8" t="s">
        <v>144</v>
      </c>
      <c r="B179" s="105" t="s">
        <v>3029</v>
      </c>
      <c r="C179" s="105" t="s">
        <v>3030</v>
      </c>
      <c r="D179" s="103"/>
      <c r="E179" s="103"/>
      <c r="F179" s="103"/>
      <c r="G179" s="103"/>
      <c r="H179" s="103"/>
      <c r="I179" s="103"/>
      <c r="J179" s="103"/>
      <c r="K179" s="103"/>
      <c r="L179" s="12"/>
    </row>
    <row r="180" spans="1:12" ht="19.899999999999999" customHeight="1" x14ac:dyDescent="0.25">
      <c r="A180" s="6" t="s">
        <v>145</v>
      </c>
      <c r="B180" s="106" t="s">
        <v>3031</v>
      </c>
      <c r="C180" s="106" t="s">
        <v>3032</v>
      </c>
      <c r="D180" s="101"/>
      <c r="E180" s="101"/>
      <c r="F180" s="101"/>
      <c r="G180" s="101"/>
      <c r="H180" s="101"/>
      <c r="I180" s="101"/>
      <c r="J180" s="101"/>
      <c r="K180" s="101"/>
      <c r="L180" s="11"/>
    </row>
    <row r="181" spans="1:12" ht="19.899999999999999" customHeight="1" x14ac:dyDescent="0.25">
      <c r="A181" s="8" t="s">
        <v>146</v>
      </c>
      <c r="B181" s="105">
        <v>0</v>
      </c>
      <c r="C181" s="105">
        <v>0</v>
      </c>
      <c r="D181" s="103"/>
      <c r="E181" s="103"/>
      <c r="F181" s="103"/>
      <c r="G181" s="103"/>
      <c r="H181" s="103"/>
      <c r="I181" s="103"/>
      <c r="J181" s="103"/>
      <c r="K181" s="103"/>
      <c r="L181" s="12"/>
    </row>
    <row r="182" spans="1:12" ht="19.899999999999999" customHeight="1" x14ac:dyDescent="0.25">
      <c r="A182" s="6" t="s">
        <v>147</v>
      </c>
      <c r="B182" s="106">
        <v>0</v>
      </c>
      <c r="C182" s="106">
        <v>0</v>
      </c>
      <c r="D182" s="101"/>
      <c r="E182" s="101"/>
      <c r="F182" s="101"/>
      <c r="G182" s="101"/>
      <c r="H182" s="101"/>
      <c r="I182" s="101"/>
      <c r="J182" s="101"/>
      <c r="K182" s="101"/>
      <c r="L182" s="11"/>
    </row>
    <row r="183" spans="1:12" ht="19.899999999999999" customHeight="1" x14ac:dyDescent="0.25">
      <c r="A183" s="8" t="s">
        <v>148</v>
      </c>
      <c r="B183" s="105">
        <v>0</v>
      </c>
      <c r="C183" s="105">
        <v>0</v>
      </c>
      <c r="D183" s="103"/>
      <c r="E183" s="103"/>
      <c r="F183" s="103"/>
      <c r="G183" s="103"/>
      <c r="H183" s="103"/>
      <c r="I183" s="103"/>
      <c r="J183" s="103"/>
      <c r="K183" s="103"/>
      <c r="L183" s="12"/>
    </row>
    <row r="184" spans="1:12" ht="19.899999999999999" customHeight="1" x14ac:dyDescent="0.25">
      <c r="A184" s="6" t="s">
        <v>149</v>
      </c>
      <c r="B184" s="106" t="s">
        <v>3033</v>
      </c>
      <c r="C184" s="106">
        <v>924.43700000000001</v>
      </c>
      <c r="D184" s="101"/>
      <c r="E184" s="101"/>
      <c r="F184" s="101"/>
      <c r="G184" s="101"/>
      <c r="H184" s="101"/>
      <c r="I184" s="101"/>
      <c r="J184" s="101"/>
      <c r="K184" s="101"/>
      <c r="L184" s="10"/>
    </row>
    <row r="185" spans="1:12" ht="19.899999999999999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6"/>
    </row>
    <row r="186" spans="1:12" ht="19.899999999999999" customHeight="1" x14ac:dyDescent="0.25">
      <c r="A186" s="98" t="s">
        <v>61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7"/>
    </row>
    <row r="187" spans="1:12" ht="19.899999999999999" customHeight="1" x14ac:dyDescent="0.25">
      <c r="A187" s="6" t="s">
        <v>116</v>
      </c>
      <c r="B187" s="106">
        <v>0</v>
      </c>
      <c r="C187" s="106">
        <v>117.517</v>
      </c>
      <c r="D187" s="101"/>
      <c r="E187" s="101"/>
      <c r="F187" s="101"/>
      <c r="G187" s="101"/>
      <c r="H187" s="101"/>
      <c r="I187" s="101"/>
      <c r="J187" s="101"/>
      <c r="K187" s="101"/>
      <c r="L187" s="10"/>
    </row>
    <row r="188" spans="1:12" ht="19.899999999999999" customHeight="1" x14ac:dyDescent="0.25">
      <c r="A188" s="8" t="s">
        <v>117</v>
      </c>
      <c r="B188" s="105">
        <v>0</v>
      </c>
      <c r="C188" s="105">
        <v>26.393000000000001</v>
      </c>
      <c r="D188" s="103"/>
      <c r="E188" s="103"/>
      <c r="F188" s="103"/>
      <c r="G188" s="103"/>
      <c r="H188" s="103"/>
      <c r="I188" s="103"/>
      <c r="J188" s="103"/>
      <c r="K188" s="103"/>
      <c r="L188" s="12"/>
    </row>
    <row r="189" spans="1:12" ht="19.899999999999999" customHeight="1" x14ac:dyDescent="0.25">
      <c r="A189" s="6" t="s">
        <v>118</v>
      </c>
      <c r="B189" s="106">
        <v>1.7729999999999999</v>
      </c>
      <c r="C189" s="106">
        <v>430</v>
      </c>
      <c r="D189" s="101"/>
      <c r="E189" s="101"/>
      <c r="F189" s="101"/>
      <c r="G189" s="101"/>
      <c r="H189" s="101"/>
      <c r="I189" s="101"/>
      <c r="J189" s="101"/>
      <c r="K189" s="101"/>
      <c r="L189" s="10"/>
    </row>
    <row r="190" spans="1:12" ht="19.899999999999999" customHeight="1" x14ac:dyDescent="0.25">
      <c r="A190" s="8" t="s">
        <v>150</v>
      </c>
      <c r="B190" s="105" t="s">
        <v>3034</v>
      </c>
      <c r="C190" s="105" t="s">
        <v>3035</v>
      </c>
      <c r="D190" s="103"/>
      <c r="E190" s="103"/>
      <c r="F190" s="103"/>
      <c r="G190" s="103"/>
      <c r="H190" s="103"/>
      <c r="I190" s="103"/>
      <c r="J190" s="103"/>
      <c r="K190" s="103"/>
      <c r="L190" s="12"/>
    </row>
    <row r="191" spans="1:12" ht="19.899999999999999" customHeight="1" x14ac:dyDescent="0.25">
      <c r="A191" s="6" t="s">
        <v>151</v>
      </c>
      <c r="B191" s="106" t="s">
        <v>3027</v>
      </c>
      <c r="C191" s="106" t="s">
        <v>3028</v>
      </c>
      <c r="D191" s="101"/>
      <c r="E191" s="101"/>
      <c r="F191" s="101"/>
      <c r="G191" s="101"/>
      <c r="H191" s="101"/>
      <c r="I191" s="101"/>
      <c r="J191" s="101"/>
      <c r="K191" s="101"/>
      <c r="L191" s="11"/>
    </row>
    <row r="192" spans="1:12" ht="19.899999999999999" customHeight="1" x14ac:dyDescent="0.25">
      <c r="A192" s="8" t="s">
        <v>152</v>
      </c>
      <c r="B192" s="105" t="s">
        <v>3036</v>
      </c>
      <c r="C192" s="105" t="s">
        <v>3028</v>
      </c>
      <c r="D192" s="103"/>
      <c r="E192" s="103"/>
      <c r="F192" s="103"/>
      <c r="G192" s="103"/>
      <c r="H192" s="103"/>
      <c r="I192" s="103"/>
      <c r="J192" s="103"/>
      <c r="K192" s="103"/>
      <c r="L192" s="12"/>
    </row>
    <row r="193" spans="1:12" ht="19.899999999999999" customHeight="1" x14ac:dyDescent="0.25">
      <c r="A193" s="6" t="s">
        <v>153</v>
      </c>
      <c r="B193" s="106" t="s">
        <v>3037</v>
      </c>
      <c r="C193" s="106" t="s">
        <v>3035</v>
      </c>
      <c r="D193" s="101"/>
      <c r="E193" s="101"/>
      <c r="F193" s="101"/>
      <c r="G193" s="101"/>
      <c r="H193" s="101"/>
      <c r="I193" s="101"/>
      <c r="J193" s="101"/>
      <c r="K193" s="101"/>
      <c r="L193" s="11"/>
    </row>
    <row r="194" spans="1:12" ht="19.899999999999999" customHeight="1" x14ac:dyDescent="0.25">
      <c r="A194" s="8" t="s">
        <v>154</v>
      </c>
      <c r="B194" s="105" t="s">
        <v>3038</v>
      </c>
      <c r="C194" s="105" t="s">
        <v>3039</v>
      </c>
      <c r="D194" s="103"/>
      <c r="E194" s="103"/>
      <c r="F194" s="103"/>
      <c r="G194" s="103"/>
      <c r="H194" s="103"/>
      <c r="I194" s="103"/>
      <c r="J194" s="103"/>
      <c r="K194" s="103"/>
      <c r="L194" s="12"/>
    </row>
    <row r="195" spans="1:12" ht="19.899999999999999" customHeight="1" x14ac:dyDescent="0.25">
      <c r="A195" s="6" t="s">
        <v>155</v>
      </c>
      <c r="B195" s="106" t="s">
        <v>718</v>
      </c>
      <c r="C195" s="106" t="s">
        <v>718</v>
      </c>
      <c r="D195" s="101"/>
      <c r="E195" s="101"/>
      <c r="F195" s="101"/>
      <c r="G195" s="101"/>
      <c r="H195" s="101"/>
      <c r="I195" s="101"/>
      <c r="J195" s="101"/>
      <c r="K195" s="101"/>
      <c r="L195" s="11"/>
    </row>
    <row r="196" spans="1:12" ht="19.899999999999999" customHeight="1" x14ac:dyDescent="0.25">
      <c r="A196" s="8" t="s">
        <v>156</v>
      </c>
      <c r="B196" s="105" t="s">
        <v>3040</v>
      </c>
      <c r="C196" s="105" t="s">
        <v>3041</v>
      </c>
      <c r="D196" s="103"/>
      <c r="E196" s="103"/>
      <c r="F196" s="103"/>
      <c r="G196" s="103"/>
      <c r="H196" s="103"/>
      <c r="I196" s="103"/>
      <c r="J196" s="103"/>
      <c r="K196" s="103"/>
      <c r="L196" s="12"/>
    </row>
    <row r="197" spans="1:12" ht="19.899999999999999" customHeight="1" x14ac:dyDescent="0.25">
      <c r="A197" s="6" t="s">
        <v>157</v>
      </c>
      <c r="B197" s="106" t="s">
        <v>3042</v>
      </c>
      <c r="C197" s="106" t="s">
        <v>3043</v>
      </c>
      <c r="D197" s="101"/>
      <c r="E197" s="101"/>
      <c r="F197" s="101"/>
      <c r="G197" s="101"/>
      <c r="H197" s="101"/>
      <c r="I197" s="101"/>
      <c r="J197" s="101"/>
      <c r="K197" s="101"/>
      <c r="L197" s="11"/>
    </row>
    <row r="198" spans="1:12" ht="19.899999999999999" customHeight="1" x14ac:dyDescent="0.25">
      <c r="A198" s="8" t="s">
        <v>158</v>
      </c>
      <c r="B198" s="105">
        <v>-34.468000000000004</v>
      </c>
      <c r="C198" s="105">
        <v>-37.787999999999997</v>
      </c>
      <c r="D198" s="103"/>
      <c r="E198" s="103"/>
      <c r="F198" s="103"/>
      <c r="G198" s="103"/>
      <c r="H198" s="103"/>
      <c r="I198" s="103"/>
      <c r="J198" s="103"/>
      <c r="K198" s="103"/>
      <c r="L198" s="9"/>
    </row>
    <row r="199" spans="1:12" ht="19.899999999999999" customHeight="1" x14ac:dyDescent="0.25">
      <c r="A199" s="6" t="s">
        <v>159</v>
      </c>
      <c r="B199" s="106">
        <v>0</v>
      </c>
      <c r="C199" s="106">
        <v>0</v>
      </c>
      <c r="D199" s="101"/>
      <c r="E199" s="101"/>
      <c r="F199" s="101"/>
      <c r="G199" s="101"/>
      <c r="H199" s="101"/>
      <c r="I199" s="101"/>
      <c r="J199" s="101"/>
      <c r="K199" s="101"/>
      <c r="L199" s="10"/>
    </row>
    <row r="200" spans="1:12" ht="19.899999999999999" customHeight="1" x14ac:dyDescent="0.25">
      <c r="A200" s="8" t="s">
        <v>160</v>
      </c>
      <c r="B200" s="105">
        <v>28</v>
      </c>
      <c r="C200" s="105">
        <v>33</v>
      </c>
      <c r="D200" s="103"/>
      <c r="E200" s="103"/>
      <c r="F200" s="103"/>
      <c r="G200" s="103"/>
      <c r="H200" s="103"/>
      <c r="I200" s="103"/>
      <c r="J200" s="103"/>
      <c r="K200" s="103"/>
      <c r="L200" s="12"/>
    </row>
    <row r="201" spans="1:12" ht="19.899999999999999" customHeight="1" x14ac:dyDescent="0.25">
      <c r="A201" s="6" t="s">
        <v>161</v>
      </c>
      <c r="B201" s="106">
        <v>0</v>
      </c>
      <c r="C201" s="106">
        <v>0</v>
      </c>
      <c r="D201" s="101"/>
      <c r="E201" s="101"/>
      <c r="F201" s="101"/>
      <c r="G201" s="101"/>
      <c r="H201" s="101"/>
      <c r="I201" s="101"/>
      <c r="J201" s="101"/>
      <c r="K201" s="101"/>
      <c r="L201" s="10"/>
    </row>
    <row r="202" spans="1:12" ht="19.899999999999999" customHeight="1" x14ac:dyDescent="0.25">
      <c r="A202" s="8" t="s">
        <v>162</v>
      </c>
      <c r="B202" s="105">
        <v>0</v>
      </c>
      <c r="C202" s="105">
        <v>0</v>
      </c>
      <c r="D202" s="103"/>
      <c r="E202" s="103"/>
      <c r="F202" s="103"/>
      <c r="G202" s="103"/>
      <c r="H202" s="103"/>
      <c r="I202" s="103"/>
      <c r="J202" s="103"/>
      <c r="K202" s="103"/>
      <c r="L202" s="12"/>
    </row>
    <row r="203" spans="1:12" ht="19.899999999999999" customHeight="1" x14ac:dyDescent="0.25">
      <c r="A203" s="6" t="s">
        <v>163</v>
      </c>
      <c r="B203" s="106">
        <v>0</v>
      </c>
      <c r="C203" s="106">
        <v>0</v>
      </c>
      <c r="D203" s="101"/>
      <c r="E203" s="101"/>
      <c r="F203" s="101"/>
      <c r="G203" s="101"/>
      <c r="H203" s="101"/>
      <c r="I203" s="101"/>
      <c r="J203" s="101"/>
      <c r="K203" s="101"/>
      <c r="L203" s="10"/>
    </row>
    <row r="204" spans="1:12" ht="19.899999999999999" customHeight="1" x14ac:dyDescent="0.25">
      <c r="A204" s="8" t="s">
        <v>164</v>
      </c>
      <c r="B204" s="105">
        <v>0</v>
      </c>
      <c r="C204" s="105">
        <v>0</v>
      </c>
      <c r="D204" s="103"/>
      <c r="E204" s="103"/>
      <c r="F204" s="103"/>
      <c r="G204" s="103"/>
      <c r="H204" s="103"/>
      <c r="I204" s="103"/>
      <c r="J204" s="103"/>
      <c r="K204" s="103"/>
      <c r="L204" s="9"/>
    </row>
    <row r="205" spans="1:12" ht="19.899999999999999" customHeight="1" x14ac:dyDescent="0.25">
      <c r="A205" s="6" t="s">
        <v>165</v>
      </c>
      <c r="B205" s="106">
        <v>0</v>
      </c>
      <c r="C205" s="106">
        <v>0</v>
      </c>
      <c r="D205" s="101"/>
      <c r="E205" s="101"/>
      <c r="F205" s="101"/>
      <c r="G205" s="101"/>
      <c r="H205" s="101"/>
      <c r="I205" s="101"/>
      <c r="J205" s="101"/>
      <c r="K205" s="101"/>
      <c r="L205" s="11"/>
    </row>
    <row r="206" spans="1:12" ht="19.899999999999999" customHeight="1" x14ac:dyDescent="0.25">
      <c r="A206" s="8" t="s">
        <v>166</v>
      </c>
      <c r="B206" s="105">
        <v>0</v>
      </c>
      <c r="C206" s="105">
        <v>0</v>
      </c>
      <c r="D206" s="103"/>
      <c r="E206" s="103"/>
      <c r="F206" s="103"/>
      <c r="G206" s="103"/>
      <c r="H206" s="103"/>
      <c r="I206" s="103"/>
      <c r="J206" s="103"/>
      <c r="K206" s="103"/>
      <c r="L206" s="12"/>
    </row>
    <row r="207" spans="1:12" ht="19.899999999999999" customHeight="1" x14ac:dyDescent="0.25">
      <c r="A207" s="6" t="s">
        <v>167</v>
      </c>
      <c r="B207" s="106">
        <v>0</v>
      </c>
      <c r="C207" s="106">
        <v>0</v>
      </c>
      <c r="D207" s="101"/>
      <c r="E207" s="101"/>
      <c r="F207" s="101"/>
      <c r="G207" s="101"/>
      <c r="H207" s="101"/>
      <c r="I207" s="101"/>
      <c r="J207" s="101"/>
      <c r="K207" s="101"/>
      <c r="L207" s="10"/>
    </row>
    <row r="208" spans="1:12" ht="19.899999999999999" customHeight="1" x14ac:dyDescent="0.25">
      <c r="A208" s="8" t="s">
        <v>168</v>
      </c>
      <c r="B208" s="105">
        <v>0</v>
      </c>
      <c r="C208" s="105">
        <v>0</v>
      </c>
      <c r="D208" s="103"/>
      <c r="E208" s="103"/>
      <c r="F208" s="103"/>
      <c r="G208" s="103"/>
      <c r="H208" s="103"/>
      <c r="I208" s="103"/>
      <c r="J208" s="103"/>
      <c r="K208" s="103"/>
      <c r="L208" s="12"/>
    </row>
    <row r="209" spans="1:12" ht="19.899999999999999" customHeight="1" x14ac:dyDescent="0.25">
      <c r="A209" s="6" t="s">
        <v>169</v>
      </c>
      <c r="B209" s="106">
        <v>0</v>
      </c>
      <c r="C209" s="106">
        <v>0</v>
      </c>
      <c r="D209" s="101"/>
      <c r="E209" s="101"/>
      <c r="F209" s="101"/>
      <c r="G209" s="101"/>
      <c r="H209" s="101"/>
      <c r="I209" s="101"/>
      <c r="J209" s="101"/>
      <c r="K209" s="101"/>
      <c r="L209" s="11"/>
    </row>
    <row r="210" spans="1:12" ht="19.899999999999999" customHeight="1" x14ac:dyDescent="0.25">
      <c r="A210" s="8" t="s">
        <v>170</v>
      </c>
      <c r="B210" s="105">
        <v>0</v>
      </c>
      <c r="C210" s="105">
        <v>0</v>
      </c>
      <c r="D210" s="103"/>
      <c r="E210" s="103"/>
      <c r="F210" s="103"/>
      <c r="G210" s="103"/>
      <c r="H210" s="103"/>
      <c r="I210" s="103"/>
      <c r="J210" s="103"/>
      <c r="K210" s="103"/>
      <c r="L210" s="12"/>
    </row>
    <row r="211" spans="1:12" ht="19.899999999999999" customHeight="1" x14ac:dyDescent="0.25">
      <c r="A211" s="6" t="s">
        <v>171</v>
      </c>
      <c r="B211" s="106">
        <v>0</v>
      </c>
      <c r="C211" s="106">
        <v>0</v>
      </c>
      <c r="D211" s="101"/>
      <c r="E211" s="101"/>
      <c r="F211" s="101"/>
      <c r="G211" s="101"/>
      <c r="H211" s="101"/>
      <c r="I211" s="101"/>
      <c r="J211" s="101"/>
      <c r="K211" s="101"/>
      <c r="L211" s="11"/>
    </row>
    <row r="212" spans="1:12" ht="19.899999999999999" customHeight="1" x14ac:dyDescent="0.25">
      <c r="A212" s="8" t="s">
        <v>114</v>
      </c>
      <c r="B212" s="105">
        <v>208.666</v>
      </c>
      <c r="C212" s="105">
        <v>191.63800000000001</v>
      </c>
      <c r="D212" s="103"/>
      <c r="E212" s="103"/>
      <c r="F212" s="103"/>
      <c r="G212" s="103"/>
      <c r="H212" s="103"/>
      <c r="I212" s="103"/>
      <c r="J212" s="103"/>
      <c r="K212" s="103"/>
      <c r="L212" s="12"/>
    </row>
    <row r="213" spans="1:12" ht="19.899999999999999" customHeight="1" x14ac:dyDescent="0.25">
      <c r="A213" s="6" t="s">
        <v>172</v>
      </c>
      <c r="B213" s="106">
        <v>47.581000000000003</v>
      </c>
      <c r="C213" s="106">
        <v>42</v>
      </c>
      <c r="D213" s="101"/>
      <c r="E213" s="101"/>
      <c r="F213" s="101"/>
      <c r="G213" s="101"/>
      <c r="H213" s="101"/>
      <c r="I213" s="101"/>
      <c r="J213" s="101"/>
      <c r="K213" s="101"/>
      <c r="L213" s="11"/>
    </row>
    <row r="214" spans="1:12" ht="19.899999999999999" customHeight="1" x14ac:dyDescent="0.25">
      <c r="A214" s="8" t="s">
        <v>173</v>
      </c>
      <c r="B214" s="105">
        <v>0</v>
      </c>
      <c r="C214" s="105">
        <v>0</v>
      </c>
      <c r="D214" s="103"/>
      <c r="E214" s="103"/>
      <c r="F214" s="103"/>
      <c r="G214" s="103"/>
      <c r="H214" s="103"/>
      <c r="I214" s="103"/>
      <c r="J214" s="103"/>
      <c r="K214" s="103"/>
      <c r="L214" s="9"/>
    </row>
    <row r="215" spans="1:12" ht="19.899999999999999" customHeight="1" x14ac:dyDescent="0.25">
      <c r="A215" s="6" t="s">
        <v>174</v>
      </c>
      <c r="B215" s="106">
        <v>0</v>
      </c>
      <c r="C215" s="106">
        <v>0</v>
      </c>
      <c r="D215" s="101"/>
      <c r="E215" s="101"/>
      <c r="F215" s="101"/>
      <c r="G215" s="101"/>
      <c r="H215" s="101"/>
      <c r="I215" s="101"/>
      <c r="J215" s="101"/>
      <c r="K215" s="101"/>
      <c r="L215" s="10"/>
    </row>
    <row r="216" spans="1:12" ht="19.899999999999999" customHeight="1" x14ac:dyDescent="0.25">
      <c r="A216" s="8" t="s">
        <v>115</v>
      </c>
      <c r="B216" s="105">
        <v>0</v>
      </c>
      <c r="C216" s="105">
        <v>0</v>
      </c>
      <c r="D216" s="103"/>
      <c r="E216" s="103"/>
      <c r="F216" s="103"/>
      <c r="G216" s="103"/>
      <c r="H216" s="103"/>
      <c r="I216" s="103"/>
      <c r="J216" s="103"/>
      <c r="K216" s="103"/>
      <c r="L216" s="12"/>
    </row>
    <row r="217" spans="1:12" ht="19.899999999999999" customHeight="1" x14ac:dyDescent="0.25">
      <c r="A217" s="6" t="s">
        <v>175</v>
      </c>
      <c r="B217" s="106">
        <v>0</v>
      </c>
      <c r="C217" s="106">
        <v>0</v>
      </c>
      <c r="D217" s="101"/>
      <c r="E217" s="101"/>
      <c r="F217" s="101"/>
      <c r="G217" s="101"/>
      <c r="H217" s="101"/>
      <c r="I217" s="101"/>
      <c r="J217" s="101"/>
      <c r="K217" s="101"/>
      <c r="L217" s="11"/>
    </row>
    <row r="218" spans="1:12" ht="19.899999999999999" customHeight="1" x14ac:dyDescent="0.25">
      <c r="A218" s="8" t="s">
        <v>176</v>
      </c>
      <c r="B218" s="105">
        <v>0</v>
      </c>
      <c r="C218" s="105">
        <v>0</v>
      </c>
      <c r="D218" s="103"/>
      <c r="E218" s="103"/>
      <c r="F218" s="103"/>
      <c r="G218" s="103"/>
      <c r="H218" s="103"/>
      <c r="I218" s="103"/>
      <c r="J218" s="103"/>
      <c r="K218" s="103"/>
      <c r="L218" s="12"/>
    </row>
    <row r="219" spans="1:12" ht="19.899999999999999" customHeight="1" x14ac:dyDescent="0.25">
      <c r="A219" s="6" t="s">
        <v>177</v>
      </c>
      <c r="B219" s="106">
        <v>0</v>
      </c>
      <c r="C219" s="106">
        <v>0</v>
      </c>
      <c r="D219" s="101"/>
      <c r="E219" s="101"/>
      <c r="F219" s="101"/>
      <c r="G219" s="101"/>
      <c r="H219" s="101"/>
      <c r="I219" s="101"/>
      <c r="J219" s="101"/>
      <c r="K219" s="101"/>
      <c r="L219" s="11"/>
    </row>
    <row r="220" spans="1:12" ht="19.899999999999999" customHeight="1" x14ac:dyDescent="0.25">
      <c r="A220" s="8" t="s">
        <v>178</v>
      </c>
      <c r="B220" s="105">
        <v>-466</v>
      </c>
      <c r="C220" s="105">
        <v>-3.121</v>
      </c>
      <c r="D220" s="103"/>
      <c r="E220" s="103"/>
      <c r="F220" s="103"/>
      <c r="G220" s="103"/>
      <c r="H220" s="103"/>
      <c r="I220" s="103"/>
      <c r="J220" s="103"/>
      <c r="K220" s="103"/>
      <c r="L220" s="9"/>
    </row>
    <row r="221" spans="1:12" ht="19.899999999999999" customHeight="1" x14ac:dyDescent="0.25">
      <c r="A221" s="6" t="s">
        <v>179</v>
      </c>
      <c r="B221" s="106">
        <v>0</v>
      </c>
      <c r="C221" s="106">
        <v>0</v>
      </c>
      <c r="D221" s="101"/>
      <c r="E221" s="101"/>
      <c r="F221" s="101"/>
      <c r="G221" s="101"/>
      <c r="H221" s="101"/>
      <c r="I221" s="101"/>
      <c r="J221" s="101"/>
      <c r="K221" s="101"/>
      <c r="L221" s="10"/>
    </row>
    <row r="222" spans="1:12" ht="19.899999999999999" customHeight="1" x14ac:dyDescent="0.25">
      <c r="A222" s="8" t="s">
        <v>180</v>
      </c>
      <c r="B222" s="105">
        <v>0</v>
      </c>
      <c r="C222" s="105">
        <v>0</v>
      </c>
      <c r="D222" s="103"/>
      <c r="E222" s="103"/>
      <c r="F222" s="103"/>
      <c r="G222" s="103"/>
      <c r="H222" s="103"/>
      <c r="I222" s="103"/>
      <c r="J222" s="103"/>
      <c r="K222" s="103"/>
      <c r="L222" s="9"/>
    </row>
    <row r="223" spans="1:12" ht="19.899999999999999" customHeight="1" x14ac:dyDescent="0.25">
      <c r="A223" s="6" t="s">
        <v>181</v>
      </c>
      <c r="B223" s="106">
        <v>0</v>
      </c>
      <c r="C223" s="106">
        <v>0</v>
      </c>
      <c r="D223" s="101"/>
      <c r="E223" s="101"/>
      <c r="F223" s="101"/>
      <c r="G223" s="101"/>
      <c r="H223" s="101"/>
      <c r="I223" s="101"/>
      <c r="J223" s="101"/>
      <c r="K223" s="101"/>
      <c r="L223" s="10"/>
    </row>
    <row r="224" spans="1:12" ht="19.899999999999999" customHeight="1" x14ac:dyDescent="0.25">
      <c r="A224" s="8" t="s">
        <v>182</v>
      </c>
      <c r="B224" s="105">
        <v>0</v>
      </c>
      <c r="C224" s="105">
        <v>0</v>
      </c>
      <c r="D224" s="103"/>
      <c r="E224" s="103"/>
      <c r="F224" s="103"/>
      <c r="G224" s="103"/>
      <c r="H224" s="103"/>
      <c r="I224" s="103"/>
      <c r="J224" s="103"/>
      <c r="K224" s="103"/>
      <c r="L224" s="12"/>
    </row>
    <row r="225" spans="1:12" ht="19.899999999999999" customHeight="1" x14ac:dyDescent="0.25">
      <c r="A225" s="6" t="s">
        <v>183</v>
      </c>
      <c r="B225" s="106">
        <v>26.927</v>
      </c>
      <c r="C225" s="106">
        <v>9.3369999999999997</v>
      </c>
      <c r="D225" s="101"/>
      <c r="E225" s="101"/>
      <c r="F225" s="101"/>
      <c r="G225" s="101"/>
      <c r="H225" s="101"/>
      <c r="I225" s="101"/>
      <c r="J225" s="101"/>
      <c r="K225" s="101"/>
      <c r="L225" s="10"/>
    </row>
    <row r="226" spans="1:12" ht="19.899999999999999" customHeight="1" x14ac:dyDescent="0.25">
      <c r="A226" s="8" t="s">
        <v>184</v>
      </c>
      <c r="B226" s="105">
        <v>0</v>
      </c>
      <c r="C226" s="105">
        <v>0</v>
      </c>
      <c r="D226" s="103"/>
      <c r="E226" s="103"/>
      <c r="F226" s="103"/>
      <c r="G226" s="103"/>
      <c r="H226" s="103"/>
      <c r="I226" s="103"/>
      <c r="J226" s="103"/>
      <c r="K226" s="103"/>
      <c r="L226" s="9"/>
    </row>
    <row r="227" spans="1:12" ht="19.899999999999999" customHeight="1" x14ac:dyDescent="0.25">
      <c r="A227" s="6" t="s">
        <v>185</v>
      </c>
      <c r="B227" s="106">
        <v>0</v>
      </c>
      <c r="C227" s="106">
        <v>0</v>
      </c>
      <c r="D227" s="101"/>
      <c r="E227" s="101"/>
      <c r="F227" s="101"/>
      <c r="G227" s="101"/>
      <c r="H227" s="101"/>
      <c r="I227" s="101"/>
      <c r="J227" s="101"/>
      <c r="K227" s="101"/>
      <c r="L227" s="11"/>
    </row>
    <row r="228" spans="1:12" ht="19.899999999999999" customHeight="1" x14ac:dyDescent="0.25">
      <c r="A228" s="8" t="s">
        <v>186</v>
      </c>
      <c r="B228" s="105">
        <v>0</v>
      </c>
      <c r="C228" s="105">
        <v>0</v>
      </c>
      <c r="D228" s="103"/>
      <c r="E228" s="103"/>
      <c r="F228" s="103"/>
      <c r="G228" s="103"/>
      <c r="H228" s="103"/>
      <c r="I228" s="103"/>
      <c r="J228" s="103"/>
      <c r="K228" s="103"/>
      <c r="L228" s="9"/>
    </row>
    <row r="229" spans="1:12" ht="19.899999999999999" customHeight="1" x14ac:dyDescent="0.25">
      <c r="A229" s="6" t="s">
        <v>187</v>
      </c>
      <c r="B229" s="106">
        <v>0</v>
      </c>
      <c r="C229" s="106">
        <v>0</v>
      </c>
      <c r="D229" s="101"/>
      <c r="E229" s="101"/>
      <c r="F229" s="101"/>
      <c r="G229" s="101"/>
      <c r="H229" s="101"/>
      <c r="I229" s="101"/>
      <c r="J229" s="101"/>
      <c r="K229" s="101"/>
      <c r="L229" s="11"/>
    </row>
    <row r="230" spans="1:12" ht="19.899999999999999" customHeight="1" x14ac:dyDescent="0.25">
      <c r="A230" s="8" t="s">
        <v>188</v>
      </c>
      <c r="B230" s="105">
        <v>148.953</v>
      </c>
      <c r="C230" s="105">
        <v>133.70699999999999</v>
      </c>
      <c r="D230" s="103"/>
      <c r="E230" s="103"/>
      <c r="F230" s="103"/>
      <c r="G230" s="103"/>
      <c r="H230" s="103"/>
      <c r="I230" s="103"/>
      <c r="J230" s="103"/>
      <c r="K230" s="103"/>
      <c r="L230" s="9"/>
    </row>
    <row r="231" spans="1:12" ht="19.899999999999999" customHeight="1" x14ac:dyDescent="0.25">
      <c r="A231" s="6" t="s">
        <v>189</v>
      </c>
      <c r="B231" s="106">
        <v>131.68899999999999</v>
      </c>
      <c r="C231" s="106">
        <v>0</v>
      </c>
      <c r="D231" s="101"/>
      <c r="E231" s="101"/>
      <c r="F231" s="101"/>
      <c r="G231" s="101"/>
      <c r="H231" s="101"/>
      <c r="I231" s="101"/>
      <c r="J231" s="101"/>
      <c r="K231" s="101"/>
      <c r="L231" s="10"/>
    </row>
    <row r="232" spans="1:12" ht="19.899999999999999" customHeight="1" x14ac:dyDescent="0.25">
      <c r="A232" s="8" t="s">
        <v>190</v>
      </c>
      <c r="B232" s="105">
        <v>0</v>
      </c>
      <c r="C232" s="105">
        <v>0</v>
      </c>
      <c r="D232" s="103"/>
      <c r="E232" s="103"/>
      <c r="F232" s="103"/>
      <c r="G232" s="103"/>
      <c r="H232" s="103"/>
      <c r="I232" s="103"/>
      <c r="J232" s="103"/>
      <c r="K232" s="103"/>
      <c r="L232" s="12"/>
    </row>
    <row r="233" spans="1:12" ht="19.899999999999999" customHeight="1" x14ac:dyDescent="0.25">
      <c r="A233" s="6" t="s">
        <v>191</v>
      </c>
      <c r="B233" s="106">
        <v>8.407</v>
      </c>
      <c r="C233" s="106">
        <v>7.8739999999999997</v>
      </c>
      <c r="D233" s="101"/>
      <c r="E233" s="101"/>
      <c r="F233" s="101"/>
      <c r="G233" s="101"/>
      <c r="H233" s="101"/>
      <c r="I233" s="101"/>
      <c r="J233" s="101"/>
      <c r="K233" s="101"/>
      <c r="L233" s="10"/>
    </row>
    <row r="234" spans="1:12" ht="19.899999999999999" customHeight="1" x14ac:dyDescent="0.25">
      <c r="A234" s="8" t="s">
        <v>192</v>
      </c>
      <c r="B234" s="105">
        <v>0</v>
      </c>
      <c r="C234" s="105">
        <v>0</v>
      </c>
      <c r="D234" s="103"/>
      <c r="E234" s="103"/>
      <c r="F234" s="103"/>
      <c r="G234" s="103"/>
      <c r="H234" s="103"/>
      <c r="I234" s="103"/>
      <c r="J234" s="103"/>
      <c r="K234" s="103"/>
      <c r="L234" s="12"/>
    </row>
    <row r="235" spans="1:12" ht="19.899999999999999" customHeight="1" x14ac:dyDescent="0.25">
      <c r="A235" s="6" t="s">
        <v>193</v>
      </c>
      <c r="B235" s="106">
        <v>0</v>
      </c>
      <c r="C235" s="106">
        <v>0</v>
      </c>
      <c r="D235" s="101"/>
      <c r="E235" s="101"/>
      <c r="F235" s="101"/>
      <c r="G235" s="101"/>
      <c r="H235" s="101"/>
      <c r="I235" s="101"/>
      <c r="J235" s="101"/>
      <c r="K235" s="101"/>
      <c r="L235" s="11"/>
    </row>
    <row r="236" spans="1:12" ht="19.899999999999999" customHeight="1" x14ac:dyDescent="0.25">
      <c r="A236" s="8" t="s">
        <v>194</v>
      </c>
      <c r="B236" s="105">
        <v>0</v>
      </c>
      <c r="C236" s="105">
        <v>0</v>
      </c>
      <c r="D236" s="103"/>
      <c r="E236" s="103"/>
      <c r="F236" s="103"/>
      <c r="G236" s="103"/>
      <c r="H236" s="103"/>
      <c r="I236" s="103"/>
      <c r="J236" s="103"/>
      <c r="K236" s="103"/>
      <c r="L236" s="9"/>
    </row>
    <row r="237" spans="1:12" ht="19.899999999999999" customHeight="1" x14ac:dyDescent="0.25">
      <c r="A237" s="6" t="s">
        <v>195</v>
      </c>
      <c r="B237" s="106" t="s">
        <v>3044</v>
      </c>
      <c r="C237" s="106" t="s">
        <v>3045</v>
      </c>
      <c r="D237" s="101"/>
      <c r="E237" s="101"/>
      <c r="F237" s="101"/>
      <c r="G237" s="101"/>
      <c r="H237" s="101"/>
      <c r="I237" s="101"/>
      <c r="J237" s="101"/>
      <c r="K237" s="101"/>
      <c r="L237" s="10"/>
    </row>
    <row r="238" spans="1:12" ht="19.899999999999999" customHeight="1" x14ac:dyDescent="0.25">
      <c r="A238" s="8" t="s">
        <v>196</v>
      </c>
      <c r="B238" s="105">
        <v>2.2109999999999999</v>
      </c>
      <c r="C238" s="105">
        <v>0</v>
      </c>
      <c r="D238" s="103"/>
      <c r="E238" s="103"/>
      <c r="F238" s="103"/>
      <c r="G238" s="103"/>
      <c r="H238" s="103"/>
      <c r="I238" s="103"/>
      <c r="J238" s="103"/>
      <c r="K238" s="103"/>
      <c r="L238" s="12"/>
    </row>
    <row r="239" spans="1:12" ht="19.899999999999999" customHeight="1" x14ac:dyDescent="0.25">
      <c r="A239" s="6" t="s">
        <v>197</v>
      </c>
      <c r="B239" s="106">
        <v>0</v>
      </c>
      <c r="C239" s="106">
        <v>0</v>
      </c>
      <c r="D239" s="101"/>
      <c r="E239" s="101"/>
      <c r="F239" s="101"/>
      <c r="G239" s="101"/>
      <c r="H239" s="101"/>
      <c r="I239" s="101"/>
      <c r="J239" s="101"/>
      <c r="K239" s="101"/>
      <c r="L239" s="11"/>
    </row>
    <row r="240" spans="1:12" ht="19.899999999999999" customHeight="1" x14ac:dyDescent="0.25">
      <c r="A240" s="8" t="s">
        <v>198</v>
      </c>
      <c r="B240" s="105">
        <v>0</v>
      </c>
      <c r="C240" s="105">
        <v>0</v>
      </c>
      <c r="D240" s="103"/>
      <c r="E240" s="103"/>
      <c r="F240" s="103"/>
      <c r="G240" s="103"/>
      <c r="H240" s="103"/>
      <c r="I240" s="103"/>
      <c r="J240" s="103"/>
      <c r="K240" s="103"/>
      <c r="L240" s="12"/>
    </row>
    <row r="241" spans="1:13" ht="19.899999999999999" customHeight="1" x14ac:dyDescent="0.25">
      <c r="A241" s="6" t="s">
        <v>199</v>
      </c>
      <c r="B241" s="106">
        <v>0</v>
      </c>
      <c r="C241" s="106">
        <v>0</v>
      </c>
      <c r="D241" s="101"/>
      <c r="E241" s="101"/>
      <c r="F241" s="101"/>
      <c r="G241" s="101"/>
      <c r="H241" s="101"/>
      <c r="I241" s="101"/>
      <c r="J241" s="101"/>
      <c r="K241" s="101"/>
      <c r="L241" s="11"/>
    </row>
    <row r="242" spans="1:13" ht="19.899999999999999" customHeight="1" x14ac:dyDescent="0.25">
      <c r="A242" s="8" t="s">
        <v>200</v>
      </c>
      <c r="B242" s="105">
        <v>103.387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5"/>
    </row>
    <row r="243" spans="1:13" ht="19.899999999999999" customHeight="1" x14ac:dyDescent="0.25">
      <c r="A243" s="6" t="s">
        <v>201</v>
      </c>
      <c r="B243" s="106">
        <v>55.085000000000001</v>
      </c>
      <c r="C243" s="101"/>
      <c r="D243" s="101"/>
      <c r="E243" s="101"/>
      <c r="F243" s="101"/>
      <c r="G243" s="101"/>
      <c r="H243" s="101"/>
      <c r="I243" s="101"/>
      <c r="J243" s="101"/>
      <c r="K243" s="101"/>
      <c r="L243" s="4"/>
    </row>
    <row r="244" spans="1:13" ht="19.899999999999999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6"/>
    </row>
    <row r="245" spans="1:13" ht="19.899999999999999" customHeight="1" x14ac:dyDescent="0.2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</row>
    <row r="246" spans="1:13" ht="19.899999999999999" customHeight="1" thickBot="1" x14ac:dyDescent="0.3">
      <c r="A246" s="167" t="s">
        <v>202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60"/>
    </row>
    <row r="247" spans="1:13" ht="19.899999999999999" customHeight="1" x14ac:dyDescent="0.25">
      <c r="A247" s="95" t="s">
        <v>1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M247" t="s">
        <v>2</v>
      </c>
    </row>
    <row r="248" spans="1:13" ht="19.899999999999999" customHeight="1" x14ac:dyDescent="0.25">
      <c r="A248" s="96" t="s">
        <v>3</v>
      </c>
      <c r="B248" s="97">
        <v>2019</v>
      </c>
      <c r="C248" s="97">
        <v>2018</v>
      </c>
      <c r="D248" s="97">
        <v>2017</v>
      </c>
      <c r="E248" s="97">
        <v>2016</v>
      </c>
      <c r="F248" s="97">
        <v>2015</v>
      </c>
      <c r="G248" s="97">
        <v>2014</v>
      </c>
      <c r="H248" s="97">
        <v>2013</v>
      </c>
      <c r="I248" s="97">
        <v>2012</v>
      </c>
      <c r="J248" s="97">
        <v>2011</v>
      </c>
      <c r="K248" s="97">
        <v>2010</v>
      </c>
      <c r="L248" s="2"/>
    </row>
    <row r="249" spans="1:13" ht="19.899999999999999" customHeight="1" x14ac:dyDescent="0.25">
      <c r="A249" s="96" t="s">
        <v>4</v>
      </c>
      <c r="B249" s="97">
        <v>12</v>
      </c>
      <c r="C249" s="97">
        <v>12</v>
      </c>
      <c r="D249" s="97">
        <v>12</v>
      </c>
      <c r="E249" s="97">
        <v>12</v>
      </c>
      <c r="F249" s="97">
        <v>12</v>
      </c>
      <c r="G249" s="97">
        <v>12</v>
      </c>
      <c r="H249" s="97">
        <v>12</v>
      </c>
      <c r="I249" s="97">
        <v>12</v>
      </c>
      <c r="J249" s="97">
        <v>12</v>
      </c>
      <c r="K249" s="97">
        <v>12</v>
      </c>
      <c r="L249" s="2"/>
    </row>
    <row r="250" spans="1:13" ht="19.899999999999999" customHeight="1" x14ac:dyDescent="0.25">
      <c r="A250" s="96" t="s">
        <v>5</v>
      </c>
      <c r="B250" s="97" t="s">
        <v>6</v>
      </c>
      <c r="C250" s="97" t="s">
        <v>6</v>
      </c>
      <c r="D250" s="97" t="s">
        <v>6</v>
      </c>
      <c r="E250" s="97" t="s">
        <v>6</v>
      </c>
      <c r="F250" s="97" t="s">
        <v>6</v>
      </c>
      <c r="G250" s="97" t="s">
        <v>6</v>
      </c>
      <c r="H250" s="97" t="s">
        <v>6</v>
      </c>
      <c r="I250" s="97" t="s">
        <v>6</v>
      </c>
      <c r="J250" s="97" t="s">
        <v>6</v>
      </c>
      <c r="K250" s="97" t="s">
        <v>6</v>
      </c>
      <c r="L250" s="2"/>
    </row>
    <row r="251" spans="1:13" ht="19.899999999999999" customHeigh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1"/>
    </row>
    <row r="252" spans="1:13" ht="19.899999999999999" customHeight="1" x14ac:dyDescent="0.25">
      <c r="A252" s="98" t="s">
        <v>203</v>
      </c>
      <c r="B252" s="99" t="s">
        <v>8</v>
      </c>
      <c r="C252" s="99" t="s">
        <v>8</v>
      </c>
      <c r="D252" s="99" t="s">
        <v>8</v>
      </c>
      <c r="E252" s="99" t="s">
        <v>8</v>
      </c>
      <c r="F252" s="99" t="s">
        <v>8</v>
      </c>
      <c r="G252" s="99" t="s">
        <v>8</v>
      </c>
      <c r="H252" s="99" t="s">
        <v>8</v>
      </c>
      <c r="I252" s="99" t="s">
        <v>8</v>
      </c>
      <c r="J252" s="99" t="s">
        <v>8</v>
      </c>
      <c r="K252" s="99" t="s">
        <v>8</v>
      </c>
      <c r="L252" s="3"/>
    </row>
    <row r="253" spans="1:13" ht="19.899999999999999" customHeight="1" x14ac:dyDescent="0.25">
      <c r="A253" s="6" t="s">
        <v>204</v>
      </c>
      <c r="B253" s="104" t="s">
        <v>2999</v>
      </c>
      <c r="C253" s="104" t="s">
        <v>3046</v>
      </c>
      <c r="D253" s="101"/>
      <c r="E253" s="101"/>
      <c r="F253" s="101"/>
      <c r="G253" s="101"/>
      <c r="H253" s="101"/>
      <c r="I253" s="101"/>
      <c r="J253" s="101"/>
      <c r="K253" s="101"/>
      <c r="L253" s="7"/>
    </row>
    <row r="254" spans="1:13" ht="19.899999999999999" customHeight="1" x14ac:dyDescent="0.25">
      <c r="A254" s="8" t="s">
        <v>205</v>
      </c>
      <c r="B254" s="107">
        <v>0</v>
      </c>
      <c r="C254" s="107">
        <v>0</v>
      </c>
      <c r="D254" s="103"/>
      <c r="E254" s="103"/>
      <c r="F254" s="103"/>
      <c r="G254" s="103"/>
      <c r="H254" s="103"/>
      <c r="I254" s="103"/>
      <c r="J254" s="103"/>
      <c r="K254" s="103"/>
      <c r="L254" s="13"/>
    </row>
    <row r="255" spans="1:13" ht="19.899999999999999" customHeight="1" x14ac:dyDescent="0.25">
      <c r="A255" s="6" t="s">
        <v>206</v>
      </c>
      <c r="B255" s="104" t="s">
        <v>3001</v>
      </c>
      <c r="C255" s="104" t="s">
        <v>3047</v>
      </c>
      <c r="D255" s="101"/>
      <c r="E255" s="101"/>
      <c r="F255" s="101"/>
      <c r="G255" s="101"/>
      <c r="H255" s="101"/>
      <c r="I255" s="101"/>
      <c r="J255" s="101"/>
      <c r="K255" s="101"/>
      <c r="L255" s="7"/>
    </row>
    <row r="256" spans="1:13" ht="19.899999999999999" customHeight="1" x14ac:dyDescent="0.25">
      <c r="A256" s="8" t="s">
        <v>207</v>
      </c>
      <c r="B256" s="105">
        <v>0</v>
      </c>
      <c r="C256" s="105">
        <v>0</v>
      </c>
      <c r="D256" s="103"/>
      <c r="E256" s="103"/>
      <c r="F256" s="103"/>
      <c r="G256" s="103"/>
      <c r="H256" s="103"/>
      <c r="I256" s="103"/>
      <c r="J256" s="103"/>
      <c r="K256" s="103"/>
      <c r="L256" s="12"/>
    </row>
    <row r="257" spans="1:12" ht="19.899999999999999" customHeight="1" x14ac:dyDescent="0.25">
      <c r="A257" s="6" t="s">
        <v>208</v>
      </c>
      <c r="B257" s="106">
        <v>0</v>
      </c>
      <c r="C257" s="106" t="s">
        <v>3048</v>
      </c>
      <c r="D257" s="101"/>
      <c r="E257" s="101"/>
      <c r="F257" s="101"/>
      <c r="G257" s="101"/>
      <c r="H257" s="101"/>
      <c r="I257" s="101"/>
      <c r="J257" s="101"/>
      <c r="K257" s="101"/>
      <c r="L257" s="11"/>
    </row>
    <row r="258" spans="1:12" ht="19.899999999999999" customHeight="1" x14ac:dyDescent="0.25">
      <c r="A258" s="8" t="s">
        <v>209</v>
      </c>
      <c r="B258" s="105">
        <v>0</v>
      </c>
      <c r="C258" s="105">
        <v>0</v>
      </c>
      <c r="D258" s="103"/>
      <c r="E258" s="103"/>
      <c r="F258" s="103"/>
      <c r="G258" s="103"/>
      <c r="H258" s="103"/>
      <c r="I258" s="103"/>
      <c r="J258" s="103"/>
      <c r="K258" s="103"/>
      <c r="L258" s="12"/>
    </row>
    <row r="259" spans="1:12" ht="19.899999999999999" customHeight="1" x14ac:dyDescent="0.25">
      <c r="A259" s="6" t="s">
        <v>210</v>
      </c>
      <c r="B259" s="106">
        <v>0</v>
      </c>
      <c r="C259" s="106">
        <v>-60.329000000000001</v>
      </c>
      <c r="D259" s="101"/>
      <c r="E259" s="101"/>
      <c r="F259" s="101"/>
      <c r="G259" s="101"/>
      <c r="H259" s="101"/>
      <c r="I259" s="101"/>
      <c r="J259" s="101"/>
      <c r="K259" s="101"/>
      <c r="L259" s="11"/>
    </row>
    <row r="260" spans="1:12" ht="19.899999999999999" customHeight="1" x14ac:dyDescent="0.25">
      <c r="A260" s="8" t="s">
        <v>211</v>
      </c>
      <c r="B260" s="105">
        <v>0</v>
      </c>
      <c r="C260" s="105">
        <v>-800</v>
      </c>
      <c r="D260" s="103"/>
      <c r="E260" s="103"/>
      <c r="F260" s="103"/>
      <c r="G260" s="103"/>
      <c r="H260" s="103"/>
      <c r="I260" s="103"/>
      <c r="J260" s="103"/>
      <c r="K260" s="103"/>
      <c r="L260" s="12"/>
    </row>
    <row r="261" spans="1:12" ht="19.899999999999999" customHeight="1" x14ac:dyDescent="0.25">
      <c r="A261" s="6" t="s">
        <v>212</v>
      </c>
      <c r="B261" s="106">
        <v>0</v>
      </c>
      <c r="C261" s="106">
        <v>-730</v>
      </c>
      <c r="D261" s="101"/>
      <c r="E261" s="101"/>
      <c r="F261" s="101"/>
      <c r="G261" s="101"/>
      <c r="H261" s="101"/>
      <c r="I261" s="101"/>
      <c r="J261" s="101"/>
      <c r="K261" s="101"/>
      <c r="L261" s="11"/>
    </row>
    <row r="262" spans="1:12" ht="19.899999999999999" customHeight="1" x14ac:dyDescent="0.25">
      <c r="A262" s="8" t="s">
        <v>213</v>
      </c>
      <c r="B262" s="105">
        <v>-91.57</v>
      </c>
      <c r="C262" s="105">
        <v>-7.9640000000000004</v>
      </c>
      <c r="D262" s="103"/>
      <c r="E262" s="103"/>
      <c r="F262" s="103"/>
      <c r="G262" s="103"/>
      <c r="H262" s="103"/>
      <c r="I262" s="103"/>
      <c r="J262" s="103"/>
      <c r="K262" s="103"/>
      <c r="L262" s="12"/>
    </row>
    <row r="263" spans="1:12" ht="19.899999999999999" customHeight="1" x14ac:dyDescent="0.25">
      <c r="A263" s="6" t="s">
        <v>214</v>
      </c>
      <c r="B263" s="106">
        <v>0</v>
      </c>
      <c r="C263" s="106">
        <v>0</v>
      </c>
      <c r="D263" s="101"/>
      <c r="E263" s="101"/>
      <c r="F263" s="101"/>
      <c r="G263" s="101"/>
      <c r="H263" s="101"/>
      <c r="I263" s="101"/>
      <c r="J263" s="101"/>
      <c r="K263" s="101"/>
      <c r="L263" s="11"/>
    </row>
    <row r="264" spans="1:12" ht="19.899999999999999" customHeight="1" x14ac:dyDescent="0.25">
      <c r="A264" s="8" t="s">
        <v>215</v>
      </c>
      <c r="B264" s="107" t="s">
        <v>3000</v>
      </c>
      <c r="C264" s="107" t="s">
        <v>3001</v>
      </c>
      <c r="D264" s="103"/>
      <c r="E264" s="103"/>
      <c r="F264" s="103"/>
      <c r="G264" s="103"/>
      <c r="H264" s="103"/>
      <c r="I264" s="103"/>
      <c r="J264" s="103"/>
      <c r="K264" s="103"/>
      <c r="L264" s="14"/>
    </row>
    <row r="265" spans="1:12" ht="19.899999999999999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4"/>
    </row>
    <row r="266" spans="1:12" ht="19.899999999999999" customHeight="1" x14ac:dyDescent="0.25">
      <c r="A266" s="8" t="s">
        <v>216</v>
      </c>
      <c r="B266" s="107">
        <v>0</v>
      </c>
      <c r="C266" s="107">
        <v>0</v>
      </c>
      <c r="D266" s="103"/>
      <c r="E266" s="103"/>
      <c r="F266" s="103"/>
      <c r="G266" s="103"/>
      <c r="H266" s="103"/>
      <c r="I266" s="103"/>
      <c r="J266" s="103"/>
      <c r="K266" s="103"/>
      <c r="L266" s="13"/>
    </row>
    <row r="267" spans="1:12" ht="19.899999999999999" customHeight="1" x14ac:dyDescent="0.25">
      <c r="A267" s="6" t="s">
        <v>217</v>
      </c>
      <c r="B267" s="104">
        <v>-76.924999999999997</v>
      </c>
      <c r="C267" s="104">
        <v>-73.8</v>
      </c>
      <c r="D267" s="101"/>
      <c r="E267" s="101"/>
      <c r="F267" s="101"/>
      <c r="G267" s="101"/>
      <c r="H267" s="101"/>
      <c r="I267" s="101"/>
      <c r="J267" s="101"/>
      <c r="K267" s="101"/>
      <c r="L267" s="7"/>
    </row>
    <row r="268" spans="1:12" ht="19.899999999999999" customHeight="1" x14ac:dyDescent="0.25">
      <c r="A268" s="8" t="s">
        <v>218</v>
      </c>
      <c r="B268" s="105">
        <v>0</v>
      </c>
      <c r="C268" s="105">
        <v>0</v>
      </c>
      <c r="D268" s="103"/>
      <c r="E268" s="103"/>
      <c r="F268" s="103"/>
      <c r="G268" s="103"/>
      <c r="H268" s="103"/>
      <c r="I268" s="103"/>
      <c r="J268" s="103"/>
      <c r="K268" s="103"/>
      <c r="L268" s="12"/>
    </row>
    <row r="269" spans="1:12" ht="19.899999999999999" customHeight="1" x14ac:dyDescent="0.25">
      <c r="A269" s="6" t="s">
        <v>219</v>
      </c>
      <c r="B269" s="106">
        <v>0</v>
      </c>
      <c r="C269" s="106">
        <v>0</v>
      </c>
      <c r="D269" s="101"/>
      <c r="E269" s="101"/>
      <c r="F269" s="101"/>
      <c r="G269" s="101"/>
      <c r="H269" s="101"/>
      <c r="I269" s="101"/>
      <c r="J269" s="101"/>
      <c r="K269" s="101"/>
      <c r="L269" s="11"/>
    </row>
    <row r="270" spans="1:12" ht="19.899999999999999" customHeight="1" x14ac:dyDescent="0.25">
      <c r="A270" s="8" t="s">
        <v>220</v>
      </c>
      <c r="B270" s="105">
        <v>0</v>
      </c>
      <c r="C270" s="105">
        <v>0</v>
      </c>
      <c r="D270" s="103"/>
      <c r="E270" s="103"/>
      <c r="F270" s="103"/>
      <c r="G270" s="103"/>
      <c r="H270" s="103"/>
      <c r="I270" s="103"/>
      <c r="J270" s="103"/>
      <c r="K270" s="103"/>
      <c r="L270" s="12"/>
    </row>
    <row r="271" spans="1:12" ht="19.899999999999999" customHeight="1" x14ac:dyDescent="0.25">
      <c r="A271" s="6" t="s">
        <v>221</v>
      </c>
      <c r="B271" s="106">
        <v>0</v>
      </c>
      <c r="C271" s="106">
        <v>0</v>
      </c>
      <c r="D271" s="101"/>
      <c r="E271" s="101"/>
      <c r="F271" s="101"/>
      <c r="G271" s="101"/>
      <c r="H271" s="101"/>
      <c r="I271" s="101"/>
      <c r="J271" s="101"/>
      <c r="K271" s="101"/>
      <c r="L271" s="11"/>
    </row>
    <row r="272" spans="1:12" ht="19.899999999999999" customHeight="1" x14ac:dyDescent="0.25">
      <c r="A272" s="8" t="s">
        <v>222</v>
      </c>
      <c r="B272" s="105">
        <v>0</v>
      </c>
      <c r="C272" s="105">
        <v>0</v>
      </c>
      <c r="D272" s="103"/>
      <c r="E272" s="103"/>
      <c r="F272" s="103"/>
      <c r="G272" s="103"/>
      <c r="H272" s="103"/>
      <c r="I272" s="103"/>
      <c r="J272" s="103"/>
      <c r="K272" s="103"/>
      <c r="L272" s="9"/>
    </row>
    <row r="273" spans="1:12" ht="19.899999999999999" customHeight="1" x14ac:dyDescent="0.25">
      <c r="A273" s="6" t="s">
        <v>223</v>
      </c>
      <c r="B273" s="106">
        <v>0</v>
      </c>
      <c r="C273" s="106">
        <v>0</v>
      </c>
      <c r="D273" s="101"/>
      <c r="E273" s="101"/>
      <c r="F273" s="101"/>
      <c r="G273" s="101"/>
      <c r="H273" s="101"/>
      <c r="I273" s="101"/>
      <c r="J273" s="101"/>
      <c r="K273" s="101"/>
      <c r="L273" s="11"/>
    </row>
    <row r="274" spans="1:12" ht="19.899999999999999" customHeight="1" x14ac:dyDescent="0.25">
      <c r="A274" s="8" t="s">
        <v>224</v>
      </c>
      <c r="B274" s="105">
        <v>0</v>
      </c>
      <c r="C274" s="105">
        <v>0</v>
      </c>
      <c r="D274" s="103"/>
      <c r="E274" s="103"/>
      <c r="F274" s="103"/>
      <c r="G274" s="103"/>
      <c r="H274" s="103"/>
      <c r="I274" s="103"/>
      <c r="J274" s="103"/>
      <c r="K274" s="103"/>
      <c r="L274" s="9"/>
    </row>
    <row r="275" spans="1:12" ht="19.899999999999999" customHeight="1" x14ac:dyDescent="0.25">
      <c r="A275" s="6" t="s">
        <v>225</v>
      </c>
      <c r="B275" s="106">
        <v>2.2109999999999999</v>
      </c>
      <c r="C275" s="106">
        <v>0</v>
      </c>
      <c r="D275" s="101"/>
      <c r="E275" s="101"/>
      <c r="F275" s="101"/>
      <c r="G275" s="101"/>
      <c r="H275" s="101"/>
      <c r="I275" s="101"/>
      <c r="J275" s="101"/>
      <c r="K275" s="101"/>
      <c r="L275" s="11"/>
    </row>
    <row r="276" spans="1:12" ht="19.899999999999999" customHeight="1" x14ac:dyDescent="0.25">
      <c r="A276" s="8" t="s">
        <v>226</v>
      </c>
      <c r="B276" s="105">
        <v>8.0670000000000002</v>
      </c>
      <c r="C276" s="105">
        <v>0</v>
      </c>
      <c r="D276" s="103"/>
      <c r="E276" s="103"/>
      <c r="F276" s="103"/>
      <c r="G276" s="103"/>
      <c r="H276" s="103"/>
      <c r="I276" s="103"/>
      <c r="J276" s="103"/>
      <c r="K276" s="103"/>
      <c r="L276" s="9"/>
    </row>
    <row r="277" spans="1:12" ht="19.899999999999999" customHeight="1" x14ac:dyDescent="0.25">
      <c r="A277" s="6" t="s">
        <v>227</v>
      </c>
      <c r="B277" s="106">
        <v>-332</v>
      </c>
      <c r="C277" s="106">
        <v>-3.125</v>
      </c>
      <c r="D277" s="101"/>
      <c r="E277" s="101"/>
      <c r="F277" s="101"/>
      <c r="G277" s="101"/>
      <c r="H277" s="101"/>
      <c r="I277" s="101"/>
      <c r="J277" s="101"/>
      <c r="K277" s="101"/>
      <c r="L277" s="10"/>
    </row>
    <row r="278" spans="1:12" ht="19.899999999999999" customHeight="1" x14ac:dyDescent="0.25">
      <c r="A278" s="8" t="s">
        <v>228</v>
      </c>
      <c r="B278" s="107">
        <v>-66.978999999999999</v>
      </c>
      <c r="C278" s="107">
        <v>-76.924999999999997</v>
      </c>
      <c r="D278" s="103"/>
      <c r="E278" s="103"/>
      <c r="F278" s="103"/>
      <c r="G278" s="103"/>
      <c r="H278" s="103"/>
      <c r="I278" s="103"/>
      <c r="J278" s="103"/>
      <c r="K278" s="103"/>
      <c r="L278" s="14"/>
    </row>
    <row r="279" spans="1:12" ht="19.899999999999999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4"/>
    </row>
    <row r="280" spans="1:12" ht="19.899999999999999" customHeight="1" x14ac:dyDescent="0.25">
      <c r="A280" s="8" t="s">
        <v>229</v>
      </c>
      <c r="B280" s="107">
        <v>0</v>
      </c>
      <c r="C280" s="107">
        <v>0</v>
      </c>
      <c r="D280" s="103"/>
      <c r="E280" s="103"/>
      <c r="F280" s="103"/>
      <c r="G280" s="103"/>
      <c r="H280" s="103"/>
      <c r="I280" s="103"/>
      <c r="J280" s="103"/>
      <c r="K280" s="103"/>
      <c r="L280" s="13"/>
    </row>
    <row r="281" spans="1:12" ht="19.899999999999999" customHeight="1" x14ac:dyDescent="0.25">
      <c r="A281" s="6" t="s">
        <v>230</v>
      </c>
      <c r="B281" s="104">
        <v>668.12</v>
      </c>
      <c r="C281" s="104">
        <v>445.89600000000002</v>
      </c>
      <c r="D281" s="101"/>
      <c r="E281" s="101"/>
      <c r="F281" s="101"/>
      <c r="G281" s="101"/>
      <c r="H281" s="101"/>
      <c r="I281" s="101"/>
      <c r="J281" s="101"/>
      <c r="K281" s="101"/>
      <c r="L281" s="7"/>
    </row>
    <row r="282" spans="1:12" ht="19.899999999999999" customHeight="1" x14ac:dyDescent="0.25">
      <c r="A282" s="8" t="s">
        <v>231</v>
      </c>
      <c r="B282" s="105">
        <v>-50.56</v>
      </c>
      <c r="C282" s="105">
        <v>0</v>
      </c>
      <c r="D282" s="103"/>
      <c r="E282" s="103"/>
      <c r="F282" s="103"/>
      <c r="G282" s="103"/>
      <c r="H282" s="103"/>
      <c r="I282" s="103"/>
      <c r="J282" s="103"/>
      <c r="K282" s="103"/>
      <c r="L282" s="12"/>
    </row>
    <row r="283" spans="1:12" ht="19.899999999999999" customHeight="1" x14ac:dyDescent="0.25">
      <c r="A283" s="6" t="s">
        <v>232</v>
      </c>
      <c r="B283" s="106">
        <v>278.39499999999998</v>
      </c>
      <c r="C283" s="106">
        <v>222.22399999999999</v>
      </c>
      <c r="D283" s="101"/>
      <c r="E283" s="101"/>
      <c r="F283" s="101"/>
      <c r="G283" s="101"/>
      <c r="H283" s="101"/>
      <c r="I283" s="101"/>
      <c r="J283" s="101"/>
      <c r="K283" s="101"/>
      <c r="L283" s="10"/>
    </row>
    <row r="284" spans="1:12" ht="19.899999999999999" customHeight="1" x14ac:dyDescent="0.25">
      <c r="A284" s="8" t="s">
        <v>233</v>
      </c>
      <c r="B284" s="105">
        <v>-131.68899999999999</v>
      </c>
      <c r="C284" s="105">
        <v>0</v>
      </c>
      <c r="D284" s="103"/>
      <c r="E284" s="103"/>
      <c r="F284" s="103"/>
      <c r="G284" s="103"/>
      <c r="H284" s="103"/>
      <c r="I284" s="103"/>
      <c r="J284" s="103"/>
      <c r="K284" s="103"/>
      <c r="L284" s="9"/>
    </row>
    <row r="285" spans="1:12" ht="19.899999999999999" customHeight="1" x14ac:dyDescent="0.25">
      <c r="A285" s="6" t="s">
        <v>234</v>
      </c>
      <c r="B285" s="106">
        <v>0</v>
      </c>
      <c r="C285" s="106">
        <v>0</v>
      </c>
      <c r="D285" s="101"/>
      <c r="E285" s="101"/>
      <c r="F285" s="101"/>
      <c r="G285" s="101"/>
      <c r="H285" s="101"/>
      <c r="I285" s="101"/>
      <c r="J285" s="101"/>
      <c r="K285" s="101"/>
      <c r="L285" s="11"/>
    </row>
    <row r="286" spans="1:12" ht="19.899999999999999" customHeight="1" x14ac:dyDescent="0.25">
      <c r="A286" s="8" t="s">
        <v>235</v>
      </c>
      <c r="B286" s="105">
        <v>0</v>
      </c>
      <c r="C286" s="105">
        <v>0</v>
      </c>
      <c r="D286" s="103"/>
      <c r="E286" s="103"/>
      <c r="F286" s="103"/>
      <c r="G286" s="103"/>
      <c r="H286" s="103"/>
      <c r="I286" s="103"/>
      <c r="J286" s="103"/>
      <c r="K286" s="103"/>
      <c r="L286" s="9"/>
    </row>
    <row r="287" spans="1:12" ht="19.899999999999999" customHeight="1" x14ac:dyDescent="0.25">
      <c r="A287" s="6" t="s">
        <v>236</v>
      </c>
      <c r="B287" s="106">
        <v>0</v>
      </c>
      <c r="C287" s="106">
        <v>0</v>
      </c>
      <c r="D287" s="101"/>
      <c r="E287" s="101"/>
      <c r="F287" s="101"/>
      <c r="G287" s="101"/>
      <c r="H287" s="101"/>
      <c r="I287" s="101"/>
      <c r="J287" s="101"/>
      <c r="K287" s="101"/>
      <c r="L287" s="11"/>
    </row>
    <row r="288" spans="1:12" ht="19.899999999999999" customHeight="1" x14ac:dyDescent="0.25">
      <c r="A288" s="8" t="s">
        <v>237</v>
      </c>
      <c r="B288" s="105">
        <v>0</v>
      </c>
      <c r="C288" s="105">
        <v>0</v>
      </c>
      <c r="D288" s="103"/>
      <c r="E288" s="103"/>
      <c r="F288" s="103"/>
      <c r="G288" s="103"/>
      <c r="H288" s="103"/>
      <c r="I288" s="103"/>
      <c r="J288" s="103"/>
      <c r="K288" s="103"/>
      <c r="L288" s="9"/>
    </row>
    <row r="289" spans="1:13" ht="19.899999999999999" customHeight="1" x14ac:dyDescent="0.25">
      <c r="A289" s="6" t="s">
        <v>238</v>
      </c>
      <c r="B289" s="104">
        <v>764.26599999999996</v>
      </c>
      <c r="C289" s="104">
        <v>668.12</v>
      </c>
      <c r="D289" s="101"/>
      <c r="E289" s="101"/>
      <c r="F289" s="101"/>
      <c r="G289" s="101"/>
      <c r="H289" s="101"/>
      <c r="I289" s="101"/>
      <c r="J289" s="101"/>
      <c r="K289" s="101"/>
      <c r="L289" s="7"/>
    </row>
    <row r="290" spans="1:13" ht="19.899999999999999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5"/>
    </row>
    <row r="291" spans="1:13" ht="19.899999999999999" customHeight="1" x14ac:dyDescent="0.25">
      <c r="A291" s="6" t="s">
        <v>239</v>
      </c>
      <c r="B291" s="104" t="s">
        <v>2998</v>
      </c>
      <c r="C291" s="104" t="s">
        <v>2999</v>
      </c>
      <c r="D291" s="101"/>
      <c r="E291" s="101"/>
      <c r="F291" s="101"/>
      <c r="G291" s="101"/>
      <c r="H291" s="101"/>
      <c r="I291" s="101"/>
      <c r="J291" s="101"/>
      <c r="K291" s="101"/>
      <c r="L291" s="7"/>
    </row>
    <row r="292" spans="1:13" ht="19.899999999999999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6"/>
    </row>
    <row r="293" spans="1:13" ht="19.899999999999999" customHeight="1" x14ac:dyDescent="0.25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1:13" ht="19.899999999999999" customHeight="1" thickBot="1" x14ac:dyDescent="0.3">
      <c r="A294" s="167" t="s">
        <v>240</v>
      </c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60"/>
    </row>
    <row r="295" spans="1:13" ht="19.899999999999999" customHeight="1" x14ac:dyDescent="0.25">
      <c r="A295" s="95" t="s">
        <v>1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M295" t="s">
        <v>2</v>
      </c>
    </row>
    <row r="296" spans="1:13" ht="19.899999999999999" customHeight="1" x14ac:dyDescent="0.25">
      <c r="A296" s="96" t="s">
        <v>3</v>
      </c>
      <c r="B296" s="97">
        <v>2019</v>
      </c>
      <c r="C296" s="97">
        <v>2018</v>
      </c>
      <c r="D296" s="97">
        <v>2017</v>
      </c>
      <c r="E296" s="97">
        <v>2016</v>
      </c>
      <c r="F296" s="97">
        <v>2015</v>
      </c>
      <c r="G296" s="97">
        <v>2014</v>
      </c>
      <c r="H296" s="97">
        <v>2013</v>
      </c>
      <c r="I296" s="97">
        <v>2012</v>
      </c>
      <c r="J296" s="97">
        <v>2011</v>
      </c>
      <c r="K296" s="97">
        <v>2010</v>
      </c>
      <c r="L296" s="2"/>
    </row>
    <row r="297" spans="1:13" ht="19.899999999999999" customHeight="1" x14ac:dyDescent="0.25">
      <c r="A297" s="96" t="s">
        <v>4</v>
      </c>
      <c r="B297" s="97">
        <v>12</v>
      </c>
      <c r="C297" s="97">
        <v>12</v>
      </c>
      <c r="D297" s="97">
        <v>12</v>
      </c>
      <c r="E297" s="97">
        <v>12</v>
      </c>
      <c r="F297" s="97">
        <v>12</v>
      </c>
      <c r="G297" s="97">
        <v>12</v>
      </c>
      <c r="H297" s="97">
        <v>12</v>
      </c>
      <c r="I297" s="97">
        <v>12</v>
      </c>
      <c r="J297" s="97">
        <v>12</v>
      </c>
      <c r="K297" s="97">
        <v>12</v>
      </c>
      <c r="L297" s="2"/>
    </row>
    <row r="298" spans="1:13" ht="19.899999999999999" customHeight="1" x14ac:dyDescent="0.25">
      <c r="A298" s="96" t="s">
        <v>5</v>
      </c>
      <c r="B298" s="97" t="s">
        <v>6</v>
      </c>
      <c r="C298" s="97" t="s">
        <v>6</v>
      </c>
      <c r="D298" s="97" t="s">
        <v>6</v>
      </c>
      <c r="E298" s="97" t="s">
        <v>6</v>
      </c>
      <c r="F298" s="97" t="s">
        <v>6</v>
      </c>
      <c r="G298" s="97" t="s">
        <v>6</v>
      </c>
      <c r="H298" s="97" t="s">
        <v>6</v>
      </c>
      <c r="I298" s="97" t="s">
        <v>6</v>
      </c>
      <c r="J298" s="97" t="s">
        <v>6</v>
      </c>
      <c r="K298" s="97" t="s">
        <v>6</v>
      </c>
      <c r="L298" s="2"/>
    </row>
    <row r="299" spans="1:13" ht="19.899999999999999" customHeigh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1"/>
    </row>
    <row r="300" spans="1:13" ht="19.899999999999999" customHeight="1" x14ac:dyDescent="0.25">
      <c r="A300" s="98" t="s">
        <v>241</v>
      </c>
      <c r="B300" s="99" t="s">
        <v>8</v>
      </c>
      <c r="C300" s="99" t="s">
        <v>8</v>
      </c>
      <c r="D300" s="99" t="s">
        <v>8</v>
      </c>
      <c r="E300" s="99" t="s">
        <v>8</v>
      </c>
      <c r="F300" s="99" t="s">
        <v>8</v>
      </c>
      <c r="G300" s="99" t="s">
        <v>8</v>
      </c>
      <c r="H300" s="99" t="s">
        <v>8</v>
      </c>
      <c r="I300" s="99" t="s">
        <v>8</v>
      </c>
      <c r="J300" s="99" t="s">
        <v>8</v>
      </c>
      <c r="K300" s="99" t="s">
        <v>8</v>
      </c>
      <c r="L300" s="3"/>
    </row>
    <row r="301" spans="1:13" ht="19.899999999999999" customHeight="1" x14ac:dyDescent="0.25">
      <c r="A301" s="6" t="s">
        <v>242</v>
      </c>
      <c r="B301" s="106">
        <v>664.64599999999996</v>
      </c>
      <c r="C301" s="106">
        <v>560.44899999999996</v>
      </c>
      <c r="D301" s="101"/>
      <c r="E301" s="101"/>
      <c r="F301" s="101"/>
      <c r="G301" s="101"/>
      <c r="H301" s="101"/>
      <c r="I301" s="101"/>
      <c r="J301" s="101"/>
      <c r="K301" s="101"/>
      <c r="L301" s="10"/>
    </row>
    <row r="302" spans="1:13" ht="19.899999999999999" customHeight="1" x14ac:dyDescent="0.25">
      <c r="A302" s="8" t="s">
        <v>243</v>
      </c>
      <c r="B302" s="105">
        <v>438.37</v>
      </c>
      <c r="C302" s="105">
        <v>401.18</v>
      </c>
      <c r="D302" s="103"/>
      <c r="E302" s="103"/>
      <c r="F302" s="103"/>
      <c r="G302" s="103"/>
      <c r="H302" s="103"/>
      <c r="I302" s="103"/>
      <c r="J302" s="103"/>
      <c r="K302" s="103"/>
      <c r="L302" s="9"/>
    </row>
    <row r="303" spans="1:13" ht="19.899999999999999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4"/>
    </row>
    <row r="304" spans="1:13" ht="19.899999999999999" customHeight="1" x14ac:dyDescent="0.25">
      <c r="A304" s="8" t="s">
        <v>244</v>
      </c>
      <c r="B304" s="107" t="s">
        <v>3049</v>
      </c>
      <c r="C304" s="107">
        <v>961.62900000000002</v>
      </c>
      <c r="D304" s="103"/>
      <c r="E304" s="103"/>
      <c r="F304" s="103"/>
      <c r="G304" s="103"/>
      <c r="H304" s="103"/>
      <c r="I304" s="103"/>
      <c r="J304" s="103"/>
      <c r="K304" s="103"/>
      <c r="L304" s="14"/>
    </row>
    <row r="305" spans="1:12" ht="19.899999999999999" customHeight="1" x14ac:dyDescent="0.25">
      <c r="A305" s="6" t="s">
        <v>245</v>
      </c>
      <c r="B305" s="106">
        <v>0</v>
      </c>
      <c r="C305" s="106">
        <v>0</v>
      </c>
      <c r="D305" s="101"/>
      <c r="E305" s="101"/>
      <c r="F305" s="101"/>
      <c r="G305" s="101"/>
      <c r="H305" s="101"/>
      <c r="I305" s="101"/>
      <c r="J305" s="101"/>
      <c r="K305" s="101"/>
      <c r="L305" s="10"/>
    </row>
    <row r="306" spans="1:12" ht="19.899999999999999" customHeight="1" x14ac:dyDescent="0.25">
      <c r="A306" s="8" t="s">
        <v>246</v>
      </c>
      <c r="B306" s="105">
        <v>0</v>
      </c>
      <c r="C306" s="105">
        <v>0</v>
      </c>
      <c r="D306" s="103"/>
      <c r="E306" s="103"/>
      <c r="F306" s="103"/>
      <c r="G306" s="103"/>
      <c r="H306" s="103"/>
      <c r="I306" s="103"/>
      <c r="J306" s="103"/>
      <c r="K306" s="103"/>
      <c r="L306" s="12"/>
    </row>
    <row r="307" spans="1:12" ht="19.899999999999999" customHeight="1" x14ac:dyDescent="0.25">
      <c r="A307" s="6" t="s">
        <v>247</v>
      </c>
      <c r="B307" s="104">
        <v>-178.179</v>
      </c>
      <c r="C307" s="104">
        <v>-92.03</v>
      </c>
      <c r="D307" s="101"/>
      <c r="E307" s="101"/>
      <c r="F307" s="101"/>
      <c r="G307" s="101"/>
      <c r="H307" s="101"/>
      <c r="I307" s="101"/>
      <c r="J307" s="101"/>
      <c r="K307" s="101"/>
      <c r="L307" s="7"/>
    </row>
    <row r="308" spans="1:12" ht="19.899999999999999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5"/>
    </row>
    <row r="309" spans="1:12" ht="19.899999999999999" customHeight="1" x14ac:dyDescent="0.25">
      <c r="A309" s="6" t="s">
        <v>248</v>
      </c>
      <c r="B309" s="106">
        <v>-96.6</v>
      </c>
      <c r="C309" s="106">
        <v>15.776999999999999</v>
      </c>
      <c r="D309" s="101"/>
      <c r="E309" s="101"/>
      <c r="F309" s="101"/>
      <c r="G309" s="101"/>
      <c r="H309" s="101"/>
      <c r="I309" s="101"/>
      <c r="J309" s="101"/>
      <c r="K309" s="101"/>
      <c r="L309" s="10"/>
    </row>
    <row r="310" spans="1:12" ht="19.899999999999999" customHeight="1" x14ac:dyDescent="0.25">
      <c r="A310" s="8" t="s">
        <v>249</v>
      </c>
      <c r="B310" s="105">
        <v>-143.416</v>
      </c>
      <c r="C310" s="105">
        <v>-10.43</v>
      </c>
      <c r="D310" s="103"/>
      <c r="E310" s="103"/>
      <c r="F310" s="103"/>
      <c r="G310" s="103"/>
      <c r="H310" s="103"/>
      <c r="I310" s="103"/>
      <c r="J310" s="103"/>
      <c r="K310" s="103"/>
      <c r="L310" s="9"/>
    </row>
    <row r="311" spans="1:12" ht="19.899999999999999" customHeight="1" x14ac:dyDescent="0.25">
      <c r="A311" s="6" t="s">
        <v>250</v>
      </c>
      <c r="B311" s="106">
        <v>61.837000000000003</v>
      </c>
      <c r="C311" s="106">
        <v>-97.376999999999995</v>
      </c>
      <c r="D311" s="101"/>
      <c r="E311" s="101"/>
      <c r="F311" s="101"/>
      <c r="G311" s="101"/>
      <c r="H311" s="101"/>
      <c r="I311" s="101"/>
      <c r="J311" s="101"/>
      <c r="K311" s="101"/>
      <c r="L311" s="10"/>
    </row>
    <row r="312" spans="1:12" ht="19.899999999999999" customHeight="1" x14ac:dyDescent="0.25">
      <c r="A312" s="8" t="s">
        <v>251</v>
      </c>
      <c r="B312" s="105">
        <v>0</v>
      </c>
      <c r="C312" s="105">
        <v>0</v>
      </c>
      <c r="D312" s="103"/>
      <c r="E312" s="103"/>
      <c r="F312" s="103"/>
      <c r="G312" s="103"/>
      <c r="H312" s="103"/>
      <c r="I312" s="103"/>
      <c r="J312" s="103"/>
      <c r="K312" s="103"/>
      <c r="L312" s="12"/>
    </row>
    <row r="313" spans="1:12" ht="19.899999999999999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4"/>
    </row>
    <row r="314" spans="1:12" ht="19.899999999999999" customHeight="1" x14ac:dyDescent="0.25">
      <c r="A314" s="8" t="s">
        <v>252</v>
      </c>
      <c r="B314" s="107">
        <v>924.83699999999999</v>
      </c>
      <c r="C314" s="107">
        <v>869.59900000000005</v>
      </c>
      <c r="D314" s="103"/>
      <c r="E314" s="103"/>
      <c r="F314" s="103"/>
      <c r="G314" s="103"/>
      <c r="H314" s="103"/>
      <c r="I314" s="103"/>
      <c r="J314" s="103"/>
      <c r="K314" s="103"/>
      <c r="L314" s="14"/>
    </row>
    <row r="315" spans="1:12" ht="19.899999999999999" customHeight="1" x14ac:dyDescent="0.25">
      <c r="A315" s="6" t="s">
        <v>253</v>
      </c>
      <c r="B315" s="106">
        <v>153.66399999999999</v>
      </c>
      <c r="C315" s="106">
        <v>225.214</v>
      </c>
      <c r="D315" s="101"/>
      <c r="E315" s="101"/>
      <c r="F315" s="101"/>
      <c r="G315" s="101"/>
      <c r="H315" s="101"/>
      <c r="I315" s="101"/>
      <c r="J315" s="101"/>
      <c r="K315" s="101"/>
      <c r="L315" s="10"/>
    </row>
    <row r="316" spans="1:12" ht="19.899999999999999" customHeight="1" x14ac:dyDescent="0.25">
      <c r="A316" s="8" t="s">
        <v>254</v>
      </c>
      <c r="B316" s="105">
        <v>191.404</v>
      </c>
      <c r="C316" s="105">
        <v>139.34100000000001</v>
      </c>
      <c r="D316" s="103"/>
      <c r="E316" s="103"/>
      <c r="F316" s="103"/>
      <c r="G316" s="103"/>
      <c r="H316" s="103"/>
      <c r="I316" s="103"/>
      <c r="J316" s="103"/>
      <c r="K316" s="103"/>
      <c r="L316" s="9"/>
    </row>
    <row r="317" spans="1:12" ht="19.899999999999999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4"/>
    </row>
    <row r="318" spans="1:12" ht="19.899999999999999" customHeight="1" x14ac:dyDescent="0.25">
      <c r="A318" s="8" t="s">
        <v>255</v>
      </c>
      <c r="B318" s="107">
        <v>579.76900000000001</v>
      </c>
      <c r="C318" s="107">
        <v>505.04399999999998</v>
      </c>
      <c r="D318" s="103"/>
      <c r="E318" s="103"/>
      <c r="F318" s="103"/>
      <c r="G318" s="103"/>
      <c r="H318" s="103"/>
      <c r="I318" s="103"/>
      <c r="J318" s="103"/>
      <c r="K318" s="103"/>
      <c r="L318" s="14"/>
    </row>
    <row r="319" spans="1:12" ht="19.899999999999999" customHeight="1" x14ac:dyDescent="0.25">
      <c r="A319" s="6" t="s">
        <v>256</v>
      </c>
      <c r="B319" s="106">
        <v>131.68899999999999</v>
      </c>
      <c r="C319" s="106">
        <v>0</v>
      </c>
      <c r="D319" s="101"/>
      <c r="E319" s="101"/>
      <c r="F319" s="101"/>
      <c r="G319" s="101"/>
      <c r="H319" s="101"/>
      <c r="I319" s="101"/>
      <c r="J319" s="101"/>
      <c r="K319" s="101"/>
      <c r="L319" s="10"/>
    </row>
    <row r="320" spans="1:12" ht="19.899999999999999" customHeight="1" x14ac:dyDescent="0.25">
      <c r="A320" s="8" t="s">
        <v>257</v>
      </c>
      <c r="B320" s="105">
        <v>0</v>
      </c>
      <c r="C320" s="105">
        <v>0</v>
      </c>
      <c r="D320" s="103"/>
      <c r="E320" s="103"/>
      <c r="F320" s="103"/>
      <c r="G320" s="103"/>
      <c r="H320" s="103"/>
      <c r="I320" s="103"/>
      <c r="J320" s="103"/>
      <c r="K320" s="103"/>
      <c r="L320" s="9"/>
    </row>
    <row r="321" spans="1:12" ht="19.899999999999999" customHeight="1" x14ac:dyDescent="0.25">
      <c r="A321" s="6" t="s">
        <v>258</v>
      </c>
      <c r="B321" s="104">
        <v>448.08</v>
      </c>
      <c r="C321" s="104">
        <v>505.04399999999998</v>
      </c>
      <c r="D321" s="101"/>
      <c r="E321" s="101"/>
      <c r="F321" s="101"/>
      <c r="G321" s="101"/>
      <c r="H321" s="101"/>
      <c r="I321" s="101"/>
      <c r="J321" s="101"/>
      <c r="K321" s="101"/>
      <c r="L321" s="7"/>
    </row>
    <row r="322" spans="1:12" ht="19.899999999999999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5"/>
    </row>
    <row r="323" spans="1:12" ht="19.899999999999999" customHeight="1" x14ac:dyDescent="0.25">
      <c r="A323" s="6" t="s">
        <v>259</v>
      </c>
      <c r="B323" s="106">
        <v>400.90199999999999</v>
      </c>
      <c r="C323" s="106">
        <v>348.745</v>
      </c>
      <c r="D323" s="101"/>
      <c r="E323" s="101"/>
      <c r="F323" s="101"/>
      <c r="G323" s="101"/>
      <c r="H323" s="101"/>
      <c r="I323" s="101"/>
      <c r="J323" s="101"/>
      <c r="K323" s="101"/>
      <c r="L323" s="10"/>
    </row>
    <row r="324" spans="1:12" ht="19.899999999999999" customHeight="1" x14ac:dyDescent="0.25">
      <c r="A324" s="8" t="s">
        <v>260</v>
      </c>
      <c r="B324" s="105">
        <v>0</v>
      </c>
      <c r="C324" s="105">
        <v>1.7390000000000001</v>
      </c>
      <c r="D324" s="103"/>
      <c r="E324" s="103"/>
      <c r="F324" s="103"/>
      <c r="G324" s="103"/>
      <c r="H324" s="103"/>
      <c r="I324" s="103"/>
      <c r="J324" s="103"/>
      <c r="K324" s="103"/>
      <c r="L324" s="9"/>
    </row>
    <row r="325" spans="1:12" ht="19.899999999999999" customHeight="1" x14ac:dyDescent="0.25">
      <c r="A325" s="6" t="s">
        <v>261</v>
      </c>
      <c r="B325" s="106">
        <v>3.2839999999999998</v>
      </c>
      <c r="C325" s="106">
        <v>-1</v>
      </c>
      <c r="D325" s="101"/>
      <c r="E325" s="101"/>
      <c r="F325" s="101"/>
      <c r="G325" s="101"/>
      <c r="H325" s="101"/>
      <c r="I325" s="101"/>
      <c r="J325" s="101"/>
      <c r="K325" s="101"/>
      <c r="L325" s="10"/>
    </row>
    <row r="326" spans="1:12" ht="19.899999999999999" customHeight="1" x14ac:dyDescent="0.25">
      <c r="A326" s="8" t="s">
        <v>262</v>
      </c>
      <c r="B326" s="105">
        <v>0</v>
      </c>
      <c r="C326" s="105">
        <v>0</v>
      </c>
      <c r="D326" s="103"/>
      <c r="E326" s="103"/>
      <c r="F326" s="103"/>
      <c r="G326" s="103"/>
      <c r="H326" s="103"/>
      <c r="I326" s="103"/>
      <c r="J326" s="103"/>
      <c r="K326" s="103"/>
      <c r="L326" s="12"/>
    </row>
    <row r="327" spans="1:12" ht="19.899999999999999" customHeight="1" x14ac:dyDescent="0.25">
      <c r="A327" s="6" t="s">
        <v>263</v>
      </c>
      <c r="B327" s="106">
        <v>7.1550000000000002</v>
      </c>
      <c r="C327" s="106">
        <v>3.5049999999999999</v>
      </c>
      <c r="D327" s="101"/>
      <c r="E327" s="101"/>
      <c r="F327" s="101"/>
      <c r="G327" s="101"/>
      <c r="H327" s="101"/>
      <c r="I327" s="101"/>
      <c r="J327" s="101"/>
      <c r="K327" s="101"/>
      <c r="L327" s="10"/>
    </row>
    <row r="328" spans="1:12" ht="19.899999999999999" customHeight="1" x14ac:dyDescent="0.25">
      <c r="A328" s="8" t="s">
        <v>264</v>
      </c>
      <c r="B328" s="105">
        <v>2.3010000000000002</v>
      </c>
      <c r="C328" s="105">
        <v>0</v>
      </c>
      <c r="D328" s="103"/>
      <c r="E328" s="103"/>
      <c r="F328" s="103"/>
      <c r="G328" s="103"/>
      <c r="H328" s="103"/>
      <c r="I328" s="103"/>
      <c r="J328" s="103"/>
      <c r="K328" s="103"/>
      <c r="L328" s="9"/>
    </row>
    <row r="329" spans="1:12" ht="19.899999999999999" customHeight="1" x14ac:dyDescent="0.25">
      <c r="A329" s="6" t="s">
        <v>265</v>
      </c>
      <c r="B329" s="106">
        <v>0</v>
      </c>
      <c r="C329" s="106">
        <v>0</v>
      </c>
      <c r="D329" s="101"/>
      <c r="E329" s="101"/>
      <c r="F329" s="101"/>
      <c r="G329" s="101"/>
      <c r="H329" s="101"/>
      <c r="I329" s="101"/>
      <c r="J329" s="101"/>
      <c r="K329" s="101"/>
      <c r="L329" s="11"/>
    </row>
    <row r="330" spans="1:12" ht="19.899999999999999" customHeight="1" x14ac:dyDescent="0.25">
      <c r="A330" s="8" t="s">
        <v>266</v>
      </c>
      <c r="B330" s="107">
        <v>-394.73</v>
      </c>
      <c r="C330" s="107">
        <v>-345.97899999999998</v>
      </c>
      <c r="D330" s="103"/>
      <c r="E330" s="103"/>
      <c r="F330" s="103"/>
      <c r="G330" s="103"/>
      <c r="H330" s="103"/>
      <c r="I330" s="103"/>
      <c r="J330" s="103"/>
      <c r="K330" s="103"/>
      <c r="L330" s="14"/>
    </row>
    <row r="331" spans="1:12" ht="19.899999999999999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4"/>
    </row>
    <row r="332" spans="1:12" ht="19.899999999999999" customHeight="1" x14ac:dyDescent="0.25">
      <c r="A332" s="8" t="s">
        <v>267</v>
      </c>
      <c r="B332" s="105">
        <v>63.494999999999997</v>
      </c>
      <c r="C332" s="105">
        <v>-312.75900000000001</v>
      </c>
      <c r="D332" s="103"/>
      <c r="E332" s="103"/>
      <c r="F332" s="103"/>
      <c r="G332" s="103"/>
      <c r="H332" s="103"/>
      <c r="I332" s="103"/>
      <c r="J332" s="103"/>
      <c r="K332" s="103"/>
      <c r="L332" s="9"/>
    </row>
    <row r="333" spans="1:12" ht="19.899999999999999" customHeight="1" x14ac:dyDescent="0.25">
      <c r="A333" s="6" t="s">
        <v>268</v>
      </c>
      <c r="B333" s="106">
        <v>-91.57</v>
      </c>
      <c r="C333" s="106">
        <v>692.03599999999994</v>
      </c>
      <c r="D333" s="101"/>
      <c r="E333" s="101"/>
      <c r="F333" s="101"/>
      <c r="G333" s="101"/>
      <c r="H333" s="101"/>
      <c r="I333" s="101"/>
      <c r="J333" s="101"/>
      <c r="K333" s="101"/>
      <c r="L333" s="11"/>
    </row>
    <row r="334" spans="1:12" ht="19.899999999999999" customHeight="1" x14ac:dyDescent="0.25">
      <c r="A334" s="8" t="s">
        <v>269</v>
      </c>
      <c r="B334" s="105">
        <v>0</v>
      </c>
      <c r="C334" s="105">
        <v>0</v>
      </c>
      <c r="D334" s="103"/>
      <c r="E334" s="103"/>
      <c r="F334" s="103"/>
      <c r="G334" s="103"/>
      <c r="H334" s="103"/>
      <c r="I334" s="103"/>
      <c r="J334" s="103"/>
      <c r="K334" s="103"/>
      <c r="L334" s="9"/>
    </row>
    <row r="335" spans="1:12" ht="19.899999999999999" customHeight="1" x14ac:dyDescent="0.25">
      <c r="A335" s="6" t="s">
        <v>270</v>
      </c>
      <c r="B335" s="106">
        <v>0</v>
      </c>
      <c r="C335" s="106">
        <v>-60.329000000000001</v>
      </c>
      <c r="D335" s="101"/>
      <c r="E335" s="101"/>
      <c r="F335" s="101"/>
      <c r="G335" s="101"/>
      <c r="H335" s="101"/>
      <c r="I335" s="101"/>
      <c r="J335" s="101"/>
      <c r="K335" s="101"/>
      <c r="L335" s="11"/>
    </row>
    <row r="336" spans="1:12" ht="19.899999999999999" customHeight="1" x14ac:dyDescent="0.25">
      <c r="A336" s="8" t="s">
        <v>271</v>
      </c>
      <c r="B336" s="107">
        <v>-28.074999999999999</v>
      </c>
      <c r="C336" s="107">
        <v>318.94799999999998</v>
      </c>
      <c r="D336" s="103"/>
      <c r="E336" s="103"/>
      <c r="F336" s="103"/>
      <c r="G336" s="103"/>
      <c r="H336" s="103"/>
      <c r="I336" s="103"/>
      <c r="J336" s="103"/>
      <c r="K336" s="103"/>
      <c r="L336" s="14"/>
    </row>
    <row r="337" spans="1:13" ht="19.899999999999999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4"/>
    </row>
    <row r="338" spans="1:13" ht="19.899999999999999" customHeight="1" x14ac:dyDescent="0.25">
      <c r="A338" s="8" t="s">
        <v>272</v>
      </c>
      <c r="B338" s="107">
        <v>25.274999999999999</v>
      </c>
      <c r="C338" s="107">
        <v>478.01299999999998</v>
      </c>
      <c r="D338" s="103"/>
      <c r="E338" s="103"/>
      <c r="F338" s="103"/>
      <c r="G338" s="103"/>
      <c r="H338" s="103"/>
      <c r="I338" s="103"/>
      <c r="J338" s="103"/>
      <c r="K338" s="103"/>
      <c r="L338" s="14"/>
    </row>
    <row r="339" spans="1:13" ht="19.899999999999999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6"/>
    </row>
    <row r="340" spans="1:13" ht="19.899999999999999" customHeight="1" x14ac:dyDescent="0.25">
      <c r="A340" s="98" t="s">
        <v>61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7"/>
    </row>
    <row r="341" spans="1:13" ht="19.899999999999999" customHeight="1" x14ac:dyDescent="0.25">
      <c r="A341" s="6" t="s">
        <v>273</v>
      </c>
      <c r="B341" s="106">
        <v>0</v>
      </c>
      <c r="C341" s="106">
        <v>0</v>
      </c>
      <c r="D341" s="101"/>
      <c r="E341" s="101"/>
      <c r="F341" s="101"/>
      <c r="G341" s="101"/>
      <c r="H341" s="101"/>
      <c r="I341" s="101"/>
      <c r="J341" s="101"/>
      <c r="K341" s="101"/>
      <c r="L341" s="10"/>
    </row>
    <row r="342" spans="1:13" ht="19.899999999999999" customHeight="1" x14ac:dyDescent="0.25">
      <c r="A342" s="8" t="s">
        <v>274</v>
      </c>
      <c r="B342" s="105">
        <v>0</v>
      </c>
      <c r="C342" s="105">
        <v>0</v>
      </c>
      <c r="D342" s="103"/>
      <c r="E342" s="103"/>
      <c r="F342" s="103"/>
      <c r="G342" s="103"/>
      <c r="H342" s="103"/>
      <c r="I342" s="103"/>
      <c r="J342" s="103"/>
      <c r="K342" s="103"/>
      <c r="L342" s="12"/>
    </row>
    <row r="343" spans="1:13" ht="19.899999999999999" customHeight="1" x14ac:dyDescent="0.25">
      <c r="A343" s="6" t="s">
        <v>275</v>
      </c>
      <c r="B343" s="106">
        <v>0</v>
      </c>
      <c r="C343" s="106">
        <v>0</v>
      </c>
      <c r="D343" s="101"/>
      <c r="E343" s="101"/>
      <c r="F343" s="101"/>
      <c r="G343" s="101"/>
      <c r="H343" s="101"/>
      <c r="I343" s="101"/>
      <c r="J343" s="101"/>
      <c r="K343" s="101"/>
      <c r="L343" s="11"/>
    </row>
    <row r="344" spans="1:13" ht="19.899999999999999" customHeight="1" x14ac:dyDescent="0.25">
      <c r="A344" s="8" t="s">
        <v>276</v>
      </c>
      <c r="B344" s="105">
        <v>0</v>
      </c>
      <c r="C344" s="105">
        <v>0</v>
      </c>
      <c r="D344" s="103"/>
      <c r="E344" s="103"/>
      <c r="F344" s="103"/>
      <c r="G344" s="103"/>
      <c r="H344" s="103"/>
      <c r="I344" s="103"/>
      <c r="J344" s="103"/>
      <c r="K344" s="103"/>
      <c r="L344" s="12"/>
    </row>
    <row r="345" spans="1:13" ht="19.899999999999999" customHeight="1" x14ac:dyDescent="0.25">
      <c r="A345" s="6" t="s">
        <v>277</v>
      </c>
      <c r="B345" s="106">
        <v>0</v>
      </c>
      <c r="C345" s="106">
        <v>0</v>
      </c>
      <c r="D345" s="101"/>
      <c r="E345" s="101"/>
      <c r="F345" s="101"/>
      <c r="G345" s="101"/>
      <c r="H345" s="101"/>
      <c r="I345" s="101"/>
      <c r="J345" s="101"/>
      <c r="K345" s="101"/>
      <c r="L345" s="11"/>
    </row>
    <row r="346" spans="1:13" ht="19.899999999999999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6"/>
    </row>
    <row r="347" spans="1:13" ht="19.899999999999999" customHeight="1" x14ac:dyDescent="0.25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</row>
    <row r="348" spans="1:13" ht="19.899999999999999" customHeight="1" thickBot="1" x14ac:dyDescent="0.3">
      <c r="A348" s="167" t="s">
        <v>278</v>
      </c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60"/>
    </row>
    <row r="349" spans="1:13" ht="19.899999999999999" customHeight="1" x14ac:dyDescent="0.25">
      <c r="A349" s="95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M349" t="s">
        <v>2</v>
      </c>
    </row>
    <row r="350" spans="1:13" ht="19.899999999999999" customHeight="1" x14ac:dyDescent="0.25">
      <c r="A350" s="96" t="s">
        <v>3</v>
      </c>
      <c r="B350" s="97">
        <v>2019</v>
      </c>
      <c r="C350" s="97">
        <v>2018</v>
      </c>
      <c r="D350" s="97">
        <v>2017</v>
      </c>
      <c r="E350" s="97">
        <v>2016</v>
      </c>
      <c r="F350" s="97">
        <v>2015</v>
      </c>
      <c r="G350" s="97">
        <v>2014</v>
      </c>
      <c r="H350" s="97">
        <v>2013</v>
      </c>
      <c r="I350" s="97">
        <v>2012</v>
      </c>
      <c r="J350" s="97">
        <v>2011</v>
      </c>
      <c r="K350" s="97">
        <v>2010</v>
      </c>
      <c r="L350" s="2"/>
    </row>
    <row r="351" spans="1:13" ht="19.899999999999999" customHeight="1" x14ac:dyDescent="0.25">
      <c r="A351" s="96" t="s">
        <v>4</v>
      </c>
      <c r="B351" s="97">
        <v>12</v>
      </c>
      <c r="C351" s="97">
        <v>12</v>
      </c>
      <c r="D351" s="97">
        <v>12</v>
      </c>
      <c r="E351" s="97">
        <v>12</v>
      </c>
      <c r="F351" s="97">
        <v>12</v>
      </c>
      <c r="G351" s="97">
        <v>12</v>
      </c>
      <c r="H351" s="97">
        <v>12</v>
      </c>
      <c r="I351" s="97">
        <v>12</v>
      </c>
      <c r="J351" s="97">
        <v>12</v>
      </c>
      <c r="K351" s="97">
        <v>12</v>
      </c>
      <c r="L351" s="2"/>
    </row>
    <row r="352" spans="1:13" ht="19.899999999999999" customHeight="1" x14ac:dyDescent="0.25">
      <c r="A352" s="96" t="s">
        <v>5</v>
      </c>
      <c r="B352" s="97" t="s">
        <v>6</v>
      </c>
      <c r="C352" s="97" t="s">
        <v>6</v>
      </c>
      <c r="D352" s="97" t="s">
        <v>6</v>
      </c>
      <c r="E352" s="97" t="s">
        <v>6</v>
      </c>
      <c r="F352" s="97" t="s">
        <v>6</v>
      </c>
      <c r="G352" s="97" t="s">
        <v>6</v>
      </c>
      <c r="H352" s="97" t="s">
        <v>6</v>
      </c>
      <c r="I352" s="97" t="s">
        <v>6</v>
      </c>
      <c r="J352" s="97" t="s">
        <v>6</v>
      </c>
      <c r="K352" s="97" t="s">
        <v>6</v>
      </c>
      <c r="L352" s="2"/>
    </row>
    <row r="353" spans="1:12" ht="19.899999999999999" customHeigh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1"/>
    </row>
    <row r="354" spans="1:12" ht="19.899999999999999" customHeight="1" x14ac:dyDescent="0.25">
      <c r="A354" s="98" t="s">
        <v>279</v>
      </c>
      <c r="B354" s="99" t="s">
        <v>8</v>
      </c>
      <c r="C354" s="99" t="s">
        <v>8</v>
      </c>
      <c r="D354" s="99" t="s">
        <v>8</v>
      </c>
      <c r="E354" s="99" t="s">
        <v>8</v>
      </c>
      <c r="F354" s="99" t="s">
        <v>8</v>
      </c>
      <c r="G354" s="99" t="s">
        <v>8</v>
      </c>
      <c r="H354" s="99" t="s">
        <v>8</v>
      </c>
      <c r="I354" s="99" t="s">
        <v>8</v>
      </c>
      <c r="J354" s="99" t="s">
        <v>8</v>
      </c>
      <c r="K354" s="99" t="s">
        <v>8</v>
      </c>
      <c r="L354" s="3"/>
    </row>
    <row r="355" spans="1:12" ht="19.899999999999999" customHeight="1" x14ac:dyDescent="0.25">
      <c r="A355" s="6" t="s">
        <v>280</v>
      </c>
      <c r="B355" s="106">
        <v>0</v>
      </c>
      <c r="C355" s="106">
        <v>0</v>
      </c>
      <c r="D355" s="101"/>
      <c r="E355" s="101"/>
      <c r="F355" s="101"/>
      <c r="G355" s="101"/>
      <c r="H355" s="101"/>
      <c r="I355" s="101"/>
      <c r="J355" s="101"/>
      <c r="K355" s="101"/>
      <c r="L355" s="10"/>
    </row>
    <row r="356" spans="1:12" ht="19.899999999999999" customHeight="1" x14ac:dyDescent="0.25">
      <c r="A356" s="8" t="s">
        <v>281</v>
      </c>
      <c r="B356" s="105">
        <v>0</v>
      </c>
      <c r="C356" s="105">
        <v>0</v>
      </c>
      <c r="D356" s="103"/>
      <c r="E356" s="103"/>
      <c r="F356" s="103"/>
      <c r="G356" s="103"/>
      <c r="H356" s="103"/>
      <c r="I356" s="103"/>
      <c r="J356" s="103"/>
      <c r="K356" s="103"/>
      <c r="L356" s="12"/>
    </row>
    <row r="357" spans="1:12" ht="19.899999999999999" customHeight="1" x14ac:dyDescent="0.25">
      <c r="A357" s="6" t="s">
        <v>282</v>
      </c>
      <c r="B357" s="106">
        <v>0</v>
      </c>
      <c r="C357" s="106">
        <v>0</v>
      </c>
      <c r="D357" s="101"/>
      <c r="E357" s="101"/>
      <c r="F357" s="101"/>
      <c r="G357" s="101"/>
      <c r="H357" s="101"/>
      <c r="I357" s="101"/>
      <c r="J357" s="101"/>
      <c r="K357" s="101"/>
      <c r="L357" s="10"/>
    </row>
    <row r="358" spans="1:12" ht="19.899999999999999" customHeight="1" x14ac:dyDescent="0.25">
      <c r="A358" s="8" t="s">
        <v>283</v>
      </c>
      <c r="B358" s="105">
        <v>0</v>
      </c>
      <c r="C358" s="105">
        <v>0</v>
      </c>
      <c r="D358" s="103"/>
      <c r="E358" s="103"/>
      <c r="F358" s="103"/>
      <c r="G358" s="103"/>
      <c r="H358" s="103"/>
      <c r="I358" s="103"/>
      <c r="J358" s="103"/>
      <c r="K358" s="103"/>
      <c r="L358" s="9"/>
    </row>
    <row r="359" spans="1:12" ht="19.899999999999999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4"/>
    </row>
    <row r="360" spans="1:12" ht="19.899999999999999" customHeight="1" x14ac:dyDescent="0.25">
      <c r="A360" s="8" t="s">
        <v>284</v>
      </c>
      <c r="B360" s="107">
        <v>0</v>
      </c>
      <c r="C360" s="107">
        <v>0</v>
      </c>
      <c r="D360" s="103"/>
      <c r="E360" s="103"/>
      <c r="F360" s="103"/>
      <c r="G360" s="103"/>
      <c r="H360" s="103"/>
      <c r="I360" s="103"/>
      <c r="J360" s="103"/>
      <c r="K360" s="103"/>
      <c r="L360" s="14"/>
    </row>
    <row r="361" spans="1:12" ht="19.899999999999999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4"/>
    </row>
    <row r="362" spans="1:12" ht="19.899999999999999" customHeight="1" x14ac:dyDescent="0.25">
      <c r="A362" s="8" t="s">
        <v>285</v>
      </c>
      <c r="B362" s="105">
        <v>0</v>
      </c>
      <c r="C362" s="105">
        <v>0</v>
      </c>
      <c r="D362" s="103"/>
      <c r="E362" s="103"/>
      <c r="F362" s="103"/>
      <c r="G362" s="103"/>
      <c r="H362" s="103"/>
      <c r="I362" s="103"/>
      <c r="J362" s="103"/>
      <c r="K362" s="103"/>
      <c r="L362" s="9"/>
    </row>
    <row r="363" spans="1:12" ht="19.899999999999999" customHeight="1" x14ac:dyDescent="0.25">
      <c r="A363" s="6" t="s">
        <v>286</v>
      </c>
      <c r="B363" s="106">
        <v>0</v>
      </c>
      <c r="C363" s="106">
        <v>0</v>
      </c>
      <c r="D363" s="101"/>
      <c r="E363" s="101"/>
      <c r="F363" s="101"/>
      <c r="G363" s="101"/>
      <c r="H363" s="101"/>
      <c r="I363" s="101"/>
      <c r="J363" s="101"/>
      <c r="K363" s="101"/>
      <c r="L363" s="10"/>
    </row>
    <row r="364" spans="1:12" ht="19.899999999999999" customHeight="1" x14ac:dyDescent="0.25">
      <c r="A364" s="8" t="s">
        <v>287</v>
      </c>
      <c r="B364" s="105">
        <v>0</v>
      </c>
      <c r="C364" s="105">
        <v>0</v>
      </c>
      <c r="D364" s="103"/>
      <c r="E364" s="103"/>
      <c r="F364" s="103"/>
      <c r="G364" s="103"/>
      <c r="H364" s="103"/>
      <c r="I364" s="103"/>
      <c r="J364" s="103"/>
      <c r="K364" s="103"/>
      <c r="L364" s="9"/>
    </row>
    <row r="365" spans="1:12" ht="19.899999999999999" customHeight="1" x14ac:dyDescent="0.25">
      <c r="A365" s="6" t="s">
        <v>288</v>
      </c>
      <c r="B365" s="106">
        <v>0</v>
      </c>
      <c r="C365" s="106">
        <v>0</v>
      </c>
      <c r="D365" s="101"/>
      <c r="E365" s="101"/>
      <c r="F365" s="101"/>
      <c r="G365" s="101"/>
      <c r="H365" s="101"/>
      <c r="I365" s="101"/>
      <c r="J365" s="101"/>
      <c r="K365" s="101"/>
      <c r="L365" s="11"/>
    </row>
    <row r="366" spans="1:12" ht="19.899999999999999" customHeight="1" x14ac:dyDescent="0.25">
      <c r="A366" s="8" t="s">
        <v>289</v>
      </c>
      <c r="B366" s="105">
        <v>0</v>
      </c>
      <c r="C366" s="105">
        <v>0</v>
      </c>
      <c r="D366" s="103"/>
      <c r="E366" s="103"/>
      <c r="F366" s="103"/>
      <c r="G366" s="103"/>
      <c r="H366" s="103"/>
      <c r="I366" s="103"/>
      <c r="J366" s="103"/>
      <c r="K366" s="103"/>
      <c r="L366" s="12"/>
    </row>
    <row r="367" spans="1:12" ht="19.899999999999999" customHeight="1" x14ac:dyDescent="0.25">
      <c r="A367" s="6" t="s">
        <v>290</v>
      </c>
      <c r="B367" s="106">
        <v>0</v>
      </c>
      <c r="C367" s="106">
        <v>0</v>
      </c>
      <c r="D367" s="101"/>
      <c r="E367" s="101"/>
      <c r="F367" s="101"/>
      <c r="G367" s="101"/>
      <c r="H367" s="101"/>
      <c r="I367" s="101"/>
      <c r="J367" s="101"/>
      <c r="K367" s="101"/>
      <c r="L367" s="10"/>
    </row>
    <row r="368" spans="1:12" ht="19.899999999999999" customHeight="1" x14ac:dyDescent="0.25">
      <c r="A368" s="8" t="s">
        <v>291</v>
      </c>
      <c r="B368" s="105">
        <v>0</v>
      </c>
      <c r="C368" s="105">
        <v>0</v>
      </c>
      <c r="D368" s="103"/>
      <c r="E368" s="103"/>
      <c r="F368" s="103"/>
      <c r="G368" s="103"/>
      <c r="H368" s="103"/>
      <c r="I368" s="103"/>
      <c r="J368" s="103"/>
      <c r="K368" s="103"/>
      <c r="L368" s="9"/>
    </row>
    <row r="369" spans="1:13" ht="19.899999999999999" customHeight="1" x14ac:dyDescent="0.25">
      <c r="A369" s="6" t="s">
        <v>292</v>
      </c>
      <c r="B369" s="106">
        <v>0</v>
      </c>
      <c r="C369" s="106">
        <v>0</v>
      </c>
      <c r="D369" s="101"/>
      <c r="E369" s="101"/>
      <c r="F369" s="101"/>
      <c r="G369" s="101"/>
      <c r="H369" s="101"/>
      <c r="I369" s="101"/>
      <c r="J369" s="101"/>
      <c r="K369" s="101"/>
      <c r="L369" s="10"/>
    </row>
    <row r="370" spans="1:13" ht="19.899999999999999" customHeight="1" x14ac:dyDescent="0.25">
      <c r="A370" s="8" t="s">
        <v>293</v>
      </c>
      <c r="B370" s="105">
        <v>0</v>
      </c>
      <c r="C370" s="105">
        <v>0</v>
      </c>
      <c r="D370" s="103"/>
      <c r="E370" s="103"/>
      <c r="F370" s="103"/>
      <c r="G370" s="103"/>
      <c r="H370" s="103"/>
      <c r="I370" s="103"/>
      <c r="J370" s="103"/>
      <c r="K370" s="103"/>
      <c r="L370" s="12"/>
    </row>
    <row r="371" spans="1:13" ht="19.899999999999999" customHeight="1" x14ac:dyDescent="0.25">
      <c r="A371" s="6" t="s">
        <v>294</v>
      </c>
      <c r="B371" s="106">
        <v>0</v>
      </c>
      <c r="C371" s="106">
        <v>0</v>
      </c>
      <c r="D371" s="101"/>
      <c r="E371" s="101"/>
      <c r="F371" s="101"/>
      <c r="G371" s="101"/>
      <c r="H371" s="101"/>
      <c r="I371" s="101"/>
      <c r="J371" s="101"/>
      <c r="K371" s="101"/>
      <c r="L371" s="11"/>
    </row>
    <row r="372" spans="1:13" ht="19.899999999999999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5"/>
    </row>
    <row r="373" spans="1:13" ht="19.899999999999999" customHeight="1" x14ac:dyDescent="0.25">
      <c r="A373" s="6" t="s">
        <v>295</v>
      </c>
      <c r="B373" s="104">
        <v>0</v>
      </c>
      <c r="C373" s="104">
        <v>0</v>
      </c>
      <c r="D373" s="101"/>
      <c r="E373" s="101"/>
      <c r="F373" s="101"/>
      <c r="G373" s="101"/>
      <c r="H373" s="101"/>
      <c r="I373" s="101"/>
      <c r="J373" s="101"/>
      <c r="K373" s="101"/>
      <c r="L373" s="7"/>
    </row>
    <row r="374" spans="1:13" ht="19.899999999999999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5"/>
    </row>
    <row r="375" spans="1:13" ht="19.899999999999999" customHeight="1" x14ac:dyDescent="0.25">
      <c r="A375" s="6" t="s">
        <v>296</v>
      </c>
      <c r="B375" s="106">
        <v>0</v>
      </c>
      <c r="C375" s="106">
        <v>117.517</v>
      </c>
      <c r="D375" s="101"/>
      <c r="E375" s="101"/>
      <c r="F375" s="101"/>
      <c r="G375" s="101"/>
      <c r="H375" s="101"/>
      <c r="I375" s="101"/>
      <c r="J375" s="101"/>
      <c r="K375" s="101"/>
      <c r="L375" s="10"/>
    </row>
    <row r="376" spans="1:13" ht="19.899999999999999" customHeight="1" x14ac:dyDescent="0.25">
      <c r="A376" s="8" t="s">
        <v>297</v>
      </c>
      <c r="B376" s="105">
        <v>0</v>
      </c>
      <c r="C376" s="105">
        <v>26.393000000000001</v>
      </c>
      <c r="D376" s="103"/>
      <c r="E376" s="103"/>
      <c r="F376" s="103"/>
      <c r="G376" s="103"/>
      <c r="H376" s="103"/>
      <c r="I376" s="103"/>
      <c r="J376" s="103"/>
      <c r="K376" s="103"/>
      <c r="L376" s="12"/>
    </row>
    <row r="377" spans="1:13" ht="19.899999999999999" customHeight="1" x14ac:dyDescent="0.25">
      <c r="A377" s="6" t="s">
        <v>298</v>
      </c>
      <c r="B377" s="106">
        <v>0</v>
      </c>
      <c r="C377" s="106">
        <v>0</v>
      </c>
      <c r="D377" s="101"/>
      <c r="E377" s="101"/>
      <c r="F377" s="101"/>
      <c r="G377" s="101"/>
      <c r="H377" s="101"/>
      <c r="I377" s="101"/>
      <c r="J377" s="101"/>
      <c r="K377" s="101"/>
      <c r="L377" s="10"/>
    </row>
    <row r="378" spans="1:13" ht="19.899999999999999" customHeight="1" x14ac:dyDescent="0.25">
      <c r="A378" s="8" t="s">
        <v>299</v>
      </c>
      <c r="B378" s="105">
        <v>54.024999999999999</v>
      </c>
      <c r="C378" s="105">
        <v>47.676000000000002</v>
      </c>
      <c r="D378" s="103"/>
      <c r="E378" s="103"/>
      <c r="F378" s="103"/>
      <c r="G378" s="103"/>
      <c r="H378" s="103"/>
      <c r="I378" s="103"/>
      <c r="J378" s="103"/>
      <c r="K378" s="103"/>
      <c r="L378" s="9"/>
    </row>
    <row r="379" spans="1:13" ht="19.899999999999999" customHeight="1" x14ac:dyDescent="0.25">
      <c r="A379" s="6" t="s">
        <v>300</v>
      </c>
      <c r="B379" s="106">
        <v>-34.468000000000004</v>
      </c>
      <c r="C379" s="106">
        <v>-37.787999999999997</v>
      </c>
      <c r="D379" s="101"/>
      <c r="E379" s="101"/>
      <c r="F379" s="101"/>
      <c r="G379" s="101"/>
      <c r="H379" s="101"/>
      <c r="I379" s="101"/>
      <c r="J379" s="101"/>
      <c r="K379" s="101"/>
      <c r="L379" s="10"/>
    </row>
    <row r="380" spans="1:13" ht="19.899999999999999" customHeight="1" x14ac:dyDescent="0.25">
      <c r="A380" s="8" t="s">
        <v>301</v>
      </c>
      <c r="B380" s="105">
        <v>6.0890000000000004</v>
      </c>
      <c r="C380" s="105">
        <v>0</v>
      </c>
      <c r="D380" s="103"/>
      <c r="E380" s="103"/>
      <c r="F380" s="103"/>
      <c r="G380" s="103"/>
      <c r="H380" s="103"/>
      <c r="I380" s="103"/>
      <c r="J380" s="103"/>
      <c r="K380" s="103"/>
      <c r="L380" s="9"/>
    </row>
    <row r="381" spans="1:13" ht="19.899999999999999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6"/>
    </row>
    <row r="382" spans="1:13" ht="19.899999999999999" customHeight="1" x14ac:dyDescent="0.25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</row>
    <row r="383" spans="1:13" ht="19.899999999999999" customHeight="1" thickBot="1" x14ac:dyDescent="0.3">
      <c r="A383" s="167" t="s">
        <v>302</v>
      </c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60"/>
    </row>
    <row r="384" spans="1:13" ht="19.899999999999999" customHeight="1" x14ac:dyDescent="0.25">
      <c r="A384" s="95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M384" t="s">
        <v>2</v>
      </c>
    </row>
    <row r="385" spans="1:12" ht="19.899999999999999" customHeight="1" x14ac:dyDescent="0.25">
      <c r="A385" s="96" t="s">
        <v>3</v>
      </c>
      <c r="B385" s="97">
        <v>2019</v>
      </c>
      <c r="C385" s="97">
        <v>2018</v>
      </c>
      <c r="D385" s="97">
        <v>2017</v>
      </c>
      <c r="E385" s="97">
        <v>2016</v>
      </c>
      <c r="F385" s="97">
        <v>2015</v>
      </c>
      <c r="G385" s="97">
        <v>2014</v>
      </c>
      <c r="H385" s="97">
        <v>2013</v>
      </c>
      <c r="I385" s="97">
        <v>2012</v>
      </c>
      <c r="J385" s="97">
        <v>2011</v>
      </c>
      <c r="K385" s="97">
        <v>2010</v>
      </c>
      <c r="L385" s="2"/>
    </row>
    <row r="386" spans="1:12" ht="19.899999999999999" customHeight="1" x14ac:dyDescent="0.25">
      <c r="A386" s="96" t="s">
        <v>4</v>
      </c>
      <c r="B386" s="97">
        <v>12</v>
      </c>
      <c r="C386" s="97">
        <v>12</v>
      </c>
      <c r="D386" s="97">
        <v>12</v>
      </c>
      <c r="E386" s="97">
        <v>12</v>
      </c>
      <c r="F386" s="97">
        <v>12</v>
      </c>
      <c r="G386" s="97">
        <v>12</v>
      </c>
      <c r="H386" s="97">
        <v>12</v>
      </c>
      <c r="I386" s="97">
        <v>12</v>
      </c>
      <c r="J386" s="97">
        <v>12</v>
      </c>
      <c r="K386" s="97">
        <v>12</v>
      </c>
      <c r="L386" s="2"/>
    </row>
    <row r="387" spans="1:12" ht="19.899999999999999" customHeight="1" x14ac:dyDescent="0.25">
      <c r="A387" s="96" t="s">
        <v>5</v>
      </c>
      <c r="B387" s="97" t="s">
        <v>6</v>
      </c>
      <c r="C387" s="97" t="s">
        <v>6</v>
      </c>
      <c r="D387" s="97" t="s">
        <v>6</v>
      </c>
      <c r="E387" s="97" t="s">
        <v>6</v>
      </c>
      <c r="F387" s="97" t="s">
        <v>6</v>
      </c>
      <c r="G387" s="97" t="s">
        <v>6</v>
      </c>
      <c r="H387" s="97" t="s">
        <v>6</v>
      </c>
      <c r="I387" s="97" t="s">
        <v>6</v>
      </c>
      <c r="J387" s="97" t="s">
        <v>6</v>
      </c>
      <c r="K387" s="97" t="s">
        <v>6</v>
      </c>
      <c r="L387" s="2"/>
    </row>
    <row r="388" spans="1:12" ht="19.899999999999999" customHeigh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1"/>
    </row>
    <row r="389" spans="1:12" ht="19.899999999999999" customHeight="1" x14ac:dyDescent="0.25">
      <c r="A389" s="98" t="s">
        <v>303</v>
      </c>
      <c r="B389" s="99" t="s">
        <v>8</v>
      </c>
      <c r="C389" s="99" t="s">
        <v>8</v>
      </c>
      <c r="D389" s="99" t="s">
        <v>8</v>
      </c>
      <c r="E389" s="99" t="s">
        <v>8</v>
      </c>
      <c r="F389" s="99" t="s">
        <v>8</v>
      </c>
      <c r="G389" s="99" t="s">
        <v>8</v>
      </c>
      <c r="H389" s="99" t="s">
        <v>8</v>
      </c>
      <c r="I389" s="99" t="s">
        <v>8</v>
      </c>
      <c r="J389" s="99" t="s">
        <v>8</v>
      </c>
      <c r="K389" s="99" t="s">
        <v>8</v>
      </c>
      <c r="L389" s="3"/>
    </row>
    <row r="390" spans="1:12" ht="19.899999999999999" customHeight="1" x14ac:dyDescent="0.25">
      <c r="A390" s="6" t="s">
        <v>304</v>
      </c>
      <c r="B390" s="106">
        <v>595.81200000000001</v>
      </c>
      <c r="C390" s="106">
        <v>607.76</v>
      </c>
      <c r="D390" s="101"/>
      <c r="E390" s="101"/>
      <c r="F390" s="101"/>
      <c r="G390" s="101"/>
      <c r="H390" s="101"/>
      <c r="I390" s="101"/>
      <c r="J390" s="101"/>
      <c r="K390" s="101"/>
      <c r="L390" s="10"/>
    </row>
    <row r="391" spans="1:12" ht="19.899999999999999" customHeight="1" x14ac:dyDescent="0.25">
      <c r="A391" s="8" t="s">
        <v>305</v>
      </c>
      <c r="B391" s="105">
        <v>595.81200000000001</v>
      </c>
      <c r="C391" s="105">
        <v>607.76</v>
      </c>
      <c r="D391" s="103"/>
      <c r="E391" s="103"/>
      <c r="F391" s="103"/>
      <c r="G391" s="103"/>
      <c r="H391" s="103"/>
      <c r="I391" s="103"/>
      <c r="J391" s="103"/>
      <c r="K391" s="103"/>
      <c r="L391" s="9"/>
    </row>
    <row r="392" spans="1:12" ht="19.899999999999999" customHeight="1" x14ac:dyDescent="0.25">
      <c r="A392" s="6" t="s">
        <v>306</v>
      </c>
      <c r="B392" s="106">
        <v>12</v>
      </c>
      <c r="C392" s="106">
        <v>12</v>
      </c>
      <c r="D392" s="101"/>
      <c r="E392" s="101"/>
      <c r="F392" s="101"/>
      <c r="G392" s="101"/>
      <c r="H392" s="101"/>
      <c r="I392" s="101"/>
      <c r="J392" s="101"/>
      <c r="K392" s="101"/>
      <c r="L392" s="11"/>
    </row>
    <row r="393" spans="1:12" ht="19.899999999999999" customHeight="1" x14ac:dyDescent="0.25">
      <c r="A393" s="8" t="s">
        <v>307</v>
      </c>
      <c r="B393" s="105">
        <v>12</v>
      </c>
      <c r="C393" s="105">
        <v>12</v>
      </c>
      <c r="D393" s="103"/>
      <c r="E393" s="103"/>
      <c r="F393" s="103"/>
      <c r="G393" s="103"/>
      <c r="H393" s="103"/>
      <c r="I393" s="103"/>
      <c r="J393" s="103"/>
      <c r="K393" s="103"/>
      <c r="L393" s="12"/>
    </row>
    <row r="394" spans="1:12" ht="19.899999999999999" customHeight="1" x14ac:dyDescent="0.25">
      <c r="A394" s="6" t="s">
        <v>308</v>
      </c>
      <c r="B394" s="106">
        <v>274.363</v>
      </c>
      <c r="C394" s="106">
        <v>110.589</v>
      </c>
      <c r="D394" s="101"/>
      <c r="E394" s="101"/>
      <c r="F394" s="101"/>
      <c r="G394" s="101"/>
      <c r="H394" s="101"/>
      <c r="I394" s="101"/>
      <c r="J394" s="101"/>
      <c r="K394" s="101"/>
      <c r="L394" s="10"/>
    </row>
    <row r="395" spans="1:12" ht="19.899999999999999" customHeight="1" x14ac:dyDescent="0.25">
      <c r="A395" s="8" t="s">
        <v>309</v>
      </c>
      <c r="B395" s="105">
        <v>36.534999999999997</v>
      </c>
      <c r="C395" s="105">
        <v>55.375</v>
      </c>
      <c r="D395" s="103"/>
      <c r="E395" s="103"/>
      <c r="F395" s="103"/>
      <c r="G395" s="103"/>
      <c r="H395" s="103"/>
      <c r="I395" s="103"/>
      <c r="J395" s="103"/>
      <c r="K395" s="103"/>
      <c r="L395" s="9"/>
    </row>
    <row r="396" spans="1:12" ht="19.899999999999999" customHeight="1" x14ac:dyDescent="0.25">
      <c r="A396" s="6" t="s">
        <v>310</v>
      </c>
      <c r="B396" s="106">
        <v>0</v>
      </c>
      <c r="C396" s="106">
        <v>0</v>
      </c>
      <c r="D396" s="101"/>
      <c r="E396" s="101"/>
      <c r="F396" s="101"/>
      <c r="G396" s="101"/>
      <c r="H396" s="101"/>
      <c r="I396" s="101"/>
      <c r="J396" s="101"/>
      <c r="K396" s="101"/>
      <c r="L396" s="11"/>
    </row>
    <row r="397" spans="1:12" ht="19.899999999999999" customHeight="1" x14ac:dyDescent="0.25">
      <c r="A397" s="8" t="s">
        <v>311</v>
      </c>
      <c r="B397" s="105">
        <v>0</v>
      </c>
      <c r="C397" s="105">
        <v>0</v>
      </c>
      <c r="D397" s="103"/>
      <c r="E397" s="103"/>
      <c r="F397" s="103"/>
      <c r="G397" s="103"/>
      <c r="H397" s="103"/>
      <c r="I397" s="103"/>
      <c r="J397" s="103"/>
      <c r="K397" s="103"/>
      <c r="L397" s="12"/>
    </row>
    <row r="398" spans="1:12" ht="19.899999999999999" customHeight="1" x14ac:dyDescent="0.25">
      <c r="A398" s="6" t="s">
        <v>312</v>
      </c>
      <c r="B398" s="106">
        <v>0</v>
      </c>
      <c r="C398" s="106">
        <v>0</v>
      </c>
      <c r="D398" s="101"/>
      <c r="E398" s="101"/>
      <c r="F398" s="101"/>
      <c r="G398" s="101"/>
      <c r="H398" s="101"/>
      <c r="I398" s="101"/>
      <c r="J398" s="101"/>
      <c r="K398" s="101"/>
      <c r="L398" s="11"/>
    </row>
    <row r="399" spans="1:12" ht="19.899999999999999" customHeight="1" x14ac:dyDescent="0.25">
      <c r="A399" s="8" t="s">
        <v>313</v>
      </c>
      <c r="B399" s="105">
        <v>-34.468000000000004</v>
      </c>
      <c r="C399" s="105">
        <v>-37.787999999999997</v>
      </c>
      <c r="D399" s="103"/>
      <c r="E399" s="103"/>
      <c r="F399" s="103"/>
      <c r="G399" s="103"/>
      <c r="H399" s="103"/>
      <c r="I399" s="103"/>
      <c r="J399" s="103"/>
      <c r="K399" s="103"/>
      <c r="L399" s="9"/>
    </row>
    <row r="400" spans="1:12" ht="19.899999999999999" customHeight="1" x14ac:dyDescent="0.25">
      <c r="A400" s="6" t="s">
        <v>314</v>
      </c>
      <c r="B400" s="106">
        <v>438.37</v>
      </c>
      <c r="C400" s="106">
        <v>401.18</v>
      </c>
      <c r="D400" s="101"/>
      <c r="E400" s="101"/>
      <c r="F400" s="101"/>
      <c r="G400" s="101"/>
      <c r="H400" s="101"/>
      <c r="I400" s="101"/>
      <c r="J400" s="101"/>
      <c r="K400" s="101"/>
      <c r="L400" s="10"/>
    </row>
    <row r="401" spans="1:12" ht="19.899999999999999" customHeight="1" x14ac:dyDescent="0.25">
      <c r="A401" s="8" t="s">
        <v>315</v>
      </c>
      <c r="B401" s="105">
        <v>6.0890000000000004</v>
      </c>
      <c r="C401" s="105">
        <v>0</v>
      </c>
      <c r="D401" s="103"/>
      <c r="E401" s="103"/>
      <c r="F401" s="103"/>
      <c r="G401" s="103"/>
      <c r="H401" s="103"/>
      <c r="I401" s="103"/>
      <c r="J401" s="103"/>
      <c r="K401" s="103"/>
      <c r="L401" s="9"/>
    </row>
    <row r="402" spans="1:12" ht="19.899999999999999" customHeight="1" x14ac:dyDescent="0.25">
      <c r="A402" s="6" t="s">
        <v>316</v>
      </c>
      <c r="B402" s="106">
        <v>0</v>
      </c>
      <c r="C402" s="106">
        <v>0</v>
      </c>
      <c r="D402" s="101"/>
      <c r="E402" s="101"/>
      <c r="F402" s="101"/>
      <c r="G402" s="101"/>
      <c r="H402" s="101"/>
      <c r="I402" s="101"/>
      <c r="J402" s="101"/>
      <c r="K402" s="101"/>
      <c r="L402" s="11"/>
    </row>
    <row r="403" spans="1:12" ht="19.899999999999999" customHeight="1" x14ac:dyDescent="0.25">
      <c r="A403" s="8" t="s">
        <v>317</v>
      </c>
      <c r="B403" s="105">
        <v>556.26400000000001</v>
      </c>
      <c r="C403" s="105">
        <v>485.18099999999998</v>
      </c>
      <c r="D403" s="103"/>
      <c r="E403" s="103"/>
      <c r="F403" s="103"/>
      <c r="G403" s="103"/>
      <c r="H403" s="103"/>
      <c r="I403" s="103"/>
      <c r="J403" s="103"/>
      <c r="K403" s="103"/>
      <c r="L403" s="9"/>
    </row>
    <row r="404" spans="1:12" ht="19.899999999999999" customHeight="1" x14ac:dyDescent="0.25">
      <c r="A404" s="6" t="s">
        <v>318</v>
      </c>
      <c r="B404" s="106">
        <v>421.27699999999999</v>
      </c>
      <c r="C404" s="106">
        <v>391.87599999999998</v>
      </c>
      <c r="D404" s="101"/>
      <c r="E404" s="101"/>
      <c r="F404" s="101"/>
      <c r="G404" s="101"/>
      <c r="H404" s="101"/>
      <c r="I404" s="101"/>
      <c r="J404" s="101"/>
      <c r="K404" s="101"/>
      <c r="L404" s="10"/>
    </row>
    <row r="405" spans="1:12" ht="19.899999999999999" customHeight="1" x14ac:dyDescent="0.25">
      <c r="A405" s="8" t="s">
        <v>319</v>
      </c>
      <c r="B405" s="105">
        <v>0</v>
      </c>
      <c r="C405" s="105">
        <v>0</v>
      </c>
      <c r="D405" s="103"/>
      <c r="E405" s="103"/>
      <c r="F405" s="103"/>
      <c r="G405" s="103"/>
      <c r="H405" s="103"/>
      <c r="I405" s="103"/>
      <c r="J405" s="103"/>
      <c r="K405" s="103"/>
      <c r="L405" s="12"/>
    </row>
    <row r="406" spans="1:12" ht="19.899999999999999" customHeight="1" x14ac:dyDescent="0.25">
      <c r="A406" s="6" t="s">
        <v>320</v>
      </c>
      <c r="B406" s="106">
        <v>19.542999999999999</v>
      </c>
      <c r="C406" s="106">
        <v>19.297999999999998</v>
      </c>
      <c r="D406" s="101"/>
      <c r="E406" s="101"/>
      <c r="F406" s="101"/>
      <c r="G406" s="101"/>
      <c r="H406" s="101"/>
      <c r="I406" s="101"/>
      <c r="J406" s="101"/>
      <c r="K406" s="101"/>
      <c r="L406" s="10"/>
    </row>
    <row r="407" spans="1:12" ht="19.899999999999999" customHeight="1" x14ac:dyDescent="0.25">
      <c r="A407" s="8" t="s">
        <v>321</v>
      </c>
      <c r="B407" s="105">
        <v>202.535</v>
      </c>
      <c r="C407" s="105">
        <v>224.97499999999999</v>
      </c>
      <c r="D407" s="103"/>
      <c r="E407" s="103"/>
      <c r="F407" s="103"/>
      <c r="G407" s="103"/>
      <c r="H407" s="103"/>
      <c r="I407" s="103"/>
      <c r="J407" s="103"/>
      <c r="K407" s="103"/>
      <c r="L407" s="9"/>
    </row>
    <row r="408" spans="1:12" ht="19.899999999999999" customHeight="1" x14ac:dyDescent="0.25">
      <c r="A408" s="6" t="s">
        <v>322</v>
      </c>
      <c r="B408" s="106">
        <v>0</v>
      </c>
      <c r="C408" s="106">
        <v>0</v>
      </c>
      <c r="D408" s="101"/>
      <c r="E408" s="101"/>
      <c r="F408" s="101"/>
      <c r="G408" s="101"/>
      <c r="H408" s="101"/>
      <c r="I408" s="101"/>
      <c r="J408" s="101"/>
      <c r="K408" s="101"/>
      <c r="L408" s="11"/>
    </row>
    <row r="409" spans="1:12" ht="19.899999999999999" customHeight="1" x14ac:dyDescent="0.25">
      <c r="A409" s="8" t="s">
        <v>323</v>
      </c>
      <c r="B409" s="105" t="s">
        <v>3027</v>
      </c>
      <c r="C409" s="105" t="s">
        <v>3028</v>
      </c>
      <c r="D409" s="103"/>
      <c r="E409" s="103"/>
      <c r="F409" s="103"/>
      <c r="G409" s="103"/>
      <c r="H409" s="103"/>
      <c r="I409" s="103"/>
      <c r="J409" s="103"/>
      <c r="K409" s="103"/>
      <c r="L409" s="12"/>
    </row>
    <row r="410" spans="1:12" ht="19.899999999999999" customHeight="1" x14ac:dyDescent="0.25">
      <c r="A410" s="6" t="s">
        <v>324</v>
      </c>
      <c r="B410" s="106">
        <v>9</v>
      </c>
      <c r="C410" s="106">
        <v>8</v>
      </c>
      <c r="D410" s="101"/>
      <c r="E410" s="101"/>
      <c r="F410" s="101"/>
      <c r="G410" s="101"/>
      <c r="H410" s="101"/>
      <c r="I410" s="101"/>
      <c r="J410" s="101"/>
      <c r="K410" s="101"/>
      <c r="L410" s="11"/>
    </row>
    <row r="411" spans="1:12" ht="19.899999999999999" customHeight="1" x14ac:dyDescent="0.25">
      <c r="A411" s="8" t="s">
        <v>325</v>
      </c>
      <c r="B411" s="105">
        <v>800</v>
      </c>
      <c r="C411" s="105">
        <v>972</v>
      </c>
      <c r="D411" s="103"/>
      <c r="E411" s="103"/>
      <c r="F411" s="103"/>
      <c r="G411" s="103"/>
      <c r="H411" s="103"/>
      <c r="I411" s="103"/>
      <c r="J411" s="103"/>
      <c r="K411" s="103"/>
      <c r="L411" s="9"/>
    </row>
    <row r="412" spans="1:12" ht="19.899999999999999" customHeight="1" x14ac:dyDescent="0.25">
      <c r="A412" s="6" t="s">
        <v>326</v>
      </c>
      <c r="B412" s="106">
        <v>786</v>
      </c>
      <c r="C412" s="106">
        <v>662</v>
      </c>
      <c r="D412" s="101"/>
      <c r="E412" s="101"/>
      <c r="F412" s="101"/>
      <c r="G412" s="101"/>
      <c r="H412" s="101"/>
      <c r="I412" s="101"/>
      <c r="J412" s="101"/>
      <c r="K412" s="101"/>
      <c r="L412" s="10"/>
    </row>
    <row r="413" spans="1:12" ht="19.899999999999999" customHeight="1" x14ac:dyDescent="0.25">
      <c r="A413" s="8" t="s">
        <v>327</v>
      </c>
      <c r="B413" s="105" t="s">
        <v>1163</v>
      </c>
      <c r="C413" s="105" t="s">
        <v>1163</v>
      </c>
      <c r="D413" s="103"/>
      <c r="E413" s="103"/>
      <c r="F413" s="103"/>
      <c r="G413" s="103"/>
      <c r="H413" s="103"/>
      <c r="I413" s="103"/>
      <c r="J413" s="103"/>
      <c r="K413" s="103"/>
      <c r="L413" s="12"/>
    </row>
    <row r="414" spans="1:12" ht="19.899999999999999" customHeight="1" x14ac:dyDescent="0.25">
      <c r="A414" s="6" t="s">
        <v>328</v>
      </c>
      <c r="B414" s="106" t="s">
        <v>3050</v>
      </c>
      <c r="C414" s="106" t="s">
        <v>3051</v>
      </c>
      <c r="D414" s="101"/>
      <c r="E414" s="101"/>
      <c r="F414" s="101"/>
      <c r="G414" s="101"/>
      <c r="H414" s="101"/>
      <c r="I414" s="101"/>
      <c r="J414" s="101"/>
      <c r="K414" s="101"/>
      <c r="L414" s="10"/>
    </row>
    <row r="415" spans="1:12" ht="19.899999999999999" customHeight="1" x14ac:dyDescent="0.25">
      <c r="A415" s="8" t="s">
        <v>329</v>
      </c>
      <c r="B415" s="105">
        <v>0</v>
      </c>
      <c r="C415" s="105">
        <v>0</v>
      </c>
      <c r="D415" s="103"/>
      <c r="E415" s="103"/>
      <c r="F415" s="103"/>
      <c r="G415" s="103"/>
      <c r="H415" s="103"/>
      <c r="I415" s="103"/>
      <c r="J415" s="103"/>
      <c r="K415" s="103"/>
      <c r="L415" s="9"/>
    </row>
    <row r="416" spans="1:12" ht="19.899999999999999" customHeight="1" x14ac:dyDescent="0.25">
      <c r="A416" s="6" t="s">
        <v>330</v>
      </c>
      <c r="B416" s="106">
        <v>0</v>
      </c>
      <c r="C416" s="106">
        <v>497.77499999999998</v>
      </c>
      <c r="D416" s="101"/>
      <c r="E416" s="101"/>
      <c r="F416" s="101"/>
      <c r="G416" s="101"/>
      <c r="H416" s="101"/>
      <c r="I416" s="101"/>
      <c r="J416" s="101"/>
      <c r="K416" s="101"/>
      <c r="L416" s="10"/>
    </row>
    <row r="417" spans="1:12" ht="19.899999999999999" customHeight="1" x14ac:dyDescent="0.25">
      <c r="A417" s="8" t="s">
        <v>331</v>
      </c>
      <c r="B417" s="105">
        <v>0</v>
      </c>
      <c r="C417" s="105">
        <v>0</v>
      </c>
      <c r="D417" s="103"/>
      <c r="E417" s="103"/>
      <c r="F417" s="103"/>
      <c r="G417" s="103"/>
      <c r="H417" s="103"/>
      <c r="I417" s="103"/>
      <c r="J417" s="103"/>
      <c r="K417" s="103"/>
      <c r="L417" s="9"/>
    </row>
    <row r="418" spans="1:12" ht="19.899999999999999" customHeight="1" x14ac:dyDescent="0.25">
      <c r="A418" s="6" t="s">
        <v>332</v>
      </c>
      <c r="B418" s="106">
        <v>141.15899999999999</v>
      </c>
      <c r="C418" s="106">
        <v>264.25</v>
      </c>
      <c r="D418" s="101"/>
      <c r="E418" s="101"/>
      <c r="F418" s="101"/>
      <c r="G418" s="101"/>
      <c r="H418" s="101"/>
      <c r="I418" s="101"/>
      <c r="J418" s="101"/>
      <c r="K418" s="101"/>
      <c r="L418" s="10"/>
    </row>
    <row r="419" spans="1:12" ht="19.899999999999999" customHeight="1" x14ac:dyDescent="0.25">
      <c r="A419" s="8" t="s">
        <v>333</v>
      </c>
      <c r="B419" s="105">
        <v>28.204999999999998</v>
      </c>
      <c r="C419" s="105">
        <v>29.052</v>
      </c>
      <c r="D419" s="103"/>
      <c r="E419" s="103"/>
      <c r="F419" s="103"/>
      <c r="G419" s="103"/>
      <c r="H419" s="103"/>
      <c r="I419" s="103"/>
      <c r="J419" s="103"/>
      <c r="K419" s="103"/>
      <c r="L419" s="9"/>
    </row>
    <row r="420" spans="1:12" ht="19.899999999999999" customHeight="1" x14ac:dyDescent="0.25">
      <c r="A420" s="6" t="s">
        <v>334</v>
      </c>
      <c r="B420" s="106" t="s">
        <v>3052</v>
      </c>
      <c r="C420" s="106" t="s">
        <v>3053</v>
      </c>
      <c r="D420" s="101"/>
      <c r="E420" s="101"/>
      <c r="F420" s="101"/>
      <c r="G420" s="101"/>
      <c r="H420" s="101"/>
      <c r="I420" s="101"/>
      <c r="J420" s="101"/>
      <c r="K420" s="101"/>
      <c r="L420" s="10"/>
    </row>
    <row r="421" spans="1:12" ht="19.899999999999999" customHeight="1" x14ac:dyDescent="0.25">
      <c r="A421" s="8" t="s">
        <v>335</v>
      </c>
      <c r="B421" s="105">
        <v>1</v>
      </c>
      <c r="C421" s="105">
        <v>1</v>
      </c>
      <c r="D421" s="103"/>
      <c r="E421" s="103"/>
      <c r="F421" s="103"/>
      <c r="G421" s="103"/>
      <c r="H421" s="103"/>
      <c r="I421" s="103"/>
      <c r="J421" s="103"/>
      <c r="K421" s="103"/>
      <c r="L421" s="12"/>
    </row>
    <row r="422" spans="1:12" ht="19.899999999999999" customHeight="1" x14ac:dyDescent="0.25">
      <c r="A422" s="6" t="s">
        <v>336</v>
      </c>
      <c r="B422" s="106">
        <v>0</v>
      </c>
      <c r="C422" s="106">
        <v>0</v>
      </c>
      <c r="D422" s="101"/>
      <c r="E422" s="101"/>
      <c r="F422" s="101"/>
      <c r="G422" s="101"/>
      <c r="H422" s="101"/>
      <c r="I422" s="101"/>
      <c r="J422" s="101"/>
      <c r="K422" s="101"/>
    </row>
    <row r="423" spans="1:12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2" x14ac:dyDescent="0.25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</row>
    <row r="425" spans="1:12" x14ac:dyDescent="0.25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72"/>
    </row>
  </sheetData>
  <mergeCells count="13">
    <mergeCell ref="A424:K424"/>
    <mergeCell ref="A425:K425"/>
    <mergeCell ref="A383:K383"/>
    <mergeCell ref="A1:K1"/>
    <mergeCell ref="A127:K127"/>
    <mergeCell ref="A246:K246"/>
    <mergeCell ref="A294:K294"/>
    <mergeCell ref="A348:K348"/>
    <mergeCell ref="A126:K126"/>
    <mergeCell ref="A245:K245"/>
    <mergeCell ref="A293:K293"/>
    <mergeCell ref="A347:K347"/>
    <mergeCell ref="A382:K382"/>
  </mergeCells>
  <hyperlinks>
    <hyperlink ref="A10" r:id="rId1" display="javascript:Fin_g('02010025')"/>
    <hyperlink ref="A11" r:id="rId2" display="javascript:Fin_g('02010026')"/>
    <hyperlink ref="A12" r:id="rId3" display="javascript:Fin_g('02010027')"/>
    <hyperlink ref="A13" r:id="rId4" display="javascript:Fin_g('02010028')"/>
    <hyperlink ref="A14" r:id="rId5" display="javascript:Fin_g('02010029')"/>
    <hyperlink ref="A16" r:id="rId6" display="javascript:Fin_g('02010031')"/>
    <hyperlink ref="A17" r:id="rId7" display="javascript:Fin_g('02010032')"/>
    <hyperlink ref="A18" r:id="rId8" display="javascript:Fin_g('02010033')"/>
    <hyperlink ref="A20" r:id="rId9" display="javascript:Fin_g('02010023')"/>
    <hyperlink ref="A21" r:id="rId10" display="javascript:Fin_g('02010024')"/>
    <hyperlink ref="A23" r:id="rId11" display="javascript:Fin_g('02010030')"/>
    <hyperlink ref="A25" r:id="rId12" display="javascript:Fin_g('02010054')"/>
    <hyperlink ref="A27" r:id="rId13" display="javascript:Fin_g('02010034')"/>
    <hyperlink ref="A28" r:id="rId14" display="javascript:Fin_g('02010035')"/>
    <hyperlink ref="A29" r:id="rId15" display="javascript:Fin_g('02010036')"/>
    <hyperlink ref="A30" r:id="rId16" display="javascript:Fin_g('02010037')"/>
    <hyperlink ref="A31" r:id="rId17" display="javascript:Fin_g('02010038')"/>
    <hyperlink ref="A32" r:id="rId18" display="javascript:Fin_g('02010039')"/>
    <hyperlink ref="A34" r:id="rId19" display="javascript:Fin_g('02010050')"/>
    <hyperlink ref="A35" r:id="rId20" display="javascript:Fin_g('02010051')"/>
    <hyperlink ref="A39" r:id="rId21" display="javascript:Fin_g('02010001')"/>
    <hyperlink ref="A40" r:id="rId22" display="javascript:Fin_g('02010002')"/>
    <hyperlink ref="A41" r:id="rId23" display="javascript:Fin_g('02010003')"/>
    <hyperlink ref="A42" r:id="rId24" display="javascript:Fin_g('02010004')"/>
    <hyperlink ref="A43" r:id="rId25" display="javascript:Fin_g('02010005')"/>
    <hyperlink ref="A45" r:id="rId26" display="javascript:Fin_g('02010008')"/>
    <hyperlink ref="A46" r:id="rId27" display="javascript:Fin_g('02010009')"/>
    <hyperlink ref="A47" r:id="rId28" display="javascript:Fin_g('02010010')"/>
    <hyperlink ref="A48" r:id="rId29" display="javascript:Fin_g('02010011')"/>
    <hyperlink ref="A50" r:id="rId30" display="javascript:Fin_g('02010012')"/>
    <hyperlink ref="A52" r:id="rId31" display="javascript:Fin_g('02010013')"/>
    <hyperlink ref="A56" r:id="rId32" display="javascript:Fin_g('02010057')"/>
    <hyperlink ref="A57" r:id="rId33" display="javascript:Fin_g('02010014')"/>
    <hyperlink ref="A58" r:id="rId34" display="javascript:Fin_g('02010017')"/>
    <hyperlink ref="A59" r:id="rId35" display="javascript:Fin_g('02010018')"/>
    <hyperlink ref="A60" r:id="rId36" display="javascript:Fin_g('02010019')"/>
    <hyperlink ref="A61" r:id="rId37" display="javascript:Fin_g('02010020')"/>
    <hyperlink ref="A63" r:id="rId38" display="javascript:Fin_g('02010015')"/>
    <hyperlink ref="A65" r:id="rId39" display="javascript:Fin_g('02010041')"/>
    <hyperlink ref="A66" r:id="rId40" display="javascript:Fin_g('02010042')"/>
    <hyperlink ref="A67" r:id="rId41" display="javascript:Fin_g('02010043')"/>
    <hyperlink ref="A68" r:id="rId42" display="javascript:Fin_g('02010044')"/>
    <hyperlink ref="A69" r:id="rId43" display="javascript:Fin_g('02010045')"/>
    <hyperlink ref="A71" r:id="rId44" display="javascript:Fin_g('02010022')"/>
    <hyperlink ref="A72" r:id="rId45" display="javascript:Fin_g('02010058')"/>
    <hyperlink ref="A74" r:id="rId46" display="javascript:Fin_g('02010048')"/>
    <hyperlink ref="A75" r:id="rId47" display="javascript:Fin_g('02010047')"/>
    <hyperlink ref="A76" r:id="rId48" display="javascript:Fin_g('02010049')"/>
    <hyperlink ref="A80" r:id="rId49" display="javascript:Fin_g('01060201')"/>
    <hyperlink ref="A81" r:id="rId50" display="javascript:Fin_g('01060202')"/>
    <hyperlink ref="A82" r:id="rId51" display="javascript:Fin_g('01060259')"/>
    <hyperlink ref="A83" r:id="rId52" display="javascript:Fin_g('01060260')"/>
    <hyperlink ref="A84" r:id="rId53" display="javascript:Fin_g('01060261')"/>
    <hyperlink ref="A85" r:id="rId54" display="javascript:Fin_g('01060262')"/>
    <hyperlink ref="A86" r:id="rId55" display="javascript:Fin_g('01060206')"/>
    <hyperlink ref="A87" r:id="rId56" display="javascript:Fin_g('01060207')"/>
    <hyperlink ref="A88" r:id="rId57" display="javascript:Fin_g('01060232')"/>
    <hyperlink ref="A89" r:id="rId58" display="javascript:Fin_g('01060233')"/>
    <hyperlink ref="A90" r:id="rId59" display="javascript:Fin_g('01060249')"/>
    <hyperlink ref="A91" r:id="rId60" display="javascript:Fin_g('01060250')"/>
    <hyperlink ref="A92" r:id="rId61" display="javascript:Fin_g('01060274')"/>
    <hyperlink ref="A93" r:id="rId62" display="javascript:Fin_g('01060275')"/>
    <hyperlink ref="A94" r:id="rId63" display="javascript:Fin_g('01060208')"/>
    <hyperlink ref="A95" r:id="rId64" display="javascript:Fin_g('01060228')"/>
    <hyperlink ref="A96" r:id="rId65" display="javascript:Fin_g('01060211')"/>
    <hyperlink ref="A97" r:id="rId66" display="javascript:Fin_g('01060212')"/>
    <hyperlink ref="A98" r:id="rId67" display="javascript:Fin_g('01060213')"/>
    <hyperlink ref="A99" r:id="rId68" display="javascript:Fin_g('01060215')"/>
    <hyperlink ref="A100" r:id="rId69" display="javascript:Fin_g('01060219')"/>
    <hyperlink ref="A101" r:id="rId70" display="javascript:Fin_g('01060220')"/>
    <hyperlink ref="A102" r:id="rId71" display="javascript:Fin_g('01060221')"/>
    <hyperlink ref="A103" r:id="rId72" display="javascript:Fin_g('01060222')"/>
    <hyperlink ref="A104" r:id="rId73" display="javascript:Fin_g('01060223')"/>
    <hyperlink ref="A105" r:id="rId74" display="javascript:Fin_g('01060224')"/>
    <hyperlink ref="A106" r:id="rId75" display="javascript:Fin_g('01060225')"/>
    <hyperlink ref="A107" r:id="rId76" display="javascript:Fin_g('01060229')"/>
    <hyperlink ref="A108" r:id="rId77" display="javascript:Fin_g('01060230')"/>
    <hyperlink ref="A109" r:id="rId78" display="javascript:Fin_g('01060276')"/>
    <hyperlink ref="A110" r:id="rId79" display="javascript:Fin_g('01060236')"/>
    <hyperlink ref="A111" r:id="rId80" display="javascript:Fin_g('01060237')"/>
    <hyperlink ref="A112" r:id="rId81" display="javascript:Fin_g('01060247')"/>
    <hyperlink ref="A113" r:id="rId82" display="javascript:Fin_g('01060277')"/>
    <hyperlink ref="A114" r:id="rId83" display="javascript:Fin_g('01060278')"/>
    <hyperlink ref="A115" r:id="rId84" display="javascript:Fin_g('01060279')"/>
    <hyperlink ref="A116" r:id="rId85" display="javascript:Fin_g('01060258')"/>
    <hyperlink ref="A117" r:id="rId86" display="javascript:Fin_g('01060253')"/>
    <hyperlink ref="A118" r:id="rId87" display="javascript:Fin_g('01060254')"/>
    <hyperlink ref="A119" r:id="rId88" display="javascript:Fin_g('01060255')"/>
    <hyperlink ref="A120" r:id="rId89" display="javascript:Fin_g('01060256')"/>
    <hyperlink ref="A121" r:id="rId90" display="javascript:Fin_g('01060257')"/>
    <hyperlink ref="A122" r:id="rId91" display="javascript:Fin_g('01060311')"/>
    <hyperlink ref="A123" r:id="rId92" display="javascript:Fin_g('01060312')"/>
    <hyperlink ref="A124" r:id="rId93" display="javascript:Fin_g('01060313')"/>
    <hyperlink ref="A134" r:id="rId94" display="javascript:Fin_g('02020060')"/>
    <hyperlink ref="A135" r:id="rId95" display="javascript:Fin_g('02020061')"/>
    <hyperlink ref="A136" r:id="rId96" display="javascript:Fin_g('01020053')"/>
    <hyperlink ref="A138" r:id="rId97" display="javascript:Fin_g('02020094')"/>
    <hyperlink ref="A139" r:id="rId98" display="javascript:Fin_g('02020095')"/>
    <hyperlink ref="A141" r:id="rId99" display="javascript:Fin_g('01090322')"/>
    <hyperlink ref="A142" r:id="rId100" display="javascript:Fin_g('01090323')"/>
    <hyperlink ref="A143" r:id="rId101" display="javascript:Fin_g('01090301')"/>
    <hyperlink ref="A144" r:id="rId102" display="javascript:Fin_g('01090302')"/>
    <hyperlink ref="A145" r:id="rId103" display="javascript:Fin_g('01090303')"/>
    <hyperlink ref="A146" r:id="rId104" display="javascript:Fin_g('02020088')"/>
    <hyperlink ref="A147" r:id="rId105" display="javascript:Fin_g('02020089')"/>
    <hyperlink ref="A148" r:id="rId106" display="javascript:Fin_g('02020090')"/>
    <hyperlink ref="A149" r:id="rId107" display="javascript:Fin_g('02020079')"/>
    <hyperlink ref="A150" r:id="rId108" display="javascript:Fin_g('02020096')"/>
    <hyperlink ref="A151" r:id="rId109" display="javascript:Fin_g('02020077')"/>
    <hyperlink ref="A152" r:id="rId110" display="javascript:Fin_g('02020097')"/>
    <hyperlink ref="A154" r:id="rId111" display="javascript:Fin_g('02020098')"/>
    <hyperlink ref="A156" r:id="rId112" display="javascript:Fin_g('02020062')"/>
    <hyperlink ref="A157" r:id="rId113" display="javascript:Fin_g('02020064')"/>
    <hyperlink ref="A158" r:id="rId114" display="javascript:Fin_g('02020066')"/>
    <hyperlink ref="A159" r:id="rId115" display="javascript:Fin_g('02020104')"/>
    <hyperlink ref="A161" r:id="rId116" display="javascript:Fin_g('02020074')"/>
    <hyperlink ref="A163" r:id="rId117" display="javascript:Fin_g('02020099')"/>
    <hyperlink ref="A165" r:id="rId118" display="javascript:Fin_g('02020067')"/>
    <hyperlink ref="A166" r:id="rId119" display="javascript:Fin_g('02020068')"/>
    <hyperlink ref="A167" r:id="rId120" display="javascript:Fin_g('02020069')"/>
    <hyperlink ref="A168" r:id="rId121" display="javascript:Fin_g('02020070')"/>
    <hyperlink ref="A170" r:id="rId122" display="javascript:Fin_g('02020100')"/>
    <hyperlink ref="A172" r:id="rId123" display="javascript:Fin_g('02020075')"/>
    <hyperlink ref="A173" r:id="rId124" display="javascript:Fin_g('02020072')"/>
    <hyperlink ref="A174" r:id="rId125" display="javascript:Fin_g('02020073')"/>
    <hyperlink ref="A175" r:id="rId126" display="javascript:Fin_g('02020101')"/>
    <hyperlink ref="A177" r:id="rId127" display="javascript:Fin_g('02020093')"/>
    <hyperlink ref="A178" r:id="rId128" display="javascript:Fin_g('02020086')"/>
    <hyperlink ref="A179" r:id="rId129" display="javascript:Fin_g('02020103')"/>
    <hyperlink ref="A180" r:id="rId130" display="javascript:Fin_g('02020087')"/>
    <hyperlink ref="A181" r:id="rId131" display="javascript:Fin_g('02020091')"/>
    <hyperlink ref="A182" r:id="rId132" display="javascript:Fin_g('02020105')"/>
    <hyperlink ref="A183" r:id="rId133" display="javascript:Fin_g('02020092')"/>
    <hyperlink ref="A184" r:id="rId134" display="javascript:Fin_g('02020102')"/>
    <hyperlink ref="A187" r:id="rId135" display="javascript:Fin_g('01090301')"/>
    <hyperlink ref="A188" r:id="rId136" display="javascript:Fin_g('01090302')"/>
    <hyperlink ref="A189" r:id="rId137" display="javascript:Fin_g('01090303')"/>
    <hyperlink ref="A190" r:id="rId138" display="javascript:Fin_g('01090305')"/>
    <hyperlink ref="A191" r:id="rId139" display="javascript:Fin_g('01090306')"/>
    <hyperlink ref="A192" r:id="rId140" display="javascript:Fin_g('01090307')"/>
    <hyperlink ref="A193" r:id="rId141" display="javascript:Fin_g('01090308')"/>
    <hyperlink ref="A194" r:id="rId142" display="javascript:Fin_g('01090374')"/>
    <hyperlink ref="A195" r:id="rId143" display="javascript:Fin_g('01090359')"/>
    <hyperlink ref="A196" r:id="rId144" display="javascript:Fin_g('01090375')"/>
    <hyperlink ref="A197" r:id="rId145" display="javascript:Fin_g('01090376')"/>
    <hyperlink ref="A198" r:id="rId146" display="javascript:Fin_g('01090311')"/>
    <hyperlink ref="A199" r:id="rId147" display="javascript:Fin_g('01090312')"/>
    <hyperlink ref="A200" r:id="rId148" display="javascript:Fin_g('01090309')"/>
    <hyperlink ref="A201" r:id="rId149" display="javascript:Fin_g('01090319')"/>
    <hyperlink ref="A202" r:id="rId150" display="javascript:Fin_g('01090320')"/>
    <hyperlink ref="A203" r:id="rId151" display="javascript:Fin_g('01090338')"/>
    <hyperlink ref="A204" r:id="rId152" display="javascript:Fin_g('01090364')"/>
    <hyperlink ref="A205" r:id="rId153" display="javascript:Fin_g('01090365')"/>
    <hyperlink ref="A206" r:id="rId154" display="javascript:Fin_g('01090366')"/>
    <hyperlink ref="A207" r:id="rId155" display="javascript:Fin_g('01090313')"/>
    <hyperlink ref="A208" r:id="rId156" display="javascript:Fin_g('01090373')"/>
    <hyperlink ref="A209" r:id="rId157" display="javascript:Fin_g('01090315')"/>
    <hyperlink ref="A210" r:id="rId158" display="javascript:Fin_g('01090316')"/>
    <hyperlink ref="A211" r:id="rId159" display="javascript:Fin_g('01090317')"/>
    <hyperlink ref="A212" r:id="rId160" display="javascript:Fin_g('01090322')"/>
    <hyperlink ref="A213" r:id="rId161" display="javascript:Fin_g('01090350')"/>
    <hyperlink ref="A214" r:id="rId162" display="javascript:Fin_g('01090383')"/>
    <hyperlink ref="A215" r:id="rId163" display="javascript:Fin_g('01090351')"/>
    <hyperlink ref="A216" r:id="rId164" display="javascript:Fin_g('01090323')"/>
    <hyperlink ref="A217" r:id="rId165" display="javascript:Fin_g('01090384')"/>
    <hyperlink ref="A218" r:id="rId166" display="javascript:Fin_g('01090324')"/>
    <hyperlink ref="A219" r:id="rId167" display="javascript:Fin_g('01090325')"/>
    <hyperlink ref="A220" r:id="rId168" display="javascript:Fin_g('01090326')"/>
    <hyperlink ref="A221" r:id="rId169" display="javascript:Fin_g('01090360')"/>
    <hyperlink ref="A222" r:id="rId170" display="javascript:Fin_g('01090327')"/>
    <hyperlink ref="A223" r:id="rId171" display="javascript:Fin_g('01090328')"/>
    <hyperlink ref="A224" r:id="rId172" display="javascript:Fin_g('01090329')"/>
    <hyperlink ref="A225" r:id="rId173" display="javascript:Fin_g('01090330')"/>
    <hyperlink ref="A226" r:id="rId174" display="javascript:Fin_g('01090331')"/>
    <hyperlink ref="A227" r:id="rId175" display="javascript:Fin_g('01090377')"/>
    <hyperlink ref="A228" r:id="rId176" display="javascript:Fin_g('01090336')"/>
    <hyperlink ref="A229" r:id="rId177" display="javascript:Fin_g('01090337')"/>
    <hyperlink ref="A230" r:id="rId178" display="javascript:Fin_g('01090357')"/>
    <hyperlink ref="A231" r:id="rId179" display="javascript:Fin_g('01090358')"/>
    <hyperlink ref="A232" r:id="rId180" display="javascript:Fin_g('01090353')"/>
    <hyperlink ref="A233" r:id="rId181" display="javascript:Fin_g('01090343')"/>
    <hyperlink ref="A234" r:id="rId182" display="javascript:Fin_g('01090378')"/>
    <hyperlink ref="A235" r:id="rId183" display="javascript:Fin_g('01090379')"/>
    <hyperlink ref="A236" r:id="rId184" display="javascript:Fin_g('01090344')"/>
    <hyperlink ref="A237" r:id="rId185" display="javascript:Fin_g('01090345')"/>
    <hyperlink ref="A238" r:id="rId186" display="javascript:Fin_g('01090372')"/>
    <hyperlink ref="A239" r:id="rId187" display="javascript:Fin_g('01090361')"/>
    <hyperlink ref="A240" r:id="rId188" display="javascript:Fin_g('01090387')"/>
    <hyperlink ref="A241" r:id="rId189" display="javascript:Fin_g('01090363')"/>
    <hyperlink ref="A242" r:id="rId190" display="javascript:Fin_g('01090410')"/>
    <hyperlink ref="A243" r:id="rId191" display="javascript:Fin_g('01090411')"/>
    <hyperlink ref="A253" r:id="rId192" display="javascript:Fin_g('01240901')"/>
    <hyperlink ref="A254" r:id="rId193" display="javascript:Fin_g('01240902')"/>
    <hyperlink ref="A255" r:id="rId194" display="javascript:Fin_g('01240903')"/>
    <hyperlink ref="A256" r:id="rId195" display="javascript:Fin_g('01240904')"/>
    <hyperlink ref="A257" r:id="rId196" display="javascript:Fin_g('01240905')"/>
    <hyperlink ref="A258" r:id="rId197" display="javascript:Fin_g('01240906')"/>
    <hyperlink ref="A259" r:id="rId198" display="javascript:Fin_g('01240908')"/>
    <hyperlink ref="A260" r:id="rId199" display="javascript:Fin_g('01240910')"/>
    <hyperlink ref="A261" r:id="rId200" display="javascript:Fin_g('01240911')"/>
    <hyperlink ref="A262" r:id="rId201" display="javascript:Fin_g('01240913')"/>
    <hyperlink ref="A263" r:id="rId202" display="javascript:Fin_g('01240939')"/>
    <hyperlink ref="A264" r:id="rId203" display="javascript:Fin_g('01240940')"/>
    <hyperlink ref="A266" r:id="rId204" display="javascript:Fin_g('01240941')"/>
    <hyperlink ref="A267" r:id="rId205" display="javascript:Fin_g('01240942')"/>
    <hyperlink ref="A268" r:id="rId206" display="javascript:Fin_g('01240943')"/>
    <hyperlink ref="A269" r:id="rId207" display="javascript:Fin_g('01240945')"/>
    <hyperlink ref="A270" r:id="rId208" display="javascript:Fin_g('01240949')"/>
    <hyperlink ref="A271" r:id="rId209" display="javascript:Fin_g('01240952')"/>
    <hyperlink ref="A272" r:id="rId210" display="javascript:Fin_g('01240954')"/>
    <hyperlink ref="A273" r:id="rId211" display="javascript:Fin_g('01240955')"/>
    <hyperlink ref="A274" r:id="rId212" display="javascript:Fin_g('01240957')"/>
    <hyperlink ref="A275" r:id="rId213" display="javascript:Fin_g('01240969')"/>
    <hyperlink ref="A276" r:id="rId214" display="javascript:Fin_g('01240970')"/>
    <hyperlink ref="A277" r:id="rId215" display="javascript:Fin_g('01240999')"/>
    <hyperlink ref="A278" r:id="rId216" display="javascript:Fin_g('01241000')"/>
    <hyperlink ref="A280" r:id="rId217" display="javascript:Fin_g('01241001')"/>
    <hyperlink ref="A281" r:id="rId218" display="javascript:Fin_g('01241002')"/>
    <hyperlink ref="A282" r:id="rId219" display="javascript:Fin_g('01241003')"/>
    <hyperlink ref="A283" r:id="rId220" display="javascript:Fin_g('01241004')"/>
    <hyperlink ref="A284" r:id="rId221" display="javascript:Fin_g('01241005')"/>
    <hyperlink ref="A285" r:id="rId222" display="javascript:Fin_g('01241006')"/>
    <hyperlink ref="A286" r:id="rId223" display="javascript:Fin_g('01241008')"/>
    <hyperlink ref="A287" r:id="rId224" display="javascript:Fin_g('01241025')"/>
    <hyperlink ref="A288" r:id="rId225" display="javascript:Fin_g('01241059')"/>
    <hyperlink ref="A289" r:id="rId226" display="javascript:Fin_g('01241060')"/>
    <hyperlink ref="A291" r:id="rId227" display="javascript:Fin_g('01241091')"/>
    <hyperlink ref="A301" r:id="rId228" display="javascript:Fin_g('01030701')"/>
    <hyperlink ref="A302" r:id="rId229" display="javascript:Fin_g('01030702')"/>
    <hyperlink ref="A304" r:id="rId230" display="javascript:Fin_g('01030703')"/>
    <hyperlink ref="A305" r:id="rId231" display="javascript:Fin_g('01030704')"/>
    <hyperlink ref="A306" r:id="rId232" display="javascript:Fin_g('01030705')"/>
    <hyperlink ref="A307" r:id="rId233" display="javascript:Fin_g('01030706')"/>
    <hyperlink ref="A309" r:id="rId234" display="javascript:Fin_g('01030707')"/>
    <hyperlink ref="A310" r:id="rId235" display="javascript:Fin_g('01030708')"/>
    <hyperlink ref="A311" r:id="rId236" display="javascript:Fin_g('01030709')"/>
    <hyperlink ref="A312" r:id="rId237" display="javascript:Fin_g('01030710')"/>
    <hyperlink ref="A314" r:id="rId238" display="javascript:Fin_g('01030711')"/>
    <hyperlink ref="A315" r:id="rId239" display="javascript:Fin_g('01030712')"/>
    <hyperlink ref="A316" r:id="rId240" display="javascript:Fin_g('01030713')"/>
    <hyperlink ref="A318" r:id="rId241" display="javascript:Fin_g('01030714')"/>
    <hyperlink ref="A319" r:id="rId242" display="javascript:Fin_g('01030715')"/>
    <hyperlink ref="A320" r:id="rId243" display="javascript:Fin_g('01030716')"/>
    <hyperlink ref="A321" r:id="rId244" display="javascript:Fin_g('01030733')"/>
    <hyperlink ref="A323" r:id="rId245" display="javascript:Fin_g('01030719')"/>
    <hyperlink ref="A324" r:id="rId246" display="javascript:Fin_g('01030720')"/>
    <hyperlink ref="A325" r:id="rId247" display="javascript:Fin_g('01030721')"/>
    <hyperlink ref="A326" r:id="rId248" display="javascript:Fin_g('01030722')"/>
    <hyperlink ref="A327" r:id="rId249" display="javascript:Fin_g('01030724')"/>
    <hyperlink ref="A328" r:id="rId250" display="javascript:Fin_g('01030725')"/>
    <hyperlink ref="A329" r:id="rId251" display="javascript:Fin_g('01030726')"/>
    <hyperlink ref="A330" r:id="rId252" display="javascript:Fin_g('01030734')"/>
    <hyperlink ref="A332" r:id="rId253" display="javascript:Fin_g('01030728')"/>
    <hyperlink ref="A333" r:id="rId254" display="javascript:Fin_g('01030730')"/>
    <hyperlink ref="A334" r:id="rId255" display="javascript:Fin_g('01030735')"/>
    <hyperlink ref="A335" r:id="rId256" display="javascript:Fin_g('01030731')"/>
    <hyperlink ref="A336" r:id="rId257" display="javascript:Fin_g('01030736')"/>
    <hyperlink ref="A338" r:id="rId258" display="javascript:Fin_g('01030737')"/>
    <hyperlink ref="A341" r:id="rId259" display="javascript:Fin_g('01120801')"/>
    <hyperlink ref="A342" r:id="rId260" display="javascript:Fin_g('01120802')"/>
    <hyperlink ref="A343" r:id="rId261" display="javascript:Fin_g('01120803')"/>
    <hyperlink ref="A344" r:id="rId262" display="javascript:Fin_g('01120804')"/>
    <hyperlink ref="A345" r:id="rId263" display="javascript:Fin_g('01120805')"/>
    <hyperlink ref="A355" r:id="rId264" display="javascript:Fin_g('01040760')"/>
    <hyperlink ref="A356" r:id="rId265" display="javascript:Fin_g('01040761')"/>
    <hyperlink ref="A357" r:id="rId266" display="javascript:Fin_g('01040762')"/>
    <hyperlink ref="A358" r:id="rId267" display="javascript:Fin_g('01040763')"/>
    <hyperlink ref="A360" r:id="rId268" display="javascript:Fin_g('01040764')"/>
    <hyperlink ref="A362" r:id="rId269" display="javascript:Fin_g('01040765')"/>
    <hyperlink ref="A363" r:id="rId270" display="javascript:Fin_g('01040766')"/>
    <hyperlink ref="A364" r:id="rId271" display="javascript:Fin_g('01040767')"/>
    <hyperlink ref="A365" r:id="rId272" display="javascript:Fin_g('01040768')"/>
    <hyperlink ref="A366" r:id="rId273" display="javascript:Fin_g('01040769')"/>
    <hyperlink ref="A367" r:id="rId274" display="javascript:Fin_g('01040770')"/>
    <hyperlink ref="A368" r:id="rId275" display="javascript:Fin_g('01040771')"/>
    <hyperlink ref="A369" r:id="rId276" display="javascript:Fin_g('01040772')"/>
    <hyperlink ref="A370" r:id="rId277" display="javascript:Fin_g('01040773')"/>
    <hyperlink ref="A371" r:id="rId278" display="javascript:Fin_g('01040774')"/>
    <hyperlink ref="A373" r:id="rId279" display="javascript:Fin_g('01040775')"/>
    <hyperlink ref="A375" r:id="rId280" display="javascript:Fin_g('01040776')"/>
    <hyperlink ref="A376" r:id="rId281" display="javascript:Fin_g('01040777')"/>
    <hyperlink ref="A377" r:id="rId282" display="javascript:Fin_g('01040778')"/>
    <hyperlink ref="A378" r:id="rId283" display="javascript:Fin_g('01040779')"/>
    <hyperlink ref="A379" r:id="rId284" display="javascript:Fin_g('01040780')"/>
    <hyperlink ref="A380" r:id="rId285" display="javascript:Fin_g('01040781')"/>
    <hyperlink ref="A390" r:id="rId286" display="javascript:Fin_g('01050101')"/>
    <hyperlink ref="A391" r:id="rId287" display="javascript:Fin_g('01050102')"/>
    <hyperlink ref="A392" r:id="rId288" display="javascript:Fin_g('01050115')"/>
    <hyperlink ref="A393" r:id="rId289" display="javascript:Fin_g('01050116')"/>
    <hyperlink ref="A394" r:id="rId290" display="javascript:Fin_g('01050118')"/>
    <hyperlink ref="A395" r:id="rId291" display="javascript:Fin_g('01050119')"/>
    <hyperlink ref="A396" r:id="rId292" display="javascript:Fin_g('01050122')"/>
    <hyperlink ref="A397" r:id="rId293" display="javascript:Fin_g('01050126')"/>
    <hyperlink ref="A398" r:id="rId294" display="javascript:Fin_g('01050127')"/>
    <hyperlink ref="A399" r:id="rId295" display="javascript:Fin_g('01050129')"/>
    <hyperlink ref="A400" r:id="rId296" display="javascript:Fin_g('01050130')"/>
    <hyperlink ref="A401" r:id="rId297" display="javascript:Fin_g('01050131')"/>
    <hyperlink ref="A402" r:id="rId298" display="javascript:Fin_g('01050175')"/>
    <hyperlink ref="A403" r:id="rId299" display="javascript:Fin_g('01050132')"/>
    <hyperlink ref="A404" r:id="rId300" display="javascript:Fin_g('01050133')"/>
    <hyperlink ref="A405" r:id="rId301" display="javascript:Fin_g('01050134')"/>
    <hyperlink ref="A406" r:id="rId302" display="javascript:Fin_g('01050135')"/>
    <hyperlink ref="A407" r:id="rId303" display="javascript:Fin_g('01050136')"/>
    <hyperlink ref="A408" r:id="rId304" display="javascript:Fin_g('01050137')"/>
    <hyperlink ref="A409" r:id="rId305" display="javascript:Fin_g('01050144')"/>
    <hyperlink ref="A410" r:id="rId306" display="javascript:Fin_g('01050148')"/>
    <hyperlink ref="A411" r:id="rId307" display="javascript:Fin_g('01050149')"/>
    <hyperlink ref="A412" r:id="rId308" display="javascript:Fin_g('01050150')"/>
    <hyperlink ref="A413" r:id="rId309" display="javascript:Fin_g('01050158')"/>
    <hyperlink ref="A414" r:id="rId310" display="javascript:Fin_g('01050162')"/>
    <hyperlink ref="A415" r:id="rId311" display="javascript:Fin_g('01050140')"/>
    <hyperlink ref="A416" r:id="rId312" display="javascript:Fin_g('01050166')"/>
    <hyperlink ref="A417" r:id="rId313" display="javascript:Fin_g('01050167')"/>
    <hyperlink ref="A418" r:id="rId314" display="javascript:Fin_g('01050170')"/>
    <hyperlink ref="A419" r:id="rId315" display="javascript:Fin_g('01050171')"/>
    <hyperlink ref="A420" r:id="rId316" display="javascript:Fin_g('01050172')"/>
    <hyperlink ref="A421" r:id="rId317" display="javascript:Fin_g('01050173')"/>
    <hyperlink ref="A422" r:id="rId318" display="javascript:Fin_g('01050174')"/>
  </hyperlinks>
  <pageMargins left="0.7" right="0.7" top="0.75" bottom="0.75" header="0.3" footer="0.3"/>
  <drawing r:id="rId3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3B8AFFCAADB4EA98A21B8FB4B95F0" ma:contentTypeVersion="2" ma:contentTypeDescription="Create a new document." ma:contentTypeScope="" ma:versionID="6bec8f217ad2a91525d6a83e4ef74f61">
  <xsd:schema xmlns:xsd="http://www.w3.org/2001/XMLSchema" xmlns:xs="http://www.w3.org/2001/XMLSchema" xmlns:p="http://schemas.microsoft.com/office/2006/metadata/properties" xmlns:ns3="310a7cf5-99ac-4cb5-9f7e-ca3ffd81a5c6" targetNamespace="http://schemas.microsoft.com/office/2006/metadata/properties" ma:root="true" ma:fieldsID="092cdc20c7e309ed7e67663c9eb08586" ns3:_="">
    <xsd:import namespace="310a7cf5-99ac-4cb5-9f7e-ca3ffd81a5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a7cf5-99ac-4cb5-9f7e-ca3ffd81a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5624B-47A2-4586-959C-C056526994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0a7cf5-99ac-4cb5-9f7e-ca3ffd81a5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6D9289-3ABB-4E5C-8F79-26896F504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BB4F27-0EA3-477E-9145-A9A9E1912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a7cf5-99ac-4cb5-9f7e-ca3ffd81a5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Consumer goods analysis</vt:lpstr>
      <vt:lpstr>AB InBev SA</vt:lpstr>
      <vt:lpstr>Astral Foods Ltd</vt:lpstr>
      <vt:lpstr>AVI LTD</vt:lpstr>
      <vt:lpstr>British Americal Tobacco</vt:lpstr>
      <vt:lpstr>Compagnie Financiere Richemont </vt:lpstr>
      <vt:lpstr>Crookes Brothers LTD</vt:lpstr>
      <vt:lpstr>Distell Group Holdings</vt:lpstr>
      <vt:lpstr>Libstar Holdings</vt:lpstr>
      <vt:lpstr>Metair Investments (MTA)</vt:lpstr>
      <vt:lpstr>Nu-World Holdings</vt:lpstr>
      <vt:lpstr>Oceaba Group LTD</vt:lpstr>
      <vt:lpstr>Premier Fishing and Brands</vt:lpstr>
      <vt:lpstr>Quantum Foods</vt:lpstr>
      <vt:lpstr>RCL Foods LTD</vt:lpstr>
      <vt:lpstr>RFG Holdings</vt:lpstr>
      <vt:lpstr>Sea Harvest Group</vt:lpstr>
      <vt:lpstr>Tiger Brands</vt:lpstr>
      <vt:lpstr>Tongaat Hullett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Baartzes</dc:creator>
  <cp:lastModifiedBy>Wesley Baartzes</cp:lastModifiedBy>
  <dcterms:created xsi:type="dcterms:W3CDTF">2020-06-16T20:55:10Z</dcterms:created>
  <dcterms:modified xsi:type="dcterms:W3CDTF">2020-07-13T10:53:16Z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0x0101007383B8AFFCAADB4EA98A21B8FB4B95F0</vt:lpwstr>
  </property>
</Properties>
</file>