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2020 FAY/2021 PhD Revision /"/>
    </mc:Choice>
  </mc:AlternateContent>
  <xr:revisionPtr revIDLastSave="0" documentId="13_ncr:1_{3496EB21-99FD-DA43-967F-80D9621ABA03}" xr6:coauthVersionLast="47" xr6:coauthVersionMax="47" xr10:uidLastSave="{00000000-0000-0000-0000-000000000000}"/>
  <bookViews>
    <workbookView xWindow="2320" yWindow="460" windowWidth="31880" windowHeight="21140" xr2:uid="{E016AF24-9498-494B-BF04-59729EB8056B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3" i="1" l="1"/>
  <c r="D133" i="1"/>
  <c r="G114" i="1"/>
  <c r="E114" i="1"/>
  <c r="G21" i="1"/>
  <c r="E21" i="1"/>
  <c r="G44" i="1"/>
  <c r="E44" i="1"/>
  <c r="E71" i="1"/>
  <c r="G71" i="1"/>
  <c r="M14" i="1"/>
  <c r="G72" i="1" s="1"/>
  <c r="F31" i="1"/>
  <c r="D31" i="1"/>
  <c r="F150" i="1"/>
  <c r="G150" i="1"/>
  <c r="E150" i="1"/>
  <c r="D150" i="1"/>
  <c r="J16" i="1"/>
  <c r="G95" i="1" s="1"/>
  <c r="I16" i="1"/>
  <c r="E95" i="1" s="1"/>
  <c r="K7" i="1"/>
  <c r="E88" i="1" s="1"/>
  <c r="K6" i="1"/>
  <c r="E87" i="1" s="1"/>
  <c r="F87" i="1" s="1"/>
  <c r="E7" i="1"/>
  <c r="C88" i="1" s="1"/>
  <c r="E6" i="1"/>
  <c r="C87" i="1" s="1"/>
  <c r="D87" i="1" s="1"/>
  <c r="J7" i="1"/>
  <c r="F61" i="1" s="1"/>
  <c r="J6" i="1"/>
  <c r="F60" i="1" s="1"/>
  <c r="G60" i="1" s="1"/>
  <c r="D7" i="1"/>
  <c r="D61" i="1" s="1"/>
  <c r="D6" i="1"/>
  <c r="D60" i="1" s="1"/>
  <c r="E60" i="1" s="1"/>
  <c r="I7" i="1"/>
  <c r="E38" i="1" s="1"/>
  <c r="I6" i="1"/>
  <c r="E37" i="1" s="1"/>
  <c r="F37" i="1" s="1"/>
  <c r="C6" i="1"/>
  <c r="C37" i="1" s="1"/>
  <c r="D37" i="1" s="1"/>
  <c r="C7" i="1"/>
  <c r="C38" i="1" s="1"/>
  <c r="E136" i="1"/>
  <c r="C136" i="1"/>
  <c r="F127" i="1"/>
  <c r="D127" i="1"/>
  <c r="F105" i="1"/>
  <c r="D105" i="1"/>
  <c r="F81" i="1"/>
  <c r="D81" i="1"/>
  <c r="F54" i="1"/>
  <c r="D54" i="1"/>
  <c r="F38" i="1" l="1"/>
  <c r="G61" i="1"/>
  <c r="G62" i="1" s="1"/>
  <c r="F88" i="1"/>
  <c r="F89" i="1" s="1"/>
  <c r="G115" i="1"/>
  <c r="D88" i="1"/>
  <c r="F134" i="1"/>
  <c r="D134" i="1"/>
  <c r="G96" i="1"/>
  <c r="J17" i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E96" i="1"/>
  <c r="I17" i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E115" i="1"/>
  <c r="G22" i="1"/>
  <c r="E22" i="1"/>
  <c r="D89" i="1"/>
  <c r="E72" i="1"/>
  <c r="G45" i="1"/>
  <c r="E61" i="1"/>
  <c r="E62" i="1" s="1"/>
  <c r="E45" i="1"/>
  <c r="D38" i="1"/>
  <c r="D39" i="1" s="1"/>
  <c r="M15" i="1"/>
  <c r="F39" i="1"/>
  <c r="D62" i="1"/>
  <c r="C89" i="1"/>
  <c r="D8" i="1"/>
  <c r="C14" i="1" s="1"/>
  <c r="D14" i="1" s="1"/>
  <c r="K8" i="1"/>
  <c r="E15" i="1" s="1"/>
  <c r="J8" i="1"/>
  <c r="E14" i="1" s="1"/>
  <c r="F14" i="1" s="1"/>
  <c r="E39" i="1"/>
  <c r="F62" i="1"/>
  <c r="E89" i="1"/>
  <c r="I8" i="1"/>
  <c r="E13" i="1" s="1"/>
  <c r="F13" i="1" s="1"/>
  <c r="H6" i="1"/>
  <c r="L6" i="1"/>
  <c r="M7" i="1"/>
  <c r="C8" i="1"/>
  <c r="C13" i="1" s="1"/>
  <c r="D13" i="1" s="1"/>
  <c r="E8" i="1"/>
  <c r="C15" i="1" s="1"/>
  <c r="D15" i="1" s="1"/>
  <c r="F7" i="1"/>
  <c r="M6" i="1"/>
  <c r="M8" i="1" s="1"/>
  <c r="N7" i="1"/>
  <c r="F6" i="1"/>
  <c r="G7" i="1"/>
  <c r="N6" i="1"/>
  <c r="G6" i="1"/>
  <c r="H7" i="1"/>
  <c r="L7" i="1"/>
  <c r="C39" i="1"/>
  <c r="F135" i="1" l="1"/>
  <c r="G116" i="1"/>
  <c r="D135" i="1"/>
  <c r="D136" i="1" s="1"/>
  <c r="E97" i="1"/>
  <c r="E116" i="1"/>
  <c r="G97" i="1"/>
  <c r="G23" i="1"/>
  <c r="E23" i="1"/>
  <c r="F15" i="1"/>
  <c r="F16" i="1" s="1"/>
  <c r="M16" i="1"/>
  <c r="G117" i="1" s="1"/>
  <c r="E46" i="1"/>
  <c r="G73" i="1"/>
  <c r="G46" i="1"/>
  <c r="E73" i="1"/>
  <c r="N8" i="1"/>
  <c r="C16" i="1"/>
  <c r="D16" i="1"/>
  <c r="E16" i="1"/>
  <c r="G8" i="1"/>
  <c r="L8" i="1"/>
  <c r="F8" i="1"/>
  <c r="H8" i="1"/>
  <c r="G98" i="1" l="1"/>
  <c r="E117" i="1"/>
  <c r="E98" i="1"/>
  <c r="G24" i="1"/>
  <c r="E24" i="1"/>
  <c r="M17" i="1"/>
  <c r="G118" i="1" s="1"/>
  <c r="G47" i="1"/>
  <c r="E47" i="1"/>
  <c r="G74" i="1"/>
  <c r="E74" i="1"/>
  <c r="G99" i="1" l="1"/>
  <c r="E99" i="1"/>
  <c r="E118" i="1"/>
  <c r="E25" i="1"/>
  <c r="G25" i="1"/>
  <c r="G48" i="1"/>
  <c r="E75" i="1"/>
  <c r="E48" i="1"/>
  <c r="G75" i="1"/>
  <c r="M18" i="1"/>
  <c r="G119" i="1" s="1"/>
  <c r="E119" i="1" l="1"/>
  <c r="E100" i="1"/>
  <c r="G100" i="1"/>
  <c r="E26" i="1"/>
  <c r="G26" i="1"/>
  <c r="M19" i="1"/>
  <c r="G120" i="1" s="1"/>
  <c r="G76" i="1"/>
  <c r="G49" i="1"/>
  <c r="E76" i="1"/>
  <c r="E49" i="1"/>
  <c r="E101" i="1" l="1"/>
  <c r="E120" i="1"/>
  <c r="G101" i="1"/>
  <c r="G27" i="1"/>
  <c r="E27" i="1"/>
  <c r="M20" i="1"/>
  <c r="G121" i="1" s="1"/>
  <c r="E50" i="1"/>
  <c r="G50" i="1"/>
  <c r="E77" i="1"/>
  <c r="G77" i="1"/>
  <c r="G102" i="1" l="1"/>
  <c r="E121" i="1"/>
  <c r="E102" i="1"/>
  <c r="G28" i="1"/>
  <c r="E28" i="1"/>
  <c r="M21" i="1"/>
  <c r="G122" i="1" s="1"/>
  <c r="G51" i="1"/>
  <c r="E78" i="1"/>
  <c r="E51" i="1"/>
  <c r="G78" i="1"/>
  <c r="G103" i="1" l="1"/>
  <c r="E103" i="1"/>
  <c r="E122" i="1"/>
  <c r="E29" i="1"/>
  <c r="G29" i="1"/>
  <c r="M22" i="1"/>
  <c r="G52" i="1"/>
  <c r="E79" i="1"/>
  <c r="E52" i="1"/>
  <c r="G79" i="1"/>
  <c r="E123" i="1" l="1"/>
  <c r="G123" i="1"/>
  <c r="E104" i="1"/>
  <c r="E105" i="1" s="1"/>
  <c r="G104" i="1"/>
  <c r="G105" i="1" s="1"/>
  <c r="E30" i="1"/>
  <c r="E31" i="1" s="1"/>
  <c r="G30" i="1"/>
  <c r="G31" i="1" s="1"/>
  <c r="M23" i="1"/>
  <c r="G80" i="1"/>
  <c r="G81" i="1" s="1"/>
  <c r="E53" i="1"/>
  <c r="E54" i="1" s="1"/>
  <c r="G53" i="1"/>
  <c r="G54" i="1" s="1"/>
  <c r="E80" i="1"/>
  <c r="E81" i="1" s="1"/>
  <c r="F136" i="1"/>
  <c r="M24" i="1" l="1"/>
  <c r="G124" i="1"/>
  <c r="E124" i="1"/>
  <c r="M25" i="1" l="1"/>
  <c r="G125" i="1"/>
  <c r="E125" i="1"/>
  <c r="M26" i="1" l="1"/>
  <c r="G126" i="1"/>
  <c r="G127" i="1" s="1"/>
  <c r="E126" i="1"/>
  <c r="E127" i="1" s="1"/>
</calcChain>
</file>

<file path=xl/sharedStrings.xml><?xml version="1.0" encoding="utf-8"?>
<sst xmlns="http://schemas.openxmlformats.org/spreadsheetml/2006/main" count="248" uniqueCount="109">
  <si>
    <t>Register</t>
  </si>
  <si>
    <t xml:space="preserve">                 ZE corpus</t>
  </si>
  <si>
    <t xml:space="preserve">                ICE-GB </t>
  </si>
  <si>
    <t>Absolute frequency</t>
  </si>
  <si>
    <t>So</t>
  </si>
  <si>
    <t>Well</t>
  </si>
  <si>
    <t>But</t>
  </si>
  <si>
    <t>Spoken</t>
  </si>
  <si>
    <t>Written</t>
  </si>
  <si>
    <t>Total</t>
  </si>
  <si>
    <t>Discourse marker</t>
  </si>
  <si>
    <t xml:space="preserve">                ZE corpus </t>
  </si>
  <si>
    <r>
      <t xml:space="preserve">                  </t>
    </r>
    <r>
      <rPr>
        <b/>
        <sz val="11"/>
        <color theme="1"/>
        <rFont val="Cambria"/>
        <family val="1"/>
      </rPr>
      <t>ICE-GB</t>
    </r>
  </si>
  <si>
    <t>Normalised frequency/ 1000 words</t>
  </si>
  <si>
    <t xml:space="preserve">  </t>
  </si>
  <si>
    <t xml:space="preserve">  Genre</t>
  </si>
  <si>
    <t>ZE corpus</t>
  </si>
  <si>
    <t>ICE-GB</t>
  </si>
  <si>
    <t xml:space="preserve">Private dialogue </t>
  </si>
  <si>
    <t>Public scripted monologue (broadcast news)</t>
  </si>
  <si>
    <t>Public dialogue</t>
  </si>
  <si>
    <t>Creative writing</t>
  </si>
  <si>
    <t>Popular writing</t>
  </si>
  <si>
    <t>Academic writing: Exam</t>
  </si>
  <si>
    <t>Editorials</t>
  </si>
  <si>
    <t>Newspaper reportage</t>
  </si>
  <si>
    <t>Social letters</t>
  </si>
  <si>
    <t>Business letters</t>
  </si>
  <si>
    <t xml:space="preserve">        ZE corpus</t>
  </si>
  <si>
    <t xml:space="preserve">                   ICE-GB</t>
  </si>
  <si>
    <t xml:space="preserve">Written </t>
  </si>
  <si>
    <t xml:space="preserve">     Genre</t>
  </si>
  <si>
    <t xml:space="preserve">      ICE-GB</t>
  </si>
  <si>
    <t>Private dialogue (direct conversations and private semi-scripted dialogue)</t>
  </si>
  <si>
    <t>Academic writing: Examination</t>
  </si>
  <si>
    <t xml:space="preserve">                    ICE-GB</t>
  </si>
  <si>
    <t xml:space="preserve">    Genre</t>
  </si>
  <si>
    <t xml:space="preserve">    ZE corpus</t>
  </si>
  <si>
    <t>Normalised frequency/</t>
  </si>
  <si>
    <t>Private dialogue (direct conversations)</t>
  </si>
  <si>
    <t>Public scripted monologues (broadcast news)</t>
  </si>
  <si>
    <t xml:space="preserve">Business letters </t>
  </si>
  <si>
    <t>Normalised frequency/ 1 000 words</t>
  </si>
  <si>
    <t>Normalised frequency/1 000 words</t>
  </si>
  <si>
    <t>Level</t>
  </si>
  <si>
    <t xml:space="preserve">    </t>
  </si>
  <si>
    <t xml:space="preserve">     Function</t>
  </si>
  <si>
    <r>
      <t xml:space="preserve">        </t>
    </r>
    <r>
      <rPr>
        <b/>
        <sz val="12"/>
        <color rgb="FF000000"/>
        <rFont val="Cambria"/>
        <family val="1"/>
      </rPr>
      <t>ZE corpus</t>
    </r>
  </si>
  <si>
    <t xml:space="preserve">                 ICE-GB</t>
  </si>
  <si>
    <t>Textual</t>
  </si>
  <si>
    <r>
      <t>M</t>
    </r>
    <r>
      <rPr>
        <sz val="12"/>
        <color theme="1"/>
        <rFont val="Cambria"/>
        <family val="1"/>
      </rPr>
      <t xml:space="preserve">arking result or consequence </t>
    </r>
    <r>
      <rPr>
        <sz val="12"/>
        <color rgb="FFFF0000"/>
        <rFont val="Cambria"/>
        <family val="1"/>
      </rPr>
      <t>used 40% of the time</t>
    </r>
  </si>
  <si>
    <r>
      <t>M</t>
    </r>
    <r>
      <rPr>
        <sz val="12"/>
        <color theme="1"/>
        <rFont val="Cambria"/>
        <family val="1"/>
      </rPr>
      <t>ain idea unit marker</t>
    </r>
  </si>
  <si>
    <r>
      <t>S</t>
    </r>
    <r>
      <rPr>
        <sz val="12"/>
        <color theme="1"/>
        <rFont val="Cambria"/>
        <family val="1"/>
      </rPr>
      <t>ummarizing / rewording / giving an example</t>
    </r>
  </si>
  <si>
    <r>
      <t>S</t>
    </r>
    <r>
      <rPr>
        <sz val="12"/>
        <color theme="1"/>
        <rFont val="Cambria"/>
        <family val="1"/>
      </rPr>
      <t>equential so</t>
    </r>
  </si>
  <si>
    <r>
      <t>B</t>
    </r>
    <r>
      <rPr>
        <sz val="12"/>
        <color theme="1"/>
        <rFont val="Cambria"/>
        <family val="1"/>
      </rPr>
      <t>oundary marker</t>
    </r>
  </si>
  <si>
    <t>Interactional</t>
  </si>
  <si>
    <r>
      <t>S</t>
    </r>
    <r>
      <rPr>
        <sz val="12"/>
        <color theme="1"/>
        <rFont val="Cambria"/>
        <family val="1"/>
      </rPr>
      <t>peech act marker – question or request</t>
    </r>
  </si>
  <si>
    <r>
      <t>S</t>
    </r>
    <r>
      <rPr>
        <sz val="12"/>
        <color theme="1"/>
        <rFont val="Cambria"/>
        <family val="1"/>
      </rPr>
      <t>peech act marker – opinion</t>
    </r>
  </si>
  <si>
    <r>
      <t>M</t>
    </r>
    <r>
      <rPr>
        <sz val="12"/>
        <color theme="1"/>
        <rFont val="Cambria"/>
        <family val="1"/>
      </rPr>
      <t>arking implied result</t>
    </r>
  </si>
  <si>
    <t>Marker of a transition relevance place</t>
  </si>
  <si>
    <t>Searching for the right phrase</t>
  </si>
  <si>
    <t>Rephrasing/correcting</t>
  </si>
  <si>
    <t>Quotative well</t>
  </si>
  <si>
    <t>Move to the main story</t>
  </si>
  <si>
    <t>Introducing the next scene</t>
  </si>
  <si>
    <t>Conclusive well</t>
  </si>
  <si>
    <t>Indirect answer</t>
  </si>
  <si>
    <t>Direct answer</t>
  </si>
  <si>
    <t>Response to self-raised expectations</t>
  </si>
  <si>
    <t>Contributing an opinion</t>
  </si>
  <si>
    <t>Continuing an opinion/answer</t>
  </si>
  <si>
    <t>Evaluating a previous statement</t>
  </si>
  <si>
    <t xml:space="preserve">Unclassified = Unfinished sentences e.g. Repetitions </t>
  </si>
  <si>
    <t>Function</t>
  </si>
  <si>
    <r>
      <t xml:space="preserve">     </t>
    </r>
    <r>
      <rPr>
        <b/>
        <sz val="12"/>
        <color rgb="FF000000"/>
        <rFont val="Cambria"/>
        <family val="1"/>
      </rPr>
      <t>ZE corpus</t>
    </r>
  </si>
  <si>
    <t>Contrastive</t>
  </si>
  <si>
    <t>Sequentially contrastive</t>
  </si>
  <si>
    <t xml:space="preserve">Unclassified </t>
  </si>
  <si>
    <t>Table 40</t>
  </si>
  <si>
    <t>Table 38</t>
  </si>
  <si>
    <t>Table 39</t>
  </si>
  <si>
    <t>Table 41</t>
  </si>
  <si>
    <t>Table 42</t>
  </si>
  <si>
    <t>Table 43</t>
  </si>
  <si>
    <t>Table 44</t>
  </si>
  <si>
    <t>Table 45</t>
  </si>
  <si>
    <t>Table 46</t>
  </si>
  <si>
    <t>Table 47</t>
  </si>
  <si>
    <t>Table 48</t>
  </si>
  <si>
    <t>Frequency per 10 000 words</t>
  </si>
  <si>
    <t>written</t>
  </si>
  <si>
    <t>Normalised</t>
  </si>
  <si>
    <t>Text type</t>
  </si>
  <si>
    <t>Number of samples in ZE corpus</t>
  </si>
  <si>
    <t xml:space="preserve">Number of samples in ICE-GB </t>
  </si>
  <si>
    <t>Words in ZE corpus</t>
  </si>
  <si>
    <t>Words in ICE-GB</t>
  </si>
  <si>
    <t>Private dialogue (includes direct conversations from ICE-GB, private semi-scripted dialogue and private dialogues)</t>
  </si>
  <si>
    <t>131 961</t>
  </si>
  <si>
    <t xml:space="preserve"> 4 193</t>
  </si>
  <si>
    <t>98 760</t>
  </si>
  <si>
    <t>17 890</t>
  </si>
  <si>
    <t>26 342</t>
  </si>
  <si>
    <t>48 939</t>
  </si>
  <si>
    <t>5 008</t>
  </si>
  <si>
    <t>18 078</t>
  </si>
  <si>
    <t>Table 37</t>
  </si>
  <si>
    <t>Normalised frequency/ 10000 words</t>
  </si>
  <si>
    <t>10000 words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</si>
</sst>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i/>
      <sz val="11"/>
      <color theme="1"/>
      <name val="Cambria"/>
      <family val="1"/>
    </font>
    <font>
      <b/>
      <sz val="12"/>
      <color rgb="FF000000"/>
      <name val="Cambria"/>
      <family val="1"/>
    </font>
    <font>
      <b/>
      <sz val="11"/>
      <color rgb="FF000000"/>
      <name val="Cambria"/>
      <family val="1"/>
    </font>
    <font>
      <sz val="12"/>
      <color rgb="FF000000"/>
      <name val="Cambria"/>
      <family val="1"/>
    </font>
    <font>
      <sz val="12"/>
      <color rgb="FFFF0000"/>
      <name val="Cambria"/>
      <family val="1"/>
    </font>
    <font>
      <sz val="11"/>
      <color rgb="FF000000"/>
      <name val="Cambria"/>
      <family val="1"/>
    </font>
    <font>
      <b/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0" fillId="0" borderId="4" xfId="0" applyBorder="1" applyAlignment="1">
      <alignment vertical="top" wrapText="1"/>
    </xf>
    <xf numFmtId="0" fontId="3" fillId="0" borderId="0" xfId="0" applyFont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3" fontId="3" fillId="0" borderId="10" xfId="0" applyNumberFormat="1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3" fontId="3" fillId="2" borderId="7" xfId="0" applyNumberFormat="1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textRotation="90" wrapText="1"/>
    </xf>
    <xf numFmtId="0" fontId="2" fillId="0" borderId="7" xfId="0" applyFont="1" applyBorder="1" applyAlignment="1">
      <alignment horizontal="justify" vertical="center" textRotation="90" wrapText="1"/>
    </xf>
    <xf numFmtId="0" fontId="2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0" fontId="0" fillId="0" borderId="3" xfId="0" applyBorder="1" applyAlignment="1">
      <alignment vertical="top" wrapText="1"/>
    </xf>
    <xf numFmtId="0" fontId="2" fillId="0" borderId="7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3" fontId="3" fillId="0" borderId="0" xfId="0" applyNumberFormat="1" applyFont="1" applyAlignment="1">
      <alignment horizontal="justify" vertical="center" wrapText="1"/>
    </xf>
    <xf numFmtId="0" fontId="2" fillId="2" borderId="12" xfId="0" applyFont="1" applyFill="1" applyBorder="1" applyAlignment="1">
      <alignment horizontal="justify" vertical="center" wrapText="1"/>
    </xf>
    <xf numFmtId="3" fontId="3" fillId="2" borderId="8" xfId="0" applyNumberFormat="1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textRotation="90" wrapText="1"/>
    </xf>
    <xf numFmtId="0" fontId="2" fillId="0" borderId="7" xfId="0" applyFont="1" applyBorder="1" applyAlignment="1">
      <alignment horizontal="left" vertical="center" textRotation="90" wrapText="1"/>
    </xf>
    <xf numFmtId="0" fontId="3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textRotation="90" wrapText="1"/>
    </xf>
    <xf numFmtId="0" fontId="0" fillId="0" borderId="7" xfId="0" applyBorder="1" applyAlignment="1">
      <alignment vertical="top" textRotation="90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3" fontId="7" fillId="2" borderId="7" xfId="0" applyNumberFormat="1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justify" vertical="center" wrapText="1"/>
    </xf>
    <xf numFmtId="3" fontId="9" fillId="0" borderId="7" xfId="0" applyNumberFormat="1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9" fillId="2" borderId="4" xfId="0" applyFont="1" applyFill="1" applyBorder="1" applyAlignment="1">
      <alignment horizontal="justify" vertical="center" wrapText="1"/>
    </xf>
    <xf numFmtId="0" fontId="9" fillId="2" borderId="7" xfId="0" applyFont="1" applyFill="1" applyBorder="1" applyAlignment="1">
      <alignment horizontal="justify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textRotation="90" wrapText="1"/>
    </xf>
    <xf numFmtId="0" fontId="2" fillId="0" borderId="4" xfId="0" applyFont="1" applyBorder="1" applyAlignment="1">
      <alignment horizontal="left" vertical="center" textRotation="90" wrapText="1"/>
    </xf>
    <xf numFmtId="0" fontId="1" fillId="0" borderId="15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0" fillId="2" borderId="0" xfId="0" applyFill="1"/>
    <xf numFmtId="1" fontId="3" fillId="3" borderId="7" xfId="0" applyNumberFormat="1" applyFont="1" applyFill="1" applyBorder="1" applyAlignment="1">
      <alignment horizontal="justify" vertical="center" wrapText="1"/>
    </xf>
    <xf numFmtId="1" fontId="3" fillId="2" borderId="7" xfId="0" applyNumberFormat="1" applyFont="1" applyFill="1" applyBorder="1" applyAlignment="1">
      <alignment horizontal="justify" vertical="center" wrapText="1"/>
    </xf>
    <xf numFmtId="1" fontId="3" fillId="3" borderId="10" xfId="0" applyNumberFormat="1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justify" vertical="center" wrapText="1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1" fillId="0" borderId="7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justify" vertical="center" wrapText="1"/>
    </xf>
    <xf numFmtId="3" fontId="1" fillId="0" borderId="4" xfId="0" applyNumberFormat="1" applyFont="1" applyBorder="1" applyAlignment="1">
      <alignment horizontal="justify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left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1" fontId="1" fillId="0" borderId="7" xfId="0" applyNumberFormat="1" applyFont="1" applyBorder="1" applyAlignment="1">
      <alignment horizontal="left" vertical="center" wrapText="1"/>
    </xf>
    <xf numFmtId="1" fontId="1" fillId="0" borderId="7" xfId="0" applyNumberFormat="1" applyFont="1" applyBorder="1" applyAlignment="1">
      <alignment horizontal="justify" vertical="center" wrapText="1"/>
    </xf>
    <xf numFmtId="1" fontId="3" fillId="0" borderId="7" xfId="0" applyNumberFormat="1" applyFont="1" applyBorder="1" applyAlignment="1">
      <alignment horizontal="left" vertical="center" wrapText="1"/>
    </xf>
    <xf numFmtId="1" fontId="3" fillId="0" borderId="7" xfId="0" applyNumberFormat="1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justify" vertical="center" wrapText="1"/>
    </xf>
    <xf numFmtId="1" fontId="1" fillId="2" borderId="2" xfId="0" applyNumberFormat="1" applyFont="1" applyFill="1" applyBorder="1" applyAlignment="1">
      <alignment horizontal="left" vertical="center" wrapText="1"/>
    </xf>
    <xf numFmtId="1" fontId="1" fillId="2" borderId="4" xfId="0" applyNumberFormat="1" applyFont="1" applyFill="1" applyBorder="1" applyAlignment="1">
      <alignment horizontal="left" vertical="center" wrapText="1"/>
    </xf>
    <xf numFmtId="1" fontId="3" fillId="3" borderId="2" xfId="0" applyNumberFormat="1" applyFont="1" applyFill="1" applyBorder="1" applyAlignment="1">
      <alignment horizontal="left" vertical="center" wrapText="1"/>
    </xf>
    <xf numFmtId="1" fontId="3" fillId="3" borderId="7" xfId="0" applyNumberFormat="1" applyFont="1" applyFill="1" applyBorder="1" applyAlignment="1">
      <alignment horizontal="left" vertical="center" wrapText="1"/>
    </xf>
    <xf numFmtId="1" fontId="3" fillId="2" borderId="7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Alignment="1">
      <alignment horizontal="left" vertical="center" wrapText="1"/>
    </xf>
    <xf numFmtId="1" fontId="3" fillId="3" borderId="0" xfId="0" applyNumberFormat="1" applyFont="1" applyFill="1" applyAlignment="1">
      <alignment horizontal="left" vertical="center" wrapText="1"/>
    </xf>
    <xf numFmtId="1" fontId="3" fillId="3" borderId="10" xfId="0" applyNumberFormat="1" applyFont="1" applyFill="1" applyBorder="1" applyAlignment="1">
      <alignment horizontal="left" vertical="center" wrapText="1"/>
    </xf>
    <xf numFmtId="1" fontId="3" fillId="2" borderId="8" xfId="0" applyNumberFormat="1" applyFont="1" applyFill="1" applyBorder="1" applyAlignment="1">
      <alignment horizontal="left" vertical="center" wrapText="1"/>
    </xf>
    <xf numFmtId="1" fontId="3" fillId="4" borderId="10" xfId="0" applyNumberFormat="1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A08729-970C-454C-921D-AB8EC6B96080}">
  <dimension ref="A2:N151"/>
  <sheetViews>
    <sheetView tabSelected="1" topLeftCell="A51" zoomScale="169" zoomScaleNormal="169" workbookViewId="0">
      <selection activeCell="M14" sqref="M14"/>
    </sheetView>
  </sheetViews>
  <sheetFormatPr baseColWidth="10" defaultRowHeight="16" x14ac:dyDescent="0.2"/>
  <cols>
    <col min="4" max="8" width="12.1640625" bestFit="1" customWidth="1"/>
    <col min="12" max="14" width="12.1640625" bestFit="1" customWidth="1"/>
  </cols>
  <sheetData>
    <row r="2" spans="1:14" ht="17" thickBot="1" x14ac:dyDescent="0.25"/>
    <row r="3" spans="1:14" ht="17" thickBot="1" x14ac:dyDescent="0.25">
      <c r="A3" t="s">
        <v>79</v>
      </c>
      <c r="B3" s="2"/>
      <c r="C3" s="74" t="s">
        <v>1</v>
      </c>
      <c r="D3" s="75"/>
      <c r="E3" s="75"/>
      <c r="F3" s="75"/>
      <c r="G3" s="75"/>
      <c r="H3" s="76"/>
      <c r="I3" s="74" t="s">
        <v>2</v>
      </c>
      <c r="J3" s="75"/>
      <c r="K3" s="75"/>
      <c r="L3" s="75"/>
      <c r="M3" s="75"/>
      <c r="N3" s="76"/>
    </row>
    <row r="4" spans="1:14" ht="17" thickBot="1" x14ac:dyDescent="0.25">
      <c r="B4" s="3" t="s">
        <v>0</v>
      </c>
      <c r="C4" s="77" t="s">
        <v>3</v>
      </c>
      <c r="D4" s="78"/>
      <c r="E4" s="79"/>
      <c r="F4" s="77" t="s">
        <v>89</v>
      </c>
      <c r="G4" s="78"/>
      <c r="H4" s="79"/>
      <c r="I4" s="77" t="s">
        <v>3</v>
      </c>
      <c r="J4" s="78"/>
      <c r="K4" s="79"/>
      <c r="L4" s="77" t="s">
        <v>89</v>
      </c>
      <c r="M4" s="78"/>
      <c r="N4" s="79"/>
    </row>
    <row r="5" spans="1:14" ht="17" thickBot="1" x14ac:dyDescent="0.25">
      <c r="B5" s="4"/>
      <c r="C5" s="6" t="s">
        <v>4</v>
      </c>
      <c r="D5" s="6" t="s">
        <v>5</v>
      </c>
      <c r="E5" s="6" t="s">
        <v>6</v>
      </c>
      <c r="F5" s="6" t="s">
        <v>4</v>
      </c>
      <c r="G5" s="6" t="s">
        <v>5</v>
      </c>
      <c r="H5" s="6" t="s">
        <v>6</v>
      </c>
      <c r="I5" s="6" t="s">
        <v>4</v>
      </c>
      <c r="J5" s="6" t="s">
        <v>5</v>
      </c>
      <c r="K5" s="6" t="s">
        <v>6</v>
      </c>
      <c r="L5" s="6" t="s">
        <v>4</v>
      </c>
      <c r="M5" s="6" t="s">
        <v>5</v>
      </c>
      <c r="N5" s="6" t="s">
        <v>6</v>
      </c>
    </row>
    <row r="6" spans="1:14" ht="17" thickBot="1" x14ac:dyDescent="0.25">
      <c r="B6" s="7" t="s">
        <v>7</v>
      </c>
      <c r="C6" s="8">
        <f>SUM(D21:D23)</f>
        <v>1484</v>
      </c>
      <c r="D6" s="8">
        <f>SUM(D44:D46)</f>
        <v>206</v>
      </c>
      <c r="E6" s="8">
        <f>SUM(D71:D73)</f>
        <v>793</v>
      </c>
      <c r="F6" s="110">
        <f>C6*M13/I14</f>
        <v>63.172054453970389</v>
      </c>
      <c r="G6" s="110">
        <f>D6*M13/I14</f>
        <v>8.7691665886239214</v>
      </c>
      <c r="H6" s="110">
        <f>E6*M13/I14</f>
        <v>33.757034489217332</v>
      </c>
      <c r="I6" s="8">
        <f>SUM(F21:F23)</f>
        <v>1556</v>
      </c>
      <c r="J6" s="8">
        <f>SUM(F44:F46)</f>
        <v>1888</v>
      </c>
      <c r="K6" s="8">
        <f>SUM(F71:F73)</f>
        <v>1487</v>
      </c>
      <c r="L6" s="110">
        <f>I6*M13/J14</f>
        <v>38.965169245563203</v>
      </c>
      <c r="M6" s="110">
        <f>J6*M13/J14</f>
        <v>47.279074251685948</v>
      </c>
      <c r="N6" s="110">
        <f>K6*M13/J14</f>
        <v>37.237279349712395</v>
      </c>
    </row>
    <row r="7" spans="1:14" ht="17" thickBot="1" x14ac:dyDescent="0.25">
      <c r="B7" s="7" t="s">
        <v>8</v>
      </c>
      <c r="C7" s="8">
        <f>SUM(D24:D30)</f>
        <v>104</v>
      </c>
      <c r="D7" s="8">
        <f>SUM(D47:D53)</f>
        <v>25</v>
      </c>
      <c r="E7" s="8">
        <f>SUM(D74:D80)</f>
        <v>97</v>
      </c>
      <c r="F7" s="110">
        <f>C7*M13/I15</f>
        <v>8.588440289694697</v>
      </c>
      <c r="G7" s="110">
        <f>D7*M13/I15</f>
        <v>2.0645289157919944</v>
      </c>
      <c r="H7" s="110">
        <f>E7*M13/I15</f>
        <v>8.0103721932729393</v>
      </c>
      <c r="I7" s="8">
        <f>SUM(F24:F30)</f>
        <v>196</v>
      </c>
      <c r="J7" s="8">
        <f>SUM(F47:F53)</f>
        <v>61</v>
      </c>
      <c r="K7" s="8">
        <f>SUM(F74:F80)</f>
        <v>302</v>
      </c>
      <c r="L7" s="110">
        <f>I7*M13/J15</f>
        <v>9.3823000038295099</v>
      </c>
      <c r="M7" s="110">
        <f>J7*M13/J15</f>
        <v>2.9200015318040822</v>
      </c>
      <c r="N7" s="110">
        <f>K7*M13/J15</f>
        <v>14.456401026308734</v>
      </c>
    </row>
    <row r="8" spans="1:14" ht="17" thickBot="1" x14ac:dyDescent="0.25">
      <c r="B8" s="10" t="s">
        <v>9</v>
      </c>
      <c r="C8" s="11">
        <f>SUM(C6,C7)</f>
        <v>1588</v>
      </c>
      <c r="D8" s="11">
        <f t="shared" ref="D8:N8" si="0">SUM(D6,D7)</f>
        <v>231</v>
      </c>
      <c r="E8" s="11">
        <f t="shared" si="0"/>
        <v>890</v>
      </c>
      <c r="F8" s="111">
        <f t="shared" si="0"/>
        <v>71.760494743665092</v>
      </c>
      <c r="G8" s="111">
        <f t="shared" si="0"/>
        <v>10.833695504415916</v>
      </c>
      <c r="H8" s="111">
        <f t="shared" si="0"/>
        <v>41.767406682490275</v>
      </c>
      <c r="I8" s="11">
        <f t="shared" si="0"/>
        <v>1752</v>
      </c>
      <c r="J8" s="11">
        <f t="shared" si="0"/>
        <v>1949</v>
      </c>
      <c r="K8" s="11">
        <f t="shared" si="0"/>
        <v>1789</v>
      </c>
      <c r="L8" s="111">
        <f t="shared" si="0"/>
        <v>48.347469249392717</v>
      </c>
      <c r="M8" s="111">
        <f t="shared" si="0"/>
        <v>50.199075783490031</v>
      </c>
      <c r="N8" s="111">
        <f t="shared" si="0"/>
        <v>51.693680376021128</v>
      </c>
    </row>
    <row r="10" spans="1:14" ht="17" thickBot="1" x14ac:dyDescent="0.25"/>
    <row r="11" spans="1:14" ht="17" thickBot="1" x14ac:dyDescent="0.25">
      <c r="A11" t="s">
        <v>80</v>
      </c>
      <c r="B11" s="2"/>
      <c r="C11" s="74" t="s">
        <v>11</v>
      </c>
      <c r="D11" s="76"/>
      <c r="E11" s="80" t="s">
        <v>12</v>
      </c>
      <c r="F11" s="81"/>
    </row>
    <row r="12" spans="1:14" ht="60" x14ac:dyDescent="0.2">
      <c r="B12" s="3" t="s">
        <v>10</v>
      </c>
      <c r="C12" s="13" t="s">
        <v>3</v>
      </c>
      <c r="D12" s="14" t="s">
        <v>13</v>
      </c>
      <c r="E12" s="13" t="s">
        <v>3</v>
      </c>
      <c r="F12" s="13" t="s">
        <v>13</v>
      </c>
    </row>
    <row r="13" spans="1:14" x14ac:dyDescent="0.2">
      <c r="B13" s="15" t="s">
        <v>4</v>
      </c>
      <c r="C13" s="16">
        <f>C8</f>
        <v>1588</v>
      </c>
      <c r="D13" s="112">
        <f>C13*M13/I16</f>
        <v>44.605864491428541</v>
      </c>
      <c r="E13" s="16">
        <f>I8</f>
        <v>1752</v>
      </c>
      <c r="F13" s="112">
        <f>ROUND(E13*M13/J16,0)</f>
        <v>29</v>
      </c>
      <c r="I13" t="s">
        <v>16</v>
      </c>
      <c r="J13" t="s">
        <v>17</v>
      </c>
      <c r="L13" s="109" t="s">
        <v>91</v>
      </c>
      <c r="M13" s="109">
        <v>10000</v>
      </c>
    </row>
    <row r="14" spans="1:14" x14ac:dyDescent="0.2">
      <c r="B14" s="15" t="s">
        <v>5</v>
      </c>
      <c r="C14" s="17">
        <f>D8</f>
        <v>231</v>
      </c>
      <c r="D14" s="112">
        <f>C14*M13/I16</f>
        <v>6.4886364593954617</v>
      </c>
      <c r="E14" s="16">
        <f>J8</f>
        <v>1949</v>
      </c>
      <c r="F14" s="112">
        <f>ROUND(E14*M14/J16,0)</f>
        <v>32</v>
      </c>
      <c r="H14" s="108" t="s">
        <v>7</v>
      </c>
      <c r="I14">
        <v>234914</v>
      </c>
      <c r="J14">
        <v>399331</v>
      </c>
      <c r="M14">
        <f>M13</f>
        <v>10000</v>
      </c>
    </row>
    <row r="15" spans="1:14" x14ac:dyDescent="0.2">
      <c r="B15" s="15" t="s">
        <v>6</v>
      </c>
      <c r="C15" s="17">
        <f>E8</f>
        <v>890</v>
      </c>
      <c r="D15" s="112">
        <f>C15*M13/I16</f>
        <v>24.999508436631864</v>
      </c>
      <c r="E15" s="17">
        <f>K8</f>
        <v>1789</v>
      </c>
      <c r="F15" s="112">
        <f>ROUND(E15*M15/J16,0)</f>
        <v>29</v>
      </c>
      <c r="H15" t="s">
        <v>90</v>
      </c>
      <c r="I15">
        <v>121093</v>
      </c>
      <c r="J15">
        <v>208904</v>
      </c>
      <c r="M15">
        <f t="shared" ref="M15:M26" si="1">M14</f>
        <v>10000</v>
      </c>
    </row>
    <row r="16" spans="1:14" ht="17" thickBot="1" x14ac:dyDescent="0.25">
      <c r="B16" s="10" t="s">
        <v>9</v>
      </c>
      <c r="C16" s="18">
        <f>SUM(C13,C14,C15)</f>
        <v>2709</v>
      </c>
      <c r="D16" s="18">
        <f t="shared" ref="D16:F16" si="2">SUM(D13,D14,D15)</f>
        <v>76.094009387455856</v>
      </c>
      <c r="E16" s="18">
        <f t="shared" si="2"/>
        <v>5490</v>
      </c>
      <c r="F16" s="18">
        <f t="shared" si="2"/>
        <v>90</v>
      </c>
      <c r="H16" s="109" t="s">
        <v>9</v>
      </c>
      <c r="I16" s="109">
        <f>SUM(I14,I15)</f>
        <v>356007</v>
      </c>
      <c r="J16" s="109">
        <f>SUM(J14,J15)</f>
        <v>608235</v>
      </c>
      <c r="M16">
        <f t="shared" si="1"/>
        <v>10000</v>
      </c>
    </row>
    <row r="17" spans="1:13" x14ac:dyDescent="0.2">
      <c r="I17">
        <f>I16</f>
        <v>356007</v>
      </c>
      <c r="J17">
        <f>J16</f>
        <v>608235</v>
      </c>
      <c r="M17">
        <f t="shared" si="1"/>
        <v>10000</v>
      </c>
    </row>
    <row r="18" spans="1:13" ht="17" thickBot="1" x14ac:dyDescent="0.25">
      <c r="I18">
        <f t="shared" ref="I18:I29" si="3">I17</f>
        <v>356007</v>
      </c>
      <c r="J18">
        <f t="shared" ref="J18:J28" si="4">J17</f>
        <v>608235</v>
      </c>
      <c r="M18">
        <f t="shared" si="1"/>
        <v>10000</v>
      </c>
    </row>
    <row r="19" spans="1:13" ht="17" thickBot="1" x14ac:dyDescent="0.25">
      <c r="A19" t="s">
        <v>78</v>
      </c>
      <c r="B19" s="2"/>
      <c r="C19" s="20" t="s">
        <v>14</v>
      </c>
      <c r="D19" s="74" t="s">
        <v>16</v>
      </c>
      <c r="E19" s="76"/>
      <c r="F19" s="82" t="s">
        <v>17</v>
      </c>
      <c r="G19" s="83"/>
      <c r="I19">
        <f t="shared" si="3"/>
        <v>356007</v>
      </c>
      <c r="J19">
        <f t="shared" si="4"/>
        <v>608235</v>
      </c>
      <c r="M19">
        <f t="shared" si="1"/>
        <v>10000</v>
      </c>
    </row>
    <row r="20" spans="1:13" ht="71" thickBot="1" x14ac:dyDescent="0.25">
      <c r="B20" s="19" t="s">
        <v>0</v>
      </c>
      <c r="C20" s="21" t="s">
        <v>15</v>
      </c>
      <c r="D20" s="21" t="s">
        <v>3</v>
      </c>
      <c r="E20" s="21" t="s">
        <v>107</v>
      </c>
      <c r="F20" s="21" t="s">
        <v>3</v>
      </c>
      <c r="G20" s="21" t="s">
        <v>107</v>
      </c>
      <c r="I20">
        <f t="shared" si="3"/>
        <v>356007</v>
      </c>
      <c r="J20">
        <f t="shared" si="4"/>
        <v>608235</v>
      </c>
      <c r="M20">
        <f t="shared" si="1"/>
        <v>10000</v>
      </c>
    </row>
    <row r="21" spans="1:13" ht="31" thickBot="1" x14ac:dyDescent="0.25">
      <c r="B21" s="24"/>
      <c r="C21" s="8" t="s">
        <v>18</v>
      </c>
      <c r="D21" s="8">
        <v>1136</v>
      </c>
      <c r="E21" s="110">
        <f>ROUND(D21*M13/F140,0)</f>
        <v>86</v>
      </c>
      <c r="F21" s="8">
        <v>902</v>
      </c>
      <c r="G21" s="110">
        <f>ROUND(F21*M13/G140,0)</f>
        <v>49</v>
      </c>
      <c r="I21">
        <f t="shared" si="3"/>
        <v>356007</v>
      </c>
      <c r="J21">
        <f t="shared" si="4"/>
        <v>608235</v>
      </c>
      <c r="M21">
        <f t="shared" si="1"/>
        <v>10000</v>
      </c>
    </row>
    <row r="22" spans="1:13" ht="53" customHeight="1" thickBot="1" x14ac:dyDescent="0.25">
      <c r="B22" s="24" t="s">
        <v>7</v>
      </c>
      <c r="C22" s="73" t="s">
        <v>19</v>
      </c>
      <c r="D22" s="73">
        <v>14</v>
      </c>
      <c r="E22" s="110">
        <f>ROUND(D22*M14/F141,0)</f>
        <v>33</v>
      </c>
      <c r="F22" s="73">
        <v>39</v>
      </c>
      <c r="G22" s="110">
        <f>ROUND(F22*M14/G141,0)</f>
        <v>9</v>
      </c>
      <c r="I22">
        <f t="shared" si="3"/>
        <v>356007</v>
      </c>
      <c r="J22">
        <f t="shared" si="4"/>
        <v>608235</v>
      </c>
      <c r="M22">
        <f t="shared" si="1"/>
        <v>10000</v>
      </c>
    </row>
    <row r="23" spans="1:13" ht="31" thickBot="1" x14ac:dyDescent="0.25">
      <c r="B23" s="4"/>
      <c r="C23" s="8" t="s">
        <v>20</v>
      </c>
      <c r="D23" s="8">
        <v>334</v>
      </c>
      <c r="E23" s="110">
        <f>ROUND(D23*M15/F142,0)</f>
        <v>34</v>
      </c>
      <c r="F23" s="8">
        <v>615</v>
      </c>
      <c r="G23" s="110">
        <f>ROUND(F23*M15/G142,0)</f>
        <v>36</v>
      </c>
      <c r="I23">
        <f t="shared" si="3"/>
        <v>356007</v>
      </c>
      <c r="J23">
        <f t="shared" si="4"/>
        <v>608235</v>
      </c>
      <c r="M23">
        <f t="shared" si="1"/>
        <v>10000</v>
      </c>
    </row>
    <row r="24" spans="1:13" ht="31" thickBot="1" x14ac:dyDescent="0.25">
      <c r="B24" s="24"/>
      <c r="C24" s="8" t="s">
        <v>21</v>
      </c>
      <c r="D24" s="8">
        <v>22</v>
      </c>
      <c r="E24" s="110">
        <f>ROUND(D24*M16/F143,0)</f>
        <v>12</v>
      </c>
      <c r="F24" s="8">
        <v>23</v>
      </c>
      <c r="G24" s="110">
        <f>ROUND(F24*M16/G143,0)</f>
        <v>5</v>
      </c>
      <c r="I24">
        <f t="shared" si="3"/>
        <v>356007</v>
      </c>
      <c r="J24">
        <f t="shared" si="4"/>
        <v>608235</v>
      </c>
      <c r="M24">
        <f t="shared" si="1"/>
        <v>10000</v>
      </c>
    </row>
    <row r="25" spans="1:13" ht="31" thickBot="1" x14ac:dyDescent="0.25">
      <c r="B25" s="24"/>
      <c r="C25" s="8" t="s">
        <v>22</v>
      </c>
      <c r="D25" s="8">
        <v>1</v>
      </c>
      <c r="E25" s="110">
        <f>ROUND(D25*M17/F144,0)</f>
        <v>4</v>
      </c>
      <c r="F25" s="8">
        <v>15</v>
      </c>
      <c r="G25" s="110">
        <f>ROUND(F25*M17/G144,0)</f>
        <v>7</v>
      </c>
      <c r="I25">
        <f t="shared" si="3"/>
        <v>356007</v>
      </c>
      <c r="J25">
        <f t="shared" si="4"/>
        <v>608235</v>
      </c>
      <c r="M25">
        <f t="shared" si="1"/>
        <v>10000</v>
      </c>
    </row>
    <row r="26" spans="1:13" ht="46" thickBot="1" x14ac:dyDescent="0.25">
      <c r="B26" s="24" t="s">
        <v>8</v>
      </c>
      <c r="C26" s="8" t="s">
        <v>23</v>
      </c>
      <c r="D26" s="8">
        <v>0</v>
      </c>
      <c r="E26" s="110">
        <f>ROUND(D26*M18/F145,0)</f>
        <v>0</v>
      </c>
      <c r="F26" s="8">
        <v>26</v>
      </c>
      <c r="G26" s="110">
        <f>ROUND(F26*M18/G145,0)</f>
        <v>12</v>
      </c>
      <c r="I26">
        <f t="shared" si="3"/>
        <v>356007</v>
      </c>
      <c r="J26">
        <f t="shared" si="4"/>
        <v>608235</v>
      </c>
      <c r="M26">
        <f t="shared" si="1"/>
        <v>10000</v>
      </c>
    </row>
    <row r="27" spans="1:13" ht="17" thickBot="1" x14ac:dyDescent="0.25">
      <c r="B27" s="25"/>
      <c r="C27" s="8" t="s">
        <v>24</v>
      </c>
      <c r="D27" s="8">
        <v>8</v>
      </c>
      <c r="E27" s="110">
        <f>ROUND(D27*M19/F146,0)</f>
        <v>3</v>
      </c>
      <c r="F27" s="8">
        <v>6</v>
      </c>
      <c r="G27" s="110">
        <f>ROUND(F27*M19/G146,0)</f>
        <v>3</v>
      </c>
      <c r="I27">
        <f>I26</f>
        <v>356007</v>
      </c>
      <c r="J27">
        <f t="shared" si="4"/>
        <v>608235</v>
      </c>
    </row>
    <row r="28" spans="1:13" ht="31" thickBot="1" x14ac:dyDescent="0.25">
      <c r="B28" s="25"/>
      <c r="C28" s="8" t="s">
        <v>25</v>
      </c>
      <c r="D28" s="8">
        <v>23</v>
      </c>
      <c r="E28" s="110">
        <f>ROUND(D28*M20/F147,0)</f>
        <v>5</v>
      </c>
      <c r="F28" s="8">
        <v>12</v>
      </c>
      <c r="G28" s="110">
        <f>ROUND(F28*M20/G147,0)</f>
        <v>3</v>
      </c>
      <c r="I28">
        <f t="shared" si="3"/>
        <v>356007</v>
      </c>
      <c r="J28">
        <f t="shared" si="4"/>
        <v>608235</v>
      </c>
    </row>
    <row r="29" spans="1:13" ht="31" thickBot="1" x14ac:dyDescent="0.25">
      <c r="B29" s="25"/>
      <c r="C29" s="8" t="s">
        <v>26</v>
      </c>
      <c r="D29" s="8">
        <v>29</v>
      </c>
      <c r="E29" s="110">
        <f>ROUND(D29*M21/F148,0)</f>
        <v>58</v>
      </c>
      <c r="F29" s="8">
        <v>97</v>
      </c>
      <c r="G29" s="110">
        <f>ROUND(F29*M21/G148,0)</f>
        <v>31</v>
      </c>
      <c r="I29">
        <f t="shared" si="3"/>
        <v>356007</v>
      </c>
      <c r="J29">
        <f>J28</f>
        <v>608235</v>
      </c>
    </row>
    <row r="30" spans="1:13" ht="31" thickBot="1" x14ac:dyDescent="0.25">
      <c r="B30" s="4"/>
      <c r="C30" s="8" t="s">
        <v>27</v>
      </c>
      <c r="D30" s="8">
        <v>21</v>
      </c>
      <c r="E30" s="110">
        <f>ROUND(D30*M22/F149,0)</f>
        <v>12</v>
      </c>
      <c r="F30" s="8">
        <v>17</v>
      </c>
      <c r="G30" s="110">
        <f>ROUND(F30*M22/G149,0)</f>
        <v>6</v>
      </c>
    </row>
    <row r="31" spans="1:13" ht="17" thickBot="1" x14ac:dyDescent="0.25">
      <c r="B31" s="88" t="s">
        <v>9</v>
      </c>
      <c r="C31" s="89"/>
      <c r="D31" s="18">
        <f>SUM(D21,D22,D23,D24,D25,D26,D27,D28,D29,D30)</f>
        <v>1588</v>
      </c>
      <c r="E31" s="111">
        <f>SUM(E21,E22,E23,E24,E25,E26,E27,E28,E29,E30)</f>
        <v>247</v>
      </c>
      <c r="F31" s="18">
        <f>SUM(F21,F22,F23,F24,F25,F26,F27,F28,F29,F30)</f>
        <v>1752</v>
      </c>
      <c r="G31" s="18">
        <f>SUM(G21,G22,G23,G24,G25,G26,G27,G28,G29,G30)</f>
        <v>161</v>
      </c>
    </row>
    <row r="34" spans="1:7" ht="17" thickBot="1" x14ac:dyDescent="0.25"/>
    <row r="35" spans="1:7" ht="17" thickBot="1" x14ac:dyDescent="0.25">
      <c r="A35" t="s">
        <v>81</v>
      </c>
      <c r="B35" s="2"/>
      <c r="C35" s="74" t="s">
        <v>28</v>
      </c>
      <c r="D35" s="76"/>
      <c r="E35" s="82" t="s">
        <v>29</v>
      </c>
      <c r="F35" s="83"/>
    </row>
    <row r="36" spans="1:7" ht="61" thickBot="1" x14ac:dyDescent="0.25">
      <c r="B36" s="19" t="s">
        <v>0</v>
      </c>
      <c r="C36" s="26" t="s">
        <v>3</v>
      </c>
      <c r="D36" s="26" t="s">
        <v>107</v>
      </c>
      <c r="E36" s="26" t="s">
        <v>3</v>
      </c>
      <c r="F36" s="26" t="s">
        <v>107</v>
      </c>
    </row>
    <row r="37" spans="1:7" x14ac:dyDescent="0.2">
      <c r="B37" s="27" t="s">
        <v>7</v>
      </c>
      <c r="C37" s="28">
        <f>C6</f>
        <v>1484</v>
      </c>
      <c r="D37" s="112">
        <f>ROUND(C37*M13/I14,0)</f>
        <v>63</v>
      </c>
      <c r="E37" s="28">
        <f>I6</f>
        <v>1556</v>
      </c>
      <c r="F37" s="156">
        <f>ROUND(E37*M13/J14,0)</f>
        <v>39</v>
      </c>
    </row>
    <row r="38" spans="1:7" x14ac:dyDescent="0.2">
      <c r="B38" s="27" t="s">
        <v>30</v>
      </c>
      <c r="C38" s="5">
        <f>C7</f>
        <v>104</v>
      </c>
      <c r="D38" s="112">
        <f>ROUND(C38*M14/I15,0)</f>
        <v>9</v>
      </c>
      <c r="E38" s="5">
        <f>I7</f>
        <v>196</v>
      </c>
      <c r="F38" s="156">
        <f>ROUND(E38*M14/J15,0)</f>
        <v>9</v>
      </c>
    </row>
    <row r="39" spans="1:7" ht="17" thickBot="1" x14ac:dyDescent="0.25">
      <c r="B39" s="29" t="s">
        <v>9</v>
      </c>
      <c r="C39" s="30">
        <f>SUM(C37,C38)</f>
        <v>1588</v>
      </c>
      <c r="D39" s="30">
        <f t="shared" ref="D39:F39" si="5">SUM(D37,D38)</f>
        <v>72</v>
      </c>
      <c r="E39" s="30">
        <f t="shared" si="5"/>
        <v>1752</v>
      </c>
      <c r="F39" s="30">
        <f t="shared" si="5"/>
        <v>48</v>
      </c>
    </row>
    <row r="41" spans="1:7" ht="17" thickBot="1" x14ac:dyDescent="0.25"/>
    <row r="42" spans="1:7" ht="17" thickBot="1" x14ac:dyDescent="0.25">
      <c r="A42" t="s">
        <v>82</v>
      </c>
      <c r="B42" s="31"/>
      <c r="C42" s="33"/>
      <c r="D42" s="82" t="s">
        <v>16</v>
      </c>
      <c r="E42" s="83"/>
      <c r="F42" s="82" t="s">
        <v>32</v>
      </c>
      <c r="G42" s="83"/>
    </row>
    <row r="43" spans="1:7" ht="71" thickBot="1" x14ac:dyDescent="0.25">
      <c r="B43" s="32" t="s">
        <v>0</v>
      </c>
      <c r="C43" s="34" t="s">
        <v>31</v>
      </c>
      <c r="D43" s="34" t="s">
        <v>3</v>
      </c>
      <c r="E43" s="34" t="s">
        <v>107</v>
      </c>
      <c r="F43" s="34" t="s">
        <v>3</v>
      </c>
      <c r="G43" s="34" t="s">
        <v>107</v>
      </c>
    </row>
    <row r="44" spans="1:7" ht="121" thickBot="1" x14ac:dyDescent="0.25">
      <c r="B44" s="35"/>
      <c r="C44" s="72" t="s">
        <v>33</v>
      </c>
      <c r="D44" s="72">
        <v>98</v>
      </c>
      <c r="E44" s="149">
        <f>ROUND(D44*M13/F140,0)</f>
        <v>7</v>
      </c>
      <c r="F44" s="72">
        <v>1287</v>
      </c>
      <c r="G44" s="149">
        <f>ROUND(F44*M13/G140,0)</f>
        <v>69</v>
      </c>
    </row>
    <row r="45" spans="1:7" ht="76" thickBot="1" x14ac:dyDescent="0.25">
      <c r="B45" s="35" t="s">
        <v>7</v>
      </c>
      <c r="C45" s="36" t="s">
        <v>19</v>
      </c>
      <c r="D45" s="36">
        <v>4</v>
      </c>
      <c r="E45" s="149">
        <f>ROUND(D45*M14/F141,0)</f>
        <v>10</v>
      </c>
      <c r="F45" s="36">
        <v>44</v>
      </c>
      <c r="G45" s="149">
        <f>ROUND(F45*M14/G141,0)</f>
        <v>10</v>
      </c>
    </row>
    <row r="46" spans="1:7" ht="31" thickBot="1" x14ac:dyDescent="0.25">
      <c r="B46" s="4"/>
      <c r="C46" s="36" t="s">
        <v>20</v>
      </c>
      <c r="D46" s="36">
        <v>104</v>
      </c>
      <c r="E46" s="149">
        <f>ROUND(D46*M15/F142,0)</f>
        <v>11</v>
      </c>
      <c r="F46" s="36">
        <v>557</v>
      </c>
      <c r="G46" s="149">
        <f>ROUND(F46*M15/G142,0)</f>
        <v>33</v>
      </c>
    </row>
    <row r="47" spans="1:7" ht="31" thickBot="1" x14ac:dyDescent="0.25">
      <c r="B47" s="35"/>
      <c r="C47" s="36" t="s">
        <v>21</v>
      </c>
      <c r="D47" s="36">
        <v>7</v>
      </c>
      <c r="E47" s="149">
        <f>ROUND(D47*M16/F143,0)</f>
        <v>4</v>
      </c>
      <c r="F47" s="36">
        <v>14</v>
      </c>
      <c r="G47" s="149">
        <f>ROUND(F47*M16/G143,0)</f>
        <v>3</v>
      </c>
    </row>
    <row r="48" spans="1:7" ht="31" thickBot="1" x14ac:dyDescent="0.25">
      <c r="B48" s="35"/>
      <c r="C48" s="36" t="s">
        <v>22</v>
      </c>
      <c r="D48" s="36">
        <v>0</v>
      </c>
      <c r="E48" s="149">
        <f>ROUND(D48*M17/F144,0)</f>
        <v>0</v>
      </c>
      <c r="F48" s="36">
        <v>0</v>
      </c>
      <c r="G48" s="149">
        <f>ROUND(F48*M17/G144,0)</f>
        <v>0</v>
      </c>
    </row>
    <row r="49" spans="1:7" ht="46" thickBot="1" x14ac:dyDescent="0.25">
      <c r="B49" s="35" t="s">
        <v>8</v>
      </c>
      <c r="C49" s="36" t="s">
        <v>34</v>
      </c>
      <c r="D49" s="36">
        <v>0</v>
      </c>
      <c r="E49" s="149">
        <f>ROUND(D49*M18/F145,0)</f>
        <v>0</v>
      </c>
      <c r="F49" s="36">
        <v>0</v>
      </c>
      <c r="G49" s="149">
        <f>ROUND(F49*M18/G145,0)</f>
        <v>0</v>
      </c>
    </row>
    <row r="50" spans="1:7" ht="17" thickBot="1" x14ac:dyDescent="0.25">
      <c r="B50" s="25"/>
      <c r="C50" s="36" t="s">
        <v>24</v>
      </c>
      <c r="D50" s="36">
        <v>0</v>
      </c>
      <c r="E50" s="149">
        <f>ROUND(D50*M19/F146,0)</f>
        <v>0</v>
      </c>
      <c r="F50" s="36">
        <v>0</v>
      </c>
      <c r="G50" s="149">
        <f>ROUND(F50*M19/G146,0)</f>
        <v>0</v>
      </c>
    </row>
    <row r="51" spans="1:7" ht="31" thickBot="1" x14ac:dyDescent="0.25">
      <c r="B51" s="25"/>
      <c r="C51" s="36" t="s">
        <v>25</v>
      </c>
      <c r="D51" s="36">
        <v>10</v>
      </c>
      <c r="E51" s="149">
        <f>ROUND(D51*M20/F147,0)</f>
        <v>2</v>
      </c>
      <c r="F51" s="36">
        <v>2</v>
      </c>
      <c r="G51" s="149">
        <f>ROUND(F51*M20/G147,0)</f>
        <v>0</v>
      </c>
    </row>
    <row r="52" spans="1:7" ht="31" thickBot="1" x14ac:dyDescent="0.25">
      <c r="B52" s="25"/>
      <c r="C52" s="36" t="s">
        <v>26</v>
      </c>
      <c r="D52" s="36">
        <v>6</v>
      </c>
      <c r="E52" s="149">
        <f>ROUND(D52*M21/F148,0)</f>
        <v>12</v>
      </c>
      <c r="F52" s="36">
        <v>45</v>
      </c>
      <c r="G52" s="149">
        <f>ROUND(F52*M21/G148,0)</f>
        <v>14</v>
      </c>
    </row>
    <row r="53" spans="1:7" ht="31" thickBot="1" x14ac:dyDescent="0.25">
      <c r="B53" s="4"/>
      <c r="C53" s="36" t="s">
        <v>27</v>
      </c>
      <c r="D53" s="36">
        <v>2</v>
      </c>
      <c r="E53" s="149">
        <f>ROUND(D53*M22/F149,0)</f>
        <v>1</v>
      </c>
      <c r="F53" s="36">
        <v>0</v>
      </c>
      <c r="G53" s="149">
        <f>ROUND(F53*M22/G149,0)</f>
        <v>0</v>
      </c>
    </row>
    <row r="54" spans="1:7" ht="17" thickBot="1" x14ac:dyDescent="0.25">
      <c r="B54" s="84" t="s">
        <v>9</v>
      </c>
      <c r="C54" s="85"/>
      <c r="D54" s="37">
        <f>SUM(D44:D53)</f>
        <v>231</v>
      </c>
      <c r="E54" s="151">
        <f>SUM(E44:E53)</f>
        <v>47</v>
      </c>
      <c r="F54" s="37">
        <f>SUM(F44:F53)</f>
        <v>1949</v>
      </c>
      <c r="G54" s="151">
        <f>SUM(G44:G53)</f>
        <v>129</v>
      </c>
    </row>
    <row r="57" spans="1:7" ht="17" thickBot="1" x14ac:dyDescent="0.25"/>
    <row r="58" spans="1:7" ht="17" thickBot="1" x14ac:dyDescent="0.25">
      <c r="A58" t="s">
        <v>83</v>
      </c>
      <c r="C58" s="31"/>
      <c r="D58" s="86" t="s">
        <v>1</v>
      </c>
      <c r="E58" s="87"/>
      <c r="F58" s="82" t="s">
        <v>35</v>
      </c>
      <c r="G58" s="83"/>
    </row>
    <row r="59" spans="1:7" ht="61" thickBot="1" x14ac:dyDescent="0.25">
      <c r="C59" s="32" t="s">
        <v>0</v>
      </c>
      <c r="D59" s="23" t="s">
        <v>3</v>
      </c>
      <c r="E59" s="38" t="s">
        <v>107</v>
      </c>
      <c r="F59" s="38" t="s">
        <v>3</v>
      </c>
      <c r="G59" s="39" t="s">
        <v>107</v>
      </c>
    </row>
    <row r="60" spans="1:7" x14ac:dyDescent="0.2">
      <c r="C60" s="40" t="s">
        <v>7</v>
      </c>
      <c r="D60" s="152">
        <f>D6</f>
        <v>206</v>
      </c>
      <c r="E60" s="153">
        <f>ROUND(D60*M13/I14,0)</f>
        <v>9</v>
      </c>
      <c r="F60" s="152">
        <f>J6</f>
        <v>1888</v>
      </c>
      <c r="G60" s="154">
        <f>ROUND(F60*M13/J14,0)</f>
        <v>47</v>
      </c>
    </row>
    <row r="61" spans="1:7" x14ac:dyDescent="0.2">
      <c r="C61" s="40" t="s">
        <v>30</v>
      </c>
      <c r="D61" s="152">
        <f>D7</f>
        <v>25</v>
      </c>
      <c r="E61" s="153">
        <f>ROUND(D61*M14/I15,0)</f>
        <v>2</v>
      </c>
      <c r="F61" s="152">
        <f>J7</f>
        <v>61</v>
      </c>
      <c r="G61" s="154">
        <f>ROUND(F61*M14/J15,0)</f>
        <v>3</v>
      </c>
    </row>
    <row r="62" spans="1:7" ht="17" thickBot="1" x14ac:dyDescent="0.25">
      <c r="C62" s="42" t="s">
        <v>9</v>
      </c>
      <c r="D62" s="155">
        <f>SUM(D60,D61)</f>
        <v>231</v>
      </c>
      <c r="E62" s="155">
        <f t="shared" ref="E62:G62" si="6">SUM(E60,E61)</f>
        <v>11</v>
      </c>
      <c r="F62" s="155">
        <f t="shared" si="6"/>
        <v>1949</v>
      </c>
      <c r="G62" s="155">
        <f t="shared" si="6"/>
        <v>50</v>
      </c>
    </row>
    <row r="66" spans="1:8" ht="17" thickBot="1" x14ac:dyDescent="0.25"/>
    <row r="67" spans="1:8" x14ac:dyDescent="0.2">
      <c r="A67" t="s">
        <v>84</v>
      </c>
      <c r="B67" s="31"/>
      <c r="C67" s="33" t="s">
        <v>14</v>
      </c>
      <c r="D67" s="86" t="s">
        <v>37</v>
      </c>
      <c r="E67" s="87"/>
      <c r="F67" s="86" t="s">
        <v>17</v>
      </c>
      <c r="G67" s="94"/>
      <c r="H67" s="87"/>
    </row>
    <row r="68" spans="1:8" ht="17" thickBot="1" x14ac:dyDescent="0.25">
      <c r="B68" s="44" t="s">
        <v>0</v>
      </c>
      <c r="C68" s="45"/>
      <c r="D68" s="92"/>
      <c r="E68" s="93"/>
      <c r="F68" s="92"/>
      <c r="G68" s="95"/>
      <c r="H68" s="93"/>
    </row>
    <row r="69" spans="1:8" ht="64" x14ac:dyDescent="0.2">
      <c r="B69" s="25"/>
      <c r="C69" s="45" t="s">
        <v>36</v>
      </c>
      <c r="D69" s="96" t="s">
        <v>3</v>
      </c>
      <c r="E69" s="96" t="s">
        <v>107</v>
      </c>
      <c r="F69" s="96" t="s">
        <v>3</v>
      </c>
      <c r="G69" s="45" t="s">
        <v>38</v>
      </c>
      <c r="H69" s="98"/>
    </row>
    <row r="70" spans="1:8" ht="33" thickBot="1" x14ac:dyDescent="0.25">
      <c r="B70" s="4"/>
      <c r="C70" s="46"/>
      <c r="D70" s="97"/>
      <c r="E70" s="97"/>
      <c r="F70" s="97"/>
      <c r="G70" s="34" t="s">
        <v>108</v>
      </c>
      <c r="H70" s="99"/>
    </row>
    <row r="71" spans="1:8" ht="76" thickBot="1" x14ac:dyDescent="0.25">
      <c r="B71" s="35"/>
      <c r="C71" s="36" t="s">
        <v>39</v>
      </c>
      <c r="D71" s="36">
        <v>640</v>
      </c>
      <c r="E71" s="150">
        <f>ROUND(D71*M13/F140,0)</f>
        <v>48</v>
      </c>
      <c r="F71" s="141">
        <v>588</v>
      </c>
      <c r="G71" s="150">
        <f>ROUND(F71*M13/G140,0)</f>
        <v>32</v>
      </c>
      <c r="H71" s="1"/>
    </row>
    <row r="72" spans="1:8" ht="76" thickBot="1" x14ac:dyDescent="0.25">
      <c r="B72" s="35" t="s">
        <v>7</v>
      </c>
      <c r="C72" s="36" t="s">
        <v>40</v>
      </c>
      <c r="D72" s="36">
        <v>4</v>
      </c>
      <c r="E72" s="150">
        <f>ROUND(D72*M14/F141,0)</f>
        <v>10</v>
      </c>
      <c r="F72" s="141">
        <v>148</v>
      </c>
      <c r="G72" s="150">
        <f>ROUND(F72*M14/G141,0)</f>
        <v>34</v>
      </c>
      <c r="H72" s="1"/>
    </row>
    <row r="73" spans="1:8" ht="31" thickBot="1" x14ac:dyDescent="0.25">
      <c r="B73" s="4"/>
      <c r="C73" s="36" t="s">
        <v>20</v>
      </c>
      <c r="D73" s="36">
        <v>149</v>
      </c>
      <c r="E73" s="150">
        <f>ROUND(D73*M15/F142,0)</f>
        <v>15</v>
      </c>
      <c r="F73" s="141">
        <v>751</v>
      </c>
      <c r="G73" s="150">
        <f>ROUND(F73*M15/G142,0)</f>
        <v>44</v>
      </c>
      <c r="H73" s="1"/>
    </row>
    <row r="74" spans="1:8" ht="31" thickBot="1" x14ac:dyDescent="0.25">
      <c r="B74" s="35"/>
      <c r="C74" s="36" t="s">
        <v>21</v>
      </c>
      <c r="D74" s="36">
        <v>30</v>
      </c>
      <c r="E74" s="150">
        <f>ROUND(D74*M16/F143,0)</f>
        <v>17</v>
      </c>
      <c r="F74" s="141">
        <v>91</v>
      </c>
      <c r="G74" s="150">
        <f>ROUND(F74*M16/G143,0)</f>
        <v>21</v>
      </c>
      <c r="H74" s="1"/>
    </row>
    <row r="75" spans="1:8" ht="31" thickBot="1" x14ac:dyDescent="0.25">
      <c r="B75" s="35"/>
      <c r="C75" s="36" t="s">
        <v>22</v>
      </c>
      <c r="D75" s="36">
        <v>6</v>
      </c>
      <c r="E75" s="150">
        <f>ROUND(D75*M17/F144,0)</f>
        <v>22</v>
      </c>
      <c r="F75" s="141">
        <v>9</v>
      </c>
      <c r="G75" s="150">
        <f>ROUND(F75*M17/G144,0)</f>
        <v>4</v>
      </c>
      <c r="H75" s="1"/>
    </row>
    <row r="76" spans="1:8" ht="46" thickBot="1" x14ac:dyDescent="0.25">
      <c r="B76" s="35" t="s">
        <v>8</v>
      </c>
      <c r="C76" s="36" t="s">
        <v>34</v>
      </c>
      <c r="D76" s="36">
        <v>0</v>
      </c>
      <c r="E76" s="150">
        <f>ROUND(D76*M18/F145,0)</f>
        <v>0</v>
      </c>
      <c r="F76" s="141">
        <v>7</v>
      </c>
      <c r="G76" s="150">
        <f>ROUND(F76*M18/G145,0)</f>
        <v>3</v>
      </c>
      <c r="H76" s="1"/>
    </row>
    <row r="77" spans="1:8" ht="17" thickBot="1" x14ac:dyDescent="0.25">
      <c r="B77" s="25"/>
      <c r="C77" s="36" t="s">
        <v>24</v>
      </c>
      <c r="D77" s="36">
        <v>25</v>
      </c>
      <c r="E77" s="150">
        <f>ROUND(D77*M19/F146,0)</f>
        <v>9</v>
      </c>
      <c r="F77" s="141">
        <v>61</v>
      </c>
      <c r="G77" s="150">
        <f>ROUND(F77*M19/G146,0)</f>
        <v>29</v>
      </c>
      <c r="H77" s="1"/>
    </row>
    <row r="78" spans="1:8" ht="31" thickBot="1" x14ac:dyDescent="0.25">
      <c r="B78" s="25"/>
      <c r="C78" s="36" t="s">
        <v>25</v>
      </c>
      <c r="D78" s="36">
        <v>32</v>
      </c>
      <c r="E78" s="150">
        <f>ROUND(D78*M20/F147,0)</f>
        <v>7</v>
      </c>
      <c r="F78" s="141">
        <v>92</v>
      </c>
      <c r="G78" s="150">
        <f>ROUND(F78*M20/G147,0)</f>
        <v>22</v>
      </c>
      <c r="H78" s="1"/>
    </row>
    <row r="79" spans="1:8" ht="31" thickBot="1" x14ac:dyDescent="0.25">
      <c r="B79" s="25"/>
      <c r="C79" s="36" t="s">
        <v>26</v>
      </c>
      <c r="D79" s="36">
        <v>4</v>
      </c>
      <c r="E79" s="150">
        <f>ROUND(D79*M21/F148,0)</f>
        <v>8</v>
      </c>
      <c r="F79" s="141">
        <v>42</v>
      </c>
      <c r="G79" s="150">
        <f>ROUND(F79*M21/G148,0)</f>
        <v>14</v>
      </c>
      <c r="H79" s="1"/>
    </row>
    <row r="80" spans="1:8" ht="31" thickBot="1" x14ac:dyDescent="0.25">
      <c r="B80" s="4"/>
      <c r="C80" s="36" t="s">
        <v>41</v>
      </c>
      <c r="D80" s="36">
        <v>0</v>
      </c>
      <c r="E80" s="150">
        <f>ROUND(D80*M22/F149,0)</f>
        <v>0</v>
      </c>
      <c r="F80" s="141">
        <v>0</v>
      </c>
      <c r="G80" s="150">
        <f>ROUND(F80*M22/G149,0)</f>
        <v>0</v>
      </c>
      <c r="H80" s="1"/>
    </row>
    <row r="81" spans="1:8" ht="17" thickBot="1" x14ac:dyDescent="0.25">
      <c r="B81" s="84" t="s">
        <v>9</v>
      </c>
      <c r="C81" s="85"/>
      <c r="D81" s="37">
        <f>SUM(D71:D80)</f>
        <v>890</v>
      </c>
      <c r="E81" s="151">
        <f>SUM(E71:E80)</f>
        <v>136</v>
      </c>
      <c r="F81" s="151">
        <f t="shared" ref="F81" si="7">SUM(F71:F80)</f>
        <v>1789</v>
      </c>
      <c r="G81" s="151">
        <f>SUM(G71:G80)</f>
        <v>203</v>
      </c>
      <c r="H81" s="1"/>
    </row>
    <row r="84" spans="1:8" ht="17" thickBot="1" x14ac:dyDescent="0.25"/>
    <row r="85" spans="1:8" ht="17" thickBot="1" x14ac:dyDescent="0.25">
      <c r="A85" t="s">
        <v>85</v>
      </c>
      <c r="B85" s="31"/>
      <c r="C85" s="82" t="s">
        <v>11</v>
      </c>
      <c r="D85" s="83"/>
      <c r="E85" s="82" t="s">
        <v>17</v>
      </c>
      <c r="F85" s="83"/>
    </row>
    <row r="86" spans="1:8" ht="45" x14ac:dyDescent="0.2">
      <c r="B86" s="44" t="s">
        <v>0</v>
      </c>
      <c r="C86" s="22" t="s">
        <v>3</v>
      </c>
      <c r="D86" s="47" t="s">
        <v>42</v>
      </c>
      <c r="E86" s="22" t="s">
        <v>3</v>
      </c>
      <c r="F86" s="48" t="s">
        <v>43</v>
      </c>
    </row>
    <row r="87" spans="1:8" x14ac:dyDescent="0.2">
      <c r="B87" s="35" t="s">
        <v>7</v>
      </c>
      <c r="C87" s="12">
        <f>E6</f>
        <v>793</v>
      </c>
      <c r="D87" s="68">
        <f>ROUND(C87*M13/I14,0)</f>
        <v>34</v>
      </c>
      <c r="E87" s="41">
        <f>K6</f>
        <v>1487</v>
      </c>
      <c r="F87" s="68">
        <f>ROUND(E87*M13/J14,0)</f>
        <v>37</v>
      </c>
    </row>
    <row r="88" spans="1:8" x14ac:dyDescent="0.2">
      <c r="B88" s="35" t="s">
        <v>30</v>
      </c>
      <c r="C88" s="12">
        <f>E7</f>
        <v>97</v>
      </c>
      <c r="D88" s="68">
        <f>ROUND(C88*M14/I15,0)</f>
        <v>8</v>
      </c>
      <c r="E88" s="12">
        <f>K7</f>
        <v>302</v>
      </c>
      <c r="F88" s="68">
        <f>ROUND(E88*M14/J15,0)</f>
        <v>14</v>
      </c>
    </row>
    <row r="89" spans="1:8" ht="17" thickBot="1" x14ac:dyDescent="0.25">
      <c r="B89" s="49" t="s">
        <v>9</v>
      </c>
      <c r="C89" s="43">
        <f>SUM(C87,C88)</f>
        <v>890</v>
      </c>
      <c r="D89" s="43">
        <f t="shared" ref="D89:F89" si="8">SUM(D87,D88)</f>
        <v>42</v>
      </c>
      <c r="E89" s="43">
        <f t="shared" si="8"/>
        <v>1789</v>
      </c>
      <c r="F89" s="43">
        <f t="shared" si="8"/>
        <v>51</v>
      </c>
    </row>
    <row r="92" spans="1:8" ht="17" thickBot="1" x14ac:dyDescent="0.25"/>
    <row r="93" spans="1:8" ht="18" thickBot="1" x14ac:dyDescent="0.25">
      <c r="A93" t="s">
        <v>86</v>
      </c>
      <c r="B93" s="50" t="s">
        <v>44</v>
      </c>
      <c r="C93" s="51" t="s">
        <v>45</v>
      </c>
      <c r="D93" s="100" t="s">
        <v>47</v>
      </c>
      <c r="E93" s="101"/>
      <c r="F93" s="100" t="s">
        <v>48</v>
      </c>
      <c r="G93" s="101"/>
    </row>
    <row r="94" spans="1:8" ht="73" thickBot="1" x14ac:dyDescent="0.25">
      <c r="B94" s="53"/>
      <c r="C94" s="52" t="s">
        <v>46</v>
      </c>
      <c r="D94" s="54" t="s">
        <v>3</v>
      </c>
      <c r="E94" s="34" t="s">
        <v>13</v>
      </c>
      <c r="F94" s="34" t="s">
        <v>3</v>
      </c>
      <c r="G94" s="34" t="s">
        <v>13</v>
      </c>
    </row>
    <row r="95" spans="1:8" ht="103" thickBot="1" x14ac:dyDescent="0.25">
      <c r="B95" s="55"/>
      <c r="C95" s="36" t="s">
        <v>50</v>
      </c>
      <c r="D95" s="56">
        <v>934</v>
      </c>
      <c r="E95" s="66">
        <f>ROUND(D95*M13/I16,0)</f>
        <v>26</v>
      </c>
      <c r="F95" s="56">
        <v>793</v>
      </c>
      <c r="G95" s="66">
        <f>ROUND(F95*M13/J16,0)</f>
        <v>13</v>
      </c>
    </row>
    <row r="96" spans="1:8" ht="52" thickBot="1" x14ac:dyDescent="0.25">
      <c r="B96" s="55"/>
      <c r="C96" s="36" t="s">
        <v>51</v>
      </c>
      <c r="D96" s="56">
        <v>162</v>
      </c>
      <c r="E96" s="66">
        <f>ROUND(D96*M14/I16,0)</f>
        <v>5</v>
      </c>
      <c r="F96" s="56">
        <v>123</v>
      </c>
      <c r="G96" s="66">
        <f>ROUND(F96*M14/J16,0)</f>
        <v>2</v>
      </c>
    </row>
    <row r="97" spans="1:7" ht="86" thickBot="1" x14ac:dyDescent="0.25">
      <c r="B97" s="55" t="s">
        <v>49</v>
      </c>
      <c r="C97" s="36" t="s">
        <v>52</v>
      </c>
      <c r="D97" s="56">
        <v>132</v>
      </c>
      <c r="E97" s="66">
        <f>ROUND(D97*M15/I16,0)</f>
        <v>4</v>
      </c>
      <c r="F97" s="56">
        <v>86</v>
      </c>
      <c r="G97" s="66">
        <f>ROUND(F97*M15/J16,0)</f>
        <v>1</v>
      </c>
    </row>
    <row r="98" spans="1:7" ht="35" thickBot="1" x14ac:dyDescent="0.25">
      <c r="B98" s="25"/>
      <c r="C98" s="36" t="s">
        <v>53</v>
      </c>
      <c r="D98" s="56">
        <v>20</v>
      </c>
      <c r="E98" s="66">
        <f>ROUND(D98*M16/I16,0)</f>
        <v>1</v>
      </c>
      <c r="F98" s="56">
        <v>272</v>
      </c>
      <c r="G98" s="66">
        <f>ROUND(F98*M16/J16,0)</f>
        <v>4</v>
      </c>
    </row>
    <row r="99" spans="1:7" ht="35" thickBot="1" x14ac:dyDescent="0.25">
      <c r="B99" s="4"/>
      <c r="C99" s="36" t="s">
        <v>54</v>
      </c>
      <c r="D99" s="56">
        <v>56</v>
      </c>
      <c r="E99" s="66">
        <f>ROUND(D99*M17/I16,0)</f>
        <v>2</v>
      </c>
      <c r="F99" s="56">
        <v>88</v>
      </c>
      <c r="G99" s="66">
        <f>ROUND(F99*M17/J16,0)</f>
        <v>1</v>
      </c>
    </row>
    <row r="100" spans="1:7" ht="69" thickBot="1" x14ac:dyDescent="0.25">
      <c r="B100" s="55"/>
      <c r="C100" s="36" t="s">
        <v>56</v>
      </c>
      <c r="D100" s="56">
        <v>189</v>
      </c>
      <c r="E100" s="66">
        <f>ROUND(D100*M18/I16,0)</f>
        <v>5</v>
      </c>
      <c r="F100" s="56">
        <v>214</v>
      </c>
      <c r="G100" s="66">
        <f>ROUND(F100*M18/J16,0)</f>
        <v>4</v>
      </c>
    </row>
    <row r="101" spans="1:7" ht="52" thickBot="1" x14ac:dyDescent="0.25">
      <c r="B101" s="55"/>
      <c r="C101" s="36" t="s">
        <v>57</v>
      </c>
      <c r="D101" s="56">
        <v>52</v>
      </c>
      <c r="E101" s="66">
        <f>ROUND(D101*M19/I16,0)</f>
        <v>1</v>
      </c>
      <c r="F101" s="56">
        <v>91</v>
      </c>
      <c r="G101" s="66">
        <f>ROUND(F101*M19/J16,0)</f>
        <v>1</v>
      </c>
    </row>
    <row r="102" spans="1:7" ht="52" thickBot="1" x14ac:dyDescent="0.25">
      <c r="B102" s="55"/>
      <c r="C102" s="36" t="s">
        <v>58</v>
      </c>
      <c r="D102" s="56">
        <v>12</v>
      </c>
      <c r="E102" s="66">
        <f>ROUND(D102*M20/I16,0)</f>
        <v>0</v>
      </c>
      <c r="F102" s="56">
        <v>45</v>
      </c>
      <c r="G102" s="66">
        <f>ROUND(F102*M20/J16,0)</f>
        <v>1</v>
      </c>
    </row>
    <row r="103" spans="1:7" ht="86" thickBot="1" x14ac:dyDescent="0.25">
      <c r="B103" s="57" t="s">
        <v>55</v>
      </c>
      <c r="C103" s="9" t="s">
        <v>59</v>
      </c>
      <c r="D103" s="56">
        <v>0</v>
      </c>
      <c r="E103" s="66">
        <f>ROUND(D103*M21/I16,0)</f>
        <v>0</v>
      </c>
      <c r="F103" s="56">
        <v>6</v>
      </c>
      <c r="G103" s="66">
        <f>ROUND(F103*M21/J16,0)</f>
        <v>0</v>
      </c>
    </row>
    <row r="104" spans="1:7" ht="17" thickBot="1" x14ac:dyDescent="0.25">
      <c r="B104" s="70"/>
      <c r="C104" s="70"/>
      <c r="D104" s="58">
        <v>30</v>
      </c>
      <c r="E104" s="66">
        <f>ROUND(D104*M22/I16,0)</f>
        <v>1</v>
      </c>
      <c r="F104" s="58">
        <v>34</v>
      </c>
      <c r="G104" s="66">
        <f>ROUND(F104*M22/J16,0)</f>
        <v>1</v>
      </c>
    </row>
    <row r="105" spans="1:7" ht="17" thickBot="1" x14ac:dyDescent="0.25">
      <c r="B105" s="102" t="s">
        <v>9</v>
      </c>
      <c r="C105" s="103"/>
      <c r="D105" s="59">
        <f>SUM(D95:D104)</f>
        <v>1587</v>
      </c>
      <c r="E105" s="59">
        <f>SUM(E95:E104)</f>
        <v>45</v>
      </c>
      <c r="F105" s="59">
        <f>SUM(F95:F104)</f>
        <v>1752</v>
      </c>
      <c r="G105" s="59">
        <f>SUM(G95:G104)</f>
        <v>28</v>
      </c>
    </row>
    <row r="111" spans="1:7" ht="17" thickBot="1" x14ac:dyDescent="0.25"/>
    <row r="112" spans="1:7" ht="18" thickBot="1" x14ac:dyDescent="0.25">
      <c r="A112" t="s">
        <v>87</v>
      </c>
      <c r="B112" s="50" t="s">
        <v>44</v>
      </c>
      <c r="C112" s="51" t="s">
        <v>45</v>
      </c>
      <c r="D112" s="100" t="s">
        <v>47</v>
      </c>
      <c r="E112" s="101"/>
      <c r="F112" s="100" t="s">
        <v>48</v>
      </c>
      <c r="G112" s="101"/>
    </row>
    <row r="113" spans="2:7" ht="73" thickBot="1" x14ac:dyDescent="0.25">
      <c r="B113" s="53"/>
      <c r="C113" s="52" t="s">
        <v>46</v>
      </c>
      <c r="D113" s="54" t="s">
        <v>3</v>
      </c>
      <c r="E113" s="34" t="s">
        <v>13</v>
      </c>
      <c r="F113" s="34" t="s">
        <v>3</v>
      </c>
      <c r="G113" s="34" t="s">
        <v>13</v>
      </c>
    </row>
    <row r="114" spans="2:7" ht="69" thickBot="1" x14ac:dyDescent="0.25">
      <c r="B114" s="55"/>
      <c r="C114" s="56" t="s">
        <v>60</v>
      </c>
      <c r="D114" s="56">
        <v>55</v>
      </c>
      <c r="E114" s="66">
        <f>ROUND(D114*M13/I16,0)</f>
        <v>2</v>
      </c>
      <c r="F114" s="56">
        <v>611</v>
      </c>
      <c r="G114" s="66">
        <f>ROUND(F114*M13/J16,0)</f>
        <v>10</v>
      </c>
    </row>
    <row r="115" spans="2:7" ht="52" thickBot="1" x14ac:dyDescent="0.25">
      <c r="B115" s="55"/>
      <c r="C115" s="56" t="s">
        <v>61</v>
      </c>
      <c r="D115" s="56">
        <v>16</v>
      </c>
      <c r="E115" s="66">
        <f t="shared" ref="E115:E126" si="9">ROUND(D115*M14/I17,0)</f>
        <v>0</v>
      </c>
      <c r="F115" s="56">
        <v>231</v>
      </c>
      <c r="G115" s="66">
        <f t="shared" ref="G115:G126" si="10">ROUND(F115*M14/J17,0)</f>
        <v>4</v>
      </c>
    </row>
    <row r="116" spans="2:7" ht="35" thickBot="1" x14ac:dyDescent="0.25">
      <c r="B116" s="55" t="s">
        <v>49</v>
      </c>
      <c r="C116" s="56" t="s">
        <v>62</v>
      </c>
      <c r="D116" s="56">
        <v>5</v>
      </c>
      <c r="E116" s="66">
        <f t="shared" si="9"/>
        <v>0</v>
      </c>
      <c r="F116" s="56">
        <v>34</v>
      </c>
      <c r="G116" s="66">
        <f t="shared" si="10"/>
        <v>1</v>
      </c>
    </row>
    <row r="117" spans="2:7" ht="52" thickBot="1" x14ac:dyDescent="0.25">
      <c r="B117" s="25"/>
      <c r="C117" s="56" t="s">
        <v>63</v>
      </c>
      <c r="D117" s="56">
        <v>13</v>
      </c>
      <c r="E117" s="66">
        <f t="shared" si="9"/>
        <v>0</v>
      </c>
      <c r="F117" s="56">
        <v>129</v>
      </c>
      <c r="G117" s="66">
        <f t="shared" si="10"/>
        <v>2</v>
      </c>
    </row>
    <row r="118" spans="2:7" ht="52" thickBot="1" x14ac:dyDescent="0.25">
      <c r="B118" s="25"/>
      <c r="C118" s="56" t="s">
        <v>64</v>
      </c>
      <c r="D118" s="56">
        <v>18</v>
      </c>
      <c r="E118" s="66">
        <f t="shared" si="9"/>
        <v>1</v>
      </c>
      <c r="F118" s="56">
        <v>33</v>
      </c>
      <c r="G118" s="66">
        <f t="shared" si="10"/>
        <v>1</v>
      </c>
    </row>
    <row r="119" spans="2:7" ht="35" thickBot="1" x14ac:dyDescent="0.25">
      <c r="B119" s="4"/>
      <c r="C119" s="56" t="s">
        <v>65</v>
      </c>
      <c r="D119" s="56">
        <v>4</v>
      </c>
      <c r="E119" s="66">
        <f t="shared" si="9"/>
        <v>0</v>
      </c>
      <c r="F119" s="56">
        <v>12</v>
      </c>
      <c r="G119" s="66">
        <f t="shared" si="10"/>
        <v>0</v>
      </c>
    </row>
    <row r="120" spans="2:7" ht="35" thickBot="1" x14ac:dyDescent="0.25">
      <c r="B120" s="55"/>
      <c r="C120" s="56" t="s">
        <v>66</v>
      </c>
      <c r="D120" s="56">
        <v>23</v>
      </c>
      <c r="E120" s="66">
        <f t="shared" si="9"/>
        <v>1</v>
      </c>
      <c r="F120" s="56">
        <v>126</v>
      </c>
      <c r="G120" s="66">
        <f t="shared" si="10"/>
        <v>2</v>
      </c>
    </row>
    <row r="121" spans="2:7" ht="35" thickBot="1" x14ac:dyDescent="0.25">
      <c r="B121" s="55"/>
      <c r="C121" s="56" t="s">
        <v>67</v>
      </c>
      <c r="D121" s="56">
        <v>57</v>
      </c>
      <c r="E121" s="66">
        <f t="shared" si="9"/>
        <v>2</v>
      </c>
      <c r="F121" s="56">
        <v>549</v>
      </c>
      <c r="G121" s="66">
        <f t="shared" si="10"/>
        <v>9</v>
      </c>
    </row>
    <row r="122" spans="2:7" ht="86" thickBot="1" x14ac:dyDescent="0.25">
      <c r="B122" s="55"/>
      <c r="C122" s="56" t="s">
        <v>68</v>
      </c>
      <c r="D122" s="56">
        <v>0</v>
      </c>
      <c r="E122" s="66">
        <f t="shared" si="9"/>
        <v>0</v>
      </c>
      <c r="F122" s="56">
        <v>0</v>
      </c>
      <c r="G122" s="66">
        <f>ROUND(F122*M21/J24,0)</f>
        <v>0</v>
      </c>
    </row>
    <row r="123" spans="2:7" ht="52" thickBot="1" x14ac:dyDescent="0.25">
      <c r="B123" s="55" t="s">
        <v>55</v>
      </c>
      <c r="C123" s="56" t="s">
        <v>69</v>
      </c>
      <c r="D123" s="56">
        <v>8</v>
      </c>
      <c r="E123" s="66">
        <f t="shared" si="9"/>
        <v>0</v>
      </c>
      <c r="F123" s="56">
        <v>43</v>
      </c>
      <c r="G123" s="66">
        <f t="shared" si="10"/>
        <v>1</v>
      </c>
    </row>
    <row r="124" spans="2:7" ht="69" thickBot="1" x14ac:dyDescent="0.25">
      <c r="B124" s="25"/>
      <c r="C124" s="56" t="s">
        <v>70</v>
      </c>
      <c r="D124" s="56">
        <v>13</v>
      </c>
      <c r="E124" s="66">
        <f t="shared" si="9"/>
        <v>0</v>
      </c>
      <c r="F124" s="56">
        <v>117</v>
      </c>
      <c r="G124" s="66">
        <f t="shared" si="10"/>
        <v>2</v>
      </c>
    </row>
    <row r="125" spans="2:7" ht="52" thickBot="1" x14ac:dyDescent="0.25">
      <c r="B125" s="25"/>
      <c r="C125" s="69" t="s">
        <v>71</v>
      </c>
      <c r="D125" s="69">
        <v>3</v>
      </c>
      <c r="E125" s="66">
        <f t="shared" si="9"/>
        <v>0</v>
      </c>
      <c r="F125" s="69">
        <v>20</v>
      </c>
      <c r="G125" s="66">
        <f t="shared" si="10"/>
        <v>0</v>
      </c>
    </row>
    <row r="126" spans="2:7" ht="103" thickBot="1" x14ac:dyDescent="0.25">
      <c r="B126" s="69"/>
      <c r="C126" s="69" t="s">
        <v>72</v>
      </c>
      <c r="D126" s="69">
        <v>16</v>
      </c>
      <c r="E126" s="66">
        <f t="shared" si="9"/>
        <v>0</v>
      </c>
      <c r="F126" s="69">
        <v>44</v>
      </c>
      <c r="G126" s="66">
        <f t="shared" si="10"/>
        <v>1</v>
      </c>
    </row>
    <row r="127" spans="2:7" ht="17" thickBot="1" x14ac:dyDescent="0.25">
      <c r="B127" s="102" t="s">
        <v>9</v>
      </c>
      <c r="C127" s="103"/>
      <c r="D127" s="60">
        <f>SUM(D114:D126)</f>
        <v>231</v>
      </c>
      <c r="E127" s="60">
        <f>SUM(E114:E126)</f>
        <v>6</v>
      </c>
      <c r="F127" s="60">
        <f>SUM(F114:F126)</f>
        <v>1949</v>
      </c>
      <c r="G127" s="60">
        <f>SUM(G114:G126)</f>
        <v>33</v>
      </c>
    </row>
    <row r="131" spans="1:7" x14ac:dyDescent="0.2">
      <c r="A131" t="s">
        <v>88</v>
      </c>
      <c r="B131" s="104" t="s">
        <v>73</v>
      </c>
      <c r="C131" s="106" t="s">
        <v>74</v>
      </c>
      <c r="D131" s="107"/>
      <c r="E131" s="106" t="s">
        <v>48</v>
      </c>
      <c r="F131" s="107"/>
    </row>
    <row r="132" spans="1:7" ht="45" x14ac:dyDescent="0.2">
      <c r="B132" s="105"/>
      <c r="C132" s="26" t="s">
        <v>3</v>
      </c>
      <c r="D132" s="26" t="s">
        <v>13</v>
      </c>
      <c r="E132" s="26" t="s">
        <v>3</v>
      </c>
      <c r="F132" s="26" t="s">
        <v>13</v>
      </c>
    </row>
    <row r="133" spans="1:7" x14ac:dyDescent="0.2">
      <c r="B133" s="7" t="s">
        <v>75</v>
      </c>
      <c r="C133" s="61">
        <v>689</v>
      </c>
      <c r="D133" s="67">
        <f>ROUND(C133*M13/I16,0)</f>
        <v>19</v>
      </c>
      <c r="E133" s="62">
        <v>1172</v>
      </c>
      <c r="F133" s="67">
        <f>ROUND(E133*M13/J16,0)</f>
        <v>19</v>
      </c>
    </row>
    <row r="134" spans="1:7" ht="30" x14ac:dyDescent="0.2">
      <c r="B134" s="7" t="s">
        <v>76</v>
      </c>
      <c r="C134" s="61">
        <v>184</v>
      </c>
      <c r="D134" s="67">
        <f>ROUND(C134*M14/I16,0)</f>
        <v>5</v>
      </c>
      <c r="E134" s="61">
        <v>581</v>
      </c>
      <c r="F134" s="67">
        <f>ROUND(E134*M14/J16,0)</f>
        <v>10</v>
      </c>
    </row>
    <row r="135" spans="1:7" ht="34" x14ac:dyDescent="0.2">
      <c r="B135" s="63" t="s">
        <v>77</v>
      </c>
      <c r="C135" s="61">
        <v>17</v>
      </c>
      <c r="D135" s="67">
        <f>ROUND(C135*M15/I16,0)</f>
        <v>0</v>
      </c>
      <c r="E135" s="61">
        <v>36</v>
      </c>
      <c r="F135" s="67">
        <f>ROUND(E135*M15/J16,0)</f>
        <v>1</v>
      </c>
    </row>
    <row r="136" spans="1:7" x14ac:dyDescent="0.2">
      <c r="B136" s="64" t="s">
        <v>9</v>
      </c>
      <c r="C136" s="65">
        <f>SUM(C133:C135)</f>
        <v>890</v>
      </c>
      <c r="D136" s="65">
        <f t="shared" ref="D136:F136" si="11">SUM(D133:D135)</f>
        <v>24</v>
      </c>
      <c r="E136" s="65">
        <f t="shared" si="11"/>
        <v>1789</v>
      </c>
      <c r="F136" s="65">
        <f t="shared" si="11"/>
        <v>30</v>
      </c>
    </row>
    <row r="139" spans="1:7" ht="45" x14ac:dyDescent="0.2">
      <c r="A139" t="s">
        <v>106</v>
      </c>
      <c r="B139" s="113" t="s">
        <v>0</v>
      </c>
      <c r="C139" s="114" t="s">
        <v>92</v>
      </c>
      <c r="D139" s="71" t="s">
        <v>93</v>
      </c>
      <c r="E139" s="71" t="s">
        <v>94</v>
      </c>
      <c r="F139" s="114" t="s">
        <v>95</v>
      </c>
      <c r="G139" s="115" t="s">
        <v>96</v>
      </c>
    </row>
    <row r="140" spans="1:7" ht="191" customHeight="1" x14ac:dyDescent="0.2">
      <c r="B140" s="123"/>
      <c r="C140" s="143" t="s">
        <v>97</v>
      </c>
      <c r="D140" s="144">
        <v>55</v>
      </c>
      <c r="E140" s="145">
        <v>90</v>
      </c>
      <c r="F140" s="145">
        <v>131961</v>
      </c>
      <c r="G140" s="146">
        <v>185208</v>
      </c>
    </row>
    <row r="141" spans="1:7" ht="85" x14ac:dyDescent="0.2">
      <c r="B141" s="122"/>
      <c r="C141" s="117" t="s">
        <v>19</v>
      </c>
      <c r="D141" s="139">
        <v>2</v>
      </c>
      <c r="E141" s="139">
        <v>20</v>
      </c>
      <c r="F141" s="139">
        <v>4193</v>
      </c>
      <c r="G141" s="140">
        <v>43061</v>
      </c>
    </row>
    <row r="142" spans="1:7" ht="34" x14ac:dyDescent="0.2">
      <c r="B142" s="124"/>
      <c r="C142" s="117" t="s">
        <v>20</v>
      </c>
      <c r="D142" s="139">
        <v>47</v>
      </c>
      <c r="E142" s="139">
        <v>80</v>
      </c>
      <c r="F142" s="139">
        <v>98760</v>
      </c>
      <c r="G142" s="140">
        <v>171062</v>
      </c>
    </row>
    <row r="143" spans="1:7" ht="34" x14ac:dyDescent="0.2">
      <c r="B143" s="116"/>
      <c r="C143" s="117" t="s">
        <v>21</v>
      </c>
      <c r="D143" s="139">
        <v>8</v>
      </c>
      <c r="E143" s="139">
        <v>20</v>
      </c>
      <c r="F143" s="139">
        <v>17890</v>
      </c>
      <c r="G143" s="140">
        <v>42646</v>
      </c>
    </row>
    <row r="144" spans="1:7" ht="30" x14ac:dyDescent="0.2">
      <c r="B144" s="116"/>
      <c r="C144" s="36" t="s">
        <v>22</v>
      </c>
      <c r="D144" s="141">
        <v>1</v>
      </c>
      <c r="E144" s="141">
        <v>10</v>
      </c>
      <c r="F144" s="141">
        <v>2759</v>
      </c>
      <c r="G144" s="142">
        <v>21199</v>
      </c>
    </row>
    <row r="145" spans="2:7" ht="68" x14ac:dyDescent="0.2">
      <c r="B145" s="116" t="s">
        <v>8</v>
      </c>
      <c r="C145" s="117" t="s">
        <v>34</v>
      </c>
      <c r="D145" s="139">
        <v>1</v>
      </c>
      <c r="E145" s="139">
        <v>10</v>
      </c>
      <c r="F145" s="139">
        <v>2077</v>
      </c>
      <c r="G145" s="140">
        <v>21225</v>
      </c>
    </row>
    <row r="146" spans="2:7" ht="17" x14ac:dyDescent="0.2">
      <c r="B146" s="25"/>
      <c r="C146" s="117" t="s">
        <v>24</v>
      </c>
      <c r="D146" s="139">
        <v>11</v>
      </c>
      <c r="E146" s="139">
        <v>10</v>
      </c>
      <c r="F146" s="139">
        <v>26342</v>
      </c>
      <c r="G146" s="140">
        <v>20719</v>
      </c>
    </row>
    <row r="147" spans="2:7" ht="51" x14ac:dyDescent="0.2">
      <c r="B147" s="25"/>
      <c r="C147" s="117" t="s">
        <v>25</v>
      </c>
      <c r="D147" s="139">
        <v>15</v>
      </c>
      <c r="E147" s="139">
        <v>20</v>
      </c>
      <c r="F147" s="139">
        <v>48939</v>
      </c>
      <c r="G147" s="140">
        <v>41539</v>
      </c>
    </row>
    <row r="148" spans="2:7" ht="34" x14ac:dyDescent="0.2">
      <c r="B148" s="25"/>
      <c r="C148" s="117" t="s">
        <v>26</v>
      </c>
      <c r="D148" s="139">
        <v>2</v>
      </c>
      <c r="E148" s="139">
        <v>15</v>
      </c>
      <c r="F148" s="139">
        <v>5008</v>
      </c>
      <c r="G148" s="140">
        <v>31085</v>
      </c>
    </row>
    <row r="149" spans="2:7" ht="34" x14ac:dyDescent="0.2">
      <c r="B149" s="4"/>
      <c r="C149" s="117" t="s">
        <v>27</v>
      </c>
      <c r="D149" s="139">
        <v>8</v>
      </c>
      <c r="E149" s="139">
        <v>15</v>
      </c>
      <c r="F149" s="139">
        <v>18078</v>
      </c>
      <c r="G149" s="140">
        <v>30491</v>
      </c>
    </row>
    <row r="150" spans="2:7" ht="16" customHeight="1" x14ac:dyDescent="0.2">
      <c r="B150" s="135" t="s">
        <v>9</v>
      </c>
      <c r="C150" s="136"/>
      <c r="D150" s="147">
        <f>SUM(D140:D149)</f>
        <v>150</v>
      </c>
      <c r="E150" s="147">
        <f>SUM(E140:E149)</f>
        <v>290</v>
      </c>
      <c r="F150" s="147">
        <f t="shared" ref="F150:G150" si="12">SUM(F140:F149)</f>
        <v>356007</v>
      </c>
      <c r="G150" s="147">
        <f t="shared" si="12"/>
        <v>608235</v>
      </c>
    </row>
    <row r="151" spans="2:7" x14ac:dyDescent="0.2">
      <c r="B151" s="137"/>
      <c r="C151" s="138"/>
      <c r="D151" s="148"/>
      <c r="E151" s="148"/>
      <c r="F151" s="148"/>
      <c r="G151" s="148"/>
    </row>
  </sheetData>
  <mergeCells count="42">
    <mergeCell ref="B150:C151"/>
    <mergeCell ref="D150:D151"/>
    <mergeCell ref="E150:E151"/>
    <mergeCell ref="F150:F151"/>
    <mergeCell ref="G150:G151"/>
    <mergeCell ref="B140:B142"/>
    <mergeCell ref="B127:C127"/>
    <mergeCell ref="B131:B132"/>
    <mergeCell ref="C131:D131"/>
    <mergeCell ref="E131:F131"/>
    <mergeCell ref="B105:C105"/>
    <mergeCell ref="D112:E112"/>
    <mergeCell ref="F112:G112"/>
    <mergeCell ref="F58:G58"/>
    <mergeCell ref="D67:E68"/>
    <mergeCell ref="F67:H68"/>
    <mergeCell ref="D69:D70"/>
    <mergeCell ref="E69:E70"/>
    <mergeCell ref="F69:F70"/>
    <mergeCell ref="H69:H70"/>
    <mergeCell ref="B81:C81"/>
    <mergeCell ref="C85:D85"/>
    <mergeCell ref="E85:F85"/>
    <mergeCell ref="D93:E93"/>
    <mergeCell ref="F93:G93"/>
    <mergeCell ref="B54:C54"/>
    <mergeCell ref="D58:E58"/>
    <mergeCell ref="B31:C31"/>
    <mergeCell ref="C35:D35"/>
    <mergeCell ref="E35:F35"/>
    <mergeCell ref="D42:E42"/>
    <mergeCell ref="F42:G42"/>
    <mergeCell ref="C11:D11"/>
    <mergeCell ref="E11:F11"/>
    <mergeCell ref="D19:E19"/>
    <mergeCell ref="F19:G19"/>
    <mergeCell ref="C3:H3"/>
    <mergeCell ref="I3:N3"/>
    <mergeCell ref="C4:E4"/>
    <mergeCell ref="F4:H4"/>
    <mergeCell ref="I4:K4"/>
    <mergeCell ref="L4:N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5453E-7135-764D-9691-5C86491AFF05}">
  <dimension ref="A1:F14"/>
  <sheetViews>
    <sheetView workbookViewId="0">
      <selection sqref="A1:F14"/>
    </sheetView>
  </sheetViews>
  <sheetFormatPr baseColWidth="10" defaultRowHeight="16" x14ac:dyDescent="0.2"/>
  <sheetData>
    <row r="1" spans="1:6" ht="46" thickBot="1" x14ac:dyDescent="0.25">
      <c r="A1" s="113" t="s">
        <v>0</v>
      </c>
      <c r="B1" s="114" t="s">
        <v>92</v>
      </c>
      <c r="C1" s="71" t="s">
        <v>93</v>
      </c>
      <c r="D1" s="71" t="s">
        <v>94</v>
      </c>
      <c r="E1" s="114" t="s">
        <v>95</v>
      </c>
      <c r="F1" s="115" t="s">
        <v>96</v>
      </c>
    </row>
    <row r="2" spans="1:6" ht="191" customHeight="1" x14ac:dyDescent="0.2">
      <c r="A2" s="123"/>
      <c r="B2" s="123" t="s">
        <v>97</v>
      </c>
      <c r="C2" s="125">
        <v>55</v>
      </c>
      <c r="D2" s="123">
        <v>90</v>
      </c>
      <c r="E2" s="123" t="s">
        <v>98</v>
      </c>
      <c r="F2" s="127">
        <v>185208</v>
      </c>
    </row>
    <row r="3" spans="1:6" ht="17" thickBot="1" x14ac:dyDescent="0.25">
      <c r="A3" s="122"/>
      <c r="B3" s="124"/>
      <c r="C3" s="126"/>
      <c r="D3" s="124"/>
      <c r="E3" s="124"/>
      <c r="F3" s="128"/>
    </row>
    <row r="4" spans="1:6" ht="86" thickBot="1" x14ac:dyDescent="0.25">
      <c r="A4" s="122"/>
      <c r="B4" s="117" t="s">
        <v>19</v>
      </c>
      <c r="C4" s="117">
        <v>2</v>
      </c>
      <c r="D4" s="117">
        <v>20</v>
      </c>
      <c r="E4" s="117" t="s">
        <v>99</v>
      </c>
      <c r="F4" s="118">
        <v>43061</v>
      </c>
    </row>
    <row r="5" spans="1:6" ht="35" thickBot="1" x14ac:dyDescent="0.25">
      <c r="A5" s="124"/>
      <c r="B5" s="117" t="s">
        <v>20</v>
      </c>
      <c r="C5" s="117">
        <v>47</v>
      </c>
      <c r="D5" s="117">
        <v>80</v>
      </c>
      <c r="E5" s="117" t="s">
        <v>100</v>
      </c>
      <c r="F5" s="118">
        <v>171062</v>
      </c>
    </row>
    <row r="6" spans="1:6" ht="35" thickBot="1" x14ac:dyDescent="0.25">
      <c r="A6" s="116"/>
      <c r="B6" s="117" t="s">
        <v>21</v>
      </c>
      <c r="C6" s="117">
        <v>8</v>
      </c>
      <c r="D6" s="117">
        <v>20</v>
      </c>
      <c r="E6" s="117" t="s">
        <v>101</v>
      </c>
      <c r="F6" s="118">
        <v>42646</v>
      </c>
    </row>
    <row r="7" spans="1:6" ht="31" thickBot="1" x14ac:dyDescent="0.25">
      <c r="A7" s="116"/>
      <c r="B7" s="36" t="s">
        <v>22</v>
      </c>
      <c r="C7" s="36">
        <v>1</v>
      </c>
      <c r="D7" s="36">
        <v>10</v>
      </c>
      <c r="E7" s="119">
        <v>2759</v>
      </c>
      <c r="F7" s="120">
        <v>21199</v>
      </c>
    </row>
    <row r="8" spans="1:6" ht="69" thickBot="1" x14ac:dyDescent="0.25">
      <c r="A8" s="116" t="s">
        <v>8</v>
      </c>
      <c r="B8" s="117" t="s">
        <v>34</v>
      </c>
      <c r="C8" s="117">
        <v>1</v>
      </c>
      <c r="D8" s="117">
        <v>10</v>
      </c>
      <c r="E8" s="121">
        <v>2077</v>
      </c>
      <c r="F8" s="118">
        <v>21225</v>
      </c>
    </row>
    <row r="9" spans="1:6" ht="18" thickBot="1" x14ac:dyDescent="0.25">
      <c r="A9" s="25"/>
      <c r="B9" s="117" t="s">
        <v>24</v>
      </c>
      <c r="C9" s="117">
        <v>11</v>
      </c>
      <c r="D9" s="117">
        <v>10</v>
      </c>
      <c r="E9" s="117" t="s">
        <v>102</v>
      </c>
      <c r="F9" s="118">
        <v>20719</v>
      </c>
    </row>
    <row r="10" spans="1:6" ht="52" thickBot="1" x14ac:dyDescent="0.25">
      <c r="A10" s="25"/>
      <c r="B10" s="117" t="s">
        <v>25</v>
      </c>
      <c r="C10" s="117">
        <v>15</v>
      </c>
      <c r="D10" s="117">
        <v>20</v>
      </c>
      <c r="E10" s="117" t="s">
        <v>103</v>
      </c>
      <c r="F10" s="118">
        <v>41539</v>
      </c>
    </row>
    <row r="11" spans="1:6" ht="35" thickBot="1" x14ac:dyDescent="0.25">
      <c r="A11" s="25"/>
      <c r="B11" s="117" t="s">
        <v>26</v>
      </c>
      <c r="C11" s="117">
        <v>2</v>
      </c>
      <c r="D11" s="117">
        <v>15</v>
      </c>
      <c r="E11" s="117" t="s">
        <v>104</v>
      </c>
      <c r="F11" s="118">
        <v>31085</v>
      </c>
    </row>
    <row r="12" spans="1:6" ht="35" thickBot="1" x14ac:dyDescent="0.25">
      <c r="A12" s="4"/>
      <c r="B12" s="117" t="s">
        <v>27</v>
      </c>
      <c r="C12" s="117">
        <v>8</v>
      </c>
      <c r="D12" s="117">
        <v>15</v>
      </c>
      <c r="E12" s="117" t="s">
        <v>105</v>
      </c>
      <c r="F12" s="118">
        <v>30491</v>
      </c>
    </row>
    <row r="13" spans="1:6" x14ac:dyDescent="0.2">
      <c r="A13" s="129" t="s">
        <v>9</v>
      </c>
      <c r="B13" s="130"/>
      <c r="C13" s="123">
        <v>149</v>
      </c>
      <c r="D13" s="90">
        <v>290</v>
      </c>
      <c r="E13" s="133">
        <v>356007</v>
      </c>
      <c r="F13" s="127">
        <v>608235</v>
      </c>
    </row>
    <row r="14" spans="1:6" ht="17" thickBot="1" x14ac:dyDescent="0.25">
      <c r="A14" s="131"/>
      <c r="B14" s="132"/>
      <c r="C14" s="124"/>
      <c r="D14" s="91"/>
      <c r="E14" s="134"/>
      <c r="F14" s="128"/>
    </row>
  </sheetData>
  <mergeCells count="11">
    <mergeCell ref="A13:B14"/>
    <mergeCell ref="C13:C14"/>
    <mergeCell ref="D13:D14"/>
    <mergeCell ref="E13:E14"/>
    <mergeCell ref="F13:F14"/>
    <mergeCell ref="A2:A5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Faith</cp:lastModifiedBy>
  <dcterms:created xsi:type="dcterms:W3CDTF">2021-12-01T10:13:16Z</dcterms:created>
  <dcterms:modified xsi:type="dcterms:W3CDTF">2021-12-12T09:00:55Z</dcterms:modified>
</cp:coreProperties>
</file>